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8.xml" ContentType="application/vnd.openxmlformats-officedocument.drawing+xml"/>
  <Override PartName="/xl/tables/table5.xml" ContentType="application/vnd.openxmlformats-officedocument.spreadsheetml.tab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fabio.alarcon\Desktop\"/>
    </mc:Choice>
  </mc:AlternateContent>
  <bookViews>
    <workbookView xWindow="0" yWindow="0" windowWidth="20490" windowHeight="7755" tabRatio="814" firstSheet="3" activeTab="3"/>
  </bookViews>
  <sheets>
    <sheet name="FORMATO (1)" sheetId="1" state="hidden" r:id="rId1"/>
    <sheet name="INSTRUCTIVO" sheetId="2" state="hidden" r:id="rId2"/>
    <sheet name="VARIABLES" sheetId="3" state="hidden" r:id="rId3"/>
    <sheet name="IIICUATRI2022" sheetId="17" r:id="rId4"/>
    <sheet name="INDICADORES ESTRATÉGICOS" sheetId="5" r:id="rId5"/>
    <sheet name="PROYECTO GESTUA" sheetId="10" r:id="rId6"/>
    <sheet name="PROYECTO TIC" sheetId="19" r:id="rId7"/>
    <sheet name="PROYECTO FORTALECIMIENTO" sheetId="16" r:id="rId8"/>
    <sheet name="PROCESOS" sheetId="20" r:id="rId9"/>
  </sheets>
  <externalReferences>
    <externalReference r:id="rId10"/>
    <externalReference r:id="rId11"/>
  </externalReferences>
  <definedNames>
    <definedName name="_xlnm._FilterDatabase" localSheetId="0" hidden="1">'FORMATO (1)'!$A$5:$AQ$109</definedName>
    <definedName name="_xlnm._FilterDatabase" localSheetId="3" hidden="1">IIICUATRI2022!$A$5:$AQ$126</definedName>
    <definedName name="_xlnm._FilterDatabase" localSheetId="4" hidden="1">'INDICADORES ESTRATÉGICOS'!$B$4:$R$53</definedName>
    <definedName name="_xlnm._FilterDatabase" localSheetId="8" hidden="1">PROCESOS!$B$4:$Y$40</definedName>
    <definedName name="_xlnm._FilterDatabase" localSheetId="7" hidden="1">'PROYECTO FORTALECIMIENTO'!$B$4:$Q$34</definedName>
    <definedName name="_xlnm._FilterDatabase" localSheetId="5" hidden="1">'PROYECTO GESTUA'!$B$4:$Q$34</definedName>
    <definedName name="_xlnm._FilterDatabase" localSheetId="6" hidden="1">'PROYECTO TIC'!$B$4:$Q$34</definedName>
    <definedName name="_xlnm.Print_Area" localSheetId="3">IIICUATRI2022!$A$1:$AK$126</definedName>
    <definedName name="FRECUENCIA" localSheetId="3">[1]VARIABLES!$C$3:$C$10</definedName>
    <definedName name="FRECUENCIA" localSheetId="6">[2]VARIABLES!$C$3:$C$10</definedName>
    <definedName name="FRECUENCIA">VARIABLES!$C$3:$C$10</definedName>
    <definedName name="Print_Area" localSheetId="0">'FORMATO (1)'!$A$1:$AK$125</definedName>
    <definedName name="Print_Area" localSheetId="3">IIICUATRI2022!$A$1:$AK$126</definedName>
    <definedName name="Print_Area" localSheetId="1">INSTRUCTIVO!$A$1:$P$22</definedName>
    <definedName name="Print_Titles" localSheetId="3">IIICUATRI2022!$1:$5</definedName>
    <definedName name="PROCESOSUPRA2014" localSheetId="3">[1]VARIABLES!$A$3:$A$14</definedName>
    <definedName name="PROCESOSUPRA2014" localSheetId="6">[2]VARIABLES!$A$3:$A$14</definedName>
    <definedName name="PROCESOSUPRA2014">VARIABLES!$A$3:$A$14</definedName>
    <definedName name="TIPOINDICADOR">VARIABLES!$B$3:$B$8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9" l="1"/>
  <c r="G12" i="19"/>
  <c r="H37" i="5"/>
  <c r="H36" i="5"/>
  <c r="H38" i="5"/>
  <c r="F5" i="19"/>
  <c r="G5" i="19"/>
  <c r="G7" i="19"/>
  <c r="G6" i="19"/>
  <c r="E9" i="19" l="1"/>
  <c r="D9" i="19"/>
  <c r="D14" i="19"/>
  <c r="G50" i="5"/>
  <c r="F39" i="5"/>
  <c r="E39" i="5"/>
  <c r="AC122" i="17"/>
  <c r="AA113" i="17"/>
  <c r="AE113" i="17" s="1"/>
  <c r="E19" i="16"/>
  <c r="AC68" i="17" l="1"/>
  <c r="AE68" i="17"/>
  <c r="D19" i="16" l="1"/>
  <c r="AC124" i="17" l="1"/>
  <c r="AC123" i="17"/>
  <c r="AC126" i="17"/>
  <c r="AC125" i="17"/>
  <c r="AC98" i="17"/>
  <c r="AC97" i="17"/>
  <c r="AC96" i="17"/>
  <c r="AC92" i="17"/>
  <c r="AC91" i="17"/>
  <c r="AC86" i="17"/>
  <c r="AC79" i="17"/>
  <c r="AC72" i="17"/>
  <c r="AC70" i="17"/>
  <c r="AC66" i="17"/>
  <c r="AC63" i="17"/>
  <c r="AC62" i="17"/>
  <c r="AC61" i="17"/>
  <c r="AC60" i="17"/>
  <c r="AC59" i="17"/>
  <c r="AC58" i="17"/>
  <c r="AC57" i="17"/>
  <c r="AC30" i="17"/>
  <c r="F11" i="19" l="1"/>
  <c r="F12" i="19"/>
  <c r="F10" i="19"/>
  <c r="F7" i="19"/>
  <c r="F6" i="19"/>
  <c r="E14" i="19"/>
  <c r="E29" i="19"/>
  <c r="D29" i="19"/>
  <c r="F27" i="19"/>
  <c r="G26" i="19"/>
  <c r="F26" i="19"/>
  <c r="F25" i="19"/>
  <c r="E24" i="19"/>
  <c r="D24" i="19"/>
  <c r="F22" i="19"/>
  <c r="F21" i="19"/>
  <c r="F20" i="19"/>
  <c r="E19" i="19"/>
  <c r="D19" i="19"/>
  <c r="G17" i="19"/>
  <c r="F17" i="19"/>
  <c r="G16" i="19"/>
  <c r="F16" i="19"/>
  <c r="G15" i="19"/>
  <c r="F15" i="19"/>
  <c r="G29" i="19" l="1"/>
  <c r="G25" i="19"/>
  <c r="G27" i="19"/>
  <c r="G9" i="19"/>
  <c r="G19" i="19"/>
  <c r="G14" i="19"/>
  <c r="G24" i="19"/>
  <c r="G22" i="19"/>
  <c r="F9" i="19"/>
  <c r="G20" i="19"/>
  <c r="G21" i="19"/>
  <c r="G10" i="19"/>
  <c r="F14" i="19"/>
  <c r="F19" i="19"/>
  <c r="F24" i="19"/>
  <c r="F29" i="19"/>
  <c r="G36" i="5" l="1"/>
  <c r="G37" i="5"/>
  <c r="G38" i="5"/>
  <c r="G35" i="5"/>
  <c r="AE126" i="17" l="1"/>
  <c r="AE125" i="17"/>
  <c r="AA124" i="17"/>
  <c r="Y124" i="17"/>
  <c r="AE123" i="17"/>
  <c r="AA123" i="17"/>
  <c r="Y123" i="17"/>
  <c r="AE122" i="17"/>
  <c r="AC121" i="17"/>
  <c r="AE121" i="17" s="1"/>
  <c r="AC120" i="17"/>
  <c r="AA120" i="17"/>
  <c r="Y120" i="17"/>
  <c r="AC119" i="17"/>
  <c r="AA119" i="17"/>
  <c r="Y119" i="17"/>
  <c r="AA118" i="17"/>
  <c r="AE118" i="17" s="1"/>
  <c r="AC117" i="17"/>
  <c r="AA117" i="17"/>
  <c r="Y117" i="17"/>
  <c r="AC116" i="17"/>
  <c r="AA116" i="17"/>
  <c r="Y116" i="17"/>
  <c r="AC115" i="17"/>
  <c r="AA115" i="17"/>
  <c r="Y115" i="17"/>
  <c r="AC114" i="17"/>
  <c r="AA114" i="17"/>
  <c r="Y114" i="17"/>
  <c r="AC112" i="17"/>
  <c r="AA112" i="17"/>
  <c r="Y112" i="17"/>
  <c r="AC111" i="17"/>
  <c r="AA111" i="17"/>
  <c r="Y111" i="17"/>
  <c r="AC110" i="17"/>
  <c r="AA110" i="17"/>
  <c r="AC109" i="17"/>
  <c r="AE109" i="17" s="1"/>
  <c r="AC108" i="17"/>
  <c r="AA108" i="17"/>
  <c r="AC107" i="17"/>
  <c r="AA107" i="17"/>
  <c r="AC106" i="17"/>
  <c r="AA106" i="17"/>
  <c r="Y106" i="17"/>
  <c r="AC105" i="17"/>
  <c r="AA105" i="17"/>
  <c r="Y105" i="17"/>
  <c r="AE105" i="17" s="1"/>
  <c r="AC104" i="17"/>
  <c r="AA104" i="17"/>
  <c r="Y104" i="17"/>
  <c r="AC103" i="17"/>
  <c r="AA103" i="17"/>
  <c r="Y103" i="17"/>
  <c r="AA102" i="17"/>
  <c r="Y102" i="17"/>
  <c r="AA101" i="17"/>
  <c r="Y101" i="17"/>
  <c r="AA100" i="17"/>
  <c r="Y100" i="17"/>
  <c r="AA99" i="17"/>
  <c r="Y99" i="17"/>
  <c r="AA98" i="17"/>
  <c r="Y98" i="17"/>
  <c r="AA97" i="17"/>
  <c r="Y97" i="17"/>
  <c r="AA96" i="17"/>
  <c r="AE96" i="17" s="1"/>
  <c r="AE94" i="17"/>
  <c r="AC94" i="17"/>
  <c r="AE93" i="17"/>
  <c r="Y93" i="17"/>
  <c r="AA92" i="17"/>
  <c r="Y92" i="17"/>
  <c r="AA91" i="17"/>
  <c r="Y91" i="17"/>
  <c r="AC89" i="17"/>
  <c r="AE89" i="17" s="1"/>
  <c r="AC88" i="17"/>
  <c r="AA88" i="17"/>
  <c r="Y88" i="17"/>
  <c r="AC87" i="17"/>
  <c r="AE87" i="17" s="1"/>
  <c r="AA86" i="17"/>
  <c r="Y86" i="17"/>
  <c r="AE84" i="17"/>
  <c r="AC84" i="17"/>
  <c r="AE81" i="17"/>
  <c r="AC81" i="17"/>
  <c r="AE79" i="17"/>
  <c r="AE77" i="17"/>
  <c r="AC77" i="17"/>
  <c r="AE75" i="17"/>
  <c r="AC75" i="17"/>
  <c r="AE72" i="17"/>
  <c r="AE70" i="17"/>
  <c r="AE66" i="17"/>
  <c r="AE64" i="17"/>
  <c r="AC64" i="17"/>
  <c r="AA63" i="17"/>
  <c r="AA62" i="17"/>
  <c r="AE62" i="17" s="1"/>
  <c r="AA61" i="17"/>
  <c r="Y61" i="17"/>
  <c r="AA60" i="17"/>
  <c r="Y60" i="17"/>
  <c r="AA59" i="17"/>
  <c r="Y59" i="17"/>
  <c r="AA58" i="17"/>
  <c r="Y58" i="17"/>
  <c r="AA57" i="17"/>
  <c r="Y57" i="17"/>
  <c r="AE56" i="17"/>
  <c r="AE55" i="17"/>
  <c r="AE54" i="17"/>
  <c r="AE53" i="17"/>
  <c r="AE52" i="17"/>
  <c r="AE51" i="17"/>
  <c r="AE50" i="17"/>
  <c r="AE49" i="17"/>
  <c r="AE48" i="17"/>
  <c r="AE47" i="17"/>
  <c r="AE46" i="17"/>
  <c r="AC45" i="17"/>
  <c r="AE45" i="17" s="1"/>
  <c r="AE44" i="17"/>
  <c r="AE43" i="17"/>
  <c r="AC42" i="17"/>
  <c r="AE42" i="17" s="1"/>
  <c r="AE38" i="17"/>
  <c r="AC38" i="17"/>
  <c r="AC36" i="17"/>
  <c r="AE36" i="17" s="1"/>
  <c r="AC35" i="17"/>
  <c r="AE35" i="17" s="1"/>
  <c r="AC34" i="17"/>
  <c r="AA34" i="17"/>
  <c r="AC33" i="17"/>
  <c r="AA33" i="17"/>
  <c r="AC32" i="17"/>
  <c r="AE32" i="17" s="1"/>
  <c r="AE31" i="17"/>
  <c r="AA30" i="17"/>
  <c r="Y30" i="17"/>
  <c r="AE29" i="17"/>
  <c r="AC28" i="17"/>
  <c r="AE28" i="17" s="1"/>
  <c r="AC27" i="17"/>
  <c r="AA27" i="17"/>
  <c r="Y27" i="17"/>
  <c r="AE26" i="17"/>
  <c r="AC25" i="17"/>
  <c r="AE25" i="17" s="1"/>
  <c r="AE23" i="17"/>
  <c r="AC23" i="17"/>
  <c r="AA23" i="17"/>
  <c r="AC21" i="17"/>
  <c r="AE21" i="17" s="1"/>
  <c r="AC19" i="17"/>
  <c r="AE19" i="17" s="1"/>
  <c r="AC16" i="17"/>
  <c r="AE16" i="17" s="1"/>
  <c r="AE15" i="17"/>
  <c r="AC14" i="17"/>
  <c r="AE14" i="17" s="1"/>
  <c r="AE13" i="17"/>
  <c r="AC12" i="17"/>
  <c r="AE12" i="17" s="1"/>
  <c r="AE11" i="17"/>
  <c r="AC10" i="17"/>
  <c r="AE10" i="17" s="1"/>
  <c r="AE9" i="17"/>
  <c r="AC8" i="17"/>
  <c r="AE8" i="17" s="1"/>
  <c r="AE7" i="17"/>
  <c r="AC6" i="17"/>
  <c r="AE6" i="17" s="1"/>
  <c r="AA6" i="17"/>
  <c r="AE97" i="17" l="1"/>
  <c r="AE60" i="17"/>
  <c r="AE99" i="17"/>
  <c r="AE107" i="17"/>
  <c r="AE119" i="17"/>
  <c r="AE92" i="17"/>
  <c r="AE116" i="17"/>
  <c r="AE102" i="17"/>
  <c r="AE110" i="17"/>
  <c r="AE103" i="17"/>
  <c r="AE114" i="17"/>
  <c r="AE27" i="17"/>
  <c r="AE98" i="17"/>
  <c r="AE106" i="17"/>
  <c r="AE120" i="17"/>
  <c r="AE104" i="17"/>
  <c r="AE86" i="17"/>
  <c r="AE30" i="17"/>
  <c r="AE33" i="17"/>
  <c r="AE59" i="17"/>
  <c r="AE88" i="17"/>
  <c r="AE91" i="17"/>
  <c r="AE100" i="17"/>
  <c r="AE112" i="17"/>
  <c r="AE115" i="17"/>
  <c r="AE58" i="17"/>
  <c r="AE111" i="17"/>
  <c r="AE124" i="17"/>
  <c r="AE34" i="17"/>
  <c r="AE57" i="17"/>
  <c r="AE61" i="17"/>
  <c r="AE63" i="17"/>
  <c r="AE101" i="17"/>
  <c r="AE108" i="17"/>
  <c r="AE117" i="17"/>
  <c r="F13" i="16"/>
  <c r="E29" i="16" l="1"/>
  <c r="D29" i="16"/>
  <c r="G28" i="16" s="1"/>
  <c r="F28" i="16"/>
  <c r="F27" i="16"/>
  <c r="F26" i="16"/>
  <c r="F25" i="16"/>
  <c r="E24" i="16"/>
  <c r="D24" i="16"/>
  <c r="G23" i="16" s="1"/>
  <c r="F23" i="16"/>
  <c r="F22" i="16"/>
  <c r="F21" i="16"/>
  <c r="F20" i="16"/>
  <c r="G18" i="16"/>
  <c r="F18" i="16"/>
  <c r="F17" i="16"/>
  <c r="F16" i="16"/>
  <c r="F15" i="16"/>
  <c r="E14" i="16"/>
  <c r="D14" i="16"/>
  <c r="G13" i="16" s="1"/>
  <c r="F12" i="16"/>
  <c r="F11" i="16"/>
  <c r="F10" i="16"/>
  <c r="E9" i="16"/>
  <c r="D9" i="16"/>
  <c r="G8" i="16" s="1"/>
  <c r="F8" i="16"/>
  <c r="F7" i="16"/>
  <c r="F6" i="16"/>
  <c r="F5" i="16"/>
  <c r="G29" i="16" l="1"/>
  <c r="G24" i="16"/>
  <c r="G19" i="16"/>
  <c r="G11" i="16"/>
  <c r="G14" i="16"/>
  <c r="G7" i="16"/>
  <c r="F9" i="16"/>
  <c r="G9" i="16"/>
  <c r="G5" i="16"/>
  <c r="G6" i="16"/>
  <c r="G15" i="16"/>
  <c r="G17" i="16"/>
  <c r="G20" i="16"/>
  <c r="G22" i="16"/>
  <c r="G25" i="16"/>
  <c r="G27" i="16"/>
  <c r="G10" i="16"/>
  <c r="G12" i="16"/>
  <c r="F14" i="16"/>
  <c r="F19" i="16"/>
  <c r="F24" i="16"/>
  <c r="F29" i="16"/>
  <c r="G16" i="16"/>
  <c r="G21" i="16"/>
  <c r="G26" i="16"/>
  <c r="F28" i="10" l="1"/>
  <c r="F27" i="10"/>
  <c r="F26" i="10"/>
  <c r="F25" i="10"/>
  <c r="E29" i="10"/>
  <c r="D29" i="10"/>
  <c r="G27" i="10" s="1"/>
  <c r="E24" i="10"/>
  <c r="D24" i="10"/>
  <c r="G23" i="10" s="1"/>
  <c r="F23" i="10"/>
  <c r="F22" i="10"/>
  <c r="F21" i="10"/>
  <c r="F20" i="10"/>
  <c r="E19" i="10"/>
  <c r="D19" i="10"/>
  <c r="G18" i="10" s="1"/>
  <c r="F18" i="10"/>
  <c r="F17" i="10"/>
  <c r="F16" i="10"/>
  <c r="F15" i="10"/>
  <c r="E14" i="10"/>
  <c r="D14" i="10"/>
  <c r="G11" i="10" s="1"/>
  <c r="F13" i="10"/>
  <c r="F12" i="10"/>
  <c r="F11" i="10"/>
  <c r="F10" i="10"/>
  <c r="E9" i="10"/>
  <c r="D9" i="10"/>
  <c r="G5" i="10" s="1"/>
  <c r="F8" i="10"/>
  <c r="F7" i="10"/>
  <c r="F6" i="10"/>
  <c r="F5" i="10"/>
  <c r="E34" i="10"/>
  <c r="D34" i="10"/>
  <c r="G32" i="10" s="1"/>
  <c r="F33" i="10"/>
  <c r="F32" i="10"/>
  <c r="F31" i="10"/>
  <c r="F30" i="10"/>
  <c r="G33" i="5"/>
  <c r="G32" i="5"/>
  <c r="G31" i="5"/>
  <c r="G30" i="5"/>
  <c r="G28" i="5"/>
  <c r="G27" i="5"/>
  <c r="G26" i="5"/>
  <c r="G25" i="5"/>
  <c r="G23" i="5"/>
  <c r="G22" i="5"/>
  <c r="G21" i="5"/>
  <c r="G20" i="5"/>
  <c r="G18" i="5"/>
  <c r="G17" i="5"/>
  <c r="G16" i="5"/>
  <c r="G15" i="5"/>
  <c r="G13" i="5"/>
  <c r="G12" i="5"/>
  <c r="G11" i="5"/>
  <c r="G10" i="5"/>
  <c r="G8" i="5"/>
  <c r="G7" i="5"/>
  <c r="G6" i="5"/>
  <c r="G5" i="5"/>
  <c r="F54" i="5"/>
  <c r="F49" i="5"/>
  <c r="F34" i="5"/>
  <c r="H34" i="5" s="1"/>
  <c r="E34" i="5"/>
  <c r="H33" i="5" s="1"/>
  <c r="F29" i="5"/>
  <c r="E29" i="5"/>
  <c r="F24" i="5"/>
  <c r="E24" i="5"/>
  <c r="H22" i="5" s="1"/>
  <c r="F19" i="5"/>
  <c r="E19" i="5"/>
  <c r="H17" i="5" s="1"/>
  <c r="F14" i="5"/>
  <c r="E14" i="5"/>
  <c r="H12" i="5" s="1"/>
  <c r="E9" i="5"/>
  <c r="F9" i="5"/>
  <c r="H9" i="5" s="1"/>
  <c r="H23" i="5" l="1"/>
  <c r="G14" i="5"/>
  <c r="G24" i="5"/>
  <c r="H30" i="5"/>
  <c r="H6" i="5"/>
  <c r="H5" i="5"/>
  <c r="H13" i="5"/>
  <c r="H10" i="5"/>
  <c r="H15" i="5"/>
  <c r="H20" i="5"/>
  <c r="H31" i="5"/>
  <c r="H14" i="5"/>
  <c r="H18" i="5"/>
  <c r="G19" i="5"/>
  <c r="H11" i="5"/>
  <c r="H16" i="5"/>
  <c r="H21" i="5"/>
  <c r="H32" i="5"/>
  <c r="H19" i="5"/>
  <c r="H7" i="5"/>
  <c r="G34" i="5"/>
  <c r="H8" i="5"/>
  <c r="H24" i="5"/>
  <c r="H29" i="5"/>
  <c r="G29" i="5"/>
  <c r="H28" i="5"/>
  <c r="H27" i="5"/>
  <c r="H26" i="5"/>
  <c r="G12" i="10"/>
  <c r="G20" i="10"/>
  <c r="G33" i="10"/>
  <c r="G25" i="10"/>
  <c r="G7" i="10"/>
  <c r="G8" i="10"/>
  <c r="G15" i="10"/>
  <c r="G19" i="10"/>
  <c r="G17" i="10"/>
  <c r="G10" i="10"/>
  <c r="G29" i="10"/>
  <c r="G13" i="10"/>
  <c r="G9" i="10"/>
  <c r="G6" i="10"/>
  <c r="F29" i="10"/>
  <c r="G14" i="10"/>
  <c r="G26" i="10"/>
  <c r="G28" i="10"/>
  <c r="G31" i="10"/>
  <c r="G34" i="10"/>
  <c r="G24" i="10"/>
  <c r="F34" i="10"/>
  <c r="G22" i="10"/>
  <c r="F24" i="10"/>
  <c r="G21" i="10"/>
  <c r="F19" i="10"/>
  <c r="G16" i="10"/>
  <c r="F14" i="10"/>
  <c r="F9" i="10"/>
  <c r="G30" i="10"/>
  <c r="G9" i="5"/>
  <c r="Y59" i="1" l="1"/>
  <c r="Y61" i="1" l="1"/>
  <c r="Y60" i="1"/>
  <c r="Y58" i="1"/>
  <c r="Y57" i="1"/>
  <c r="Y115" i="1" l="1"/>
  <c r="Y116" i="1"/>
  <c r="AE116" i="1" s="1"/>
  <c r="Y114" i="1"/>
  <c r="AE114" i="1" s="1"/>
  <c r="Y113" i="1"/>
  <c r="AE113" i="1" s="1"/>
  <c r="Y112" i="1"/>
  <c r="AE112" i="1" s="1"/>
  <c r="Y117" i="1"/>
  <c r="Y111" i="1"/>
  <c r="AE111" i="1" s="1"/>
  <c r="Y110" i="1"/>
  <c r="AE110" i="1" s="1"/>
  <c r="AC120" i="1"/>
  <c r="AA120" i="1"/>
  <c r="Y120" i="1"/>
  <c r="AC119" i="1"/>
  <c r="AA119" i="1"/>
  <c r="Y119" i="1"/>
  <c r="AE119" i="1" s="1"/>
  <c r="AC118" i="1"/>
  <c r="AA118" i="1"/>
  <c r="Y118" i="1"/>
  <c r="AC96" i="1"/>
  <c r="AA96" i="1"/>
  <c r="Y96" i="1"/>
  <c r="AE96" i="1" s="1"/>
  <c r="AC95" i="1"/>
  <c r="AA95" i="1"/>
  <c r="Y95" i="1"/>
  <c r="AE95" i="1" s="1"/>
  <c r="AC94" i="1"/>
  <c r="AA94" i="1"/>
  <c r="Y94" i="1"/>
  <c r="AE94" i="1" s="1"/>
  <c r="AC93" i="1"/>
  <c r="AA93" i="1"/>
  <c r="Y93" i="1"/>
  <c r="AE93" i="1" s="1"/>
  <c r="AC92" i="1"/>
  <c r="AA92" i="1"/>
  <c r="Y92" i="1"/>
  <c r="AE92" i="1" s="1"/>
  <c r="AC91" i="1"/>
  <c r="AA91" i="1"/>
  <c r="Y91" i="1"/>
  <c r="AC85" i="1"/>
  <c r="AA85" i="1"/>
  <c r="Y85" i="1"/>
  <c r="AE85" i="1" s="1"/>
  <c r="AC84" i="1"/>
  <c r="AA84" i="1"/>
  <c r="Y84" i="1"/>
  <c r="AE84" i="1" s="1"/>
  <c r="AC83" i="1"/>
  <c r="AA83" i="1"/>
  <c r="Y83" i="1"/>
  <c r="AE83" i="1" s="1"/>
  <c r="AC82" i="1"/>
  <c r="AA82" i="1"/>
  <c r="Y82" i="1"/>
  <c r="AE82" i="1" s="1"/>
  <c r="AC81" i="1"/>
  <c r="AA81" i="1"/>
  <c r="Y81" i="1"/>
  <c r="AE81" i="1" s="1"/>
  <c r="AC80" i="1"/>
  <c r="AA80" i="1"/>
  <c r="Y80" i="1"/>
  <c r="AE80" i="1" s="1"/>
  <c r="AC79" i="1"/>
  <c r="AA79" i="1"/>
  <c r="Y79" i="1"/>
  <c r="AE79" i="1" s="1"/>
  <c r="AC78" i="1"/>
  <c r="AA78" i="1"/>
  <c r="Y78" i="1"/>
  <c r="AE78" i="1" s="1"/>
  <c r="AC77" i="1"/>
  <c r="AA77" i="1"/>
  <c r="Y77" i="1"/>
  <c r="AE77" i="1" s="1"/>
  <c r="AC76" i="1"/>
  <c r="AA76" i="1"/>
  <c r="Y76" i="1"/>
  <c r="AE76" i="1" s="1"/>
  <c r="AC75" i="1"/>
  <c r="AA75" i="1"/>
  <c r="Y75" i="1"/>
  <c r="AE75" i="1" s="1"/>
  <c r="AC72" i="1"/>
  <c r="AA72" i="1"/>
  <c r="Y72" i="1"/>
  <c r="AE72" i="1" s="1"/>
  <c r="AC71" i="1"/>
  <c r="AA71" i="1"/>
  <c r="Y71" i="1"/>
  <c r="AE71" i="1" s="1"/>
  <c r="AC70" i="1"/>
  <c r="AA70" i="1"/>
  <c r="Y70" i="1"/>
  <c r="AE70" i="1" s="1"/>
  <c r="AC69" i="1"/>
  <c r="AA69" i="1"/>
  <c r="Y69" i="1"/>
  <c r="AE69" i="1" s="1"/>
  <c r="AC68" i="1"/>
  <c r="AA68" i="1"/>
  <c r="Y68" i="1"/>
  <c r="AE68" i="1" s="1"/>
  <c r="AC67" i="1"/>
  <c r="AA67" i="1"/>
  <c r="Y67" i="1"/>
  <c r="AE67" i="1" s="1"/>
  <c r="AC66" i="1"/>
  <c r="AA66" i="1"/>
  <c r="Y66" i="1"/>
  <c r="AE66" i="1" s="1"/>
  <c r="AC64" i="1"/>
  <c r="AA64" i="1"/>
  <c r="Y64" i="1"/>
  <c r="AE64" i="1" s="1"/>
  <c r="AC63" i="1"/>
  <c r="AA63" i="1"/>
  <c r="Y63" i="1"/>
  <c r="AE63" i="1" s="1"/>
  <c r="AC62" i="1"/>
  <c r="AA62" i="1"/>
  <c r="Y62" i="1"/>
  <c r="AE62" i="1" s="1"/>
  <c r="AE91" i="1" l="1"/>
  <c r="AE120" i="1"/>
  <c r="AE118" i="1"/>
  <c r="AC27" i="1"/>
  <c r="AA27" i="1"/>
  <c r="Y27" i="1"/>
  <c r="AE27" i="1" s="1"/>
  <c r="Y28" i="1"/>
  <c r="AE28" i="1" s="1"/>
  <c r="AA28" i="1"/>
  <c r="AC28" i="1"/>
  <c r="AC23" i="1"/>
  <c r="AA23" i="1"/>
  <c r="Y23" i="1"/>
  <c r="AE23" i="1" s="1"/>
  <c r="AC109" i="1"/>
  <c r="AA109" i="1"/>
  <c r="Y109" i="1"/>
  <c r="AE109" i="1" s="1"/>
  <c r="AC108" i="1"/>
  <c r="AA108" i="1"/>
  <c r="Y108" i="1"/>
  <c r="AE108" i="1" s="1"/>
  <c r="AC107" i="1"/>
  <c r="AA107" i="1"/>
  <c r="Y107" i="1"/>
  <c r="AE107" i="1" s="1"/>
  <c r="AC106" i="1"/>
  <c r="AA106" i="1"/>
  <c r="Y106" i="1"/>
  <c r="AC105" i="1"/>
  <c r="AA105" i="1"/>
  <c r="Y105" i="1"/>
  <c r="AC104" i="1"/>
  <c r="AA104" i="1"/>
  <c r="Y104" i="1"/>
  <c r="AC103" i="1"/>
  <c r="AA103" i="1"/>
  <c r="Y103" i="1"/>
  <c r="AE103" i="1" s="1"/>
  <c r="AC102" i="1"/>
  <c r="AA102" i="1"/>
  <c r="Y102" i="1"/>
  <c r="AC101" i="1"/>
  <c r="AA101" i="1"/>
  <c r="Y101" i="1"/>
  <c r="AC100" i="1"/>
  <c r="AA100" i="1"/>
  <c r="Y100" i="1"/>
  <c r="AC99" i="1"/>
  <c r="AA99" i="1"/>
  <c r="Y99" i="1"/>
  <c r="AC98" i="1"/>
  <c r="AA98" i="1"/>
  <c r="Y98" i="1"/>
  <c r="AC97" i="1"/>
  <c r="AA97" i="1"/>
  <c r="Y97" i="1"/>
  <c r="AC89" i="1"/>
  <c r="AA89" i="1"/>
  <c r="Y89" i="1"/>
  <c r="AE89" i="1" s="1"/>
  <c r="AC88" i="1"/>
  <c r="AA88" i="1"/>
  <c r="Y88" i="1"/>
  <c r="AC87" i="1"/>
  <c r="AA87" i="1"/>
  <c r="Y87" i="1"/>
  <c r="AC86" i="1"/>
  <c r="AA86" i="1"/>
  <c r="Y86" i="1"/>
  <c r="AE86" i="1" s="1"/>
  <c r="AC45" i="1"/>
  <c r="AA45" i="1"/>
  <c r="Y45" i="1"/>
  <c r="AE45" i="1" s="1"/>
  <c r="AC42" i="1"/>
  <c r="AA42" i="1"/>
  <c r="Y42" i="1"/>
  <c r="AE42" i="1" s="1"/>
  <c r="AC41" i="1"/>
  <c r="AA41" i="1"/>
  <c r="Y41" i="1"/>
  <c r="AE41" i="1" s="1"/>
  <c r="AC40" i="1"/>
  <c r="AA40" i="1"/>
  <c r="Y40" i="1"/>
  <c r="AE40" i="1" s="1"/>
  <c r="AC39" i="1"/>
  <c r="AA39" i="1"/>
  <c r="Y39" i="1"/>
  <c r="AE39" i="1" s="1"/>
  <c r="AC21" i="1"/>
  <c r="AA21" i="1"/>
  <c r="Y21" i="1"/>
  <c r="AE21" i="1" s="1"/>
  <c r="AC19" i="1"/>
  <c r="AA19" i="1"/>
  <c r="Y19" i="1"/>
  <c r="AE19" i="1" s="1"/>
  <c r="AC14" i="1"/>
  <c r="AA14" i="1"/>
  <c r="Y14" i="1"/>
  <c r="AE14" i="1" s="1"/>
  <c r="AC12" i="1"/>
  <c r="AA12" i="1"/>
  <c r="Y12" i="1"/>
  <c r="AE12" i="1" s="1"/>
  <c r="AC10" i="1"/>
  <c r="AA10" i="1"/>
  <c r="Y10" i="1"/>
  <c r="AE10" i="1" s="1"/>
  <c r="E1" i="2"/>
  <c r="AE102" i="1" l="1"/>
  <c r="AE106" i="1"/>
  <c r="AE100" i="1"/>
  <c r="AE99" i="1"/>
  <c r="AE104" i="1"/>
  <c r="AE88" i="1"/>
  <c r="AE87" i="1"/>
  <c r="AE97" i="1"/>
  <c r="AE101" i="1"/>
  <c r="AE105" i="1"/>
  <c r="AE98" i="1"/>
  <c r="N3" i="2"/>
  <c r="N2" i="2"/>
  <c r="N1" i="2"/>
  <c r="AC8" i="1" l="1"/>
  <c r="AC16" i="1"/>
  <c r="AC25" i="1"/>
  <c r="AC29" i="1"/>
  <c r="AC31" i="1"/>
  <c r="AC32" i="1"/>
  <c r="AC33" i="1"/>
  <c r="AC34" i="1"/>
  <c r="AC36" i="1"/>
  <c r="AC38" i="1"/>
  <c r="AC6" i="1"/>
  <c r="AA8" i="1"/>
  <c r="AA16" i="1"/>
  <c r="AA25" i="1"/>
  <c r="AA29" i="1"/>
  <c r="AA31" i="1"/>
  <c r="AA32" i="1"/>
  <c r="AA33" i="1"/>
  <c r="AA34" i="1"/>
  <c r="AA36" i="1"/>
  <c r="AA38" i="1"/>
  <c r="AA6" i="1"/>
  <c r="Y8" i="1"/>
  <c r="AE8" i="1" s="1"/>
  <c r="Y16" i="1"/>
  <c r="AE16" i="1" s="1"/>
  <c r="Y25" i="1"/>
  <c r="AE25" i="1" s="1"/>
  <c r="Y29" i="1"/>
  <c r="Y31" i="1"/>
  <c r="AE31" i="1" s="1"/>
  <c r="Y32" i="1"/>
  <c r="AE32" i="1" s="1"/>
  <c r="Y33" i="1"/>
  <c r="Y34" i="1"/>
  <c r="AE34" i="1" s="1"/>
  <c r="Y36" i="1"/>
  <c r="AE36" i="1" s="1"/>
  <c r="Y38" i="1"/>
  <c r="AE38" i="1" s="1"/>
  <c r="Y6" i="1"/>
  <c r="AE6" i="1" s="1"/>
  <c r="AE33" i="1" l="1"/>
  <c r="AE29" i="1"/>
  <c r="F44" i="5"/>
  <c r="H39" i="5"/>
  <c r="G39" i="5"/>
  <c r="H35" i="5"/>
  <c r="G42" i="5" l="1"/>
  <c r="G40" i="5"/>
  <c r="G41" i="5"/>
  <c r="G43" i="5" l="1"/>
  <c r="E44" i="5" l="1"/>
  <c r="G44" i="5" s="1"/>
  <c r="H44" i="5" l="1"/>
  <c r="G46" i="5"/>
  <c r="H43" i="5"/>
  <c r="H42" i="5"/>
  <c r="H40" i="5"/>
  <c r="H41" i="5"/>
  <c r="G45" i="5"/>
  <c r="G47" i="5" l="1"/>
  <c r="E49" i="5" l="1"/>
  <c r="H47" i="5" s="1"/>
  <c r="G48" i="5" l="1"/>
  <c r="G51" i="5"/>
  <c r="G49" i="5"/>
  <c r="H45" i="5"/>
  <c r="H46" i="5"/>
  <c r="H49" i="5"/>
  <c r="H48" i="5"/>
  <c r="G52" i="5" l="1"/>
  <c r="G53" i="5" l="1"/>
  <c r="E54" i="5" l="1"/>
  <c r="H50" i="5" l="1"/>
  <c r="H51" i="5"/>
  <c r="H52" i="5"/>
  <c r="H54" i="5"/>
  <c r="G54" i="5"/>
</calcChain>
</file>

<file path=xl/sharedStrings.xml><?xml version="1.0" encoding="utf-8"?>
<sst xmlns="http://schemas.openxmlformats.org/spreadsheetml/2006/main" count="3124" uniqueCount="735">
  <si>
    <t>TABLERO DE CONTROL DE INDICADORES DEL SG</t>
  </si>
  <si>
    <t>CÓDIGO</t>
  </si>
  <si>
    <t>PEC-FT-013</t>
  </si>
  <si>
    <t>VERSIÓN</t>
  </si>
  <si>
    <t>FECHA</t>
  </si>
  <si>
    <t>1. Proceso</t>
  </si>
  <si>
    <t>2. Categoría del proceso</t>
  </si>
  <si>
    <t>3. Nombre del indicador</t>
  </si>
  <si>
    <t>4. Fórmula</t>
  </si>
  <si>
    <t>5. Objetivo Estratégico</t>
  </si>
  <si>
    <t>6. Es indicador estratégico?</t>
  </si>
  <si>
    <t>7. Dimensión del MIPG</t>
  </si>
  <si>
    <t>8. Política y/o aspecto del MIPG</t>
  </si>
  <si>
    <t>9. Proyecto de Inversión</t>
  </si>
  <si>
    <t>10. Tipo de indicador</t>
  </si>
  <si>
    <t>11. Frecuencia de medición</t>
  </si>
  <si>
    <t>12. Versión hoja de vida del indicador</t>
  </si>
  <si>
    <t>13. Medición (%)</t>
  </si>
  <si>
    <t>14. Promedio / ubicación en rango</t>
  </si>
  <si>
    <t>15. Rango</t>
  </si>
  <si>
    <t>16. Análisis Cualitativo</t>
  </si>
  <si>
    <t>Ene.</t>
  </si>
  <si>
    <t>Feb</t>
  </si>
  <si>
    <t>Mar</t>
  </si>
  <si>
    <t>Abr</t>
  </si>
  <si>
    <t>May</t>
  </si>
  <si>
    <t>Jun</t>
  </si>
  <si>
    <t>Jul</t>
  </si>
  <si>
    <t>Ago</t>
  </si>
  <si>
    <t>Sep</t>
  </si>
  <si>
    <t>Oct</t>
  </si>
  <si>
    <t>Nov</t>
  </si>
  <si>
    <t>Dic</t>
  </si>
  <si>
    <t>Promedio primer cuatrimestre</t>
  </si>
  <si>
    <t>Ubicación en rango primer cuatrimestre</t>
  </si>
  <si>
    <t>Promedio segundo cuatrimestre</t>
  </si>
  <si>
    <t>Ubicación en rango segundo cuatrimestre</t>
  </si>
  <si>
    <t>Promedio tercer cuatrimestre</t>
  </si>
  <si>
    <t>Ubicación en rango tercer cuatrimestre</t>
  </si>
  <si>
    <t>Promedio acumulado</t>
  </si>
  <si>
    <t>Ubicación en rango promedio acumulado</t>
  </si>
  <si>
    <t>Análisis Primer cuatrimestre</t>
  </si>
  <si>
    <t>Análisis Segundo cuatrimestre</t>
  </si>
  <si>
    <t xml:space="preserve"> Análisis tercer cuatrimestre</t>
  </si>
  <si>
    <t>Análisis año</t>
  </si>
  <si>
    <t xml:space="preserve">PLANEACIÓN ESTRATÉGICA Y CONTROL </t>
  </si>
  <si>
    <t>ESTRATEGICO</t>
  </si>
  <si>
    <t>LINEAMIENTOS ENTREGADOS POR UPRA AL MADR, PARA LA FORMULACIÓN PROYECTOS DE ACTOS ADMINISTRATIVOS</t>
  </si>
  <si>
    <t>(N° de proyectos de actos formalmente entregados en el periodo definido) /
 (N° de proyectos de actos programados a ser entregados en el cuatrienio) * 100</t>
  </si>
  <si>
    <t>Fortalecer la orientación de la política pública de planificación y gestión del territorio para usos agropecuarios</t>
  </si>
  <si>
    <t>SI</t>
  </si>
  <si>
    <t>Direccionamiento estratégico y planeación</t>
  </si>
  <si>
    <t>Planeación Institucional</t>
  </si>
  <si>
    <t>N/A</t>
  </si>
  <si>
    <t>EFICACIA</t>
  </si>
  <si>
    <t>SEMESTRAL</t>
  </si>
  <si>
    <r>
      <rPr>
        <b/>
        <sz val="12"/>
        <rFont val="Arial"/>
        <family val="2"/>
      </rPr>
      <t>Mínimo:</t>
    </r>
    <r>
      <rPr>
        <sz val="12"/>
        <rFont val="Arial"/>
        <family val="2"/>
      </rPr>
      <t xml:space="preserve">
Año 1) Semestre 1 &lt;7,7 % (0) - Semestre 2 &lt;=15,4 % (2)
Año 2) Semestre 1 &lt;=30,8 % (4) - Semestre 2 &lt;=38,5% (5)
Año 3) Semestre 1&lt;=53,8 % (7) - Semestre 2 &lt;=61,5 % (8)
Año 4) Semestre 1 &lt;=76,9 % (10) - Semestre 2 &lt;=84,6 % (11)
</t>
    </r>
    <r>
      <rPr>
        <b/>
        <sz val="12"/>
        <rFont val="Arial"/>
        <family val="2"/>
      </rPr>
      <t xml:space="preserve">Satisfactorio:
</t>
    </r>
    <r>
      <rPr>
        <sz val="12"/>
        <rFont val="Arial"/>
        <family val="2"/>
      </rPr>
      <t xml:space="preserve">Año 1) Semestre 1   N/A   Semestre 2 &gt;15,4 % &lt;=23,1% (3) 
Año 2) Semestre 1   N/A   Semestre 2 &gt;38,5% &lt;=46,2% (6)
Año 3) Semestre 1   N/A   Semestre 2 &gt;61,5% &lt;=69,2% (9)
Año 4) Semestre 1   N/A   Semestre 2 &gt;84,6% &lt;=92,3% (12)
</t>
    </r>
    <r>
      <rPr>
        <b/>
        <sz val="12"/>
        <rFont val="Arial"/>
        <family val="2"/>
      </rPr>
      <t xml:space="preserve">Sobresaliente:
</t>
    </r>
    <r>
      <rPr>
        <sz val="12"/>
        <rFont val="Arial"/>
        <family val="2"/>
      </rPr>
      <t>Año 1) Semestre 1 &gt;=7,7% (1) - Semestre 2 &gt;=30,8% (4)
Año 2) Semestre 1 &gt;=38,5% (5) - Semestre 2 &gt;=53,8% (7)
Año 3) Semestre 1&gt;=61,5% (8) - Semestre 2 &gt;=76,9% (10)
Año 4) Semestre 1 &gt;=84,6 % (11) - Semestre 2 &gt;=100% (13)</t>
    </r>
  </si>
  <si>
    <t>PLANIFICACIÓN DEL ORDENAMIENTO AGROPECUARIO NACIONAL</t>
  </si>
  <si>
    <t>MISIONAL</t>
  </si>
  <si>
    <t>Evaluación de Resultados</t>
  </si>
  <si>
    <t>Seguimiento y evaluación del desempeño institucional</t>
  </si>
  <si>
    <t>DOCUMENTOS DE LINEAMIENTOS TÉCNICOS ELABORADOS: PROYECTOS DE ACTOS ADMINISTRATIVOS EN EL ÁMBITO TERRITORIAL QUE INCORPORAN LINEAMIENTOS UPRA DE ORDENAMIENTO TERRITORIAL AGROPECUARIO</t>
  </si>
  <si>
    <t>(N° de documentos de lineamientos técnicos elaborados en el ámbito territorial en el periodo definido)/ 
 (N° de documentos de lineamientos técnicos programados en el ámbito territorial a ser entregados en el cuatrienio) * 100</t>
  </si>
  <si>
    <t>Fortalecimiento de la capacidad de desarrollo institucional de la UPRA para la adecuada gestión del territorio rural en el ámbito nacional GESTUA.
Producto: Documentos de lineamientos técnicos elaborados (Planificación Ámbito Territorial) – 1704002
Indicador: Documentos de lineamientos técnicos elaborados Cod: 170400200</t>
  </si>
  <si>
    <t>ANUAL</t>
  </si>
  <si>
    <r>
      <rPr>
        <b/>
        <sz val="12"/>
        <rFont val="Arial"/>
        <family val="2"/>
      </rPr>
      <t>Mínimo</t>
    </r>
    <r>
      <rPr>
        <sz val="12"/>
        <rFont val="Arial"/>
        <family val="2"/>
      </rPr>
      <t xml:space="preserve">
Año 1) &lt;=10% (1)
Año 2) &lt;=40% (4) 
Año 3) &lt;=60% (6) 
Año 4) &lt;=80% (8)
</t>
    </r>
    <r>
      <rPr>
        <b/>
        <sz val="12"/>
        <rFont val="Arial"/>
        <family val="2"/>
      </rPr>
      <t>Satisfactorio</t>
    </r>
    <r>
      <rPr>
        <sz val="12"/>
        <rFont val="Arial"/>
        <family val="2"/>
      </rPr>
      <t xml:space="preserve">
Año 1) &gt;10% &lt;=30% (3)
Año 2) &gt;40% &lt;=50% (5)
Año 3) &gt;60% &lt;=70% (7) 
Año 4) &gt;80% &lt;=90% (9)
</t>
    </r>
    <r>
      <rPr>
        <b/>
        <sz val="12"/>
        <rFont val="Arial"/>
        <family val="2"/>
      </rPr>
      <t>Sobresaliente</t>
    </r>
    <r>
      <rPr>
        <sz val="12"/>
        <rFont val="Arial"/>
        <family val="2"/>
      </rPr>
      <t xml:space="preserve">
Año 1) &gt;=40% (4)
Año 2) &gt;=60% (6)
Año 3) &gt;=80% (8)
Año 4) &gt;=100% (10)</t>
    </r>
  </si>
  <si>
    <t>PLANIFICACIÓN DEL ORDENAMIENTO AGROPECUARIO TERRITORIAL</t>
  </si>
  <si>
    <t>MAPAS DE ZONIFICACIÓN ELABORADOS</t>
  </si>
  <si>
    <t>(N° de Mapas de zonificación de aptitud del suelo (escala 1:100.000) elaborados en el periodo definido) / (N° de Mapas de zonificación de aptitud del suelo (escala 1:100.000) programados a ser entregados en el cuatrienio) * 100</t>
  </si>
  <si>
    <r>
      <rPr>
        <b/>
        <sz val="12"/>
        <rFont val="Arial"/>
        <family val="2"/>
      </rPr>
      <t>Mínimo</t>
    </r>
    <r>
      <rPr>
        <sz val="12"/>
        <rFont val="Arial"/>
        <family val="2"/>
      </rPr>
      <t xml:space="preserve">
Año 1) &lt;=8,33% (1) 
Año 2) &lt;=33,33% (4)
Año 3) &lt;=58,33% (7)
Año 4) &lt;=83,33% (10)
</t>
    </r>
    <r>
      <rPr>
        <b/>
        <sz val="12"/>
        <rFont val="Arial"/>
        <family val="2"/>
      </rPr>
      <t>Satisfactorio</t>
    </r>
    <r>
      <rPr>
        <sz val="12"/>
        <rFont val="Arial"/>
        <family val="2"/>
      </rPr>
      <t xml:space="preserve">
Año 1) &gt;8,33% &lt;25% (2)
Año 2) &gt;33,33% &lt;50% (5)
Año 3) &gt;58,33% &lt;75% (8) 
Año 4) &gt;83,33% &lt;100% (11)
</t>
    </r>
    <r>
      <rPr>
        <b/>
        <sz val="12"/>
        <rFont val="Arial"/>
        <family val="2"/>
      </rPr>
      <t>Sobresaliente</t>
    </r>
    <r>
      <rPr>
        <sz val="12"/>
        <rFont val="Arial"/>
        <family val="2"/>
      </rPr>
      <t xml:space="preserve">
Año 1) &gt;=25% (3)
Año 2) &gt;=50% (6)
Año 3) &gt;=75% (9)
Año 4) &gt;=100% (12)</t>
    </r>
  </si>
  <si>
    <t>PLANES DE ORDENAMIENTO PRODUCTIVO FORMULADOS</t>
  </si>
  <si>
    <t>(N° de Planes de Ordenamiento Productivo formulados en el periodo definido) / 
(N° de Planes de Ordenamiento Productivo a ser formulados en el cuatrienio) * 100</t>
  </si>
  <si>
    <t>Fortalecimiento de la capacidad de desarrollo institucional de la UPRA para la adecuada gestión del territorio rural en el ámbito nacional GESTUA
Producto: Documentos de planeación elaborados – Código 1704003
Indicador: Planes Operativos de Ordenamiento Productivo Formulados – Código: 170400301</t>
  </si>
  <si>
    <r>
      <rPr>
        <b/>
        <sz val="12"/>
        <rFont val="Arial"/>
        <family val="2"/>
      </rPr>
      <t>Mínimo</t>
    </r>
    <r>
      <rPr>
        <sz val="12"/>
        <rFont val="Arial"/>
        <family val="2"/>
      </rPr>
      <t xml:space="preserve">
Año 1) &lt;=0% (0) 
Año 2) 
Año 3)
Año 4) 
</t>
    </r>
    <r>
      <rPr>
        <b/>
        <sz val="12"/>
        <rFont val="Arial"/>
        <family val="2"/>
      </rPr>
      <t>Satisfactorio</t>
    </r>
    <r>
      <rPr>
        <sz val="12"/>
        <rFont val="Arial"/>
        <family val="2"/>
      </rPr>
      <t xml:space="preserve">
Año 1) 
Año 2) &lt;=25% (1)
Año 3) &lt;=50% (2) 
Año 4) &lt;=75% (3)
</t>
    </r>
    <r>
      <rPr>
        <b/>
        <sz val="12"/>
        <rFont val="Arial"/>
        <family val="2"/>
      </rPr>
      <t>Sobresaliente</t>
    </r>
    <r>
      <rPr>
        <sz val="12"/>
        <rFont val="Arial"/>
        <family val="2"/>
      </rPr>
      <t xml:space="preserve">
Año 1) &gt;=25% (1)
Año 2) &gt;=50% (2)
Año 3) &gt;=75% (3)
Año 4) &gt;=100% (4)</t>
    </r>
  </si>
  <si>
    <t>SEGUIMIENTOS REALIZADOS POR LA UPRA EN EL ÁMBITO TERRITORIAL</t>
  </si>
  <si>
    <t>(N° de Seguimientos realizados por la UPRA en el ámbito territorial en el periodo definido) / 
 (N° de Seguimientos programados por la UPRA en el ámbito territorial para el cuatrienio)*100</t>
  </si>
  <si>
    <r>
      <rPr>
        <b/>
        <sz val="12"/>
        <rFont val="Arial"/>
        <family val="2"/>
      </rPr>
      <t>Mínimo</t>
    </r>
    <r>
      <rPr>
        <sz val="12"/>
        <rFont val="Arial"/>
        <family val="2"/>
      </rPr>
      <t xml:space="preserve">
Año 1) 
Año 2) &lt;= 66,7% (24)
Año 3) &lt;= 88,9% (32)
Año 4) &lt;= 94,4% (34)
</t>
    </r>
    <r>
      <rPr>
        <b/>
        <sz val="12"/>
        <rFont val="Arial"/>
        <family val="2"/>
      </rPr>
      <t>Satisfactorio</t>
    </r>
    <r>
      <rPr>
        <sz val="12"/>
        <rFont val="Arial"/>
        <family val="2"/>
      </rPr>
      <t xml:space="preserve">
Año 1) 
Año 2) &gt; 66,7% &lt; 88,9% (25 - 32)
Año 3) &gt; 88,9% &lt; = 91,7% (33) 
Año 4) &gt; 94,4% &lt; = 97,2 % (35)
</t>
    </r>
    <r>
      <rPr>
        <b/>
        <sz val="12"/>
        <rFont val="Arial"/>
        <family val="2"/>
      </rPr>
      <t>Sobresaliente</t>
    </r>
    <r>
      <rPr>
        <sz val="12"/>
        <rFont val="Arial"/>
        <family val="2"/>
      </rPr>
      <t xml:space="preserve">
Año 1) 
Año 2) &gt; = 88,9% (32)
Año 3) &gt;= 94,4% (34)
Año 4) &gt;= 100 % (36)</t>
    </r>
  </si>
  <si>
    <t>DOCUMENTOS DE EVALUACIÓN ELABORADOS</t>
  </si>
  <si>
    <t>(N° de evaluaciones de política pública realizadas en el periodo definido)/
 (N° de evaluaciones de política pública programadas a ser entregadas en el cuatrienio) * 100</t>
  </si>
  <si>
    <t>Mejorar el seguimiento y evaluación de la política pública de planificación y gestión del territorio para usos agropecuarios</t>
  </si>
  <si>
    <t>Fortalecimiento de la capacidad de desarrollo institucional de la UPRA para la adecuada gestión del territorio rural en el ámbito nacional GESTUA
Producto: Documentos de evaluación - Código: 1704021
Indicador: Documentos de evaluación elaborados - Código: 170402100</t>
  </si>
  <si>
    <r>
      <rPr>
        <b/>
        <sz val="12"/>
        <rFont val="Arial"/>
        <family val="2"/>
      </rPr>
      <t>Mínimo</t>
    </r>
    <r>
      <rPr>
        <sz val="12"/>
        <rFont val="Arial"/>
        <family val="2"/>
      </rPr>
      <t xml:space="preserve">
Año 1) &lt;12,5% (0)
Año 2) &lt;=25% (2) 
Año 3) &lt;=50% (4) 
Año 4) &lt;=75% (6)
</t>
    </r>
    <r>
      <rPr>
        <b/>
        <sz val="12"/>
        <rFont val="Arial"/>
        <family val="2"/>
      </rPr>
      <t>Satisfactorio</t>
    </r>
    <r>
      <rPr>
        <sz val="12"/>
        <rFont val="Arial"/>
        <family val="2"/>
      </rPr>
      <t xml:space="preserve">
Año 1) &gt;=12,5% &lt;25% (1)
Año 2) &gt;25% &lt;50% (3) 
Año 3) &gt;50% &lt;75% (5)  
Año 4) &gt;75% &lt;100% (7) 
</t>
    </r>
    <r>
      <rPr>
        <b/>
        <sz val="12"/>
        <rFont val="Arial"/>
        <family val="2"/>
      </rPr>
      <t>Sobresaliente</t>
    </r>
    <r>
      <rPr>
        <sz val="12"/>
        <rFont val="Arial"/>
        <family val="2"/>
      </rPr>
      <t xml:space="preserve">
Año 1) &gt;=25% (2)
Año 2) &gt;=50% (4)
Año 3) &gt;=75% (6)
Año 4) &gt;=100% (8)</t>
    </r>
  </si>
  <si>
    <t>ANÁLISIS GENERADOS</t>
  </si>
  <si>
    <t>N° de análisis generados en el periodo definido/
 N° de análisis programados a ser generados en el cuatrienio  * 100</t>
  </si>
  <si>
    <t>Fortalecer la gestión de información agropecuaria y la gestión del conocimiento y comunicaciones para la planificación rural agropecuaria</t>
  </si>
  <si>
    <t>Servicio de gestión de tecnologías de información y comunicación para la planificación del territorio rural para usos agropecuarios en el ámbito nacional TIC.
Producto: Servicio de análisis de Información para la planificación agropecuaria. Cód. 1704023</t>
  </si>
  <si>
    <t>GESTIÓN DE LA INFORMACIÓN AGROPECUARIA</t>
  </si>
  <si>
    <t>DESCARGAS DE INFORMACIÓN SIPRA</t>
  </si>
  <si>
    <t>(N° de descargas realizadas de información SIPRA en la funcionalidad “exportar capas” en el periodo definido) / (N° de descargas de información SIPRA en la funcionalidad “exportar capas” programadas en el cuatrienio) * 100</t>
  </si>
  <si>
    <t>BASES DE DATOS PRODUCIDAS</t>
  </si>
  <si>
    <t>N° de bases de datos producidas o gestionadas en el periodo definido / 
 N° de bases de datos a ser producidas o gestionadas en el cuatrienio * 100</t>
  </si>
  <si>
    <t>Servicio de gestión de tecnologías de información y comunicación para la planificación del territorio rural para usos agropecuarios en el ámbito nacional TIC.
Producto: Servicio de gestión de información para la planificación agropecuaria Cód. 1704024</t>
  </si>
  <si>
    <t>IMPLEMENTACIÓN DEL MODELO INTEGRADO DE PLANEACIÓN Y GESTIÓN</t>
  </si>
  <si>
    <t>Puntos del índice de desempeño institucional vigencia actual – puntos del índice de desempeño institucional vigencia Línea Base (2018)/  Puntos del índice de desempeño meta cuatrenio *100</t>
  </si>
  <si>
    <t>Fortalecer la gestión institucional del talento humano, administrativa, financiera y de control interno, como apoyo a la orientación de la política pública de planificación y gestión del territorio para usos agropecuarios</t>
  </si>
  <si>
    <r>
      <rPr>
        <b/>
        <sz val="12"/>
        <rFont val="Arial"/>
        <family val="2"/>
      </rPr>
      <t>Mínimo</t>
    </r>
    <r>
      <rPr>
        <sz val="12"/>
        <rFont val="Arial"/>
        <family val="2"/>
      </rPr>
      <t xml:space="preserve">
1) 2019: &lt;=10% (1)
2) 2020: &lt;=20% (2)
3) 2021: &lt;=40% (4)
4) 2022: &lt;=60% (6)
</t>
    </r>
    <r>
      <rPr>
        <b/>
        <sz val="12"/>
        <rFont val="Arial"/>
        <family val="2"/>
      </rPr>
      <t>Satisfactorio</t>
    </r>
    <r>
      <rPr>
        <sz val="12"/>
        <rFont val="Arial"/>
        <family val="2"/>
      </rPr>
      <t xml:space="preserve">
1) 2019: &gt;10% &lt;20% (1.01 – 1.99) 
2) 2020: &gt;20% &lt;40% (2,01 – 3.99)
3) 2021: &gt;40% &lt;60% (4,01 – 5,99)
4) 2022: &gt;60% &lt;100% (6,01 – 9,99)
</t>
    </r>
    <r>
      <rPr>
        <b/>
        <sz val="12"/>
        <rFont val="Arial"/>
        <family val="2"/>
      </rPr>
      <t>Sobresaliente</t>
    </r>
    <r>
      <rPr>
        <sz val="12"/>
        <rFont val="Arial"/>
        <family val="2"/>
      </rPr>
      <t xml:space="preserve">
1) 2019: &gt;=20% (2)
2) 2020: &gt;=40% (4)
3) 2021: &gt;=60% (6)
4) 2022: &gt;=100% (10)</t>
    </r>
  </si>
  <si>
    <t xml:space="preserve">CUMPLIMIENTO PLAN ESTRATÉGICO	</t>
  </si>
  <si>
    <t>Promedio de los % de avance acumulado de los productos establecidos en el Plan Estratégico (2019 – 2022)</t>
  </si>
  <si>
    <t>NO</t>
  </si>
  <si>
    <t>EFECTIVIDAD</t>
  </si>
  <si>
    <r>
      <rPr>
        <b/>
        <sz val="12"/>
        <rFont val="Arial"/>
        <family val="2"/>
      </rPr>
      <t>Mínimo</t>
    </r>
    <r>
      <rPr>
        <sz val="12"/>
        <rFont val="Arial"/>
        <family val="2"/>
      </rPr>
      <t xml:space="preserve">
1) 2019:   &lt;=15% 
2) 2020: &lt;=40%
3) 2021:  &lt;=65% 
4) 2022: &lt;=90% 
</t>
    </r>
    <r>
      <rPr>
        <b/>
        <sz val="12"/>
        <rFont val="Arial"/>
        <family val="2"/>
      </rPr>
      <t>Satisfactorio</t>
    </r>
    <r>
      <rPr>
        <sz val="12"/>
        <rFont val="Arial"/>
        <family val="2"/>
      </rPr>
      <t xml:space="preserve">
1) 2019:   &gt;15% &lt;=19%
2) 2020: &gt;41% &lt;=45% 
3) 2021:  &gt;66% &lt;=70%
4) 2022: &gt;91% &lt;=19% 
</t>
    </r>
    <r>
      <rPr>
        <b/>
        <sz val="12"/>
        <rFont val="Arial"/>
        <family val="2"/>
      </rPr>
      <t>Sobresaliente</t>
    </r>
    <r>
      <rPr>
        <sz val="12"/>
        <rFont val="Arial"/>
        <family val="2"/>
      </rPr>
      <t xml:space="preserve">
1) 2019:   &gt;20%
2) 2020: &gt;45%
3) 2021:  &gt;70%
4) 2022: &gt;95%</t>
    </r>
  </si>
  <si>
    <t>CUMPLIMIENTO PLAN DE ACCIÓN</t>
  </si>
  <si>
    <t xml:space="preserve">Promedio de los % ejecutados de las metas establecidas para los componentes del plan de acción en el periodo evaluado / Promedio de los % programados de las metas establecidas para los componentes del plan de acción en el periodo evaluado * 100 </t>
  </si>
  <si>
    <t xml:space="preserve">Mínimo  &lt; 70 %  
Satisfactorio &gt;= 70 % &lt;= 90
Sobresaliente  &gt;= 90% </t>
  </si>
  <si>
    <t>PROYECTOS DE INVERSIÓN EN EJECUCIÓN</t>
  </si>
  <si>
    <t>Promedio del % acumulado de avance en la ejecución de los productos por proyecto de inversión en el periodo / 
 Promedio del % acumulado programado de avance de los productos por proyecto de inversión en el periodo  * 100</t>
  </si>
  <si>
    <t>TRIMESTRAL</t>
  </si>
  <si>
    <t xml:space="preserve">Sobresaliente </t>
  </si>
  <si>
    <t>Mínimo &lt; 80% 
Satisfactorio &gt;= 80% &lt; 90%
Sobresaliente  &gt;= 90%</t>
  </si>
  <si>
    <t>Para el primer trimestre de la vigencia 2021, el cumplimiento en el avance acumulado de los proyectos de inversion es del 97%, este resultados se ubica en el rango sobresaliente. Para el proyecto GESTUA el avance acumulado para el I trimeste es del 98%, para el proyecto FORTALECIMIENTO  es del 97,85%  y para el proyecto TIC es del 93,87%.</t>
  </si>
  <si>
    <t>CUMPLIMIENTO EN LA REVISIÓN DE PROYECTOS REGULATORIOS</t>
  </si>
  <si>
    <t>Número de proyectos regulatorios revisados en el periodo evaluado 
Número de proyectos regulatorios programados para revisión en el periodo evaluado * 100</t>
  </si>
  <si>
    <t>Gestión con valores para el resultado</t>
  </si>
  <si>
    <t>Mejora Normativa</t>
  </si>
  <si>
    <t>Mínimo  &lt; 90% 
Satisfactorio &gt;= 90% &lt; 95%
Sobresaliente &gt;= 95%</t>
  </si>
  <si>
    <t>DEMANDAS POR LA CAUSA PRIMARIA</t>
  </si>
  <si>
    <t>Número de demandas por la causa primaria de la vigencia actual - Número de demandas por la causa primaria de la vigencia anterior / Número de demandas por la causa primaria de la vigencia anterior * 100</t>
  </si>
  <si>
    <t>Defensa jurídica</t>
  </si>
  <si>
    <t>Mínimo  &gt;=10%
Satisfactorio &gt;0% - &lt; 10%
Sobresaliente &lt;=0%</t>
  </si>
  <si>
    <t>GESTIÓN DE RIESGOS</t>
  </si>
  <si>
    <t>N° de riesgos materializados en el periodo evaluado  /
 N° de riesgos identificados y formalizados en el SG para el periodo evaluado * 100</t>
  </si>
  <si>
    <t>CUATRIMESTRAL</t>
  </si>
  <si>
    <t>Mínimo &gt;  15 % 
Satisfactorio &gt; 5%  &lt;= 15%
Sobresaliente  &lt;= 5%</t>
  </si>
  <si>
    <t xml:space="preserve">Para el primer cuatrimestre de la vigencia 2021, el % de riesgos materializados es 0%, este resultados se ubica en el rango sobresaliente. 
Conforme al cronograma aprobado por el comité CIGDE del 12 de marzo 2021, la asesoría de planeación en su rol de segunda línea de defensa en el aspecto clave gestión de riesgos,  se encuentra ejecutando las actividades para incorporación de los cambios de la nueva metodología de administración de riesgos del DAFP - V5.
</t>
  </si>
  <si>
    <t>ALIANZAS ESTRATÉGICAS FORMALIZADAS CON COOPERANTES Y OTROS SECTORES</t>
  </si>
  <si>
    <t>(N° de alianzas estratégicas formalizadas con cooperantes en el cuatrienio) + (N° de alianzas estratégicas formalizadas con otros sectores en el cuatrienio) /  (N° de alianzas estratégicas programadas con cooperantes para el cuatrienio) + (N° de alianzas estratégicas programadas con otros sectores para el cuatrienio) * 100</t>
  </si>
  <si>
    <t xml:space="preserve">Mínimo  &lt; 100% 
Satisfactorio =100%
Sobresaliente &gt;100% </t>
  </si>
  <si>
    <t>Alianzas Estratégicas</t>
  </si>
  <si>
    <t>SISTEMA DE GESTIÓN IMPLEMENTADO</t>
  </si>
  <si>
    <t>% de Avance ejecutado en la implementación del SG para el periodo definido /
 % de Avance programado en la implementación del SG para el periodo definido * 100</t>
  </si>
  <si>
    <t>Fortalecimiento de la capacidad de desarrollo institucional de la UPRA para la adecuada gestión del territorio rural en el ámbito nacional FORTALECIMIENTO.
Producto: Servicio de Implementación Sistemas de Gestión – Código: 1799060
Indicador: Sistemas de Gestión Implementado - Código: 179906000_x000D_</t>
  </si>
  <si>
    <t>Mínimo &lt; 80%
Satisfactorio &gt;=80% &lt;95%
Sobresaliente &gt;= 95 %</t>
  </si>
  <si>
    <t>Fortalecimiento organizacional y simplificación de procesos</t>
  </si>
  <si>
    <t>ESTRATEGIAS PARA ORGANIZAR Y FORTALECER LA ADMINISTRACIÓN PÚBLICA REALIZADOS - TIC</t>
  </si>
  <si>
    <t xml:space="preserve">% de avance acumulado de ejecución de los proyectos PETIC en el periodo
% de avance programado de los proyectos PETIC para la vigencia </t>
  </si>
  <si>
    <t>Servicio de gestión de tecnologías de información y comunicación para la planificación del territorio rural para usos agropecuarios en el ámbito nacional TIC.
Indicador de Gestión del Proyecto:
Código Indicador: ESTRATEGIAS PARA ORGANIZAR Y FORTALECER LA ADMINISTRACIÓN PÚBLICA REALIZADOS
1000G114</t>
  </si>
  <si>
    <t>Gobierno digital</t>
  </si>
  <si>
    <t>Información y Comunicación</t>
  </si>
  <si>
    <t xml:space="preserve">Gestión de la información estadística </t>
  </si>
  <si>
    <t>INSTRUMENTOS DE POLÍTICA SECTORIAL IMPLEMENTADOS</t>
  </si>
  <si>
    <t>Porcentaje general de avance acumulado para la formulación del instrumento de política sectorial / Porcentaje general programado acumulado para la formulación del instrumento de política sectorial * 100</t>
  </si>
  <si>
    <t>Fortalecimiento de la capacidad de desarrollo institucional de la UPRA para la adecuada gestión del territorio rural en el ámbito nacional GESTUA.
INDICADOR DE GESTIÓN DEL PROYECTO:
Código Indicador: INSTRUMENTOS DE POLÍTICA SECTORIAL IMPLEMENTADOS - 1100G151</t>
  </si>
  <si>
    <t>Mínimo  &lt; 70%
Satisfactorio &gt;=70% &lt;90%
Sobresaliente &gt;= 90 %</t>
  </si>
  <si>
    <t>ESTRATEGIAS PARA ORGANIZAR Y FORTALECER LA ADMINISTRACIÓN PÚBLICA REALIZADOS - FORTALECIMIENTO</t>
  </si>
  <si>
    <t>% de avance ejecutado en el desarrollo de la los políticas MIPG / 
 % de avance programado para el desarrollo de la los políticas MIPG * 100</t>
  </si>
  <si>
    <t>Fortalecimiento de la capacidad de desarrollo institucional de la UPRA para la adecuada gestión del territorio rural en el ámbito nacional FORTALECIMIENTO.
INDICADOR DE GESTIÓN DEL PROYECTO:
Código Indicador: ESTRATEGIAS PARA ORGANIZAR Y FORTALECER LA ADMINISTRACIÓN PÚBLICA REALIZADOS
1000G114</t>
  </si>
  <si>
    <t>Gestión presupuestal y eficiencia del gasto público. (Programar presupuesto)</t>
  </si>
  <si>
    <t>GESTIÓN DEL CONOCIMIENTO Y COMUNICACIONES</t>
  </si>
  <si>
    <t>Talento Humano</t>
  </si>
  <si>
    <t>Gestión estratégica de talento humano</t>
  </si>
  <si>
    <t>GESTIÓN DE SERVICIOS TECNOLÓGICOS</t>
  </si>
  <si>
    <t>APOYO</t>
  </si>
  <si>
    <t>Integridad</t>
  </si>
  <si>
    <t>GESTIÓN FINANCIERA</t>
  </si>
  <si>
    <t>Gestión presupuestal y eficiencia del gasto público. (Ejecutar el presupuesto)</t>
  </si>
  <si>
    <t>GESTIÓN CONTRACTUAL</t>
  </si>
  <si>
    <t>GESTIÓN DEL TALENTO HUMANO</t>
  </si>
  <si>
    <t>Gestión ambiental para el buen uso de los recursos públicos</t>
  </si>
  <si>
    <t>ADMINISTRACIÓN DE BIENES Y SERVICIOS</t>
  </si>
  <si>
    <t>GESTIÓN DOCUMENTAL</t>
  </si>
  <si>
    <t>Gestión documental</t>
  </si>
  <si>
    <t>Gestión del conocimiento e innovación</t>
  </si>
  <si>
    <t>Gestión del conocimiento y la innovación</t>
  </si>
  <si>
    <t>EVALUACIÓN INDEPENCIENTE</t>
  </si>
  <si>
    <t>EVALUACION</t>
  </si>
  <si>
    <t>Control interno</t>
  </si>
  <si>
    <t>ESPECIFICACIONES TÉCNICAS</t>
  </si>
  <si>
    <r>
      <rPr>
        <u/>
        <sz val="12"/>
        <rFont val="Arial"/>
        <family val="2"/>
      </rPr>
      <t xml:space="preserve">       ETd + ETg con revisión metodológica acumulado    </t>
    </r>
    <r>
      <rPr>
        <sz val="12"/>
        <rFont val="Arial"/>
        <family val="2"/>
      </rPr>
      <t xml:space="preserve">  * 100
 ETd + ETg enviadas para revisión acumulado</t>
    </r>
  </si>
  <si>
    <t>Fortalecer la gestión de información agropecuaria y la gestión del conocimiento y comunicaciones para la planificación rural
agropecuaria.</t>
  </si>
  <si>
    <t>Eficacia</t>
  </si>
  <si>
    <t>Mensual</t>
  </si>
  <si>
    <t> </t>
  </si>
  <si>
    <t>Mínimo: &lt;= 60%
Satisfactorio: &gt; 60% &lt; = 80%
Sobresaliente: &gt; 80%</t>
  </si>
  <si>
    <t>Para el periodo comprendido de enero a abril de 2021, de las 30 especificaciones acumuladas que se recibieron para revisión (enero: 0, febrero: 1, marzo: 18 y abril: 30), 24 son de tipo documental y 6 de tipo geográfico. De estas 27 fueron atendidas y obtuvieron aprobación, las restantes 6 se encuentran en proceso de ajustes (primera revisión) por parte del temático.  Por consiguiente para el período de medición, correspondiente al 1er cuatrimestre/2021, se obtiene el 90% de cumplimiento, versus la meta del 100%, evidenciando el indicador en el rango sobresaliente.</t>
  </si>
  <si>
    <t>METADATOS</t>
  </si>
  <si>
    <r>
      <t xml:space="preserve">       </t>
    </r>
    <r>
      <rPr>
        <u/>
        <sz val="12"/>
        <rFont val="Arial"/>
        <family val="2"/>
      </rPr>
      <t xml:space="preserve">      Mtd + Mtg con revisión metodológica acumulado </t>
    </r>
    <r>
      <rPr>
        <sz val="12"/>
        <rFont val="Arial"/>
        <family val="2"/>
      </rPr>
      <t xml:space="preserve">   * 100
 Mtd + Mtg enviadas para revisión acumulado</t>
    </r>
  </si>
  <si>
    <t>Mínimo: &lt; 60%
Satisfactorio: &gt; = 60% &lt; 80%
Sobresaliente: &gt;= 80%</t>
  </si>
  <si>
    <t>Para el periodo comprendido de enero a abril de 2021, se  recibió un total de 10  revisiones metodológicas, 5 metadatos documentales y 5 geográficos. Los metadatos documentales  fueron aprobados correctamente al igual que  los 5 geográficos.  La medición del indicador reporto un 100% de cumplimiento en el rango sobresaliente.</t>
  </si>
  <si>
    <t>REPOSITORIO DE INFORMACIÓN</t>
  </si>
  <si>
    <r>
      <t xml:space="preserve">            </t>
    </r>
    <r>
      <rPr>
        <u/>
        <sz val="12"/>
        <rFont val="Arial"/>
        <family val="2"/>
      </rPr>
      <t xml:space="preserve">  Cantidad de registros sin observaciones </t>
    </r>
    <r>
      <rPr>
        <sz val="12"/>
        <rFont val="Arial"/>
        <family val="2"/>
      </rPr>
      <t xml:space="preserve">   * 100
 Cantidad de registros almacenados</t>
    </r>
  </si>
  <si>
    <t>Trimestral</t>
  </si>
  <si>
    <t>Mínimo: &lt;60%
Satisfactorio: &gt; = 60% &lt; 80%
Sobresaliente: &gt;= 80%</t>
  </si>
  <si>
    <t>El indicador fue medido con base a las modificaciones realizadas a los registros, por motivos de aclaraciones en el insumo, ajuste de la ruta de almacenamiento, o recibo de información anexa posterior a la fecha de almacenamiento. En el mes de enero se realizó la modificación a cuatro registros de datos, en tanto que en febrero y marzo se modificaron tres y dos registros respectivamente. Dado lo anterior, se recibieron 68 registros para almacenar, de los cuales 59 no tuvieron observaciones o modificaciones.
Durante el primer trimestre, la medición del indicador resulta sobresaliente, con un 87% de cumplimiento.</t>
  </si>
  <si>
    <t>ANÁLISIS DE INFORMACIÓN REALIZADOS</t>
  </si>
  <si>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</si>
  <si>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t>Fortalecer la orientación de la política pública de planificación y gestión del territorio para usos agropecuarios.</t>
  </si>
  <si>
    <t>Mínimo: &lt;70%
Satisfactorio: &gt;= 70% &lt; 90%
Sobresaliente: &gt;= 90%</t>
  </si>
  <si>
    <t>Durante el primer cuatrimestre del 2021 se recibieron 428 requerimientos de análisis de información, de los cuales se respondieron 428 en este periodo, fueron atendidos de manera oportuna 399 requerimientos y los 29 restantes presentaron un atraso en su entrega debido principalmente a la gran cantidad de requerimientos recibidos en los meses de marzo y Abril, a sus demandas de procesamiento, a dificultad presentada de acceso a SAS y a procesos intermedios de verificación y validación con los temáticos. Es de resaltar que 154 requerimientos se atendieron antes de la fecha requerida. Como resultado al cierre del mes de abril, se obtuvo el 99%, ubicando el indicador de análisis de información realizados, en el rango de sobresaliente.</t>
  </si>
  <si>
    <t>GESTIÓN DE REQUERIMIENTOS DE INFORMACIÓN</t>
  </si>
  <si>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</si>
  <si>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Mínimo: &lt;60%
Satisfactorio: &gt;= 60% &lt; 80%
Sobresaliente: &gt; = 80%</t>
  </si>
  <si>
    <t xml:space="preserve">Para el primer  trimestre de 2021, se obtuvo un resultado acumulado de 192 requerimientos de información gestionados de 230 requerimientos recibidos, obteniendo un 83% de cumplimiento, ubicándose en un rango sobresaliente. Los restantes (38) requerimientos no se gestionaron este mismo mes, debido a que: 33 se recibieron al final del mes, 1 se acababa de tramitar a la misma entidad-dependencia, por lo que se consideró pertinente esperar para una nueva solicitud; 1 se tenía para descarga, pero por no encontrarse en la página web, fue necesario pasarlo para trámite por oficio y 3 fueron descartados por el solicitante.
Para el mes de abril de 2021, se obtiene un resultado de avance  acumulado de 318 requerimientos de información gestionados, de 335 requerimientos de información recibidos. Los restantes (17) no se gestionaron debido a que: 8 fueron recibidos al final del mes y 9 fueron descartados por parte del solicitante. Estos últimos, corresponden a 4 del mes de marzo y 5 del mes de abril. </t>
  </si>
  <si>
    <t>ESTRATEGIAS DE USO Y APROPIACIÓN</t>
  </si>
  <si>
    <r>
      <t xml:space="preserve">            </t>
    </r>
    <r>
      <rPr>
        <u/>
        <sz val="12"/>
        <rFont val="Arial"/>
        <family val="2"/>
      </rPr>
      <t xml:space="preserve">   Estrategias de uso y apropiación atendidas  </t>
    </r>
    <r>
      <rPr>
        <sz val="12"/>
        <rFont val="Arial"/>
        <family val="2"/>
      </rPr>
      <t xml:space="preserve">    * 100
 Estrategias de uso y apropiación requeridas</t>
    </r>
  </si>
  <si>
    <t>Semestral</t>
  </si>
  <si>
    <t>Mínimo: &lt;70%
Satisfactorio: &gt;=70% &lt;90%
Sobresaliente: &gt;=90%</t>
  </si>
  <si>
    <t>FUNCIONALIDADES DESARROLLADAS</t>
  </si>
  <si>
    <r>
      <rPr>
        <u/>
        <sz val="12"/>
        <rFont val="Arial"/>
        <family val="2"/>
      </rPr>
      <t xml:space="preserve">                               Funcionalidades desarrolladas                   </t>
    </r>
    <r>
      <rPr>
        <sz val="12"/>
        <rFont val="Arial"/>
        <family val="2"/>
      </rPr>
      <t xml:space="preserve">   * 100
 Requerimientos de funcionalidades para desarrollar</t>
    </r>
  </si>
  <si>
    <t>Mejorar la gestión de conocimiento e innovación en tecnologías de información y comunicaciones para la planificación rural
agropecuaria.</t>
  </si>
  <si>
    <t>Mínimo: &lt; 60%
Satisfactorio: &gt;= 60% &lt; 80%
Sobresaliente: &gt; =80%</t>
  </si>
  <si>
    <t>DOCUMENTO DE PLANEACIÓN ELABORADOS</t>
  </si>
  <si>
    <r>
      <t xml:space="preserve">             </t>
    </r>
    <r>
      <rPr>
        <u/>
        <sz val="11"/>
        <rFont val="Arial"/>
        <family val="2"/>
      </rPr>
      <t xml:space="preserve">              Número de documentos de planeación elaborados en el periodo definido             </t>
    </r>
    <r>
      <rPr>
        <sz val="11"/>
        <rFont val="Arial"/>
        <family val="2"/>
      </rPr>
      <t xml:space="preserve"> * 100%
 Número de documentos de planeación programados a ser elaborados en el cuatrienio</t>
    </r>
  </si>
  <si>
    <t>Servicio de gestión de tecnologías de información y comunicación para la planificación del territorio rural para usos
agropecuarios en el ámbito nacional TIC.
Indicador producto del Proyecto: Documento de Planeación. Cód. 1704003</t>
  </si>
  <si>
    <t>Anual</t>
  </si>
  <si>
    <t>Mínimo: 
1) &lt;12,5%
2) &lt;=25%
3) &lt;=50%
4) &lt;=75%
Satisfactorio: 
1) &gt;=12,5% &lt;25%
2) &gt;25% &lt;50%
3) &gt;50% &lt;75%
4) &gt;75% &lt;100%
Sobresaliente: 
1) &gt;=25%
2) &gt;=50%
3) &gt;=75%
4) &gt;=100%</t>
  </si>
  <si>
    <t>USUARIOS DEL SISTEMA</t>
  </si>
  <si>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</si>
  <si>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t>Servicio de gestión de tecnologías de información y comunicación para la planificación del territorio rural para usos
agropecuarios en el ámbito nacional TIC.
Indicador producto del Proyecto: Servicio de información para la planificación agropecuaria. Cód. 1704022</t>
  </si>
  <si>
    <t>DOCUMENTOS PARA LA PLANEACIÓN ESTRATÉGICA EN TI</t>
  </si>
  <si>
    <r>
      <t xml:space="preserve">       </t>
    </r>
    <r>
      <rPr>
        <u/>
        <sz val="9"/>
        <rFont val="Arial"/>
        <family val="2"/>
      </rPr>
      <t xml:space="preserve">            Número de documentos para la planeación estratégica en TI elaborados en el periodo definido         </t>
    </r>
    <r>
      <rPr>
        <sz val="9"/>
        <rFont val="Arial"/>
        <family val="2"/>
      </rPr>
      <t>* 100%
 Número de documentos para la planeación estratégica en TI programados a ser elaborados en el cuatrienio</t>
    </r>
  </si>
  <si>
    <t>Fortalecimiento de la capacidad de desarrollo institucional de la UPRA para la adecuada gestión del territorio rural en el ámbito nacional FORTALECIMIENTO
Indicador producto del Proyecto: Documento para la planeación estratégica en TI, Cód.: 1799064.</t>
  </si>
  <si>
    <t>SERVICIO DE INFORMACIÓN IMPLEMENTADOS</t>
  </si>
  <si>
    <r>
      <t xml:space="preserve">       </t>
    </r>
    <r>
      <rPr>
        <u/>
        <sz val="10"/>
        <rFont val="Arial"/>
        <family val="2"/>
      </rPr>
      <t xml:space="preserve">  Porcentaje ejecutado de Servicios de información implementados en el periodo definido   </t>
    </r>
    <r>
      <rPr>
        <sz val="10"/>
        <rFont val="Arial"/>
        <family val="2"/>
      </rPr>
      <t>* 100%
 Porcentaje programado de Servicios de información a ser implementados en el cuatrienio</t>
    </r>
  </si>
  <si>
    <t>Fortalecimiento de la capacidad de desarrollo institucional de la UPRA para la adecuada gestión del territorio rural en el ámbito nacional FORTALECIMIENTO
Indicador producto del Proyecto: Servicios de información implementados, Cód.: 1799063.</t>
  </si>
  <si>
    <t xml:space="preserve"> JORNADAS DE SENSIBILIZACIÓN DE INNOVACIÓN</t>
  </si>
  <si>
    <r>
      <t xml:space="preserve">               </t>
    </r>
    <r>
      <rPr>
        <u/>
        <sz val="12"/>
        <rFont val="Arial"/>
        <family val="2"/>
      </rPr>
      <t xml:space="preserve">    Número de jornadas realizadas   </t>
    </r>
    <r>
      <rPr>
        <sz val="12"/>
        <rFont val="Arial"/>
        <family val="2"/>
      </rPr>
      <t xml:space="preserve"> * 100%
 Número de jornadas programadas</t>
    </r>
  </si>
  <si>
    <t>NA</t>
  </si>
  <si>
    <t>Efectividad</t>
  </si>
  <si>
    <t>Mínimo: &lt; 70%
Satisfactorio: &gt; = 70% - &lt; 90%
Sobresaliente: &gt; = 90%</t>
  </si>
  <si>
    <t>Transparencia, acceso a la información pública y lucha contra la corrupción</t>
  </si>
  <si>
    <t>EFECTIVIDAD DE LA COMUNICACIÓN INTERNA</t>
  </si>
  <si>
    <r>
      <rPr>
        <u/>
        <sz val="12"/>
        <rFont val="Arial"/>
        <family val="2"/>
      </rPr>
      <t xml:space="preserve">Número de encuestas con calificación de 4 y 5 </t>
    </r>
    <r>
      <rPr>
        <sz val="12"/>
        <rFont val="Arial"/>
        <family val="2"/>
      </rPr>
      <t>* 100%
Total de encuestas con respuesta</t>
    </r>
  </si>
  <si>
    <t>Mínimo: &lt;60%
Satisfactorio: &gt;=60% - &lt;90%
Sobresaliente: &gt;=90%</t>
  </si>
  <si>
    <t>Participación ciudadana en la gestión pública</t>
  </si>
  <si>
    <t>MENCIONES DE LA UPRA EN MEDIOS</t>
  </si>
  <si>
    <r>
      <rPr>
        <u/>
        <sz val="12"/>
        <rFont val="Arial"/>
        <family val="2"/>
      </rPr>
      <t>Número de menciones (positivas/neutrales) de la UPRA en medios</t>
    </r>
    <r>
      <rPr>
        <sz val="12"/>
        <rFont val="Arial"/>
        <family val="2"/>
      </rPr>
      <t xml:space="preserve"> * 100%
Número total de menciones en medios</t>
    </r>
  </si>
  <si>
    <t>SATISFACCIÓN DE USUARIOS FRENTE A LOS PRODUCTOS UPRA</t>
  </si>
  <si>
    <r>
      <rPr>
        <u/>
        <sz val="10"/>
        <rFont val="Arial"/>
        <family val="2"/>
      </rPr>
      <t>Número de encuestas con respuestas (si recomendarían el producto y/o si lo consideran útil)</t>
    </r>
    <r>
      <rPr>
        <sz val="10"/>
        <rFont val="Arial"/>
        <family val="2"/>
      </rPr>
      <t xml:space="preserve"> * 100%
Número total de encuestas diligenciadas</t>
    </r>
  </si>
  <si>
    <t>PERSONAS CAPACITADAS</t>
  </si>
  <si>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</si>
  <si>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t>Fortalecimiento de la capacidad de desarrollo institucional de la UPRA para la adecuada gestión del territorio rural en el
ámbito nacional FORTALECIMIENTO.
Indicador producto del Proyecto: Servicio de Educación Informal para la Gestión Administrativa Cód.: 1799058</t>
  </si>
  <si>
    <t>EVENTOS REALIZADOS</t>
  </si>
  <si>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</si>
  <si>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t>Servicio de gestión de tecnologías de información y comunicación para la planificación del territorio rural para usos
agropecuarios en el ámbito nacional TIC.
Indicador producto del Proyecto: Servicio de apoyo a la gestión de conocimiento y comunicaciones. Cód. 1704025</t>
  </si>
  <si>
    <t>DOCUMENTOS DE PLANEACIÓN ELABORADOS: LINEAMIENTOS, CRITERIOS E INSTRUMENTOS PARA EL ORDENAMIENTO PRODUCTIVO Y SOCIAL DE LA PROPIEDAD RURAL DE LA CATEGORÍA NACIONAL</t>
  </si>
  <si>
    <t>(N° de documentos de planeación (LCI) de la categoría nacional elaborados en el periodo definido) / 
 (N° de documentos de planeación (LCI) de la categoría nacional programados para el cuatrienio)  * 100</t>
  </si>
  <si>
    <t>Fortalecimiento de la capacidad de desarrollo institucional de la UPRA para la adecuada gestión del territorio rural en el ámbito nacional GESTUA
Producto: Documentos de planeación elaborados. 170400300 - Planificación Ámbito Nacional</t>
  </si>
  <si>
    <r>
      <rPr>
        <b/>
        <sz val="12"/>
        <rFont val="Arial"/>
        <family val="2"/>
      </rPr>
      <t>Mínimo</t>
    </r>
    <r>
      <rPr>
        <sz val="12"/>
        <rFont val="Arial"/>
        <family val="2"/>
      </rPr>
      <t xml:space="preserve">
1) 2019:   &lt;=0% (0) 
2) 2020: 
3) 2021:  
4) 2022: 
</t>
    </r>
    <r>
      <rPr>
        <b/>
        <sz val="12"/>
        <rFont val="Arial"/>
        <family val="2"/>
      </rPr>
      <t>Satisfactorio</t>
    </r>
    <r>
      <rPr>
        <sz val="12"/>
        <rFont val="Arial"/>
        <family val="2"/>
      </rPr>
      <t xml:space="preserve">
1) 2019:   
2) 2020: &lt;=25% (1) 
3) 2021:  &lt;=50% (2)
4) 2022: &lt;=75% (3)
</t>
    </r>
    <r>
      <rPr>
        <b/>
        <sz val="12"/>
        <rFont val="Arial"/>
        <family val="2"/>
      </rPr>
      <t>Sobresaliente</t>
    </r>
    <r>
      <rPr>
        <sz val="12"/>
        <rFont val="Arial"/>
        <family val="2"/>
      </rPr>
      <t xml:space="preserve">
1) 2019:   &gt;=25% (1)
2) 2020: &gt;=50% (2)
3) 2021:  &gt;=75% (3)
4) 2022: &gt;=100% (4)</t>
    </r>
  </si>
  <si>
    <t>AVANCE EN LA GENERACIÓN DE PRODUCTOS DEL ÁMBITO NACIONAL</t>
  </si>
  <si>
    <t>Porcentaje general de avance acumulado de generación de productos del ámbito nacional para el periodo de medición /  Porcentaje general programado acumulado de generación del producto del ámbito nacional para el periodo de medición * 100</t>
  </si>
  <si>
    <t>Para el primer trimestre de 2021 se presenta un cumplimiento del 98% situándose en un rango sobresaliente el avance en la generación de productos del ámbito nacional.  La brecha para lograr el cumplimiento del 100% se debió a que algunas tareas de los productos están en proceso de validación. En general, el avance en el desarrollo de los productos durante el primer trimestre estuvo de acuerdo con lo programado</t>
  </si>
  <si>
    <t>AVANCE EN LA GENERACIÓN DE PRODUCTOS DEL ÁMBITO TERRITORIAL</t>
  </si>
  <si>
    <t>Porcentaje general de avance acumulado de generación de productos del ámbito territorial para el periodo de medición /  Porcentaje general programado acumulado de generación del producto del ámbito territorial para el periodo de medición  * 100</t>
  </si>
  <si>
    <t>Para el primer trimestre de 2021 se presenta un cumplimiento del 100% situándose en un rango sobresaliente el avance en la generación de productos del ámbito territorial. 
El desarrollo de los productos durante el primer trimestre estuvo de acuerdo con lo programado</t>
  </si>
  <si>
    <t>EVENTOS DE TRANSFERENCIA DE INFORMACIÓN Y/O CONOCIMIENTO A LOS FUNCIONARIOS DEPARTAMENTALES</t>
  </si>
  <si>
    <t>(N° de eventos de transferencia de información y/o conocimiento a los funcionarios departamentales realizados en el periodo definido) /  (N° de eventos de transferencia de información y/o conocimiento a los funcionarios departamentales programados para el cuatrienio)  * 100</t>
  </si>
  <si>
    <t>Fortalecimiento de la capacidad de desarrollo institucional de la UPRA para la adecuada gestión del territorio rural en el
ámbito nacional GESTUA
Producto: Servicio de apoyo a la gestión de conocimiento y comunicaciones - 170402500</t>
  </si>
  <si>
    <r>
      <rPr>
        <b/>
        <sz val="12"/>
        <rFont val="Arial"/>
        <family val="2"/>
      </rPr>
      <t>Mínimo</t>
    </r>
    <r>
      <rPr>
        <sz val="12"/>
        <rFont val="Arial"/>
        <family val="2"/>
      </rPr>
      <t xml:space="preserve">
1) 2019:   &lt;12,5% (0)
2) 2020: &lt;=25% (2)
3) 2021:  &lt;=50% (4)
4) 2022: &lt;=75% (6)
</t>
    </r>
    <r>
      <rPr>
        <b/>
        <sz val="12"/>
        <rFont val="Arial"/>
        <family val="2"/>
      </rPr>
      <t xml:space="preserve">Satisfactorio
</t>
    </r>
    <r>
      <rPr>
        <sz val="12"/>
        <rFont val="Arial"/>
        <family val="2"/>
      </rPr>
      <t xml:space="preserve">1) 2019:   &gt;=12,5% &lt;25% (1)
2) 2020: &gt;25% &lt;50% (3) 
3) 2021:  &gt;50% &lt;75% (5)
4) 2022: &gt;75% &lt;100% (7) 
</t>
    </r>
    <r>
      <rPr>
        <b/>
        <sz val="12"/>
        <rFont val="Arial"/>
        <family val="2"/>
      </rPr>
      <t xml:space="preserve">Sobresaliente
</t>
    </r>
    <r>
      <rPr>
        <sz val="12"/>
        <rFont val="Arial"/>
        <family val="2"/>
      </rPr>
      <t>1) 2019:   &gt;=25% (2)
2) 2020: &gt;=50% (4)
3) 2021:  &gt;=75% (6)
4) 2022: &gt;=100% (8)</t>
    </r>
  </si>
  <si>
    <t xml:space="preserve"> INCIDENTES DE SEGURIDAD</t>
  </si>
  <si>
    <r>
      <t xml:space="preserve">              </t>
    </r>
    <r>
      <rPr>
        <u/>
        <sz val="12"/>
        <rFont val="Arial"/>
        <family val="2"/>
      </rPr>
      <t>Número de incidentes de seguridad de la Información atendidos en el mes</t>
    </r>
    <r>
      <rPr>
        <sz val="12"/>
        <rFont val="Arial"/>
        <family val="2"/>
      </rPr>
      <t xml:space="preserve">   * 100
 Total de incidentes de seguridad de la información reportados en el mes</t>
    </r>
  </si>
  <si>
    <t>Mínimo: &lt; 80%
Satisfactorio: &gt;= 80% &lt; 90%
Sobresaliente: &gt;= 90%</t>
  </si>
  <si>
    <t>Para el primer trimestre de 2021, se atendieron un acumulado de 6 incidentes de seguridad de la información de 6 incidentes de seguridad de la información reportados en el periodo de medición obteniendo el 100% de cumplimiento de la meta, colocando el indicador en el rango sobresaliente. Como avance al mes de abril, se atendieron un acumulado de  8 incidentes de seguridad de información de 8 incidentes reportados hasta este mes.</t>
  </si>
  <si>
    <t xml:space="preserve"> COPIAS DE RESPALDO</t>
  </si>
  <si>
    <r>
      <t xml:space="preserve">            </t>
    </r>
    <r>
      <rPr>
        <u/>
        <sz val="12"/>
        <rFont val="Arial"/>
        <family val="2"/>
      </rPr>
      <t xml:space="preserve">                  Número de GB con copia de respaldo en el periodo de medición               </t>
    </r>
    <r>
      <rPr>
        <sz val="12"/>
        <rFont val="Arial"/>
        <family val="2"/>
      </rPr>
      <t xml:space="preserve">  *100
 Número de GB con copia de respaldo programadas en el periodo de medición)</t>
    </r>
  </si>
  <si>
    <t>La medición para el período del primer trimestre de 2021 corresponde a un acumulado de  50.481 GB con copias de respaldo de 52.583 GB con copia de respaldo programadas, obteniendo como resultado el 96% en el periodo de medición, ubicando el indicador de Copias de Respaldo en el rango Sobresaliente. Como avance al mes se abril, se acumularon 70.847 GB de 73.259 GB programadas. Los datos de copias de respaldo obedecen a Máquinas Virtuales, Bases de Datos, repositorios (Unidad U, Transferencias, Unidad H y W de Análisis, Backup de Configuración de equipos Activos).</t>
  </si>
  <si>
    <t>Seguridad digital</t>
  </si>
  <si>
    <t>INDICE DE CAPACIDAD EN LA PRESTACIÓN DE SERVICIOS DE TECNOLOGIA</t>
  </si>
  <si>
    <r>
      <t xml:space="preserve">         </t>
    </r>
    <r>
      <rPr>
        <u/>
        <sz val="10"/>
        <rFont val="Arial"/>
        <family val="2"/>
      </rPr>
      <t xml:space="preserve">       Índice de capacidad en la prestación de servicios de tecnología en el período definido   </t>
    </r>
    <r>
      <rPr>
        <sz val="10"/>
        <rFont val="Arial"/>
        <family val="2"/>
      </rPr>
      <t>* 100%
 Índice de capacidad en la prestación de servicios de tecnología programado en el cuatrienio</t>
    </r>
  </si>
  <si>
    <t>Fortalecimiento de la capacidad de desarrollo institucional de la UPRA para la adecuada gestión del territorio rural en el ámbito nacional FORTALECIMIENTO. 
Indicador producto del Proyecto: Servicios tecnológicos Cód: 1799065</t>
  </si>
  <si>
    <t>Mínimo: 
1) &lt;40%
2) &lt;40%
3) &lt;40%
4) &lt;40%
Satisfactorio: 
1) &gt;=40% &lt;72%
2) &gt;=40% &lt;72%
3) &gt;=40% &lt;72%
4) &gt;=40% &lt;72%
Sobresaliente: 
1) &gt;=72% (100%)
2) &gt;=72% (100%)
3) &gt;=72% (100%)
4) &gt;=72% (100%)</t>
  </si>
  <si>
    <t>ANÁLISIS DE VULNERABILIDADES</t>
  </si>
  <si>
    <r>
      <t xml:space="preserve">         </t>
    </r>
    <r>
      <rPr>
        <u/>
        <sz val="9"/>
        <rFont val="Arial"/>
        <family val="2"/>
      </rPr>
      <t xml:space="preserve">              _ Número vulnerabilidades mitigadas __       </t>
    </r>
    <r>
      <rPr>
        <sz val="9"/>
        <rFont val="Arial"/>
        <family val="2"/>
      </rPr>
      <t xml:space="preserve"> * 100
 Total de vulnerabilidades encontrados en los análisis </t>
    </r>
  </si>
  <si>
    <t>Eficiencia</t>
  </si>
  <si>
    <t>Mínimo: &lt; 85%
Satisfactorio: &gt;= 85% &lt; 90%
Sobresaliente: &gt;= 90%</t>
  </si>
  <si>
    <t>EJECUCIÓN DE PAC</t>
  </si>
  <si>
    <t>Pagos ejecutados en el periodo /  
 Pagos proyectados en el periodo *100</t>
  </si>
  <si>
    <t>ECONOMÍA</t>
  </si>
  <si>
    <t>MENSUAL</t>
  </si>
  <si>
    <t>Mínimo &lt;=70%
Satisfactorio &gt;70% &lt;90%
Sobresaliente  &gt;= 90%</t>
  </si>
  <si>
    <t>ENERO:  Para este mes la ejecucion del PAC de la Entidad fue de 82% frente a lo proyectado, este resultado se ubica en un rango Satisfactorio. La razon por la que no se ejecuto el 100% corresponde a que el Ministerio de Hacienda para gastos de personal aprobo mayores recursos de lo solicitado, y en relacion con gstos generale no se realzaron todos los pagos a proveedores que se tenian estipulados en la proyeccion.
FEBRERO Y MARZO: Para estos meses la ejecucion del PAC de la Entidad fue de 98% y 99% respectivamente frente a lo proyectado, este resultado se ubica en un rango Sobresaliente.
Nota: La medición del indicador se realiza mes vencido, luego del cierre del respectivo periodo</t>
  </si>
  <si>
    <t>EJECUCIÓN PRESUPUESTAL</t>
  </si>
  <si>
    <t>Presupuesto UPRA ejecutado en el periodo 
 Presupuesto UPRA proyectado en el periodo * 100</t>
  </si>
  <si>
    <t>Como se evidencia, la UPRA en el primer trimestre, Presenta una ejecución de apropiación libre de afectación y disponible de forma ascendente, iniciando en enero, con la superación de la meta programada en el acuerdo de la gestión del 1%, en donde se proyectaron en ejecución $5.421.431. 090.oo y ejecutaron $5.733.559.784. oo, presentando un rango en el indicador de ejecución presupuestal sobresaliente con el 106%, del resultado en la medición del indicador por frecuencia.
En cuanto al mes de febrero se presentó un rezago frente al acuerdo de gestión del -8%, debido a qué: en los de Gastos de funcionamiento, se da la renuncia de varios funcionarios de la UPRA, y por qué,  la proyección del acuerdo de gestión es mayor a la contratación de gastos de adquisición de bienes y servicios, situación que se repite en los gastos de Inversión, en donde el proyecto con mayor rezago corresponde a TIC con -5% ejecutado, sin embrago, la unidad respecto a la indicador de ejecución presupuestal es satisfactorio con un 88% del resultado en la medición del indicador por frecuencia, producto de la comparación de la apropiación ejecutada del $18.704.232.560 frente a la meta de $21.306.997.573 .
Por último, en el mes de marzo y de forma acumulada, la unidad presenta una ejecución total en compromisos de $22.336.775.089, lo que equivale al 69%, frente a la meta de ejecución que plantaron en el acuerdo de gestión de $23.392.165.705 correspondiente al 73%, presentando un rezago frente al acuerdo de gestión del -3%, situación que se presenta porque, en Gastos de funcionamiento, aun no se cubren la totalidad de vacantes de los funcionarios que  renunciaron en enero y febrero,, y ademas por qué  la proyección del acuerdo de gestión es mayor a la contratación de gastos de adquisición de bienes y servicios, situación que se repitio en los gastos de Inversión, en donde el proyecto con mayor rezago corresponde a Fortalecimiento con -3% ejecutado, sin embrago, la unidad respecto a la indicador de ejecución presupuestal es sobresaliente con un 95% de resultado en la medición del indicador por frecuencia.
Nota: La medición del indicador se realiza mes vencido, luego del cierre del respectivo periodo</t>
  </si>
  <si>
    <t>EJECUCIÓN PRESUPUESTO DE GASTOS</t>
  </si>
  <si>
    <t>Presupuesto de gastos ejecutado (Obl)  / 
 Presupuesto de gastos aprobado * 100
Comparación: Ejecución presupuesto de gastos Actual -. Ejecución presupuesto de gastos Vigencia Anterior</t>
  </si>
  <si>
    <t xml:space="preserve">Satisfactorio </t>
  </si>
  <si>
    <t>Mínimo &lt;= 0%
Satisfactorio &gt; 0% &lt;= 2%
Sobresaliente  &gt; 2%</t>
  </si>
  <si>
    <t>Enero: En este periodo se ha ejecutado el 1,84% del presupuesto aprobado, este indice aumenta en un 0,15% con respecto al año 2020, indicando que el nivel presupuestal para este perido se encuentra en un rango satisfactorio.
Febrero:  En este periodo se ha ejecutado el 4,17% del presupuesto aprobado, este indice aumenta en un 0,06% con respecto al año 2020, indicando que el nivel presupuestal para este perido se encuentra en un rango sobresaliente.
Marzo:  En este periodo se ha ejecutado el 9,57% del presupuesto aprobado, este indice aumenta en un 1,05% con respecto al año 2020, indicando que el nivel presupuestal para este perido se encuentra en un rango sobresaliente.
Nota: La medición del indicador se realiza una vez formalizados los estados financieros del respectivo periodo</t>
  </si>
  <si>
    <t>NIVEL DE COMPROMISO PRESUPUESTAL</t>
  </si>
  <si>
    <t>Presupuesto de gastos comprometido / 
 Presupuesto de gastos aprobado * 100
Comparación: Nivel de Compromiso Presupuestal Actual -. Nivel de Compromiso Presupuestal Vigencia Anterior</t>
  </si>
  <si>
    <t>Enero: En este periodo el nivel de compromiso presupuestal fue de 17,80%, en comparación con la vigencia anterior del mismo periodo  tuvo una diferencia de 6%, indicando que el nivel presupuestal para este perido se encuentra en un rango sobresaliente 
Febrero:  En este periodo el nivel de compromiso presupuestal fue de 58.07% en comparación con la vigencia anterior del mismo periodo  tuvo una diferencia de 18%, indicando que el nivel presupuestal para este perido se encuentra en un rango sobresaliente 
Marzo:  En este periodo el nivel de compromiso presupuestal fue de 69,34%, en comparación con la vigencia anterior del mismo periodo  tuvo una diferencia de 66%, indicando que el nivel presupuestal para este perido se encuentra en un rango sobresaliente 
Nota: La medición del indicador se realiza una vez formalizados los estados financieros del respectivo periodo</t>
  </si>
  <si>
    <t>VARIACIÓN EN LOS PAGOS</t>
  </si>
  <si>
    <t xml:space="preserve">Pagos ejecutados en el periodo actual / 
 Pagos ejecutados en el periodo anterior * 100 </t>
  </si>
  <si>
    <t>Mínimo &lt; 95 % 
Satisfactorio &gt; =95 &lt; 100% 
Sobresaliente  &gt; = 100%</t>
  </si>
  <si>
    <t>Enero: En este periodo los pagos presentaron una variación del 116,48% frente al 2020, este indice aumento en un 20,79% frente a la variación del año 2020, indicando que el nivel de pagos para este perido se encuentra en un rango sobresaliente.
Febrero: En este periodo los pagos presentaron una variación del 104,97% frente al 2020, este indice aumento en un -0,92% frente a la variación del año 2020, indicando que el nivel de pagos para este perido se encuentra en un rango sobresaliente.
Marzo: En este periodo los pagos presentaron una variación del 117,55% frente al 2020, este indice aumento en un 31,57% frente a la variación del año 2020, indicando que el nivel de pagos para este perido se encuentra en un rango sobresaliente.
Nota: La medición del indicador se realiza una vez formalizados los estados financieros del respectivo periodo</t>
  </si>
  <si>
    <t xml:space="preserve">VARIACIÓN EN LOS GASTOS </t>
  </si>
  <si>
    <t>Gastos ejecutados en el periodo actual /  
Gastos ejecutados en el periodo anterior *100</t>
  </si>
  <si>
    <t>Enero: En este periodo los gastos presentaron una variación del 116,48% frente al 2021, este indice aumento en un 20,79% frente a la variación del año 2020. Se ubica en un rango sobresaliente 
Febrero: En este periodo los gastos presentaron una variación del 108,78% frente al 2021, este indice aumento en un 17,73% frente a la variación del año 2020. Se ubica en un rango sobresaliente 
Marzo: En este periodo los gastos presentaron una variación del 120,31% frente al 2021, este indice aumento en un 34,15% frente a la variación del año 2020. Se ubica en un rango sobresaliente 
Nota: La medición del indicador se realiza una vez formalizados los estados financieros del respectivo periodo</t>
  </si>
  <si>
    <t xml:space="preserve">CUMPLIMIENTO PLAN DE BIENESTAR E INCENTIVOS </t>
  </si>
  <si>
    <t># de actividades del plan de bienestar e incentivos ejecutadas /  
# de actividades del plan de bienestar e incentivos programadas *100</t>
  </si>
  <si>
    <t>Mínimo &lt;60%
Satisfactorio &gt;=60% &lt;80%
Sobresaliente &gt;=80%</t>
  </si>
  <si>
    <t>PARTICIPACIÓN EN LA ACTIVIDADES DE BIENESTAR E INCENTIVOS PLANEADAS</t>
  </si>
  <si>
    <t># de personas participantes en las actividades ejecutadas durante el periodo  /  
# de personas planeadas para las actividades durante el periodo *100</t>
  </si>
  <si>
    <t>Mínimo &lt; 60 % 
Satisfactorio &gt; = 60 % &lt; 80% 
Sobresaliente  &gt; = 80%</t>
  </si>
  <si>
    <t>Para el primer trimestre de la vigencia 2021, el resultado del indicador fue del 71%, ubicandose en un rango satisfactorio. Se tuvieron en cuenta las asistencias a las siguientes actividades del Plan de Bienestar e Incentivos, realizadas en su totalidad en línea y virtuales:
Enero no se programaron actividades. 
Febrero: cumpleaños servidores y Simposio Matrimonio y Familia. 
Marzo: cumpleaños servidores, Día de la mujer, Día del hombre, Día de la familia, Entorno saludable, actividad ansiedad y depresión, Agricultura urbana, Protocolo alternancia laboral/Teletrabajo.</t>
  </si>
  <si>
    <t>SATISFACCIÓN ACTIVIDADES DEL PLAN DE BIENESTAR E INCENTIVOS</t>
  </si>
  <si>
    <t># de encuestas diligenciadas con un promedio entre 4 y 5 durante el periodo /  
# de encuestas diligenciadas durante el periodo *100</t>
  </si>
  <si>
    <t>Para el primer trimestre de la vigencia 2021 el resultado del indicador fue del 100%, ubicandose en un rango satisfactorio. Se evaluaron las siguientes acividades:
Marzo: Día de la Mujer, Día del Hombre, Entorno saludable (cáncer de mama). Las demás actividades realizadas tienen varias sesiones y se evaluarán al finalizarlas en su totalidad.</t>
  </si>
  <si>
    <t>CUMPLIMIENTO PLAN ANUAL DE TRABAJO SST</t>
  </si>
  <si>
    <t>Actividades del plan de trabajo anual del SST realizadas /  
Actividades del plan de trabajo anual del SST planeadas *100</t>
  </si>
  <si>
    <t>EFICIENCIA</t>
  </si>
  <si>
    <t>Mínimo &lt; 60 % 
Satisfactorio &gt; = 60 % &lt; = 85% 
Sobresaliente  &gt; 85%</t>
  </si>
  <si>
    <t xml:space="preserve">Febrero: Se ejecuta el 93 % de las actividades planeadas, debido a la imposibilidad de ejecutar algunas actividades por las condiciones de Emergencia Sanitaria.
Marzo: Se cumple con el 81 % de la ejecución de las actividades propuestas, puesto que por los temas actuales de Emergencia Sanitaria y revisión de Plan de Trabajo con POSITIVA Aliado estratégico, se reprograman 7 actividades a ejecutar a lo largo del año. 
Abril: Se cumple con el 81 % de la ejecución de las actividades programadas, puesto que otras actividades requireron más tiempo de ejecución y los cambios al interior del área no permiten la ejecución de 6 actividades. Estas se reprograman para su ejeución a lo largo de los meses siguientes. 
De acuerdo al resultado del indicador acumulado para cumplimiento del Plan SST 2021 con corte 30 de Abril, este se encuentra en el rango de satisfactorio, con un cumplimiento acumulado del 85 %.   </t>
  </si>
  <si>
    <t>IMPLEMENTACIÓN DEL PLAN SST</t>
  </si>
  <si>
    <t>% promedio de participación en eventos SST * % promedio percepción pertinencia de evento SST * % promedio de percepción de impacto de los eventos SST</t>
  </si>
  <si>
    <t>Mínimo &lt; 50 %
Satisfactorio  &gt; = 50 % y &lt; = 75 %
Sobresaliente &gt; 75 %</t>
  </si>
  <si>
    <t>AUSENTISMO POR CAUSA MÉDICA</t>
  </si>
  <si>
    <t>Dias perdidos con incapacidad con orden médica /
Dias programados en el periodo evaluado * 100</t>
  </si>
  <si>
    <t>Mínimo &gt; 5 %
Satisfactorio &gt;= 1 % y &lt;= 5 % 
Sobresaliente &lt; 1 %</t>
  </si>
  <si>
    <t xml:space="preserve">Siendo este un indicador normativo para SST, se tiene el comportamiento como se describe a continuación:
Enero: Se reporta incapacidad de 4 funcionarios, por un total de 15 días, por enfermedades gripales y por el fin de una incapacidad prorrogada desde el mes de Octubre, por Enfermedad General. Las causas de incapacidad por enfermedad general de los funcionarios corresponden a causas diferentes, por lo cual no existe una tendencia que conduzca a generar actividades de promoción y prevención en salud. El indicador esta en el rango de sobresaliente para este mes, con unvalor de 0,8 %. 
Febrero: En este mes se tiene un solo reporte que corresponde a licencia de maternidad. Dada la dinámica de rotación en la planta el indicador cambia de rango de sobresaliente a satisfactorio, pero el cambio es leve. Este indicador se encuentra en el rango de satisfactorio con un valor del 1,6 % para este mes. 
Marzo: Continua el reporte de la licencia de maternidad que es la que le da el peso al indicador de este mes. Desde promocióny prevención en salud, se debe formalizar el derecho de la funcionaria a la hora diaria de maternidad al reintegrarse después de la licencia. Este indicador se encuentra en el rango de satisfactorio con un valor del 1 % para este mes. 
Abril: Continua el peso del indicador en la licencia de maternidad de la funcionaria. No se reportan mas eventos por enfermedad general en funcionarios. Este indicador se encuentra en el rango de satisfactorio con un valor del 1,5 % para este mes. 
</t>
  </si>
  <si>
    <t>CUMPLIMIENTO PLAN INSTITUCIONAL DE CAPACITACIÓN</t>
  </si>
  <si>
    <t># Capacitaciones realizadas en el periodo de medición /
# Capacitaciones programadas en cada vigencia * 100</t>
  </si>
  <si>
    <t>Mínimo &lt;60%
Satisfactorio &gt;=60% &lt;85%
Sobresaliente &gt;=85%</t>
  </si>
  <si>
    <t>CONTRATOS ELABORADOS OPORTUNAMENTE</t>
  </si>
  <si>
    <t>Tiempo promedio en la elaboración de los contratos /
 Tiempo establecido para la elaboración de contratos  * 100
Nota: El tiempo establecido es de 5 días hábiles, a partir del día siguiente a la radicación del proceso.</t>
  </si>
  <si>
    <t>Mínimo X &gt; 100%
Sobresaliente X ≤ 100%</t>
  </si>
  <si>
    <t>Dentro del periodo de medición (01/01/2021 a 31/03/2021) se adelantaron 272 necesidades contractuales de conformidad con las modalidades de selección de contratistas establecidos por la ley 1150 de 2007, de las cuales 90 se elaboraron el mismo día de radicación del proceso; 162 al siguiente día de radicación; 15 a los dos siguientes días de radicación; 2  al tercer día de radicación; 1 al cuarto día de radicación; 1 al quinto día de radicación; y 1 por fuera del termino establecido (seis -06- días) debido a que el contratista se demoró en su verificación y aceptación.
El comportamiento de indicador en el primer trimestre 2021 refleja un comportamiento sobresaliente de acuerdo al rango definido.</t>
  </si>
  <si>
    <t>PROCESOS CONTRACTUALES GESTIONADOS</t>
  </si>
  <si>
    <t xml:space="preserve">Número de procesos contractuales radicados en Secretaria General para el periodo de medición/
 Número de procesos establecidos en el plan anual de adquisiciones para el periodo de medición *100 </t>
  </si>
  <si>
    <t>Mínimo &lt;=60%
Satisfactorio &gt;60% &lt;=80%
Sobresaliente &gt;80%</t>
  </si>
  <si>
    <t>Dentro del periodo de medición (01/01/2021 a 31/03/2021) se gestionaron 272 necesidades contractuales de conformidad con las modalidades de selección de contratistas establecidos por la ley 1150 de 2007, de las cuales para el  mes de enero se programaron 60 procesos y fueron gestionados 63; para el mes de febrero se programaron 115 y se gestionaron 165 y para el mes de marzo se programaron  60 y se gestionaron 44. Es decir, para el primer trimestre se programaron en el PAA 235 necesidades contractuales y se gestionó un total de 272 necesidades contractruales.
El comportamiento de indicador en el primer trimestre 2021 refleja un comportamiento sobresaliente de acuerdo al rango definido.</t>
  </si>
  <si>
    <t>CONSUMO DE ENERGÍA ELÉCTRICA</t>
  </si>
  <si>
    <t>Consumo de energía del mes actual - Consumo de energía del mes anterior /
Consumo de energía del mes anterior  * 100 (per cápita en kWh)</t>
  </si>
  <si>
    <t>Satisfactorio</t>
  </si>
  <si>
    <t>Mínimo &gt;=10%
Satisfactorio &gt;=0% &lt;10%
Sobresaliente &lt;0%</t>
  </si>
  <si>
    <t>El desempeño de este primer trimestre se considera satisfactorio, con un promedio del 3%, debido a que al calcular el indicador para el mes de enero se observa un incremento el cual se cree que se debe a que el periodo facturado en el mes de enero comprende la energía consumida en el mes de diciembre de 2020, el cual es un mes muy activo dado que se está cerrando año y donde varios de los funcionarios estaban ya asistiendo a la entidad. En el mes de febrero el indicador tiene una caida considerable al facturar la energía usada en el mes de enero, donde se están retomando las actividades de la entidad. Se cree que el consumo del mes de marzo se mantiene estable debido a que los computadores de la entidad se mantienen encendidos todo el tiempo para acceso de forma remota, reduciendo así los posibles cambios en las dinámicas de consumo que se puedan presentar.</t>
  </si>
  <si>
    <t>CONSUMO DE AGUA</t>
  </si>
  <si>
    <t>Consumo de agua del mes actual - consumo de agua del mes anterior /
Consumo de agua del mes anterior  * 100 (per cápita en m3)</t>
  </si>
  <si>
    <t>Mínimo</t>
  </si>
  <si>
    <t>Al analizar el comportamiento del primer trimestre se encuentra que, el promedio del comportamiento registrado es mínimo, con un promedio del 68%, ya que en enero hubo un incremento significativo en el consumo del recurso hídrico, lo cual se cree que se debe a la presencia de algunos servidores en las instalaciones de la entidad. Sin embargo, durante el mes de febrero se tuvo un desempeño sobresaliente al presentarse una disminución significativa en el consumo y mantener este comportamiento durante el mes de marzo.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</si>
  <si>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GENERACIÓN DE RESIDUOS</t>
  </si>
  <si>
    <t>Peso residuos aprovechables mensuales / 
Peso residuos generados mensuales  *100</t>
  </si>
  <si>
    <t>Mínimo &lt;20%
Satisfactorio &gt;=20% &lt;60%
Sobresaliente &gt;=60%</t>
  </si>
  <si>
    <t>El comportamiento del indicador en el primer trimestre, al promediarlo, se considera mínimo ya que se tiene como resultado un 7%. Sin embargo, es imporante resaltar que esta relación entre la cantidad de residuos aprovechables y los residuos generados en este trimestre no fue óptimo no precisamente por una incorrecta separación en la fuente sino que, debido a la baja presencia de servidores por la emergencia sanitaria en la sede de la UPRA, casi no se generaron residuos en general y menos aprovechables. Este trimestre, los residuos generados corresponden más que todo al funcionamiento de baños y los residuos producto del aseo de la entidad.</t>
  </si>
  <si>
    <t xml:space="preserve">	ATENCIÓN DE SOLICITUDES DE BIENES DEVOLUTIVOS Y DE CONSUMO</t>
  </si>
  <si>
    <t>(Número de solicitudes atendidas en un día /
Número total de solicitudes recibidas)  * 100</t>
  </si>
  <si>
    <t>Sobresaliente</t>
  </si>
  <si>
    <t>Mínimo &lt; 80%
Satisfactorio &gt;= 80% &lt;90%
Sobresaliente &gt;=90%</t>
  </si>
  <si>
    <t>El indicador muestra el porcentaje de eficacia en la atención de las solicitudes realizadas durante el primer cuatrimestre del año 2021, mostrando que se encontró sobresaliente para el periodo reportado.</t>
  </si>
  <si>
    <t>CONSULTA DE EXPEDIENTES</t>
  </si>
  <si>
    <t xml:space="preserve"> Número de consultas de expedientes recibidas /
 Número de consultas de expedientes atendidas  * 100%</t>
  </si>
  <si>
    <t>-</t>
  </si>
  <si>
    <t>Mínimo &lt; 95%
Satisfactorio &gt;= 95% &lt;98%
Sobresaliente &gt;=98%</t>
  </si>
  <si>
    <t>Dentro del periodo correspondiente del 1 enero de 2021 al 30 de marzo de 2021, no se presentaron solicitudes de prestamo de expedientes del archivo central por parte de las deprendencias o areas pertenecientes a la estructura de la UPRA. Razón por la cual no se registran mocimientos cuantitativos en los indicadores respectivos.</t>
  </si>
  <si>
    <t>PETICIONES, QUEJAS, RECLAMOS, SUGERENCIAS Y/O DENUNCIAS</t>
  </si>
  <si>
    <t>Número de PQRSD atendidas oportunamente en el periodo / 
 Número de PQRSD recibidas en el periodo   * 100%</t>
  </si>
  <si>
    <t>Servicio al ciudadano</t>
  </si>
  <si>
    <t>Mínimo &lt; 85%
Satisfactorio &gt;= 85% &lt;95%
Sobresaliente &gt;=95%</t>
  </si>
  <si>
    <t>Durante el primer trimestre del 2021, se recibieron un total de ciento cuarenta y nueve (149), peticiones, quejas, reclamos, sugerencias y/o denuncias de las cuales solo una (1) en el mes de Enero tuvo extemporaneidad, esto corresponde al 99,3 % de Eficiencia en la atención oportuna a las PQRSD, durante el periodo analizado.</t>
  </si>
  <si>
    <t>OPORTUNIDAD EN EL TRATAMIENTO DE RECOMENDACIONES Y OBSERVACIONES (ORIENTADOR)</t>
  </si>
  <si>
    <r>
      <t xml:space="preserve">        </t>
    </r>
    <r>
      <rPr>
        <u/>
        <sz val="9"/>
        <rFont val="Arial"/>
        <family val="2"/>
      </rPr>
      <t>Número de recomendaciones y observaciones realizadas por asesoría de Control Interno</t>
    </r>
    <r>
      <rPr>
        <sz val="9"/>
        <rFont val="Arial"/>
        <family val="2"/>
      </rPr>
      <t xml:space="preserve"> * 100
 Número de recomendaciones y observaciones atendidas por el proceso oportunamente</t>
    </r>
  </si>
  <si>
    <t>Fortalecer la gestión del talento humano, administrativa, financiera y de control interno, como apoyo a la orientación de la política pública de planificación y gestión del territorio para usos agropecuarios.</t>
  </si>
  <si>
    <t>Cuatrimestral</t>
  </si>
  <si>
    <t>Mínimo: &lt;60% 
Satisfactorio: &gt;= 60% &lt; 90% 
Sobresaliente: &gt;= 90%</t>
  </si>
  <si>
    <t>Al corte abril 30 de 2021 se encontraban en proceso de seguimiento 34 recomendaciones y observaciones de los informes generados. El indicador da como resultado un 85% de cumplimiento. Las 5 recomendaciones y observaciones que no se han tratado o no se han cerrado corresponden a los informes  seguimiento PAAC septiembre-diciembre de 2020,Austeridad enero-marzo 2021,Informe seguimiento plan de mejoramiento auditoría Planes de Ordenamiento POPSPR departamental_2019.  El indicador se encuentra en rango satisfactorio.Estas seguiran siendo objeto de seguimiento.</t>
  </si>
  <si>
    <t>EFECTIVIDAD DE LAS ACCIONES DE LOS PLANES DE MEJORA (ORIENTADOR)</t>
  </si>
  <si>
    <r>
      <rPr>
        <u/>
        <sz val="9"/>
        <rFont val="Arial"/>
        <family val="2"/>
      </rPr>
      <t xml:space="preserve"> Número de observaciones y recomendaciones que se repiten en actividades de seguimiento y evaluación </t>
    </r>
    <r>
      <rPr>
        <sz val="9"/>
        <rFont val="Arial"/>
        <family val="2"/>
      </rPr>
      <t>* 100
 Número total de observaciones y recomendaciones de los ejercicios de seguimiento y evaluación del periodo actual</t>
    </r>
  </si>
  <si>
    <t>Este indicador se calcula teniendo en cuenta las recomendaciones de los informes de ley ocho (8) al corte de este informe, No se ha iniciado ninguna auditoría interna por eso no se suman observaciones en este informe. El cumplimiento del indicador es del 92% nivel sobresaliente, lo cual demuestra que la entidad ha atendido oportunamente las recomendaciones en los informes de requerimiento legal. Las recomendaciones que se repiten se encuentran relacionadas en 2 informes:Informe seguimiento PAAC septiembre-diciembre de 2020,Austeridad enero-marzo 2021.</t>
  </si>
  <si>
    <t>OPORTUNIDAD EN LA PRESENTACIÓN DE INFORMES DE SEGUIMIENTO Y EVALUACIÓN</t>
  </si>
  <si>
    <r>
      <t xml:space="preserve">       </t>
    </r>
    <r>
      <rPr>
        <u/>
        <sz val="9"/>
        <rFont val="Arial"/>
        <family val="2"/>
      </rPr>
      <t>Número de informes de seguimiento y evaluación realizados oportunamente</t>
    </r>
    <r>
      <rPr>
        <sz val="9"/>
        <rFont val="Arial"/>
        <family val="2"/>
      </rPr>
      <t xml:space="preserve">    * 100
 Número de informes de seguimiento y evaluación programados</t>
    </r>
  </si>
  <si>
    <t>Fortalecer la gestión del talento humano, administrativa, financiera y de control interno, como apoyo a la orientación de la
política pública de planificación y gestión del territorio para usos agropecuarios.</t>
  </si>
  <si>
    <t>Mínimo: &lt;80% 
Satisfactorio: &gt;= 80% &lt; 90% 
Sobresaliente: &gt;= 90%</t>
  </si>
  <si>
    <t>Al corte del indicador se encuentran programados 27 informes de seguimiento los cuales fueron entregados en los tiempos establecidos, cumpliendo al 100%, quedando en un rando sobresaliente.</t>
  </si>
  <si>
    <t>INSTRUCTIVO DE DILIGENCIAMIENTO</t>
  </si>
  <si>
    <t>N°</t>
  </si>
  <si>
    <t>CAMPO</t>
  </si>
  <si>
    <t>INFORMACIÓN  QUE DEBE CONTENER</t>
  </si>
  <si>
    <t>Proceso</t>
  </si>
  <si>
    <t>Seleccione de la lista desplegable, el nombre del proceso del cual hace parte el indicador. Si es necesario, realizar la combinación de celdas cuando el indicador se asocia a más de un proceso.</t>
  </si>
  <si>
    <t>Categoría del proceso</t>
  </si>
  <si>
    <t>Seleccione de la lista desplegable la categoría del proceso del cual hace parte el indicador.  Si es necesario, realizar la combinación de celdas cuando el indicador se asocia a más de una categoría de proceso.</t>
  </si>
  <si>
    <t>Nombre del Indicador</t>
  </si>
  <si>
    <t>Registrar el nombre del indicador, tal como quedó aprobado en la Hoja de vida del indicador vigente.</t>
  </si>
  <si>
    <t>Fórmula</t>
  </si>
  <si>
    <t>Expresión matemática de las variables involucradas para el cálculo del indicador y la operación que se realiza para obtener el resultado. Tomarla de la Hoja de vida del indicador vigente.</t>
  </si>
  <si>
    <t>Objetivo Estratégico</t>
  </si>
  <si>
    <t>Seleccione de la lista desplegable, el objetivo estratégico que esta relacionado con el indicador, de acuerdo a lo registrado en la Hoja de vida del indicador vigente. Si es necesario, realizar la combinación de celdas cuando el indicador se asocia a más de un objetivo estratégico.</t>
  </si>
  <si>
    <t>Es indicador estratégico?</t>
  </si>
  <si>
    <t>Seleccione de la lista desplegable SI o No, para identificar si es o no es indicador estratégico de acuerdo a lo registrado en la Hoja de vida del indicador vigente.</t>
  </si>
  <si>
    <t>Dimensión del MIPG</t>
  </si>
  <si>
    <t>Seleccione de la lista desplegable, la Dimensión del MIPG, de acuerdo a lo registrado en la Hoja de vida del indicador vigente. Si es necesario, realizar la combinación de celdas cuando el indicador se asocia a más de una dimensión del MIPG.</t>
  </si>
  <si>
    <t>Política y/o aspecto del MIPG</t>
  </si>
  <si>
    <t>Seleccione de la lista desplegable la Política y/o aspecto del MIPG, de acuerdo a lo registrado en la Hoja de vida del indicador vigente. Si es necesario, realizar la combinación de celdas cuando el indicador se asocia a más de una política y/o aspecto del MIPG.</t>
  </si>
  <si>
    <t>Proyecto de Inversión</t>
  </si>
  <si>
    <t>Registre el Proyecto de Inversión al cual se asocia el indicador, de acuerdo a lo registrado en la Hoja de vida del indicador vigente, de lo contrario indique N/A.</t>
  </si>
  <si>
    <t>Tipo de Indicador</t>
  </si>
  <si>
    <t>Se selecciona de la lista desplegable el tipo de indicador eficacia, eficiencia, efectividad, economía, según la definición de cada uno de estos establecida en el procedimiento Gestión de indicadores del SG.</t>
  </si>
  <si>
    <t>Frecuencia de medición</t>
  </si>
  <si>
    <t>Seleccione de la lista desplegable la frecuencia con que se va a medir el indicador: Mensual, bimestral, trimestral, semestral, anual, etc. Tomarla de la Hoja de vida del indicador aprobada.</t>
  </si>
  <si>
    <t>Versión hoja de vida del indicador</t>
  </si>
  <si>
    <t>En este campo se diligencia la versión vigente del indicador para el cual se realizó la medición.</t>
  </si>
  <si>
    <t>Medición (%)</t>
  </si>
  <si>
    <t>Se registra en el cuatrimestre correspondiente, el resultado del indicador, traído del formato de Medición y análisis. El valor diligenciado como número, se interpreta como porcentaje (%).  Para los campos de Ene, Feb, Mar, Abr, May, Jun, Jul, Ago, Sep, Oct, Nov y Dic, los campos se encuentran formulados de acuerdo a un rango de análisis así:
Mínimo &lt;80% Color Rojo      Satisfactorio &gt;= 80% &lt; 90% Color Amarillo     Sobresaliente &gt;= 90% Color Verde
En los casos donde el rango de análisis del indicador sea otro y con tendencia positiva, (por ejemplo cuando la meta del rango de análisis sobresaliente sea 100%)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diligencie en el campo "valor" del "icono verde", el valor inferior del rango sobresaliente; de la Hoja de vida del indicador aprobada (En este caso el valor de 90 se modifica); En el campo de "Tipo" seleccione "Número"; Ahora diligencie en el campo "valor" del "icono amarillo", el valor inferior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
En los casos donde el rango de análisis del indicador sea otro y con tendencia negativa, (por ejemplo cuando la meta del rango de análisis sobresaliente sea 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de clic en el botón "Invertir criterio de ordenación del icono"  diligencie en el campo "valor" del "icono rojo", el valor inferior del rango sobresaliente; de la Hoja de vida del indicador aprobada (En este caso el valor de 90 se modifica); En el campo de "Tipo" seleccione "Número"; Ahora diligencie en el campo "valor" del "icono amarillo", el valor superior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t>
  </si>
  <si>
    <t>Promedio/ Ubicación en rango</t>
  </si>
  <si>
    <t>Se calcula el promedio del cuatrimestre para los indicadores mensuales, en el caso de indicadores bimestrales se toma para el corte cuatrimestral el dato del bimestre, para los indicadores trimestrales, se toma el dato del trimestre, Según la fecha de corte se diligencia la columna primer cuatrimestre, segundo cuatrimestre y tercer cuatrimestre.  Cada cuatrimestre se debe diligenciar el promedio acumulado, para  caso del primer cuatrimestre el promedio acumulado será el mismo dato que se diligencie en la columna primer cuatrimestre, para el caso del segundo cuatrimestre se debe calcular el promedio del primer y segundo cuatrimestre y para el tercer cuatrimestre se calcula el promedio acumulado con el dato de todos los cuatrimestres del año.
Al lado de la columna de promedio de cada cuatrimestre según corresponda la medición se debe seleccionar de la lista desplegable el rango en el que queda el indicador para el promedio.</t>
  </si>
  <si>
    <t xml:space="preserve">Rango </t>
  </si>
  <si>
    <t>Se registran los intervalos definidos por el responsable del proceso en la Hoja de vida del indicador debidamente aprobada. Para esta definición se utilizan los signos &lt; y &gt;  dentro de los niveles: Mínimo, Satisfactorio o Sobresaliente.</t>
  </si>
  <si>
    <t>Análisis Cualitativo</t>
  </si>
  <si>
    <t>Espacio para registrar el análisis del comportamiento del indicador reportado por el líder del proceso en el formato Medición y análisis de indicadores vigente. Según sea la fecha de corte se diligencia la columna análisis primer cuatrimestre, segundo cuatrimestre, tercer cuatrimestre y análisis año.</t>
  </si>
  <si>
    <t>PROCESOS UPRA 2020</t>
  </si>
  <si>
    <t>TIPO INDICADOR</t>
  </si>
  <si>
    <t>FRECUENCIA DE MEDICIÓN</t>
  </si>
  <si>
    <t>Objetivos Estratégicos</t>
  </si>
  <si>
    <t>Política y/o Aspecto del MIPG</t>
  </si>
  <si>
    <t>BIMESTRAL</t>
  </si>
  <si>
    <t>OTRA</t>
  </si>
  <si>
    <t>Racionalización de trámites</t>
  </si>
  <si>
    <t>EVALUACIÓN INDEPENDIENTE</t>
  </si>
  <si>
    <t>Trabajo por Proyectos</t>
  </si>
  <si>
    <t>Mínimo
Año 1) S1: &lt;2,9% (0-499) - S2: &lt;8,8% (0-1499) 
Año 2) S1: &lt;17,7% (0-2999) - S2: &lt;32,3% (0-5499)
Año 3) S1: &lt;47,1% (0-7999) - S2: &lt;61,8% (0-10499)
Año 4) S1: &lt;76,5% (0-12999) - S2: &lt;91,2% (0-15499)
Satisfactorio
Año 1) S1: &gt;=2,9% &lt;5,9% (500-999) - S2: &gt;=8,8% &lt;11,8% (1500-1999)
Año 2) S1: &gt;=17,7% &lt;26,5% (3000-4499) - S2: &gt;=32,3% &lt;41,2% (5500-6999)
Año 3) S1: &gt;=47,1% &lt;55,9% (8000-9499) - S2: &gt;=61,8% &lt;70,6% (10500-11999)
Año 4) S1: &gt;=76,5% &lt;85,3% (13000-14499) - S2: &gt;=91,2% &lt;100% (15500-16999)
Sobresaliente
Año 1) S1: &gt;=5,9% (1000) - S2: &gt;=11,8% (2000)
Año 2) S1: &gt;=26,5% (4500) - S2: &gt;=41,2% (7000)
Año 3) S1: &gt;=55,9% (9500) - S2: &gt;=70,6% (12000)
Año 4) S1: &gt;=85,3% (14500) - S2: &gt;=100% (17000)</t>
  </si>
  <si>
    <t xml:space="preserve">Mínimo  &lt; 70 %  
Satisfactorio &gt;= 70 % &lt; 90
Sobresaliente  &gt;= 90% </t>
  </si>
  <si>
    <t>PARTICIPACIÓN EN LAS ACTIVIDADES DE BIENESTAR E INCENTIVOS PLANEADAS</t>
  </si>
  <si>
    <t>CONTRATOS LIQUIDADOS</t>
  </si>
  <si>
    <t>Mínimo &gt;=50%
Satisfactorio &gt;=10% &lt;50%
Sobresaliente &lt;10%</t>
  </si>
  <si>
    <t>Mínimo &gt;=40%
Satisfactorio &gt;=10% &lt;40%
Sobresaliente &lt;10%</t>
  </si>
  <si>
    <t>Mínimo &gt;=100%
Satisfactorio &gt;=50% &lt;100%
Sobresaliente &lt;50%</t>
  </si>
  <si>
    <t>MANTENIMIENTOS PREVENTIVOS REALIZADOS A LOS VEHÍCULOS DE LA UPRA</t>
  </si>
  <si>
    <t>SISTEMA DE GESTIÓN DOCUMENTAL IMPLEMENTADO</t>
  </si>
  <si>
    <t>Fortalecimiento de la capacidad de desarrollo institucional de la UPRA para la adecuada gestión del territorio rural en el ámbito nacional FORTALECIMIENTO.
Indicador producto del Proyecto: Servicio de Gestión Documental - Cód: 1799052</t>
  </si>
  <si>
    <t>CUMPLIMIENTO DEL PLAN ANUAL DE AUDITORIAS</t>
  </si>
  <si>
    <t>Mínimo: &lt; 80%
Satisfactorio : &gt;=80% &lt;98%
Sobresaliente: &gt;= 98 %</t>
  </si>
  <si>
    <t>IMPLEMENTACIÓN DEL SISTEMA DE GESTIÓN DE SEGURIDAD Y SALUD EN EL TRABAJO - INTERVENCIÓN DE RIESGOS</t>
  </si>
  <si>
    <t>Mínimo &lt; = 0 %
Satisfactorio &gt; 0 % y &lt;  5 %
Sobresaliente &gt; = 5 %</t>
  </si>
  <si>
    <t>CUMPLIMIENTO DE LOS CRITERIOS APLICABLES A LOS PLANES DE MEJORAMIENTO</t>
  </si>
  <si>
    <t>EVALUACIÓN DE AUDITORES</t>
  </si>
  <si>
    <r>
      <t xml:space="preserve">       </t>
    </r>
    <r>
      <rPr>
        <u/>
        <sz val="12"/>
        <rFont val="Arial"/>
        <family val="2"/>
      </rPr>
      <t>Numero de Auditores evaluados con calificación buena y excelente</t>
    </r>
    <r>
      <rPr>
        <sz val="12"/>
        <rFont val="Arial"/>
        <family val="2"/>
      </rPr>
      <t xml:space="preserve">    * 100
 Cantidad total de Auditores Evaluados</t>
    </r>
  </si>
  <si>
    <t>Al corte del primer cuatrimestre de 2022, estaban programados 23 informes de seguimiento y evaluación, los cuales fueron entregados en los tiempos establecidos, con un cumplimiento del 100%, quedando en un rango sobresaliente.</t>
  </si>
  <si>
    <t xml:space="preserve">Al corte del primer cuatrimestre de 2022, este indicador presenta 38 actividades programadas y 37 actividades ejecutadas dentro del Plan Anual de Auditoria, las cuales fueron realizadas en los tiempos establecidos. Esto muestra un porcentaje de cumplimiento del 97% ubicándolo en el rango de sobresaliente. </t>
  </si>
  <si>
    <t>Para el primer trimestre de la vigencia 2022, el cumplimiento en el avance acumulado de los proyectos de inversión es del 87,85 este resultado se ubica en el rango Satisfactorio. Para el proyecto GESTUA el avance acumulado para el I trimestre es del 99,9%, para el proyecto FORTALECIMIENTO  es del 73,05 %  y para el proyecto TIC es del 98,5%.</t>
  </si>
  <si>
    <t>Para el primer trimestre de 2022 se presenta un cumplimiento del 100% situándose en un rango sobresaliente el avance en la generación de productos del ámbito nacional.
El avance en el desarrollo de los productos durante el primer trimestre estuvo de acuerdo con lo programado.
NOTA: El proyecto presentó en los meses enero y febrero un avance financiero de Cero (0%) en relación con obligaciones y pagos, razón por la cual el avance cuantitativo en metas físicas también fue de Cero (0%). Sin embargo, se aclara que durante estos meses si se presentaron avances cualitativos.</t>
  </si>
  <si>
    <t>Para el primer trimestre de 2022 se presenta un cumplimiento del 99,4% situándose en un rango sobresaliente el avance en la generación de productos del ámbito territorial. La brecha para alcanzar el 100% se debe a que en uno de los productos está pendiente la entrega de insumos por parte de algunos actores.
En general el avance en el desarrollo de los productos durante el primer  trimestre estuvo de acuerdo con lo programado.
NOTA: El proyecto presentó en los meses enero y febrero un avance financiero de Cero (0%) en relación con obligaciones y pagos, razón por la cual el avance cuantitativo en metas físicas también fue de Cero (0%). Sin embargo, se aclara que durante estos meses si se presentaron avances cualitativos.</t>
  </si>
  <si>
    <t>Primer trimestre I (Enero - Marzo): se evaluaron las actividades: Charla "Cómo enfrentar en estrés y el burnout", Conmemoración del Día de la Mujer "Tejedoras de sueños". ,
El resultado es del 97%, ubicándose en un rango sobresaliente.</t>
  </si>
  <si>
    <t>El desempeño del primer cuatrimestre se encuentra que es sobresaliente, con un promedio del -5%. Revisando las dinámicas de consumo mes a mes se encuentra que, el mes de enero presentó un aumento en el consumo con respecto al mes de diciembre, lo cual se cree que corresponde a la reactivación de la entidad por el funcionamiento de la sede en la vigencia 2022. El mes de febrero presenta una disminución en el consumo pero ésta no es significativa. En el mes de marzo se observa una disminución importante en el consumo de energía, esto se debe a que se le solicitó a la administración una revisión frente al registro y consumo de energía de la entidad, esta decidió unificar el consumo de energía del 3er piso (UPRA) y el 4to piso en un mismo recibo y llevar el registro interno de consumo directamente ellos. Desde esto, se encuentra que el consumo de la entidad se ha regularizado, presentando valores de consumo muy similares a los que se presentaron en la vigencia 2019. El mes de abril, muestra un incremento que se debe a la alta asistencia de los servidores a la sede de la entidad.  De acuerdo el promedio para los meses de enero a abril de 2022, el indicador se ubica en un rango sobresaliente.</t>
  </si>
  <si>
    <t>Analizando el comportamiento del primer cuatrimestre se encuentra que es sobresaliente, con un promedio del -2%. Desarrollando el análisis mes a mes se encuentra que el mes de enero presentó un consumo igual al del diciembre, en febrero ya se evidencia un aumento en el consumo el cual se debe a una mayor asistencia por parte de los servidores a la entidad. Con respecto al mes de marzo se observa una disminución importante del consumo, aunque hubo un aumento sustancial en el número de asistentes, el consumo se llevó se forma racional. El mes de abril presenta un aumento en el consumo, esto se puede deber a un aumento en el uso del servicio de agua para la cafetería y baños por la permanencia de los servidores en la sede durante el día.  De acuerdo el promedio para los meses de enero a abril de 2022, el indicador se ubica en un rango sobresaliente.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</si>
  <si>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 xml:space="preserve">El primer cuatrimestre de 2022 tuvo un desempeño sobresaliente con un  promedio de 7,5%. Realizando un análisis de la generación mes a mes se encuentra que enero tuvo una generación del 6% de la producción per cápita calculada para una jornada de 8 horas, representando un excelente desempeño. El mes de febrero muestra un incremento, lo cual se cree que se debe a una permanencia más prolongada en las instalaciones. El mes de marzo y abril comenzaron a presentar una menor generación que el mes de febrero, se considera que esto indica una mejora en la separación de residuos por parte de los servidores ya que el horario de permanencia es el mismo.  Es importante mencionar que en esta nueva fórmula del indicador la constante empleada se extrajo del cálculo del porcentaje de producción per cápita correspondiente a las 8 horas laborales con respecto al dato diario reportado en el PGIRS de Bogotá. </t>
  </si>
  <si>
    <t>El indicador muestra el porcentaje de eficacia en la atención de las solicitudes realizadas durante el  primer cuatrimestre del año 2022, mostrando un 100% de cumplimiento, que se encontró sobresaliente para el primer cuatrimestre de 2022.</t>
  </si>
  <si>
    <t>Dentro del periodo de medición (01/01/2022 a 31/03/2022) se gestionaron 265 necesidades contractuales, de conformidad con las modalidades de selección de contratistas establecidos por la ley 1150 de 2007 y en el Plan Anual de Adquisiciones - PAA de la UPRA, de las cuales para el  mes de enero se programaron 263 procesos y fueron gestionados 263; para el mes de febrero se programó 1 y no se gestiono (no hubo radicación de procesos) y para el mes de marzo, se programaron 6 y se gestionaron 2. Es decir, para el tercer trimestre se estimaron en el PAA 270 necesidades contractuales y se gestionaron 265. los cinco procesos faltantes es producto de la no radicación por parte del área, modificación del PAA o en su defecto, que fueron radicados pero correspondes a modalidades de selección por convocatoria, lo cual genera, que se adjudiquen posterior a su radicación, si estos no se declaran desiertos.
El comportamiento de indicador en el primer trimestre 2022 refleja un comportamiento SOBRESALIENTE de acuerdo al rango definido.</t>
  </si>
  <si>
    <t>I Cuatrimestre
Luego de la consolidación por parte de la Asesoría de planeación de los reportes de seguimiento a la gestión de riesgos, se encuentra que de los 80 riesgos identificados y formalizados en el Sistema de Gestión (Riesgos de Gestión:53, Riesgos de corrupción:3, Riesgos de Seguridad de la Información:14) se materializaron (2) dos riesgos en el proceso de Gestión de Talento humano, obteniendo para I cuatrimestre un cumplimiento del 2,5 %, ubicándose en un rango sobresaliente. A partir del reporte realizado por el responsable del proceso se establece que esta materialización corresponde a:
1. El riesgo de "Posibilidad de afectación económica y reputacional por baja participación de los servidores en las actividades de desarrollo integral, debido a falta de motivación y toma de conciencia en la importancia de las mismas por parte de servidores y colaboradores"
Se evidencia en la realización de actividades de SST, PIC y de Incentivos Institucionales, la baja participación de funcionarios y contratistas durante el periodo evaluado, debido posiblemente a la falta de motivación de los servidores por el concurso de méritos que se adelanta con la CNSC, así como al retiro de algunos funcionarios que ha hecho que se incremente la carga laboral y dificulte la participación en dichas actividades.
2 "Posibilidad de afectación reputacional por perdida de conocimiento en la etapa de retiro de servidores públicos, por causa de debilidades en los mecanismos para transferir el conocimiento a los servidores que continúan vinculados"
Los retiros que se han presentado de enero a abril de 2022, no cuentan con el acompañamiento necesario por parte de Talento Humano para la verificación en la entrega formal del puesto de trabajo, lo cual potencia el riesgo por la pérdida de conocimiento. Se realizan procedimientos administrativos a la desvinculación de personal, pero éstos no garantizan la entrega efectiva del puesto de trabajo.</t>
  </si>
  <si>
    <t>En el período comprendido entre enero a abril de 2022, se recibieron en total 43 ET para revisión metodológica, de las cuales 28 corresponden a ET documentales y 15 a ET geográficas. En el mes de abril, de las  9 ET recibidas, se aprobaron 7 ET (6 ET documentales y 1 ET geográficas), de las cuales 4 ET documentales corresponden a la vigencia 2022 y 2 a vigencias anteriores; de otra parte, se devolvieron 2 ET para correcciones (1 documental y una geográfica), correspondientes a dos productos de la vigencia 2022; el rango de análisis del indicador corresponde al 100% de cumplimiento, evidenciando un rango sobresaliente.</t>
  </si>
  <si>
    <t>En el periodo comprendido entre enero a abril de 2022, se recibieron en total 34 MT. Para el mes de abril se revisaron 3 MT documentales, los cuales fueron aprobados oportunamente y publicados en el catálogo; el indicador obtiene un 100% de cumplimiento, ubicándose en el rango sobresaliente.</t>
  </si>
  <si>
    <t>1er cuatrimestre 2022: Al corte del primer cuatrimestre de 2022, se recibieron 367 requerimientos acumulados para ser atendidos en este periodo, de los cuales se han atendido un acumulado de 370 requerimientos, teniendo en cuenta que los 4 requerimientos adicionales fueron solicitados para el mes de mayo y se atendieron durante el mes de abril, por lo que se obtuvo el 105%, ubicando el indicador de análisis de información realizados, en el rango sobresaliente.
Nota: se evidencia una incorrecta digitación de los análisis realizados en diciembre de 2020, que afectó al resto de meses de 2021, se corrige y continúa su diligenciamiento.</t>
  </si>
  <si>
    <t>Para el primer trimestre del año se tiene un acumulado de 248 requerimientos de los cuales fueron gestionados 246, para un cumplimiento del 99%, lo que equivale al rango sobresaliente. Los restantes (2) no se gestionaron este mismo mes, debido a que: 1 se recibió al final del mes y 1 se esta pendiente de la mesa técnica con la entidad para acordar la solicitud de información y el mecanismo para su suministro.</t>
  </si>
  <si>
    <t>ENERO:  Para este mes la ejecución del PAC de la Entidad fue de 86% frente a lo proyectado, este resultado se ubica en un rango Satisfactorio. La razón por la que no se ejecuto el 100% del PAC en este mes, se presenta porque en la proyección de PAC para el año 2022, radicada en MINHACIENDA (mes de diciembre de 2021)  los valores indicados para el mes de enero, quedaron sobreestimados, siendo necesario efectuar aplazamientos, para cumplir con las metas de INPANUT en los meses siguientes.  FEBRERO, MARZO y ABRIL: Para estos meses la ejecución del PAC de la Entidad fue de 99%, 95% y 98% respectivamente frente a lo proyectado. Como se puede observar, los indicadores se ubican dentro del rango sobresaliente.  En este caso, dicho comportamiento, es producto de la redistribución de valores, los correspondientes aplazamientos efectuados en cada uno de los meses y de la adecuada proyección de valores a ejecutar por las áreas encargadas.
El promedio acumulado de ejecución del PAC para el primer cuatrimestre es de 94.4, ubicándose en un rango sobresaliente</t>
  </si>
  <si>
    <t>Como se evidencia, la UPRA en el primer trimestre, Presenta una ejecución de apropiación libre de afectación y disponible de forma ascendente, iniciando en enero y febrero, con la superación de la meta programada en el acuerdo de la gestión del 3%, en donde se proyectaron en ejecución $19.724.284.081.oo y $20.346.398.663.oo respectivamente, ejecutando $20.555.809.261.oo y  $21.157.255.248.oo correspondientemente, presentando un rango en el indicador de ejecución presupuestal sobresaliente con el 104%, del resultado en la medición del indicador por frecuencia.
De igual forma, en el mes de marzo y de forma acumulada, la unidad presenta una ejecución con la misma tendencia de los dos meses anteriores, con una gestión en compromisos de $22.311.891. 769.oo, lo que equivale al 72%, frente a la meta de ejecución que proyectaron en el acuerdo de gestión de $21.340.635.417, correspondiente al 69%, superando al acuerdo de gestión con el 3%. Lo que pone a la unidad, en el rango del análisis del indicador de ejecución presupuestal, de sobresaliente, con un 105% de resultado en la medición del indicador por frecuencia.
Por último, para el mes de abril, Presenta una ejecución de apropiación libre de afectación de $23.012.220. 583.oo, presentando un rezago frente a la meta programada en el acuerdo de la gestión del -2%, en donde se proyectaron en ejecución $ 23.477.604. 600.oo. situación que se presenta porque, en Gastos de funcionamiento, aun no se cubren la totalidad de vacantes de los funcionarios que  renunciaron en el mes de enero y febrero, y por qué,  la proyección del acuerdo de gestión es mayor a la contratación de gastos de Inversión, en donde el proyecto con mayor rezago corresponde a Fortalecimiento con -1% ejecutado, sin embrago, la unidad respecto a la indicador de ejecución presupuestal es sobresaliente con un 98% de resultado en la medición del indicador por frecuencia.
El promedio acumulado de ejecución presupuestal  para el primer cuatrimestre es de 102.7,  ubicándose en un rango sobresaliente</t>
  </si>
  <si>
    <t>Enero:  En este periodo se ha ejecutado el 1.98% del presupuesto aprobado, este índice aumenta en un 0.14% con respecto al año 2021, indicando que el nivel presupuestal para este periodo se encuentra en un rango Satisfactorio
Febrero:  En este periodo se ha ejecutado el 4.27%% del presupuesto aprobado, este índice aumenta en un 0.10% con respecto al año 2021, indicando que el nivel presupuestal para este periodo se encuentra en un rango Satisfactorio.
Marzo:  En este periodo se ha ejecutado el 14.04% del presupuesto aprobado, este índice aumenta en un 4.47% con respecto al año 2021, indicando que el nivel presupuestal para este periodo se encuentra en un rango sobresaliente.                                    .
Nota: La medición del indicador se realiza una vez formalizados los estados financieros del respectivo periodo</t>
  </si>
  <si>
    <t xml:space="preserve">Enero:  En este periodo el nivel de compromiso presupuestal fue de 66,59% en comparación con la vigencia anterior del mismo periodo  tuvo una diferencia de 48,8 %, indicando que el nivel presupuestal para este periodo se encuentra en un rango sobresaliente.
Febrero:  En este periodo el nivel de compromiso presupuestal fue de 68,54% en comparación con la vigencia anterior del mismo periodo  tuvo una diferencia de 10,5%, indicando que el nivel presupuestal para este periodo se encuentra en un rango sobresaliente.
marzo:  En este periodo el nivel de compromiso presupuestal fue de 72,28%, en comparación con la vigencia anterior del mismo periodo  tuvo una diferencia de 2,9%, indicando que el nivel presupuestal para este periodo se encuentra en un rango sobresaliente.  
Nota: La medición del indicador se realiza una vez formalizados los estados financieros del respectivo periodo  </t>
  </si>
  <si>
    <t xml:space="preserve">Enero: En este periodo los pagos presentaron una variación del 102.99% frente al 2021, este índice disminuyo en un 13,49% frente a la variación del año 2021, indicando que el nivel de pagos para este periodo se encuentra en un rango por debajo del periodo anterior.
Febrero: En este periodo los pagos presentaron una variación del 101,66% frente al 2021, este índice disminuyo en un 3,31% frente a la variación del año 2021, indicando que el nivel de pagos para este periodo se encuentra en un rango por debajo del periodo anterior.
Marzo: En este periodo los pagos presentaron una variación del 143,99% frente al 2021, este índice aumento en un 26,44% frente a la variación del año 2021, indicando que el nivel de pagos para este periodo se encuentra en un rango sobresaliente.
Nota: La medición del indicador se realiza una vez formalizados los estados financieros del respectivo periodo  </t>
  </si>
  <si>
    <t xml:space="preserve">Enero: En este periodo los gastos presentaron una variación del 102,99% frente al 2022, ubicándose en un rango sobresaliente. Este índice disminuyo en un 13,49% frente a la variación del año 2021.
Febrero: En este periodo los gastos presentaron una variación del 98.10% frente al 2022, ubicándose en un rango Satisfactorio. Este índice disminuyo en un 10.68% frente a la variación del año 2021.
Marzo: En este periodo los gastos presentaron una variación del 140.55% frente al 2022, ubicándose en un rango sobresaliente. Este índice aumento en un 20,24% frente a la variación del año 2021.
Nota: La medición del indicador se realiza una vez formalizados los estados financieros del respectivo periodo
</t>
  </si>
  <si>
    <t>Febrero: Se ejecuta el 86 % de las actividades planeadas, debido a la imposibilidad de ejecutar algunas actividades por las condiciones de Emergencia Sanitaria y la falta de presencialidad de servidores y contratistas en la Entidad. Adicionalmente, debido a la falta de participación de los servidores en la postulación para la confirmación del COPASST retrasa la conformación de este cuerpo de apoyo para la vigencia actual.
Marzo: Se cumple con el 86 % de la ejecución de las actividades propuestas, puesto que por los temas actuales de Emergencia Sanitaria, las actividades asociadas a la actualización de equipos de Emergencia se retrasan
Abril: Se tiene un cumplimiento del 91 % por la no ejecución de actividades presenciales, puesto que al tenerse el trabajo en casa, las actividades de prevención del riesgo en actividades de prevención para los peligros identificados en campo se tora complejo de analizar e intervenir.</t>
  </si>
  <si>
    <t xml:space="preserve">Siendo este un indicador normativo para SST, se tiene el comportamiento como se describe a continuación:
Enero: Se reporta incapacidad de 4 funcionarios, por un total de 52 días, dentro de los cuales se encuentra el caso con una incapacidad de más de 180 días. Adicional a ello, se registra un caso por salud mental y un caso por COVID 19 y otro caso por malestar general por enfermedad gripal. . El indicador esta en el rango de satisfactorio para este mes, con un valor de 2,8 %. Este valor tiene al crecimiento no solo por los días de incapacidad que se registran, sino por la disminución en número de servidores de la Entidad.  
Febrero: En este mes disminuyen los casos, presentándose dos servidores con incapacidad, lo que genera una baja en el indicador de forma importante. El gran peso al indicador de este mes lo aporta el caso que presenta incapacidad mayor a 180 días. .
Marzo: Aumenta nuevamente el indicador, por un caso de incapacidad paterna y otras enfermedades de origen común. El peso del indicador lo sigue aportando e una gran proporción el caso de incapacidad con más de 180 días.
Abril: Vuelve a disminuir el indicador de este mes, con solo dos casos reportados, siendo el que le aporta en un alto peso al indicador el caso de incapacidad de más de 180 días.
El indicador de manera general durante el cuatrimestre tuvo un comportamiento satisfactorio 
</t>
  </si>
  <si>
    <t>Dentro del periodo de medición (01/01/2022 a 31/03/2022) se adelantaron 265 necesidades contractuales, de conformidad con las modalidades de selección de contratistas establecidos por la ley 1150 de 2007 y el Plan Anual de Adquisiciones - PAA de la UPRA, de las cuales 18 se elaboraron el mismo día de radicación del proceso; 62 al siguiente día de radicación; 84 a los dos siguientes días de radicación; 63 al tercer día de radicación; 37 al cuarto día de radicación y 1 por fuera del termino establecido debido a las fallas que presento la plataforma transaccional SECOP II por el alto flujo de actividades a nivel nacional, lo que imposibilito al Ordenador del gasto de la UPRA aceptar el contrato en la misma fecha que lo hizo la contratista (24/01/2022), realizado esta actividad hasta el día 26/01/2022, como se puede constatar en dicha plataforma (Contrato CO1.PCCNTR.3383788 de 2022 suscrito con la Contratista JOHANNA ELIZABETH MANRIQUE HERNANDEZ.
Por lo tanto, el comportamiento de indicador en el primer trimestre de 2022, refleja un comportamiento SOBRESALIENTE de acuerdo al rango definido.</t>
  </si>
  <si>
    <t>Para el corte hasta día 31 de mes MARZO de 2022, fue así: Mes de febrero Se atendieron 2 solicitudes de circulares informativas por parte de la Dirección General Oficina de Comunicaciones, así como 9 carpetas que contienen las ordenes de pago, solicitado por la oficina de Talento Humano. En el mes de MARZO se atendió requerimientos de incidencias, para general acceso a la unidad  "Q", números de procesos 9297, 93737, 93738 y 93830. Por lo tanto la efectividad fue sobresaliente.</t>
  </si>
  <si>
    <t>Durante el primer trimestre de 2022, se recibieron ciento ochenta (180) peticiones, quejas, reclamos, sugerencias y denuncias de las cuales cinco (5) presentaron extemporaneidad en el periodo analizado, corresponde al 97 % de Eficiencia en la atención oportuna a las PQRSD, durante el periodo analizado.</t>
  </si>
  <si>
    <r>
      <rPr>
        <sz val="12"/>
        <rFont val="Arial"/>
        <family val="2"/>
      </rPr>
      <t xml:space="preserve">  Promedio del % acumulado de avance en la ejecución de los 
           </t>
    </r>
    <r>
      <rPr>
        <u/>
        <sz val="12"/>
        <rFont val="Arial"/>
        <family val="2"/>
      </rPr>
      <t xml:space="preserve">                productos por proyecto de inversión en el periodo         </t>
    </r>
    <r>
      <rPr>
        <sz val="12"/>
        <rFont val="Arial"/>
        <family val="2"/>
      </rPr>
      <t xml:space="preserve">  * 100
Promedio del % acumulado programado de avance de los 
productos por proyecto de inversión en el periodo  </t>
    </r>
  </si>
  <si>
    <r>
      <rPr>
        <sz val="12"/>
        <rFont val="Arial"/>
        <family val="2"/>
      </rPr>
      <t xml:space="preserve">Porcentaje general de avance acumulado de generación de 
         </t>
    </r>
    <r>
      <rPr>
        <u/>
        <sz val="12"/>
        <rFont val="Arial"/>
        <family val="2"/>
      </rPr>
      <t xml:space="preserve">         productos del ámbito nacional para el periodo de medición       </t>
    </r>
    <r>
      <rPr>
        <sz val="12"/>
        <rFont val="Arial"/>
        <family val="2"/>
      </rPr>
      <t xml:space="preserve">  * 100
Porcentaje general programado acumulado de generación del 
producto del ámbito nacional para el periodo de medición</t>
    </r>
  </si>
  <si>
    <r>
      <t xml:space="preserve">          </t>
    </r>
    <r>
      <rPr>
        <u/>
        <sz val="12"/>
        <rFont val="Arial"/>
        <family val="2"/>
      </rPr>
      <t xml:space="preserve">    Pagos ejecutados en el periodo   </t>
    </r>
    <r>
      <rPr>
        <sz val="12"/>
        <rFont val="Arial"/>
        <family val="2"/>
      </rPr>
      <t xml:space="preserve">  * 100
 Pagos proyectados en el periodo </t>
    </r>
  </si>
  <si>
    <r>
      <rPr>
        <sz val="12"/>
        <rFont val="Arial"/>
        <family val="2"/>
      </rPr>
      <t xml:space="preserve">           </t>
    </r>
    <r>
      <rPr>
        <u/>
        <sz val="12"/>
        <rFont val="Arial"/>
        <family val="2"/>
      </rPr>
      <t xml:space="preserve">    Presupuesto UPRA ejecutado en el periodo   </t>
    </r>
    <r>
      <rPr>
        <sz val="12"/>
        <rFont val="Arial"/>
        <family val="2"/>
      </rPr>
      <t xml:space="preserve">  * 100
  Presupuesto UPRA proyectado en el periodo</t>
    </r>
  </si>
  <si>
    <r>
      <t xml:space="preserve">          </t>
    </r>
    <r>
      <rPr>
        <u/>
        <sz val="12"/>
        <rFont val="Arial"/>
        <family val="2"/>
      </rPr>
      <t xml:space="preserve">  Presupuesto de gastos comprometido  </t>
    </r>
    <r>
      <rPr>
        <sz val="12"/>
        <rFont val="Arial"/>
        <family val="2"/>
      </rPr>
      <t xml:space="preserve">  * 100
Presupuesto de gastos aprobado 
Comparación: Nivel de Compromiso Presupuestal Actual -. Nivel de Compromiso Presupuestal Vigencia Anterior</t>
    </r>
  </si>
  <si>
    <r>
      <t xml:space="preserve">            </t>
    </r>
    <r>
      <rPr>
        <u/>
        <sz val="12"/>
        <rFont val="Arial"/>
        <family val="2"/>
      </rPr>
      <t xml:space="preserve">   Pagos ejecutados en el periodo actual   </t>
    </r>
    <r>
      <rPr>
        <sz val="12"/>
        <rFont val="Arial"/>
        <family val="2"/>
      </rPr>
      <t xml:space="preserve">  * 100 
   Pagos ejecutados en el periodo anterior </t>
    </r>
  </si>
  <si>
    <r>
      <t xml:space="preserve">          </t>
    </r>
    <r>
      <rPr>
        <u/>
        <sz val="12"/>
        <rFont val="Arial"/>
        <family val="2"/>
      </rPr>
      <t xml:space="preserve">  Presupuesto de gastos ejecutado (Obl)  </t>
    </r>
    <r>
      <rPr>
        <sz val="12"/>
        <rFont val="Arial"/>
        <family val="2"/>
      </rPr>
      <t xml:space="preserve">  * 100
 Presupuesto de gastos aprobado 
Comparación: Ejecución presupuesto de gastos Actual -. Ejecución presupuesto de gastos Vigencia Anterior</t>
    </r>
  </si>
  <si>
    <r>
      <t xml:space="preserve">           </t>
    </r>
    <r>
      <rPr>
        <u/>
        <sz val="12"/>
        <rFont val="Arial"/>
        <family val="2"/>
      </rPr>
      <t xml:space="preserve">      Gastos ejecutados en el periodo actual    </t>
    </r>
    <r>
      <rPr>
        <sz val="12"/>
        <rFont val="Arial"/>
        <family val="2"/>
      </rPr>
      <t xml:space="preserve">  *100
  Gastos ejecutados en el periodo anterior </t>
    </r>
  </si>
  <si>
    <r>
      <t xml:space="preserve">       </t>
    </r>
    <r>
      <rPr>
        <u/>
        <sz val="12"/>
        <rFont val="Arial"/>
        <family val="2"/>
      </rPr>
      <t>Número de informes de seguimiento y evaluación realizados oportunamente</t>
    </r>
    <r>
      <rPr>
        <sz val="12"/>
        <rFont val="Arial"/>
        <family val="2"/>
      </rPr>
      <t xml:space="preserve">  * 100
 Número de informes de seguimiento y evaluación programados</t>
    </r>
  </si>
  <si>
    <r>
      <t xml:space="preserve">         </t>
    </r>
    <r>
      <rPr>
        <u/>
        <sz val="12"/>
        <rFont val="Arial"/>
        <family val="2"/>
      </rPr>
      <t>Número de PQRSD atendidas oportunamente en el periodo</t>
    </r>
    <r>
      <rPr>
        <sz val="12"/>
        <rFont val="Arial"/>
        <family val="2"/>
      </rPr>
      <t xml:space="preserve">  * 100%
Número de PQRSD recibidas en el periodo   </t>
    </r>
  </si>
  <si>
    <r>
      <t xml:space="preserve">            </t>
    </r>
    <r>
      <rPr>
        <u/>
        <sz val="12"/>
        <rFont val="Arial"/>
        <family val="2"/>
      </rPr>
      <t xml:space="preserve">   Número de consultas de expedientes recibidas  </t>
    </r>
    <r>
      <rPr>
        <sz val="12"/>
        <rFont val="Arial"/>
        <family val="2"/>
      </rPr>
      <t xml:space="preserve">  * 100%
Número de consultas de expedientes atendidas  </t>
    </r>
  </si>
  <si>
    <r>
      <t xml:space="preserve">        </t>
    </r>
    <r>
      <rPr>
        <u/>
        <sz val="12"/>
        <rFont val="Arial"/>
        <family val="2"/>
      </rPr>
      <t xml:space="preserve">  Número de solicitudes atendidas en un día  </t>
    </r>
    <r>
      <rPr>
        <sz val="12"/>
        <rFont val="Arial"/>
        <family val="2"/>
      </rPr>
      <t xml:space="preserve">  * 100
Número total de solicitudes recibidas  </t>
    </r>
  </si>
  <si>
    <r>
      <t xml:space="preserve">          </t>
    </r>
    <r>
      <rPr>
        <u/>
        <sz val="12"/>
        <rFont val="Arial"/>
        <family val="2"/>
      </rPr>
      <t xml:space="preserve">   Tiempo promedio en la elaboración de los contratos  </t>
    </r>
    <r>
      <rPr>
        <sz val="12"/>
        <rFont val="Arial"/>
        <family val="2"/>
      </rPr>
      <t xml:space="preserve">  * 100
 Tiempo establecido para la elaboración de contratos  
Nota: El tiempo establecido es de 5 días hábiles, a partir del día siguiente a la radicación del proceso.</t>
    </r>
  </si>
  <si>
    <r>
      <t xml:space="preserve">          </t>
    </r>
    <r>
      <rPr>
        <u/>
        <sz val="12"/>
        <rFont val="Arial"/>
        <family val="2"/>
      </rPr>
      <t xml:space="preserve">  Días perdidos con incapacidad con orden médica  </t>
    </r>
    <r>
      <rPr>
        <sz val="12"/>
        <rFont val="Arial"/>
        <family val="2"/>
      </rPr>
      <t xml:space="preserve">  * 100
Días programados en el periodo evaluado </t>
    </r>
  </si>
  <si>
    <r>
      <t xml:space="preserve">          </t>
    </r>
    <r>
      <rPr>
        <u/>
        <sz val="12"/>
        <rFont val="Arial"/>
        <family val="2"/>
      </rPr>
      <t xml:space="preserve">  Actividades del plan de trabajo anual del SST realizadas  </t>
    </r>
    <r>
      <rPr>
        <sz val="12"/>
        <rFont val="Arial"/>
        <family val="2"/>
      </rPr>
      <t xml:space="preserve">  * 100  
Actividades del plan de trabajo anual del SST planeadas </t>
    </r>
  </si>
  <si>
    <r>
      <t xml:space="preserve">        </t>
    </r>
    <r>
      <rPr>
        <u/>
        <sz val="12"/>
        <rFont val="Arial"/>
        <family val="2"/>
      </rPr>
      <t># de encuestas diligenciadas con un promedio entre 4 y 5 durante el periodo</t>
    </r>
    <r>
      <rPr>
        <sz val="12"/>
        <rFont val="Arial"/>
        <family val="2"/>
      </rPr>
      <t xml:space="preserve">  * 100 
# de encuestas diligenciadas durante el periodo </t>
    </r>
  </si>
  <si>
    <r>
      <t xml:space="preserve">     </t>
    </r>
    <r>
      <rPr>
        <u/>
        <sz val="12"/>
        <rFont val="Arial"/>
        <family val="2"/>
      </rPr>
      <t># de personas participantes en las actividades ejecutadas durante el periodo</t>
    </r>
    <r>
      <rPr>
        <sz val="12"/>
        <rFont val="Arial"/>
        <family val="2"/>
      </rPr>
      <t xml:space="preserve">  * 100
# de personas planeadas para las actividades durante el periodo</t>
    </r>
  </si>
  <si>
    <r>
      <t xml:space="preserve">               </t>
    </r>
    <r>
      <rPr>
        <u/>
        <sz val="12"/>
        <rFont val="Arial"/>
        <family val="2"/>
      </rPr>
      <t xml:space="preserve"> Mtd + Mtg con revisión metodológica acumulado </t>
    </r>
    <r>
      <rPr>
        <sz val="12"/>
        <rFont val="Arial"/>
        <family val="2"/>
      </rPr>
      <t xml:space="preserve">   * 100
  Mtd + Mtg enviadas para revisión acumulado</t>
    </r>
  </si>
  <si>
    <r>
      <t xml:space="preserve">      </t>
    </r>
    <r>
      <rPr>
        <u/>
        <sz val="12"/>
        <rFont val="Arial"/>
        <family val="2"/>
      </rPr>
      <t xml:space="preserve">  ETd + ETg con revisión metodológica acumulado  </t>
    </r>
    <r>
      <rPr>
        <sz val="12"/>
        <rFont val="Arial"/>
        <family val="2"/>
      </rPr>
      <t xml:space="preserve">   * 100
ETd + ETg enviadas para revisión acumulado</t>
    </r>
  </si>
  <si>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</si>
  <si>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</si>
  <si>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Para el segundo trimestre de la vigencia 2022, el cumplimiento en el avance acumulado de los proyectos de inversión es del 98,8% este resultado se ubica en el rango Sobresaliente. Para el proyecto GESTUA el avance acumulado para el II trimestre es del 99,6%, para el proyecto FORTALECIMIENTO  es del 97 %  y para el proyecto TIC es del 99,8%.</t>
  </si>
  <si>
    <t>Para el segundo trimestre de 2022 se presenta un cumplimiento del 99,4% situándose en un rango sobresaliente el avance en la generación de productos del ámbito nacional.  La brecha para alcanzar el 100% se debe a que se están actualizando los documentos de las cadenas 2021 quedando pendiente maíz, granadilla y caprinos.
En general, el avance en el desarrollo de los productos durante el segundo trimestre estuvo de acuerdo con lo programado.</t>
  </si>
  <si>
    <t>Para el segundo trimestre de 2022 se presenta un cumplimiento del 99,4% situándose en un rango sobresaliente el avance en la generación de productos del ámbito territorial. La brecha para alcanzar el 100% se mantiene, debido a que en uno de los productos está pendiente la entrega de insumos por parte de algunos actores; para mitigar esto se planteó una estrategia conjunta de medidas de choque para poder estar al día a mediados de septiembre/2022.
En general el avance en el desarrollo de los productos durante el segundo  trimestre estuvo de acuerdo con lo programado.</t>
  </si>
  <si>
    <t>Como se evidencia, la UPRA en el segundo cuatrimestre, Presenta una ejecución de apropiación libre de afectación y disponible de forma estable con el 99% y 96% respectivamente de ejecución. iniciando en mayo con el cumplimiento de la meta del acuerdo de gestión del 78% mientras que, en el mes de junio, se rezaga la ejecución frente al acuerdo de la gestión del -1%. Es decir, para estos dos primeros meses se proyectaron en ejecución $24.229.273. 782.oo y $25.123.509. 487.oo respectivamente, ejecutando $24.091.203. 622.oo y   $24.761.204. 833.oo correspondientemente, presentando un rango en el indicador de ejecución presupuestal sobresaliente con el 99%, del resultado en la medición del indicador por frecuencia
.
De igual forma, en el mes de julio y agosto de forma acumulada, la unidad presenta una ejecución con la misma tendencia del mes anterior, con una gestión en compromisos de $25.669.980. 939.oo y $26.411.007. 088.oo respectivamente, lo que equivale al 83% y 85% respectivamente, frente a la meta de ejecución que proyectaron en el acuerdo de gestión de $26.634.361. 011.oo y $27.416.087. 671.oo respectivamente, correspondiente al 86%, rezagándose frente al acuerdo de gestión con el -3%. situación que se presenta porque, en Gastos de funcionamiento, aun no se cubren la totalidad de vacantes de los funcionarios que renunciaron en el mes de enero y febrero, y por qué, la proyección del acuerdo de gestión es mayor a la contratación de gastos de adquisición de bienes y servicios, con una diferencia frentes al acuerdo de gestión del -12%. Sin embargo, pone a la unidad, en el rango del análisis del indicador de ejecución presupuestal, de sobresaliente, con un 96% de resultado en la medición del indicador por frecuencia.</t>
  </si>
  <si>
    <t xml:space="preserve">Segundo trimestre: el resultado del indicador de participación mejoró de manera significativa en el segundo trimestre, cuyo resultado es del 88%, ubicándose en el rango sobresaliente. Esto debido a que hubo
Abril: cumpleaños abril, Día de la Secretaria, Reconocimiento a la labor "Fortaleciendo nuestros lazos", Elige arte y cultura.
Mayo: cumpleaños mayo, Día de la familia
Junio: cumpleaños junio, Día del Servidor Público.
</t>
  </si>
  <si>
    <t>Segundo trimestre (Abril - Juno): se evaluaron las actividades del Día de la Secretaria, Fortaleciendo nuestros lazos, Elige arte y cultura, y Conmemoración del Día del Servidor Público.
En total se respondieron 97 encuestas cuyo resultado fue del 95% ubicándose en el rango de sobresaliente.</t>
  </si>
  <si>
    <t>En el período comprendido entre enero y agosto de 2022, se recibieron en total 82 ET para revisión metodológica, de las cuales 62 corresponden a ET documentales y 20 a ET geográficas. En el mes de agosto, se revisaron 9 ET documentales, de las cuales se aprobaron 7 de la vigencia 2022 y 1 de vigencias anteriores, asimismo se encuentra en proceso de ajuste por parte del temático 1 ET de vigencias anteriores. El rango de análisis del indicador corresponde al 100% de cumplimiento, evidenciando un comportamiento sobresaliente.</t>
  </si>
  <si>
    <t>hasta el segundo cuatrimestre de 2022 se recibieron 992 requerimientos  de análisis de información para ser atendidos en ese periodo. Se atendieron en su totalidad 991, de los cuales 989 corresponden a los solicitados en el periodo y 2 fueron solicitados para el mes de septiembre y atendidos anticipadamente. De los 992 requerimientos solicitados para ser atendidos en el periodo, 920 se respondieron de manera oportuna,  372 antes de lo requerido y 72 requerimientos presentaron un atraso en su entrega debido principalmente a la extensión de los requerimientos, a sus demandas de procesamiento, a la necesidad de realizar reuniones aclaratorias y a la no disponibilidad del servidor de procesamiento. Al cierre del mes de agosto, se obtuvo el 100%, ubicando el indicador de análisis de información realizados en el rango de sobresaliente.</t>
  </si>
  <si>
    <t>Para el segundo trimestre del año 2022, se tiene un acumulado de 698 requerimientos de los cuales 99% (692) fueron gestionados, lo que equivale al rango sobresaliente. Los restantes (6) no se gestionaron este mismo mes, debido a que se recibieron al final del mes.
Nota aclaratoria: Es de mencionar que los requerimientos solicitados a partir de la tercera semana del mes son tramitados la primera semana del siguiente mes. Lo anterior, atendiendo los tiempos de gestión establecidos para el trámite de los mismos.</t>
  </si>
  <si>
    <t>Para el primer semestre del 2022 se proyectó el desarrollo de 46 funcionalidades de las cuales fueron desarrolladas 44, dejando por desarrollar 2 funcionalidades, obteniendo un 96% de cumplimiento, quedando en un rango sobresaliente.
Las funcionalidades desarrolladas corresponden a los proyectos:
1. Nueva interfaz del SIPRA (5)
2. EVA´s (3)
3. Control documentos (17)
4. GRI (12)
5. Soporte y asistencia técnica (2)
6. Comisión de servicios (7)
NOTA: 
1. GRI (1), control de documentos (1). Las funcionalidades ejecutaron su avance en desarrollo pero no se ha generado fase de pruebas para confirmar su correcto desarrollo con base en el requerimiento recibido, por tal razón serán medidas en el indicador del 2022 - II.</t>
  </si>
  <si>
    <t>Al corte de la información correspondiente a este indicador, estaban programados 17 informes de seguimiento y evaluación, los cuales, en su totalidad, fueron entregados en los tiempos establecidos, lo cual indica un cumplimiento del 100% y ubica al indicador en un rango sobresaliente.</t>
  </si>
  <si>
    <t>Se ha presentado un avance de 4.765 descargas (acumulado desde enero de 2022) realizadas de información SIPRA en la funcionalidad “exportar capas” de la información dispuesta en el SIPRA relacionada con los temas de gestión del territorio, la planificación del ordenamiento productivo y social de la propiedad, uso eficiente del suelo y evaluación de política pública, cumpliendo con un 95%, quedando en un rango sobresaliente.  Con respecto a las descargas de Información SIPRA del cuatrienio, en el período de enero 2019 a junio de 2022, se obtiene un resultado acumulado de 22.214 descargas de Información SIPRA de la meta correspondiente a 17.000 descargas de Información SIPRA para un avance de 131% en el cuatrienio 2019 - 2022.</t>
  </si>
  <si>
    <t>Se identificaron 55 vulnerabilidades por encima del umbral de aceptación, se resolvieron 48 vulnerabilidades, la mayoría de ellas a través del despliegue de actualizaciones y parches de seguridad, las demás vulnerabilidades gestionadas se resolvieron mediante tareas de ajuste de la configuración, las 7 vulnerabilidades restantes por resolver están siendo monitoreadas, mientras se encuentra una forma adecuada de resolverlas sin afectar la disponibilidad de los servicios, cumpliendo en un 87% para el primer semestre 2022, quedando en el rango satisfactorio.</t>
  </si>
  <si>
    <t>La medición para el periodo del primer trimestre de 2022, corresponde a un acumulado de 51.568 GB correspondiente al 95% de 54.549 GB con copia de respaldo programadas en el periodo de medición, ubicando el indicador en rango sobresaliente para el periodo mencionado. Los datos de copias de respaldo, obedecen a máquinas virtuales, bases de datos, repositorios (TRD, unidad W de análisis, backup de configuración de equipos activos).</t>
  </si>
  <si>
    <t xml:space="preserve">La medición para el periodo del segundo trimestre de 2022, corresponde a un acumulado de 102.599 GB correspondiente al 93% de 110.110 GB con copia de respaldo programadas en el periodo de medición, ubicando el indicador en rango sobresaliente para el periodo mencionado. Los datos de copias de respaldo, obedecen a máquinas virtuales, bases de datos, repositorios (TRD, unidad W de análisis, backup de configuración de equipos activos).
</t>
  </si>
  <si>
    <t>CUMPLIMIENTO EN LA REVISIÓN DE PROYECTOS DE ACTOS ADMINISTRATIVOS</t>
  </si>
  <si>
    <t>Durante el primer trimestre de 2022, el indicador fue medido con base a las modificaciones realizadas a los registros, por motivos de aclaraciones en el insumo, o recibo de información anexa posterior a la fecha de almacenamiento. En el mes de marzo se realizó la modificación a treinta y nueve registros de datos. Dado lo anterior, se recibieron 132 conjuntos de datos para almacenar, de los cuales 93 no tuvieron observaciones o modificaciones; la medición del indicador resulta satisfactorio, con un 70% de cumplimiento.</t>
  </si>
  <si>
    <t xml:space="preserve">
Enero: 0
Febrero: cumpleaños, charla sobre el Estrés y Burnout.
Marzo: cumpleaños, Día de la Mujer, Día del Hombre.
El resultado del indicador de participación del primer trimestre es del 50%  ubicándose en un rango mínimo. Dicho resultado se debe principalmente a que en una de las actividades realizadas Charla "Cómo enfrentar el estrés y el burnout" hubo una participación muy baja, ya que de 58 servidores convocados, asistieron 13.
</t>
  </si>
  <si>
    <t>Dentro del periodo de medición (01/04/2022 a 30/06/2022) se adelantaron 7 necesidades contractuales, de conformidad con las modalidades de selección de contratistas establecidos por la ley 1150 de 2007 y el Plan Anual de Adquisiciones - PAA de la UPRA, de las cuales 1 se elaboró el mismo día de radicación del proceso; 2 al siguiente día de radicación; 2 a los dos siguientes días de radicación; 2 al tercer día de radicación.
Por lo tanto, el comportamiento de indicador en el segundo trimestre de 2022, refleja un comportamiento SOBRESALIENTE de acuerdo al rango definido.</t>
  </si>
  <si>
    <t>El segundo cuatrimestre presenta un desempeño satisfactorio (29%) ya que en agosto hay un pico importante en el consumo que corresponde principalmente a un problema administrativo en el cual, el recibo se comparte con el cuarto piso y aunque éste se encuentra desocupado por el momento, previamente se había detectado que sigue habiendo un consumo que no corresponde a UPRA. Mientras se resuelve dicho problema no hay una medición diferenciada que permita conocer con exactitud el consumo de la entidad para el mes de agosto.</t>
  </si>
  <si>
    <t>El segundo cuatrimestre reporta un desempeño mínimo (57%) lo cual se debe al aumento sustancial que se presentó en el consumo en el mes de julio. Durante este mes, el consumo de agua incrementó debido al aumento en la asistencia de los servidores públicos a la entidad y su permanencia durante el día allí ya que los meses anteriores hubo una importante asistencia a la entidad pero las horas de permanencia en la misma por parte de varios de los servidores no eran las 8 horas. El mes de agosto, por su parte refleja la continuidad de estas dinámicas de asistencia durante las 8 horas, por lo cual el indicador aumenta pero no de forma importante.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</si>
  <si>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El segundo cuatrimestre de 2022 tuvo un desempeño sobresaliente con un  promedio de 9%. El comportamiento reportado mes a mes corresponde a una relación directamente proporcional entre la generación de residuos y el aumento de las personas que asistieron a la entidad; sin embargo, hay que resaltar que la generación estuvo muy por debajo de lo que se proyecta a nivel de Bogotá.  Es importante mencionar que en esta nueva fórmula del indicador la constante empleada se extrajo del cálculo del porcentaje de producción per cápita correspondiente a las 8 horas laborales con respecto al dato diario reportado en el PGIRS de Bogotá.</t>
  </si>
  <si>
    <t xml:space="preserve">El indicador muestra el porcentaje de eficacia en la atención de las solicitudes realizadas durante el Segundo cuatrimestre del año 2022, mostrando que se encontró sobresaliente para el segundo cuatrimestre de 2022. </t>
  </si>
  <si>
    <t>I SEMESTRE 2022 :
A 30 de junio de la vigencia 2022 la UPRA entregó al MADR los  siguientes lineamientos, para la formulación Proyectos de Actos administrativos:
1. Proyecto de Resolución “Por la cual se adopta el plan de ordenamiento productivo para la cadena del maíz en Colombia y se dictan otras disposiciones.”
2. Proyecto de Resolución “Por la cual se adoptan los lineamientos para la formulación, implementación y mantenimiento de Planes de Ordenamiento Social de la Propiedad Rural, se deroga la Resolución 129 de 2017 del Ministerio de Agricultura y Desarrollo Rural y se dictan otras disposiciones.”
3. Proyecto de Resolución “Por la cual se establecen las bases conceptuales, metodológicas y lineamientos de la reconversión productiva agropecuaria y se dictan otras disposiciones.”
4. Proyecto de  Resolución “Por la cual se crea el Comité Técnico, se adopta la metodología, los lineamientos y criterios para la focalización y priorización territorial en materia de ordenamiento social de la propiedad rural y el Subsidio Integral de Acceso a Tierras”
5. Documento técnico “Lineamientos para orientar el diseño, capacitación y puesta en marcha de los programas, planes y proyectos de reconversión de actividades agropecuarias en páramos delimitados”
Respecto a la  meta total del cuatrenio se tiene un cumplimiento del 123,1 % , considerando que se tiene programado como metal total del cuatrenio la entrega al MADR de (13) lineamientos y con corte a 30 de junio de la vigencia 2022 se han entregado (16), ubicándose en un rango sobresaliente.
Respecto a la frecuencia semestral de la vigencia en curso (2022) el indicador muestra un 500% de cumplimiento, considerando que se tenía proyectado para el semestre I de 2022 la entrega de (1)  lineamiento al MADR y se entregaron (5). Frente a la meta de la vigencia 2022 se tiene un cumplimiento del 166.67 %, considerando que se tiene proyectado para el  2022 la entrega de (3)  lineamiento al MADR y se han entregado (5).</t>
  </si>
  <si>
    <t>SEMESTRE I
El % de cumplimiento del plan de acción del I semestre de la vigencia 2022 corresponde a un 53.5% sobre el 50 % programado, obteniendo como resultado un 107 % de cumplimiento, ubicándose en un rango sobresaliente.
Los datos para el análisis y medición de este indicador son tomados del informe de gestión, a partir del cumplimiento promedio de las metas establecidas para las 20 políticas definida en el Manual Operativo MIPG.</t>
  </si>
  <si>
    <t>El indicador fue medido con base a las modificaciones realizadas a los registros, por motivos de aclaraciones en el insumo, o recibo de información anexa posterior a la fecha de almacenamiento. En el mes de abril se realizó la modificación a siete registros de datos, en tanto que en mayo y junio se modificaron once y veintitrés registros, respectivamente. Dado lo anterior, se recibieron 193 conjuntos de datos para almacenar, de los cuales 152 no tuvieron observaciones o modificaciones, la medición del indicador resulta satisfactorio, con un 79% de cumplimiento.</t>
  </si>
  <si>
    <t>La medición para el primer semestre de 2022, corresponde a 12 estrategias de uso y apropiación atendidas frente a 12  estrategias de uso y apropiación requeridas, obteniendo un avance del 100%, quedando en un rango sobresaliente.  Durante este periodo se desarrollaron las estrategias de SNUIRA, SIPRA, Agronet, SIGRA, Smart info, Portal web, Encuentros de valor, Chatbot SEA, Construcción de sitios SharePoint, Diálogos entre casa, Nuevas perspectivas del agro, coach de creatividad.  De estas estrategias al corte del 30 de junio,  SIGRA se encuentra finalizado y entregada a satisfacción.</t>
  </si>
  <si>
    <t>Para el segundo cuatrimestre de 2022, se atendieron 2 incidentes de seguridad de la información de 2 incidentes de seguridad de la información reportados en el periodo de medición, obteniendo el 100% de cumplimiento de la meta y colocando el indicador en el rango sobresaliente. Se aclara que la definición de incidentes se ha replanteado para enfocarse en situaciones que representar situaciones que representen un riesgo real para la entidad.</t>
  </si>
  <si>
    <t xml:space="preserve"> MAYO, JUNIO, JULIO y AGOSTO:   el comportamiento del indicador para estos meses, se ubicó sobre el 97%, ubicándose nuevamente dentro del rango de ejecución sobresaliente.  Al igual que se comentó para los meses comprendidos entre febrero y marzo, estos indicadores son fruto de una excelente proyección de los valores a ejecutar por cada una de las áreas encargadas, sumado a la oportuna solicitud de recursos por parte del área financiera.</t>
  </si>
  <si>
    <t>Abril:  En este periodo se ha ejecutado el 23.35% del presupuesto aprobado, este índice aumenta en un 4.62% con respecto al año 2021, indicando que el nivel presupuestal para este periodo se encuentra en un rango sobresaliente.                                                                                                                                                                                                                                                                                                                                                                                                                          Mayo:  En este periodo se ha ejecutado el 128.18% del presupuesto aprobado, este índice aumenta en un 5.67% con respecto al año 2021, indicando que el nivel presupuestal para este periodo se encuentra en un rango sobresaliente.                                                                                                                                                                                                                                                                                                                                                                                                                                  Junio:  En este periodo se ha ejecutado el 42.40% del presupuesto aprobado, este índice aumenta en un 6.25% con respecto al año 2021, indicando que el nivel presupuestal para este periodo se encuentra en un rango sobresaliente.                                                                                                                                                                                                                                                                                                                                                                                                                               Julio:  En este periodo se ha ejecutado el 52.76% del presupuesto aprobado, este índice aumenta en un 7.87% con respecto al año 2021, indicando que el nivel presupuestal para este periodo se encuentra en un rango sobresaliente
Nota: La medición del indicador se realiza una vez formalizados los estados financieros del respectivo periodo</t>
  </si>
  <si>
    <t>Abril: En este periodo el nivel de compromiso presupuestal fue de 74,55%, en comparación con la vigencia anterior del mismo periodo  tuvo una diferencia de 1,1%, indicando que el nivel presupuestal para este periodo se encuentra en un rango Satisfactorio                                                                                                                                                                                                                                                                                                                                                                                                                                                                                                                                                                                                                                                        Mayo: En este periodo el nivel de compromiso presupuestal fue de 78,04%, en comparación con la vigencia anterior del mismo periodo  tuvo una diferencia de 2,0%, indicando que el nivel presupuestal para este periodo se encuentra en un rango Satisfactorio.                                                                                                                                                                                                                                                                                                                                                                                                                                                                                                                                                                                                                                                    Junio: En este periodo el nivel de compromiso presupuestal fue de 80.21%, en comparación con la vigencia anterior del mismo periodo  tuvo una diferencia de 0,4%, indicando que el nivel presupuestal para este periodo se encuentra en un rango satisfactorio.                                                                                                                                                                                                                                                                                                                                                                                                                                                                                                                                                                                                                                              Julio: En este periodo el nivel de compromiso presupuestal fue de 83.16%, en comparación con la vigencia anterior del mismo periodo  tuvo una diferencia de -1,1%, indicando que el nivel presupuestal para este periodo se encuentra en un rango mínimo.     
Nota: La medición del indicador se realiza una vez formalizados los estados financieros del respectivo periodo</t>
  </si>
  <si>
    <t>Abril: En este periodo los gastos presentaron una variación del 123.56% frente al 2022, este índice disminuyo en un 3.45% frente a la variación del año 2021.                                                                                                                                                          Mayo: En este periodo los gastos presentaron una variación del 129.18% frente al 2022, este índice aumento en un 5.67% frente a la variación del año 2021.                                                                                                                                                           Junio: En este periodo los gastos presentaron una variación del 112.41% frente al 2022, este índice disminuyo en un 14.95% frente a la variación del año 2021.                                                                                                                                                Julio: En este periodo los gastos presentaron una variación del 112.63% frente al 2022, este índice disminuyo en un 12.27% frente a la variación del año 2021.                                                                                                                     
Nota: La medición del indicador se realiza una vez formalizados los estados financieros del respectivo periodo</t>
  </si>
  <si>
    <t xml:space="preserve">Mayo: El indicador de este mes continua estable, con solo dos casos reportados, siendo el que le aporta en un alto peso al indicador el caso de incapacidad de más de 180 días.
Junio: El indicador de este mes continua estable, con tres casos reportados, siendo el que le aporta en un alto peso al indicador el caso de incapacidad de más de 180 días. Se presentan casos COVID con aislamiento obligatorio, sin incapacidad. Se presenta un caso COVID que genera tres días de incapacidad, presentando una evolución positiva 
Julio:  El indicador de este mes continua estable, con varios casos reportados, siendo el que le aporta en un alto peso al indicador el caso de incapacidad de más de 180 días. Se presentan casos COVID con aislamiento obligatorio en su mayoría, presentando solo un caso con incapacidad menor a tres días. 
Agosto: El indicador del mes continua estable, con cuatro casos reportados, tres de ellos por malestar general asociados a enfermedades respiratorias agudas con 8 días de incapacidad en total y los 30 días restantes están relacionados al caso con incapacidad mayor a 180 días.   </t>
  </si>
  <si>
    <t xml:space="preserve">Primer semestre: La gestión del cambio y la modalidad de trabajo en casa obstaculiza de gran forma la ejecución de actividades de Seguridad y Salud en el Trabajo para la intervención de riesgos. Adicional a ello, en la intervención de riesgos para las actividades de Comisiones, se da inicio a la implementación de controles administrativos en Seguridad Vial y Riesgo Publico, las cuales se deben fortalecer en el segundo semestre en las actividades con funcionarios y contratistas en la gestión del cambio por concurso EONCAR 2020. Se puede apreciar que se intervienen los riesgos prioritarios y los riesgos bajos con un valor efectivo en la implementación de controles administrativos, sin embargo los riesgos con nivel medio presentan un nivel de intervención por debajo del rango de satisfactorio que es lo que impacta el indicador final, dejándolo muy cercano al rango inferior de satisfacción del indicador general. Esto sucede por la ineficacia en la ejecución de actividades para la intervención de riesgos de trabajo en casa, que la mayoría pertenecen al nivel medio.  </t>
  </si>
  <si>
    <t xml:space="preserve">I Semestre 2022
El resultado de la medición del primer semestre es del 100%, ubicándose  en un rango sobresaliente. Es importante resaltar que debido a la gestión del cambio para la vigencia actual, no se estableció un cronograma estricto de actividades del PIC, sino que las temáticas se programaron y ejecutaron  conforme a la gestión que se fue realizando para su consecución. Así mismo, dicha programación se alimentó también de las temáticas gestionadas por otras dependencias y colaboradores. Durante el primer semestre se realizaron las siguientes capacitaciones: 
Febrero: Todo lo que debes saber sobre radicación de cuentas de cobro en el SEA, Inducción SST y situaciones administrativas, Todo lo que debes saber sobre comisiones y gastos de manutención, Taller interno Actualización frontera agrícola, Taller aspectos básicos del derecho de autor.
Marzo: Cómo enfrentar el estrés y el burnout y no colapsar en el intento, Taller situaciones contractuales en el derecho de autor y los derechos conexos, Tácticas de diseño visual para hacer buenas presentaciones, Taller registro de obras y contratos, Taller cuerpo sano y mente sana, Capacitación en administración del portal Azure seguridad, Capacitación en administración del portal Azure métricas, Portal Azure extracción de datos.
Abril: Derechos de autor, internet y software, Encuentros de valor: Herramientas para trabajar de manera colaborativa, Capacitación modalidades de trabajo a distancia, Socialización gestión de incapacidades, Portal Azure almacenamiento de datos estructurados y no estructurados, Portal Azure despliegue y visualización de datos, reportes y portal web.
Mayo:  Taller sobre salud visual, Encuentros de valor: estrategias de storytelling para contar historias, Capacitación sobre funciones de la Comisión de personal.
Junio: Diversidades sexuales y de género en la ruralidad colombiana, Encuentros de valor: sesiones de trabajo creativa, Taller conceptos básicos de infraestructura de datos espaciales (IDE), Seguridad vial en comisiones de servicio, Taller introducción al Big Data.
</t>
  </si>
  <si>
    <t xml:space="preserve">Dentro del periodo de medición (01/04/2022 a 30/06/2022) se gestionaron 7 necesidades contractuales, de conformidad con las modalidades de selección de contratistas establecidos por la ley 1150 de 2007 y en el Plan Anual de Adquisiciones - PAA de la UPRA, de las cuales, para el  mes de abril se programaron 3 procesos y fueron gestionados 2; para el mes de mayo se programaron 4 y no se gestiono ninguno (no hubo radicación de procesos debido a cambios dentro de las necesidades estimadas en el PAA) y para el mes de junio, se programaron 8 y se gestionaron 5. Es decir, para el segundo trimestre se estimaron en el PAA 15 necesidades contractuales y se gestionaron 7. Los ocho procesos faltantes, son producto de las modificaciones realizadas al PAA (previa realización de los comités de contratación respectivos) donde lo estimado fue ajustado por las áreas y se gestionó lo debidamente radicado en Secretaria General. Se precisa que para el próximo trimestre, se compensará la medición del indicador y su acumulado ya que de acuerdo a la programación serán superados los procesos contractuales estimados, al gestionar los rezagos.
El comportamiento de indicador en el segundo trimestre 2022 refleja un comportamiento MÍNIMO de acuerdo al rango definido. Al ser un indicador trimestral y al quedar en rango mínimo, no se requiere plan de mejora, y se soporta con la justificación indicada en el análisis cualitativo. </t>
  </si>
  <si>
    <t>Dentro del periodo de medición (01/01/2022 al 30/06/2022) se gestionaron dentro del termino establecido las liquidaciones de los contratos susceptibles de ellas, pero ninguna supero el termino del indicador con lo cual la administración se encuentra al día en la gestión de este trámite.</t>
  </si>
  <si>
    <t xml:space="preserve">Para este semestre se realizaron 3 mantenimientos preventivos y correctivos a los vehículos de Upra: el de placa OCK359 (uno correctivo y uno preventivo ) y el de placa OCK360 ( 1 preventivo). Por lo tanto la eficacia fue sobresaliente. </t>
  </si>
  <si>
    <t>Para el corte fue así: Mes de mayo se atendió 1 solicitud de comprobantes de almacén año 2013 y una solicitud de entradas de almacén 2014.  En el mes de ABRIL se atendió solicitudes de carpetas de entrada de almacén del área de Recursos Físicos y la solicitud de  un video por parte del Área de Comunicaciones. Por lo tanto la efectividad fue sobresaliente.</t>
  </si>
  <si>
    <t>Durante el segundo trimestre de 2022, se recibieron Ciento sesenta y dos (162)  peticiones, quejas, reclamos, sugerencias y denuncias de las cuales tres  (3) presentaron extemporaneidad en el periodo analizado, corresponde al 98 % e Eficiencia en la atención oportuna a las PQRSD, durante el periodo analizado.</t>
  </si>
  <si>
    <t>Al corte del segundo cuatrimestre, este indicador presentó 35 actividades programadas y 33 actividades ejecutadas dentro del Plan Anual de Auditoria, las cuales se ejecutaron en los tiempos establecidos. Esto muestra un porcentaje de cumplimiento del 94% ubicándolo en el rango de sobresaliente. (Las actividades que quedaron pendientes de realizar fueron: un seguimiento al Plan de Mejora derivado de Auditoría interna Proyecto de Inversión Fortalecimiento de la capacidad de desarrollo institucional de la UPRA - 2020, el cual se realizará en el ultimo cuatrimestre y un seguimiento a la gestión del proceso evaluación independiente).</t>
  </si>
  <si>
    <t>Luego de la consolidación por parte de la Asesoría de planeación de los reportes de seguimiento a la gestión de riesgos, se encuentra que de los 70 riesgos identificados y formalizados en el Sistema de Gestión (Riesgos de Gestión:53, Riesgos de corrupción:3 y Riesgos de Seguridad de la Información:14), se materializaron (3), un riesgo en el proceso de Gestión Documental, un riesgo en el proceso de gestión financiera y un riesgo en el proceso de Gestión de servicios tecnológicos, obteniendo para II cuatrimestre un cumplimiento del 4,3 %, ubicándose en un rango sobresaliente. A partir del reporte realizado por los responsables de procesos se establece que esta materialización corresponde a:
1. Posibilidad de afectación económica y reputacional por vulneración a los derechos de los grupos de valor, incluyendo los términos legales de respuesta, debido a deficiencias en el servicio al ciudadano, gestión de las PQRSD y de las comunicaciones oficiales de la UPRA. 
Respecto a la aplicación de los controles se evidenciaron fallas tecnológicas, a las que le fueron implementadas las acciones descritas luego de la materialización, mediante los correctivos establecidos por el proceso. Desde la segunda línea de defensa en la Asesoría de Planeación se recomendó al proceso de Gestión Documental realizar un análisis del diseño y seguimiento a los controles definidos, de ser necesario incorporar nuevos, eliminar los innecesarios, o unificarlos, ya que se esta afectando la imagen de la Entidad con algunos grupos de valor próximos y finales y así mismo la zona de riesgo residual tiene un nivel moderado que puede ser mejorado, de lo cual se actualizó el mapa de riesgos incorporando un nuevo control y el procedimiento de correspondencia, y se formalizó el indicador de Comunicaciones oficiales,  todo en articulación, para mejorar la imagen de la Entidad con algunos grupos de valor próximos y finales.
2. Posibilidad de afectación económica y reputaciones por sanciones de entes de control, debido a Inoportunidad u omisión en la presentación de los estados financieros.
Se evidencias fallas en el seguimiento a las fechas de presentación de informes de contabilidad definidas en el cronograma de actividades contables publicado en la página web institucional.  Desde la asesoría de planeación se brindan las orientaciones para gestionar esta materialización, identificar la causa raíz de la situación presentada y adelantar un plan de mejoramiento de manera conjunta con todos los actores involucrados, con el fin de que se tomen las medidas pertinentes y eficaces para evitar que se vuelva a materializar el riesgo y lograr el cumplimiento de los objetivos.
3. Incidente de seguridad relacionado con acceso indebido y control de infraestructura tecnológica institucional alojada en Microsoft Azure por parte de atacantes externos
Nota: Se realiza ajuste a la medición del I cuatrimestre, cambiando el resultado del indicador Gestión de Riesgos de 2.5% a 4,3 %, por motivo de que en el I cuatrimestre aunque se reportaron dos riesgos materializados por los procesos, se identificó desde la segunda línea de defensa la materialización del riesgo en mención de gestión documental posterior a lo consolidado en el I cuatrimestre, obteniendo para ese periodo un total de 3 riesgos materializados.</t>
  </si>
  <si>
    <t>Para el primer trimestre de 2022, no se reportaron incidentes de seguridad, por lo que no se generaron actividades de atención a estos.  obteniendo el 100% de cumplimiento de la meta y colocando el indicador en el rango sobresaliente. En socialización de los resultados al proceso GST en el comité de Gobierno de Junio de 2022 se retroalimentó por parte de la jefe de Oficina TIC el cumplimiento en la gestión al NO presentarse incidencias en el periodo.
Nota: los correos maliciosos se gestionan como eventos, no como incidentes.</t>
  </si>
  <si>
    <t xml:space="preserve">Mayo: Se tiene un cumplimiento del 96 %, por la no ejecución de actividades que son de naturaleza presencial, ya que la estrategia de retorno gradual no ha generado los resultados esperados. Se presentan contingencias no esperadas en el desarrollo de otras actividades como la consecución del proveedor de exámenes médicos ocupacionales periódicos en relación con la elaboración del estudio de mercado y la priorización de otras actividades asociadas a la gestión del cambio. 
Junio: Se priorizan las actividades para el retorno a la presencialidad de funcionarios por el fin de la emergencia sanitaria y el alistamiento de las actividades de gestión del cambio por la incorporación de funcionarios nuevos debido a los resultados del concurso modalidad abierto CAR 2020. El indicador queda en un 71 %. Se da inicio a la implementación de las actividades de Seguridad Vial a los funcionarios que salen a Comisiones por medio de capacitación en Seguridad Vial. 
Julio: Se da inicio a las actividades presenciales por funcionarios y se activa la planeación de la gestión del cambio por la llegada de la lista de elegibles a la Entidad. Se formaliza el contrato de Exámenes médicos ocupacionales periódicos y se continua con la ejecución de actividades de Seguridad Vial y prevención del riesgo publico en comisiones. Se da inicio a la estrategia en prevención del riesgo psicosocial con apoyo de la ARl con recursos de reinversión, por medio de divulgación en reunión virtual para funcionarios próximos a retirarse. El indicador queda en un 90 %
Agosto: Se acelera la estrategia para la gestión del cambio de funcionarios nuevos y funcionarios antiguos, continuando con la actividad de riesgo psicosocial (participación de 17 funcionarios en sesiones individuales), programación de socialización de cierre de esta actividad para la ultima semana de Agosto, actividades de Seguridad Vial y Riesgo publico en funcionarios y contratistas en Comisión. Rediseño de actividades de inducción apara funcionarios nuevos y gestión de exámenes médicos ocupacionales de ingreso y egreso en la Entidad. Revisión de casos especiales de salud en proyección de retiro. Se realiza la investigación de accidente de trabajo de contratista. </t>
  </si>
  <si>
    <t xml:space="preserve">Primer semestre: el resultado del primer semestre de este indicador es del 94% y se ubica en el rango de sobresaliente. No se realizó la actividad "El puente o fin de semana más largo". Así mismo, se desarrolló el Agroencuentro Deportivo, actividad adicional que no estaba contemplada en el Plan pero que requirió gestión y coordinación al tratarse de una actividad liderada por el MADR y que contó con la participación y colaboración de entidades adscritas y vinculadas. Esta actividad no se incluyó en este indicador, debido a que fue una iniciativa del MADR que fue comunicada en el mes de marzo.
Enero: se envió en febrero pieza de cumpleaños a servidores que cumplieron en enero (Emiro Díaz, Sara Zabaleta, Andrés Rodríguez, Ángela Nieto, Edward Moreno, Nidia Núñez, María Salcedo).
Febrero: se envió mensaje de cumpleaños a un servidor (Juan José Ballesteros), gestión y programación Charla Burnout.
Marzo: mensaje de cumpleaños (Wilfredo Arévalo, Claudia Cortés, José Londoño, Antonio Moyano, Oscar Romero, Daniel Aguilar, Felipe Fonseca), Conmemoración Día de la Mujer con evento virtual y charla "Tejedoras de sueños", Conmemoración Día del Hombre con charla "Cuerpo sano, mente creativa". 
Abril: mensaje de cumpleaños (Flor Castellanos, Sandra Cortés, Leidy Ramírez, Sandra Ruano), Día de la Secretaria, Reconocimiento a la labor "Fortaleciendo nuestros lazos", Elige arte y cultura (Elección de combo que incluyó teatro, cine y literatura).
Mayo: mensaje de cumpleaños (Mónica Cortés, Jhon Peña, Jessica Rocero, Luis Sandoval, Alexandra Sotelo), Día de la familia (Día libre).
Junio: mensaje de cumpleaños (Gloria Chaves, Diana Díaz, Wilson Díaz), Día del Servidor Público, Divulgación del Programa Servimos. </t>
  </si>
  <si>
    <r>
      <rPr>
        <u/>
        <sz val="12"/>
        <rFont val="Arial"/>
        <family val="2"/>
      </rPr>
      <t>(Número de mantenimientos preventivos realizados a los automotores</t>
    </r>
    <r>
      <rPr>
        <sz val="12"/>
        <rFont val="Arial"/>
        <family val="2"/>
      </rPr>
      <t xml:space="preserve"> * 100
Número de mantenimientos preventivos programados)</t>
    </r>
  </si>
  <si>
    <t>COMUNICACIONES OFICIALES</t>
  </si>
  <si>
    <t>Mínimo &lt; 70%
Satisfactorio &gt;= 70% &lt;85%
Sobresaliente &gt;=85%</t>
  </si>
  <si>
    <t>Abril: En este periodo los pagos presentaron una variación del 128.56% frente al 2021, este índice aumento en un 4.44% frente a la variación del año 2021, indicando que el nivel de pagos para este periodo se encuentra en un rango sobresaliente.                                                                                                                                                                                                                                                                                                                                                                                                          Mayo: En este periodo los pagos presentaron una variación del 130.17% frente al 2021, este índice aumento en un 7.17% frente a la variación del año 2021, indicando que el nivel de pagos para este periodo se encuentra en un rango sobresaliente.                                                                                                                                                                                                                                                                                                                                                                                                                          Junio: En este periodo los pagos presentaron una variación del 112.41% frente al 2021, este índice disminuyo en un 14.94% frente a la variación del año 2021, indicando que el nivel de pagos para este periodo se encuentra en un rango sobresaliente.                                                                                                                                                                                                                                                                                                                                                                                          Julio: En este periodo los pagos presentaron una variación del 112.67% frente al 2021, este índice disminuyo en un 12.51% frente a la variación del año 2021, indicando que el nivel de pagos para este periodo se encuentra en un rango sobresaliente.                                                                                                                                                                                                                                                                                                                                                                            
Nota: La medición del indicador se realiza una vez formalizados los estados financieros del respectivo periodo</t>
  </si>
  <si>
    <t>Dentro del periodo de medición (01/07/2022 a 30/09/2022) se gestionaron 19 necesidades contractuales, de conformidad con las modalidades de selección de contratistas establecidos por la ley 1150 de 2007 y en el Plan Anual de Adquisiciones - PAA de la UPRA, de las cuales, para el  mes de julio se programaron 6 procesos y fueron gestionados 7 (+1); para el mes de agosto se programo 1 y se gestionaron 9 (+8) y para el mes de septiembre, se programo 1 y se gestionaron 2 (+1). Es decir, para el tercer trimestre se estimaron en el PAA 8 necesidades contractuales y se gestionaron 19. Los once procesos adicionales son producto de las modificaciones presentadas en el segundo trimestre y que generaron la respectiva medición de 47% y explicada en debida forma, por lo cual en esta medición se compensa la diferencia.
Dentro del periodo de medición (01/10/2022 a 31/12/2022) se gestionaron 29 necesidades contractuales, de conformidad con las modalidades de selección de contratistas establecidos por la ley 1150 de 2007 y en el Plan Anual de Adquisiciones - PAA de la UPRA, de las cuales, para el  mes de octubre se programaron 2 procesos y fueron gestionados 9 (+7); para el mes de noviembre no se tenia programación y se gestionaron 10 (+10 y para el mes de diciembre no se tenia programación y se gestionaron 10 (+10). Es decir, para el cuarto trimestre se estimaron en el PAA 2 necesidades contractuales y se gestionaron 27 más. Los 27 procesos adicionales son producto de las modificaciones presentadas en el segundo trimestre y explicadas en debida forma análisis cualitativo del tercer trimestre, por lo cual, en esta medición se compensa la diferencia previamente establecida.
Por lo anterior, el comportamiento de indicador en el tercer y cuarto trimestre de 2022, refleja un comportamiento SOBRESALIENTE de acuerdo al rango definido.</t>
  </si>
  <si>
    <t>Dentro del periodo de medición (01/07/2022 al 31/12/2022) se gestionaron dentro del termino establecido las liquidaciones de los contratos susceptibles de ellas, pero ninguna superó el termino del indicador, con lo cual la administración se encuentra al día en la gestión de este trámite.</t>
  </si>
  <si>
    <t>El indicador muestra el porcentaje de eficacia en la atención de las solicitudes realizadas durante el tercer cuatrimestre del año 2022, mostrando que se encontró sobresaliente para el periodo reportado.</t>
  </si>
  <si>
    <t>Para la vigencia 2022  la elaboración de documentos técnicos de Lineamientos, Criterios e Instrumentos para el ordenamiento productivo y social de la propiedad rural en el ámbito territorial presenta un cumplimiento del 100 % (2 de 2) y 100 % de avance para el cuatrienio (10 de 10) situándose en un rango sobresaliente. 
La gestión realizada a diciembre 31 de 2022 se resume en:
1. Departamento del Meta: En el marco de los procesos de gestión territorial y del acompañamiento técnico a la formulación del plan de ordenamiento departamental de este territorio se ejecutó:
• Teniendo en cuenta las observaciones al POD y al MOT remitidas por la UPRA al departamento durante el primer semestre, la Gobernación informó que se encuentra realizando los ajustes necesarios para incluir estos aportes antes de Iniciar el trámite con la Asamblea Departamental. El compromiso de la gobernación es que, cuando tuviesen los documentos finales, los enviarán a UPRA para una revisión final. 
• Durante el mes de noviembre, la Gobernación solicitó acompañamiento de la UPRA para socializar el MOT futuro ante la CROT, solicitud que fue atendida por el equipo técnico.
2. Departamento del Guaviare: En el marco de los procesos de gestión territorial y del acompañamiento técnico a la formulación del plan de ordenamiento departamental de este territorio se ejecutó:
• Teniendo en cuenta que las observaciones al documento "Plan de Ordenamiento Territorial Departamental del Guaviare - Documento Técnico de Formulación" se realizaron cuando el documento ya se encontraba en trámite dentro de la Asamblea Departamental, el Departamento Administrativo de Planeación del Guaviare (DAPG) informó que habían algunas sugerencias y observaciones que se habían incluido al POD dentro de la discusión en la Asamblea, por tanto, hay que esperar que termine el trámite para conocer el resultado final e identificar cuáles de las observaciones fueron tenidas en cuenta.
Es así como al cierre de la vigencia 2022 se cumple la meta propuesta para el año 4, correspondiente al 100% situándose en un rango sobresaliente.</t>
  </si>
  <si>
    <t>Para la vigencia 2022 la elaboración de documentos técnicos de Lineamientos, Criterios e Instrumentos para el ordenamiento productivo y social de la propiedad rural en el ámbito territorial presenta un cumplimiento del 100 % (2 de 2) y 100 % de avance para el cuatrienio (10 de 10) situándose en un rango sobresaliente.
El indicador en su promedio anual, refleja un comportamiento sobresaliente de acuerdo al rango definido.</t>
  </si>
  <si>
    <t>Para la vigencia 2022 la elaboración de mapas de zonificación, entendido como un (1) conjunto de cartografías con sus documentos técnicos para el ordenamiento productivo y social de la propiedad rural de la categoría sistema productivo, presenta un cumplimiento del 100 % (3 de 3) y 100% de avance para el cuatrienio (12 de 12) situándose en un rango sobresaliente. 
El proyecto a diciembre 31 de 2022 cumplió con el 100% de las actividades: taller de variables de las especies forestales para la validación de los rangos de las variables y los criterios utilizados en las 3 especies e híbridos forestales; se adelantaron actividades en la elaboración de los mapas preliminares de las variables y se realizó la validación de los rangos de las especies forestales con las empresas forestales, los académicos y la institucionalidad agropecuaria y ambiental. Se cuenta actualmente con los 3 mapas y sus memorias técnicas: 
1. Acacia mangium 
2. Cupressus lusitánica  
3. Eucalyptus camaldulensis.</t>
  </si>
  <si>
    <t>Para la vigencia 2022 la elaboración de mapas de zonificación, entendido como un (1) conjunto de cartografías con sus documentos técnicos para el ordenamiento productivo y social de la propiedad rural de la categoría sistema productivo, presenta un cumplimiento del 100 % (3 de 3) y 100% de avance para el cuatrienio (12 de 12) situándose en un rango sobresaliente. 
El indicador en su promedio anual, refleja un comportamiento sobresaliente de acuerdo al rango definido.</t>
  </si>
  <si>
    <t>Fortalecimiento de la capacidad de desarrollo institucional de la UPRA para la adecuada gestión del territorio rural en el ámbito nacional GESTUA.
Producto: Cartografía de zonificación y evaluación de tierras Código: 1704001
Indicador: Mapas de zonificación elaborados 170400100</t>
  </si>
  <si>
    <t>Para la vigencia 2022 la formulación de Planes de Ordenamiento Productivo presenta un cumplimiento del 100 % (1 de 1) y 100 % de avance para el cuatrienio (4 de 4) situándose en un rango sobresaliente. 
El indicador en su promedio anual, refleja un comportamiento sobresaliente de acuerdo al rango definido.</t>
  </si>
  <si>
    <t>Para la vigencia 2022 la realización de evaluaciones de programa o política pública presenta un avance del 100% (2 de 2) y 50 % de avance para el cuatrienio (4 de 8) situándose en un rango mínimo.  De acuerdo con las acciones propuestas en el plan de mejoramiento presentado en la vigencia 2021, se tiene el siguiente avance representado en:
1. Resolución 189 de 2019 de la Política de plantaciones forestales con fines comerciales para la obtención de madera.
Durante el 2022 se llevó a cabo el seguimiento a la resolución 189 de 2019, con información suministrada por el MADR. Se realizó la identificación de las variables de impacto, resultado y producto a partir del instrumento de seguimiento de política. Basados en la identificación de información se efectuó concepto para incorporar en la agenda de evaluación para 2023 un ejercicio que evalúe la implementación y los resultados de la resolución 189 de 2019, pero se descartó evaluar el componente de impacto debido a la limitada información disponible sobre los indicadores de impacto. 
De igual manera, se avanzaron contactos con el ICA, y Agrosavia para enlazar los profesionales responsables para el monitoreo y participación de esas entidades en la ejecución de la política.
2.  Evaluación a los lineamientos del Observatorio de Tierras Rurales contenidos en la Resolución 383 de 2019 del MADR.
De otra parte y de acuerdo con la propuesta de agenda de evaluaciones elaborada por la UPRA en el año 2019, se adelantó la evaluación a los lineamientos del Observatorio de Tierras Rurales contenidos en la Resolución 383 de 2019 del MADR, y el cual se encuentra a cargo de la Agencia Nacional de Tierras.
Se concluyó el documento de análisis y resultados de la evaluación, socializándose el mismo ante la Dirección Técnica de Ordenamiento de la Propiedad y Mercado de Tierras de la UPRA, así como a la Dirección de Gestión del Ordenamiento Social de la Propiedad de la ANT</t>
  </si>
  <si>
    <t xml:space="preserve">Para la vigencia 2022 la realización de evaluaciones de programa o política pública presenta un avance del 100% (2 de 2) y 50 % de avance para el cuatrienio (4 de 8) situándose en un rango mínimo.
El indicador en su promedio anual, refleja un comportamiento mínimo de acuerdo al rango definido, sin embargo se adelantaron las actividades propuestas en el plan de mejoramiento definido en la vigencia 2021, con el que se logró dar cumplimiento a lo programado para las vigencias 2021 y 2022
</t>
  </si>
  <si>
    <t>En promedio para la vigencia 2021 el indicador proyectos de inversión en ejecución tuvo un cumplimiento del 93,41% ubicándose en un rango sobresaliente.
El indicador en su promedio anual, refleja un comportamiento sobresaliente de acuerdo al rango definido.</t>
  </si>
  <si>
    <t>En promedio para la vigencia 2022 el cumplimiento del plan de acción fue del 97,2% ubicándose en un rango sobresaliente.
El indicador en su promedio anual, refleja un comportamiento sobresaliente de acuerdo al rango definido.</t>
  </si>
  <si>
    <r>
      <rPr>
        <b/>
        <sz val="12"/>
        <rFont val="Arial"/>
        <family val="2"/>
      </rPr>
      <t>I SEMESTRE 2022</t>
    </r>
    <r>
      <rPr>
        <sz val="12"/>
        <rFont val="Arial"/>
        <family val="2"/>
      </rPr>
      <t xml:space="preserve">
Con corte a 30 de junio de la vigencia 2022, se emitieron en la UPRA 87 proyectos de actos administrativos, de los cuales la Asesoría Jurídica revisó 10 proyectos de acto administrativo de carácter misionales y administrativos UPRA, y 77 resoluciones emitidas a través del SEA, con un cumplimiento del 104,8% en la revisión de proyectos de actos administrativos, ubicándose en un rango sobresaliente.</t>
    </r>
  </si>
  <si>
    <t>Durante la vigencia 2022 no se notificaron demandas por la causa primaria contra la UPRA , se mantiene el resultado de la vigencia 2021. Ubicándose en un rango sobresaliente.</t>
  </si>
  <si>
    <t>Durante la vigencia 2022 no se notificaron demandas por la causa primaria contra la UPRA , se mantiene el resultado de la vigencia 2021. Ubicándose en un rango sobresaliente.
El indicador en su promedio anual, refleja un comportamiento sobresaliente de acuerdo al rango definido.</t>
  </si>
  <si>
    <t>Para la vigencia 2022 los instrumentos de política sectorial formulados, correspondientes a la elaboración del plan de ordenamiento productivo para la cadena priorizada, presentan un cumplimiento del 100 %  situándose en un rango sobresaliente
El indicador en su promedio anual, refleja un comportamiento sobresaliente de acuerdo al rango definido.</t>
  </si>
  <si>
    <t>En promedio para la vigencia 2022 se presenta un cumplimiento del 99,78 %  para el avance en la generación de productos del ámbito nacional.  situándose en un rango sobresaliente .
El indicador en su promedio anual, refleja un comportamiento sobresaliente de acuerdo al rango definido.</t>
  </si>
  <si>
    <t>Para la vigencia 2022 la elaboración de documentos de planeación, entendido como un conjunto de lineamientos, criterios e instrumentos para el ordenamiento productivo y social de la propiedad rural de la categoría nacional presenta un cumplimiento del 100 % (1 de 1) y 100% de avance para el cuatrienio (4 de 4), ubicándose un rango sobresaliente. 
El indicador en su promedio anual, refleja un comportamiento sobresaliente de acuerdo al rango definido.</t>
  </si>
  <si>
    <r>
      <rPr>
        <b/>
        <sz val="12"/>
        <rFont val="Arial"/>
        <family val="2"/>
      </rPr>
      <t>Mínimo</t>
    </r>
    <r>
      <rPr>
        <sz val="12"/>
        <rFont val="Arial"/>
        <family val="2"/>
      </rPr>
      <t xml:space="preserve">
1) Año 1: Línea Base
2) Año 2: &lt;=10% (1)
3) Año 3: &lt;=20% (2)
4) Año 4: &lt;=60% (6)
</t>
    </r>
    <r>
      <rPr>
        <b/>
        <sz val="12"/>
        <rFont val="Arial"/>
        <family val="2"/>
      </rPr>
      <t>Satisfactorio</t>
    </r>
    <r>
      <rPr>
        <sz val="12"/>
        <rFont val="Arial"/>
        <family val="2"/>
      </rPr>
      <t xml:space="preserve">
1) Año 1: Línea Base 
2) Año 2: &gt;10% &lt;20% (1,1 – 1.9)
3) Año 3: &gt;20% &lt;60% (2,1 – 5,9)
4) Año 4: &gt;60% &lt;100% (6,1 – 9,9)
</t>
    </r>
    <r>
      <rPr>
        <b/>
        <sz val="12"/>
        <rFont val="Arial"/>
        <family val="2"/>
      </rPr>
      <t>Sobresaliente</t>
    </r>
    <r>
      <rPr>
        <sz val="12"/>
        <rFont val="Arial"/>
        <family val="2"/>
      </rPr>
      <t xml:space="preserve">
1) Año 1: Línea Base
2) Año 2: &gt;=20% (2)
3) Año 3: &gt;=60% (6)
4) Año 4: &gt;=100% (10)</t>
    </r>
  </si>
  <si>
    <t>Mínimo &lt; 70 %
Satisfactorio  &gt; = 70 % y &lt; 90 %
Sobresaliente &gt; = 90 %</t>
  </si>
  <si>
    <t>IMPLEMENTACIÓN DEL SISTEMA DE GESTIÓN DE SEGURIDAD Y SALUD EN EL TRABAJO - CUMPLIMIENTO ESTÁNDARES MÍNIMOS DEL SG SST</t>
  </si>
  <si>
    <t>En promedio para la vigencia 2022 se presenta un cumplimiento del 98,78 %  para el avance en la generación de productos del ámbito nacional.  situándose en un rango sobresaliente .
El indicador en su promedio anual, refleja un comportamiento sobresaliente de acuerdo al rango definido.</t>
  </si>
  <si>
    <t>Para la vigencia 2022 los eventos de transferencia de información y/o conocimiento a los funcionarios departamentales presenta un cumplimiento del 100 % (2 de 2) y 100% de avance para el cuatrienio (8 de 8) situándose en un rango sobresaliente. 
El indicador en su promedio anual, refleja un comportamiento sobresaliente de acuerdo al rango definido.</t>
  </si>
  <si>
    <t>Mínimo &lt;= 75%
Satisfactorio &gt;75% &lt;100%
Sobresaliente &gt;=100%</t>
  </si>
  <si>
    <t>Durante el cuarto  trimestre de 2022, se enviaron seiscientos sesenta y cuatro (664)  comunicaciones oficiales enviadas, de las cuales, trece  (13) presentaron extemporaneidad, corresponde al 98 % de Efectividad en el envío y recibido de  comunicaciones oficiales de la UPRA durante el periodo analizado.          </t>
  </si>
  <si>
    <t>En promedio para la vigencia 2022 se presenta un cumplimiento del 96,8 %  en la ejecución del PAC  situándose en un rango sobresaliente .
El indicador en su promedio anual, refleja un comportamiento sobresaliente de acuerdo al rango definido.</t>
  </si>
  <si>
    <t>En promedio para la vigencia 2022 se presenta un cumplimiento del 99,2 %  en la ejecución presupuestal, situándose en un rango sobresaliente .
El indicador en su promedio anual, refleja un comportamiento sobresaliente de acuerdo al rango definido.</t>
  </si>
  <si>
    <t>Hasta el periodo de medición (Enero - Julio), el indicador en promedio refleja un comportamiento sobresaliente de acuerdo al rango definido.</t>
  </si>
  <si>
    <t>En promedio para la vigencia 2022 se presenta un cumplimiento del 76,6 %  en la participación en las actividades de bienestar e incentivos, situándose en un rango satisfactorio.
El indicador en su promedio anual, refleja un comportamiento satisfactorio de acuerdo al rango definido.</t>
  </si>
  <si>
    <t>En promedio para la vigencia 2022 se presenta un cumplimiento del 95,4 %  en la satisfacción de actividades del plan de bienestar e incentivos, situándose en un rango sobresaliente.
El indicador en su promedio anual, refleja un comportamiento sobresaliente de acuerdo al rango definido.</t>
  </si>
  <si>
    <t>En promedio para la vigencia 2022 se presenta un cumplimiento del 98 %  en la ejecución de actividades del plan anual de trabajo SST, situándose en un rango sobresaliente.
El indicador en su promedio anual, refleja un comportamiento sobresaliente de acuerdo al rango definido.</t>
  </si>
  <si>
    <t>En promedio para la vigencia 2022 el indicador de ausentismo arroja un resultado del 2.2 %, situándose en un rango satisfactorio.
El indicador en su promedio anual, refleja un comportamiento satisfactorio de acuerdo al rango definido.</t>
  </si>
  <si>
    <t>En promedio para la vigencia 2022 el indicador de cumplimiento de plan de bienestar e incentivos, arroja un resultado del 95 %, situándose en un rango sobresaliente.
El indicador en su promedio anual, refleja un comportamiento sobresaliente de acuerdo al rango definido.</t>
  </si>
  <si>
    <t>En promedio para la vigencia 2022 se presenta un cumplimiento del 81,8 %  en la intervención de riesgos del sistema de Gestión de seguridad y salud en el trabajo, situándose en un rango sobresaliente.
El indicador en su promedio anual, refleja un comportamiento sobresaliente de acuerdo al rango definido.</t>
  </si>
  <si>
    <r>
      <rPr>
        <b/>
        <sz val="12"/>
        <rFont val="Arial"/>
        <family val="2"/>
      </rPr>
      <t>Mínimo</t>
    </r>
    <r>
      <rPr>
        <sz val="12"/>
        <rFont val="Arial"/>
        <family val="2"/>
      </rPr>
      <t xml:space="preserve">
1) &lt;12,5% (800) 25%
2) &lt;=25% (1.600) 50%
3) &lt;=50% (2.400) 75%
4) &lt;=75% (3.200) 100%
</t>
    </r>
    <r>
      <rPr>
        <b/>
        <sz val="12"/>
        <rFont val="Arial"/>
        <family val="2"/>
      </rPr>
      <t>Satisfactorio</t>
    </r>
    <r>
      <rPr>
        <sz val="12"/>
        <rFont val="Arial"/>
        <family val="2"/>
      </rPr>
      <t xml:space="preserve">
1) &gt;=12,5% &lt;25% (800) 25%
2) &gt;25% &lt;50% (1.600) 50%
3) &gt;50% &lt;75% (2.400) 75%
4) &gt;75% &lt;100% (3.200) 100%
</t>
    </r>
    <r>
      <rPr>
        <b/>
        <sz val="12"/>
        <rFont val="Arial"/>
        <family val="2"/>
      </rPr>
      <t>Sobresaliente</t>
    </r>
    <r>
      <rPr>
        <sz val="12"/>
        <rFont val="Arial"/>
        <family val="2"/>
      </rPr>
      <t xml:space="preserve">
1) &gt;=25% (800) 25%
2) &gt;=50% (1.600) 50%
3) &gt;=75% (2.400) 75%
4) &gt;=100% (3.200) 100%</t>
    </r>
  </si>
  <si>
    <r>
      <rPr>
        <b/>
        <sz val="12"/>
        <rFont val="Arial"/>
        <family val="2"/>
      </rPr>
      <t>Mínimo</t>
    </r>
    <r>
      <rPr>
        <sz val="12"/>
        <rFont val="Arial"/>
        <family val="2"/>
      </rPr>
      <t xml:space="preserve">
1) &lt;12,5% (20) 25%
2) &lt;=25% (20) 50%
3) &lt;=50% (20) 75%
4) &lt;=75% (20) 100%
</t>
    </r>
    <r>
      <rPr>
        <b/>
        <sz val="12"/>
        <rFont val="Arial"/>
        <family val="2"/>
      </rPr>
      <t>Satisfactorio</t>
    </r>
    <r>
      <rPr>
        <sz val="12"/>
        <rFont val="Arial"/>
        <family val="2"/>
      </rPr>
      <t xml:space="preserve">
1) &gt;=12,5% &lt;25% 20) 25%
2) &gt;25% &lt;50% (20) 50%
3) &gt;50% &lt;75% (20) 75%
4) &gt;75% &lt;100% (20) 100%
</t>
    </r>
    <r>
      <rPr>
        <b/>
        <sz val="12"/>
        <rFont val="Arial"/>
        <family val="2"/>
      </rPr>
      <t>Sobresaliente</t>
    </r>
    <r>
      <rPr>
        <sz val="12"/>
        <rFont val="Arial"/>
        <family val="2"/>
      </rPr>
      <t xml:space="preserve">
1) &gt;=25% (20) 25%
2) &gt;=50% (20) 50%
3) &gt;=75% (20) 75%
4) &gt;=100% (20) 100%</t>
    </r>
  </si>
  <si>
    <t>En el período comprendido entre enero y diciembre de 2022, se recibieron en total 99 ET para revisión metodológica, de las cuales 77 corresponden a ET documentales y 22 a ET geográficas. En el mes de diciembre se revisaron 2 ET aprobándose 1 ET de la vigencia 2022 de tipo documental, y 1 geográfica no se aprobó; el rango de análisis del indicador corresponde al 100% de cumplimiento, evidenciando un comportamiento sobresaliente.</t>
  </si>
  <si>
    <t>Durante el año 2022 se recibieron 1477 requerimientos de análisis de información, se obtuvo el 101% de cumplimiento versus la meta, ubicando el indicador de análisis de información realizados en el rango de sobresaliente.</t>
  </si>
  <si>
    <t xml:space="preserve">Durante el año 2022 se presentó un cambio de los colaboradores de planta de la entidad, como resultado del concurso de méritos que se realizó con CNSC, por lo cual muchas de las personas nuevas no tenían el conocimiento suficiente sobre los canales de comunicación con los que cuenta la entidad, así como tampoco tuvieron el tiempo suficiente para evaluar los mensajes, campañas y actividades que se realizaron para comunicación interna a lo largo del año, dado lo anterior las encuestas fueron aplicadas a los líderes de procesos, en total 5 personas. 
El instrumento de medición estaba divido en dos secciones, la primera, de diagnóstico de necesidades de comunicación interna y externa para el 2023 y la segunda, de evaluación en términos de claridad, oportunidad y utilidad, de las actividades de comunicación interna realizadas en 2022, las respuestas de esta última fueron el insumo para este indicador. Los resultados mostraron que el 60% de las respuestas estuvieron valoradas en 4 y 5, con lo cual el indicador es satisfactorio. </t>
  </si>
  <si>
    <t>Para el 2022, se atendieron 5 indicentes de seguridad de la información de 5 incidentes de seguridad de la información reportados en el periodo de medición, obteniendo el 100% de cumplimiento de la meta y colocando el indicador en el rango sobresaliente. Se aclara que la definición de incidentes se ha replanteado para enfocarse en situaciones que representen un riesgo real para la entidad.
Nota: los correos maliciosos se gestionan como eventos, no como incidentes.</t>
  </si>
  <si>
    <t>La medición para el último trimestre de 2022, corresponde a un avance promedio de 53% del 72% correspondiente al 74%, Para el periodo evaluado, el indicador fue superior al 72%, lo cual lo ubica en el rango sobresaliente. Para el tercer año del cuatrienio, se obtuvo un promedio del 67% sobre la meta del 72% del índice de capacidad en la prestación de servicios de tecnología programado, teniendo como resultado el 94% de avance en el cumplimiento, ubicando el indicador en el rango sobresaliente.</t>
  </si>
  <si>
    <t>En el 2022, correspondiente a este indicador, estaban programados 18 informes de seguimiento y evaluación, los cuales, en su totalidad, fueron entregados en los tiempos establecidos, lo cual indica un cumplimiento del 100% y ubica al indicador en un rango sobresaliente.</t>
  </si>
  <si>
    <t xml:space="preserve">Este es un indicador tiene una frecuencia de medición es Anual, la cual se realiza al cierre de la vigencia. Los cuatro criterios que se evalúan son: 1. Validar que el plan de mejoramiento contenga el ejercicio de análisis de Causas contra la metodología utilizada., 2.Realizar retroalimentación del Plan de Mejoramiento., 3. Generar alertas a los procesos para que realicen el ejercicio de autocontrol sobre el plan de mejoramiento formulado., 4. Realizar seguimiento de la efectividad de los planes de mejoramiento.  
El resultado del indicador es del 80% de cumplimiento, lo que lo ubica en el rango Satisfactorio.  
Se tuvieron (10) planes de mejoramiento derivados de auditorías anteriores y auditorías de esta vigencia, para hacer seguimiento.  De los 10 planes de mejoramiento, ocho (8) presentaron un cumplimiento de los cuatro criterios (dentro de estos planes de mejoramiento, existen 4 se verificarán en el 2023, y por este motivo no se puede castigar el resultado del indicador).  Los dos (2) planes de mejoramiento restantes: Talento Humano y  Política Gobierno digital, no lograron este criterio debido a que su seguimiento de efectividad se realizará en el año 2023. </t>
  </si>
  <si>
    <t>Este es un indicador con frecuencia de medición es Anual.
Durante el año 2022 se tuvieron cuatro (4) auditores. A la fecha de reporte de este indicador, habían sido evaluadas dos auditorias realizadas por el mismo auditor, obteniendo en ambas, una calificación por encima de 80%, es decir, entre bueno y excelente.  Las otras auditorias están en proceso de cierre, por lo cual, a la fecha de reporte, no se cuenta con las evaluaciones. Con lo anterior, el indicador cumple en un 100% con respecto a la meta, quedando en un rango sobresaliente.</t>
  </si>
  <si>
    <t>De acuerdo con el proceso SEA # 105562 se realizó solicitud de eliminación del indicador "VARIACIÓN EN LOS PAGOS" 
Como resultado de reunión del equipo de Gestión Financiera se determinó su eliminación, puesto que cada vigencia tiene su propia dinámica y realizar la comparación de pagos con la vigencia anterior no genera resultados para la toma de decisiones.
A partir del III cuatrimestre este indicador no hace parte del Sistema de Gestión de la Entidad</t>
  </si>
  <si>
    <t>De acuerdo con el proceso SEA # 105564 se realizó solicitud de eliminación del indicador "VARIACIÓN EN LOS GASTOS" 
Como resultado de reunión del equipo de Gestión Financiera se determinó su eliminación, puesto que cada vigencia tiene su propia dinámica y realizar la comparación de gastos con la vigencia anterior no genera resultados para la toma de decisiones.
A partir del III cuatrimestre este indicador no hace parte del Sistema de Gestión de la Entidad</t>
  </si>
  <si>
    <t>En promedio para la vigencia 2022, se tiene un 3,33% de riesgos materializados respecto al total de riesgos identificados. 
El indicador en su promedio anual, refleja un comportamiento sobresaliente de acuerdo al rango definido.</t>
  </si>
  <si>
    <t>En promedio para la vigencia 2022 el indicador de cumplimiento del Plan Institucional de Capacitación, arroja un resultado del 100 %, situándose en un rango sobresaliente.
El indicador en su promedio anual, refleja un comportamiento sobresaliente de acuerdo al rango definido.</t>
  </si>
  <si>
    <r>
      <t xml:space="preserve">               </t>
    </r>
    <r>
      <rPr>
        <u/>
        <sz val="12"/>
        <rFont val="Arial"/>
        <family val="2"/>
      </rPr>
      <t>N° de proyectos de actos formalmente entregados en el periodo definido</t>
    </r>
    <r>
      <rPr>
        <sz val="12"/>
        <rFont val="Arial"/>
        <family val="2"/>
      </rPr>
      <t xml:space="preserve">  * 100
               N° de proyectos de actos programados a ser entregados en el cuatrienio </t>
    </r>
  </si>
  <si>
    <r>
      <t xml:space="preserve">                                     N° de documentos de lineamientos técnicos 
             </t>
    </r>
    <r>
      <rPr>
        <u/>
        <sz val="12"/>
        <rFont val="Arial"/>
        <family val="2"/>
      </rPr>
      <t xml:space="preserve">                elaborados en el ámbito territorial en el periodo definido           </t>
    </r>
    <r>
      <rPr>
        <sz val="12"/>
        <rFont val="Arial"/>
        <family val="2"/>
      </rPr>
      <t xml:space="preserve">  * 100
                           N° de documentos de lineamientos técnicos programados 
                             en el ámbito territorial a ser entregados en el cuatrienio </t>
    </r>
  </si>
  <si>
    <r>
      <t xml:space="preserve">                                        N° de Mapas de zonificación de aptitud del 
             </t>
    </r>
    <r>
      <rPr>
        <u/>
        <sz val="12"/>
        <rFont val="Arial"/>
        <family val="2"/>
      </rPr>
      <t xml:space="preserve">         suelo (escala 1:100.000) elaborados en el periodo definido         </t>
    </r>
    <r>
      <rPr>
        <sz val="12"/>
        <rFont val="Arial"/>
        <family val="2"/>
      </rPr>
      <t xml:space="preserve">  * 100
                N° de Mapas de zonificación de aptitud del suelo (escala 1:100.000) 
                                   programados a ser entregados en el cuatrienio</t>
    </r>
  </si>
  <si>
    <r>
      <t xml:space="preserve">          </t>
    </r>
    <r>
      <rPr>
        <u/>
        <sz val="12"/>
        <rFont val="Arial"/>
        <family val="2"/>
      </rPr>
      <t>N° de Planes de Ordenamiento Productivo formulados en el periodo definido</t>
    </r>
    <r>
      <rPr>
        <sz val="12"/>
        <rFont val="Arial"/>
        <family val="2"/>
      </rPr>
      <t xml:space="preserve"> * 100
          N° de Planes de Ordenamiento Productivo a ser formulados en el cuatrienio </t>
    </r>
  </si>
  <si>
    <r>
      <t xml:space="preserve">    </t>
    </r>
    <r>
      <rPr>
        <u/>
        <sz val="12"/>
        <rFont val="Arial"/>
        <family val="2"/>
      </rPr>
      <t>N° de Seguimientos realizados por la UPRA en el ámbito territorial en el periodo definido</t>
    </r>
    <r>
      <rPr>
        <sz val="12"/>
        <rFont val="Arial"/>
        <family val="2"/>
      </rPr>
      <t xml:space="preserve"> *100
     N° de Seguimientos programados por la UPRA en el ámbito territorial para el cuatrienio</t>
    </r>
  </si>
  <si>
    <r>
      <t xml:space="preserve">                   </t>
    </r>
    <r>
      <rPr>
        <u/>
        <sz val="12"/>
        <rFont val="Arial"/>
        <family val="2"/>
      </rPr>
      <t xml:space="preserve">            N° de análisis generados en el periodo definido         </t>
    </r>
    <r>
      <rPr>
        <sz val="12"/>
        <rFont val="Arial"/>
        <family val="2"/>
      </rPr>
      <t xml:space="preserve">   * 100
                   N° de análisis programados a ser generados en el cuatrienio </t>
    </r>
  </si>
  <si>
    <r>
      <t xml:space="preserve">                </t>
    </r>
    <r>
      <rPr>
        <u/>
        <sz val="12"/>
        <rFont val="Arial"/>
        <family val="2"/>
      </rPr>
      <t>N° de bases de datos producidas o gestionadas en el periodo definido</t>
    </r>
    <r>
      <rPr>
        <sz val="12"/>
        <rFont val="Arial"/>
        <family val="2"/>
      </rPr>
      <t xml:space="preserve">  * 100
                N° de bases de datos a ser producidas o gestionadas en el cuatrienio </t>
    </r>
  </si>
  <si>
    <r>
      <rPr>
        <sz val="12"/>
        <rFont val="Arial"/>
        <family val="2"/>
      </rPr>
      <t xml:space="preserve"> N° de descargas realizadas de información SIPRA 
        </t>
    </r>
    <r>
      <rPr>
        <u/>
        <sz val="12"/>
        <rFont val="Arial"/>
        <family val="2"/>
      </rPr>
      <t xml:space="preserve">  en la funcionalidad “exportar capas” en el periodo definido   </t>
    </r>
    <r>
      <rPr>
        <sz val="12"/>
        <rFont val="Arial"/>
        <family val="2"/>
      </rPr>
      <t xml:space="preserve">  * 100
N° de descargas de información SIPRA en la funcionalidad 
 “exportar capas” programadas en el cuatrienio </t>
    </r>
  </si>
  <si>
    <r>
      <t xml:space="preserve">Puntos del índice de desempeño institucional vigencia actual – 
</t>
    </r>
    <r>
      <rPr>
        <u/>
        <sz val="12"/>
        <rFont val="Arial"/>
        <family val="2"/>
      </rPr>
      <t>puntos del índice de desempeño institucional vigencia Línea Base (2018)</t>
    </r>
    <r>
      <rPr>
        <sz val="12"/>
        <rFont val="Arial"/>
        <family val="2"/>
      </rPr>
      <t xml:space="preserve">  * 100
Puntos del índice de desempeño meta cuatrenio </t>
    </r>
  </si>
  <si>
    <r>
      <t xml:space="preserve">Promedio de los % ejecutados de las metas establecidas </t>
    </r>
    <r>
      <rPr>
        <u/>
        <sz val="12"/>
        <rFont val="Arial"/>
        <family val="2"/>
      </rPr>
      <t xml:space="preserve">
</t>
    </r>
    <r>
      <rPr>
        <sz val="12"/>
        <rFont val="Arial"/>
        <family val="2"/>
      </rPr>
      <t xml:space="preserve">    </t>
    </r>
    <r>
      <rPr>
        <u/>
        <sz val="12"/>
        <rFont val="Arial"/>
        <family val="2"/>
      </rPr>
      <t xml:space="preserve">   para los componentes del plan de acción en el periodo evaluado   </t>
    </r>
    <r>
      <rPr>
        <sz val="12"/>
        <rFont val="Arial"/>
        <family val="2"/>
      </rPr>
      <t xml:space="preserve">  * 100 
Promedio de los % programados de las metas establecidas para 
los componentes del plan de acción en el periodo evaluado </t>
    </r>
  </si>
  <si>
    <r>
      <t xml:space="preserve">                         Número de demandas por la causa primaria de la vigencia 
            </t>
    </r>
    <r>
      <rPr>
        <u/>
        <sz val="12"/>
        <rFont val="Arial"/>
        <family val="2"/>
      </rPr>
      <t>actual - Número de demandas por la causa primaria de la vigencia anterior</t>
    </r>
    <r>
      <rPr>
        <sz val="12"/>
        <rFont val="Arial"/>
        <family val="2"/>
      </rPr>
      <t xml:space="preserve">   * 100
                   Número de demandas por la causa primaria de la vigencia anterior </t>
    </r>
  </si>
  <si>
    <r>
      <t xml:space="preserve">                                         Porcentaje general de avance acumulado 
                             </t>
    </r>
    <r>
      <rPr>
        <u/>
        <sz val="12"/>
        <rFont val="Arial"/>
        <family val="2"/>
      </rPr>
      <t>para la formulación del instrumento de política sectorial</t>
    </r>
    <r>
      <rPr>
        <sz val="12"/>
        <rFont val="Arial"/>
        <family val="2"/>
      </rPr>
      <t xml:space="preserve">  * 100 
                                 Porcentaje general programado acumulado para la 
                                   formulación del instrumento de política sectorial</t>
    </r>
  </si>
  <si>
    <r>
      <t xml:space="preserve">               </t>
    </r>
    <r>
      <rPr>
        <u/>
        <sz val="12"/>
        <rFont val="Arial"/>
        <family val="2"/>
      </rPr>
      <t xml:space="preserve">     % de avance ejecutado en el desarrollo de la los políticas MIPG      </t>
    </r>
    <r>
      <rPr>
        <sz val="12"/>
        <rFont val="Arial"/>
        <family val="2"/>
      </rPr>
      <t xml:space="preserve">  * 100
                 % de avance programado para el desarrollo de la los políticas MIPG</t>
    </r>
  </si>
  <si>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</si>
  <si>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r>
      <t xml:space="preserve">                                               Número de documentos para la </t>
    </r>
    <r>
      <rPr>
        <u/>
        <sz val="12"/>
        <rFont val="Arial"/>
        <family val="2"/>
      </rPr>
      <t xml:space="preserve">
</t>
    </r>
    <r>
      <rPr>
        <sz val="12"/>
        <rFont val="Arial"/>
        <family val="2"/>
      </rPr>
      <t xml:space="preserve">                   </t>
    </r>
    <r>
      <rPr>
        <u/>
        <sz val="12"/>
        <rFont val="Arial"/>
        <family val="2"/>
      </rPr>
      <t xml:space="preserve">  planeación estratégica en TI elaborados en el periodo definido  </t>
    </r>
    <r>
      <rPr>
        <sz val="12"/>
        <rFont val="Arial"/>
        <family val="2"/>
      </rPr>
      <t xml:space="preserve">  * 100%
                          Número de documentos para la planeación estratégica 
                            en TI programados a ser elaborados en el cuatrienio</t>
    </r>
  </si>
  <si>
    <r>
      <t xml:space="preserve">                                            Porcentaje ejecutado de Servicios</t>
    </r>
    <r>
      <rPr>
        <u/>
        <sz val="12"/>
        <rFont val="Arial"/>
        <family val="2"/>
      </rPr>
      <t xml:space="preserve"> 
</t>
    </r>
    <r>
      <rPr>
        <sz val="12"/>
        <rFont val="Arial"/>
        <family val="2"/>
      </rPr>
      <t xml:space="preserve">                          </t>
    </r>
    <r>
      <rPr>
        <u/>
        <sz val="12"/>
        <rFont val="Arial"/>
        <family val="2"/>
      </rPr>
      <t xml:space="preserve">  de información implementados en el periodo definido  </t>
    </r>
    <r>
      <rPr>
        <sz val="12"/>
        <rFont val="Arial"/>
        <family val="2"/>
      </rPr>
      <t xml:space="preserve">   * 100%
                            Porcentaje programado de Servicios de información 
                                           a ser implementados en el cuatrienio</t>
    </r>
  </si>
  <si>
    <r>
      <t xml:space="preserve">                              </t>
    </r>
    <r>
      <rPr>
        <u/>
        <sz val="12"/>
        <rFont val="Arial"/>
        <family val="2"/>
      </rPr>
      <t xml:space="preserve"> Número de encuestas con calificación de 4 y 5</t>
    </r>
    <r>
      <rPr>
        <sz val="12"/>
        <rFont val="Arial"/>
        <family val="2"/>
      </rPr>
      <t xml:space="preserve">   * 100%
                                            Total de encuestas con respuesta</t>
    </r>
  </si>
  <si>
    <r>
      <rPr>
        <u/>
        <sz val="12"/>
        <rFont val="Arial"/>
        <family val="2"/>
      </rPr>
      <t>Número de menciones (positivas/neutrales) de la UPRA en medios</t>
    </r>
    <r>
      <rPr>
        <sz val="12"/>
        <rFont val="Arial"/>
        <family val="2"/>
      </rPr>
      <t xml:space="preserve">  * 100%
Número total de menciones en medios</t>
    </r>
  </si>
  <si>
    <r>
      <t xml:space="preserve">Número de encuestas con respuestas </t>
    </r>
    <r>
      <rPr>
        <u/>
        <sz val="12"/>
        <rFont val="Arial"/>
        <family val="2"/>
      </rPr>
      <t xml:space="preserve">
</t>
    </r>
    <r>
      <rPr>
        <sz val="12"/>
        <rFont val="Arial"/>
        <family val="2"/>
      </rPr>
      <t xml:space="preserve">      </t>
    </r>
    <r>
      <rPr>
        <u/>
        <sz val="12"/>
        <rFont val="Arial"/>
        <family val="2"/>
      </rPr>
      <t xml:space="preserve">  (si recomendarían el producto y/o si lo consideran útil) </t>
    </r>
    <r>
      <rPr>
        <sz val="12"/>
        <rFont val="Arial"/>
        <family val="2"/>
      </rPr>
      <t xml:space="preserve"> * 100%
Número total de encuestas diligenciadas</t>
    </r>
  </si>
  <si>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</si>
  <si>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</si>
  <si>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r>
      <rPr>
        <sz val="12"/>
        <rFont val="Arial"/>
        <family val="2"/>
      </rPr>
      <t xml:space="preserve">  (N° de documentos de planeación (LCI) </t>
    </r>
    <r>
      <rPr>
        <u/>
        <sz val="12"/>
        <rFont val="Arial"/>
        <family val="2"/>
      </rPr>
      <t xml:space="preserve">
</t>
    </r>
    <r>
      <rPr>
        <sz val="12"/>
        <rFont val="Arial"/>
        <family val="2"/>
      </rPr>
      <t xml:space="preserve">        </t>
    </r>
    <r>
      <rPr>
        <u/>
        <sz val="12"/>
        <rFont val="Arial"/>
        <family val="2"/>
      </rPr>
      <t xml:space="preserve"> de la categoría nacional elaborados en el periodo definido) </t>
    </r>
    <r>
      <rPr>
        <sz val="12"/>
        <rFont val="Arial"/>
        <family val="2"/>
      </rPr>
      <t xml:space="preserve">  * 100</t>
    </r>
    <r>
      <rPr>
        <u/>
        <sz val="12"/>
        <rFont val="Arial"/>
        <family val="2"/>
      </rPr>
      <t xml:space="preserve">
</t>
    </r>
    <r>
      <rPr>
        <sz val="12"/>
        <rFont val="Arial"/>
        <family val="2"/>
      </rPr>
      <t xml:space="preserve"> (N° de documentos de planeación (LCI) de la categoría 
nacional programados para el cuatrienio)  </t>
    </r>
  </si>
  <si>
    <r>
      <t xml:space="preserve">Porcentaje general de avance acumulado de generación 
         </t>
    </r>
    <r>
      <rPr>
        <u/>
        <sz val="12"/>
        <rFont val="Arial"/>
        <family val="2"/>
      </rPr>
      <t xml:space="preserve">   de productos del ámbito territorial para el periodo de medición     </t>
    </r>
    <r>
      <rPr>
        <sz val="12"/>
        <rFont val="Arial"/>
        <family val="2"/>
      </rPr>
      <t xml:space="preserve">  * 100 
Porcentaje general programado acumulado de generación del 
producto del ámbito territorial para el periodo de medición  </t>
    </r>
  </si>
  <si>
    <r>
      <t xml:space="preserve">                      N° de eventos de transferencia de información y/o conocimiento 
                </t>
    </r>
    <r>
      <rPr>
        <u/>
        <sz val="12"/>
        <rFont val="Arial"/>
        <family val="2"/>
      </rPr>
      <t xml:space="preserve">   a los funcionarios departamentales realizados en el periodo definido  </t>
    </r>
    <r>
      <rPr>
        <sz val="12"/>
        <rFont val="Arial"/>
        <family val="2"/>
      </rPr>
      <t xml:space="preserve">  * 100
                 N° de eventos de transferencia de información y/o conocimiento a los 
                       funcionarios departamentales programados para el cuatrienio  </t>
    </r>
  </si>
  <si>
    <r>
      <t xml:space="preserve">                                           Índice de capacidad en la prestación </t>
    </r>
    <r>
      <rPr>
        <u/>
        <sz val="12"/>
        <rFont val="Arial"/>
        <family val="2"/>
      </rPr>
      <t xml:space="preserve">
</t>
    </r>
    <r>
      <rPr>
        <sz val="12"/>
        <rFont val="Arial"/>
        <family val="2"/>
      </rPr>
      <t xml:space="preserve">                              </t>
    </r>
    <r>
      <rPr>
        <u/>
        <sz val="12"/>
        <rFont val="Arial"/>
        <family val="2"/>
      </rPr>
      <t xml:space="preserve">    de servicios de tecnología en el período definido   </t>
    </r>
    <r>
      <rPr>
        <sz val="12"/>
        <rFont val="Arial"/>
        <family val="2"/>
      </rPr>
      <t xml:space="preserve">  * 100%
                                 Índice de capacidad en la prestación de servicios 
                                       de tecnología programado en el cuatrienio</t>
    </r>
  </si>
  <si>
    <r>
      <t xml:space="preserve">                   </t>
    </r>
    <r>
      <rPr>
        <u/>
        <sz val="12"/>
        <rFont val="Arial"/>
        <family val="2"/>
      </rPr>
      <t xml:space="preserve">   # de actividades del plan de bienestar e incentivos ejecutadas  </t>
    </r>
    <r>
      <rPr>
        <sz val="12"/>
        <rFont val="Arial"/>
        <family val="2"/>
      </rPr>
      <t xml:space="preserve"> * 100
                     # de actividades del plan de bienestar e incentivos programada </t>
    </r>
  </si>
  <si>
    <r>
      <t xml:space="preserve">(Peligros intervenidos en nivel prioritario/Peligros identificados 
       </t>
    </r>
    <r>
      <rPr>
        <u/>
        <sz val="12"/>
        <rFont val="Arial"/>
        <family val="2"/>
      </rPr>
      <t xml:space="preserve">      en nivel prioritario) *50 + (Peligros intervenidos en nivel medio    </t>
    </r>
    <r>
      <rPr>
        <sz val="12"/>
        <rFont val="Arial"/>
        <family val="2"/>
      </rPr>
      <t xml:space="preserve">  * 20
Peligros identificados en nivel medio) *30 + (Peligros intervenidos 
en nivel bajo/Peligros identificados en nivel bajo) </t>
    </r>
  </si>
  <si>
    <r>
      <rPr>
        <u/>
        <sz val="12"/>
        <rFont val="Arial"/>
        <family val="2"/>
      </rPr>
      <t>Puntaje total del A EM de la vigencia actual- Puntaje total del AEM de la vigencia anterior</t>
    </r>
    <r>
      <rPr>
        <sz val="12"/>
        <rFont val="Arial"/>
        <family val="2"/>
      </rPr>
      <t xml:space="preserve"> * 100
Puntaje total AEM de la vigencia anterior </t>
    </r>
  </si>
  <si>
    <r>
      <t xml:space="preserve">       </t>
    </r>
    <r>
      <rPr>
        <u/>
        <sz val="12"/>
        <rFont val="Arial"/>
        <family val="2"/>
      </rPr>
      <t># Capacitaciones realizadas en el periodo de medición</t>
    </r>
    <r>
      <rPr>
        <sz val="12"/>
        <rFont val="Arial"/>
        <family val="2"/>
      </rPr>
      <t xml:space="preserve">  * 100
# Capacitaciones programadas en cada vigencia </t>
    </r>
  </si>
  <si>
    <r>
      <t xml:space="preserve">Número de procesos contractuales radicados 
                 </t>
    </r>
    <r>
      <rPr>
        <u/>
        <sz val="12"/>
        <rFont val="Arial"/>
        <family val="2"/>
      </rPr>
      <t xml:space="preserve">   en Secretaria General para el periodo de medición    </t>
    </r>
    <r>
      <rPr>
        <sz val="12"/>
        <rFont val="Arial"/>
        <family val="2"/>
      </rPr>
      <t xml:space="preserve">        * 100 
 Número de procesos establecidos en el plan anual
de adquisiciones para el periodo de medición </t>
    </r>
  </si>
  <si>
    <r>
      <t xml:space="preserve">                                 Consumo de energía del mes 
                 </t>
    </r>
    <r>
      <rPr>
        <u/>
        <sz val="12"/>
        <rFont val="Arial"/>
        <family val="2"/>
      </rPr>
      <t xml:space="preserve">   actual - Consumo de energía del mes anterior    </t>
    </r>
    <r>
      <rPr>
        <sz val="12"/>
        <rFont val="Arial"/>
        <family val="2"/>
      </rPr>
      <t xml:space="preserve">  * 100 (per cápita en kWh)
                           Consumo de energía del mes anterior             </t>
    </r>
  </si>
  <si>
    <r>
      <t xml:space="preserve">                                       Consumo de agua del mes </t>
    </r>
    <r>
      <rPr>
        <u/>
        <sz val="12"/>
        <rFont val="Arial"/>
        <family val="2"/>
      </rPr>
      <t xml:space="preserve">
</t>
    </r>
    <r>
      <rPr>
        <sz val="12"/>
        <rFont val="Arial"/>
        <family val="2"/>
      </rPr>
      <t xml:space="preserve">                       </t>
    </r>
    <r>
      <rPr>
        <u/>
        <sz val="12"/>
        <rFont val="Arial"/>
        <family val="2"/>
      </rPr>
      <t xml:space="preserve">  actual - consumo de agua del mes anterior  </t>
    </r>
    <r>
      <rPr>
        <sz val="12"/>
        <rFont val="Arial"/>
        <family val="2"/>
      </rPr>
      <t xml:space="preserve">   * 100 (per cápita en m3)</t>
    </r>
    <r>
      <rPr>
        <u/>
        <sz val="12"/>
        <rFont val="Arial"/>
        <family val="2"/>
      </rPr>
      <t xml:space="preserve">
</t>
    </r>
    <r>
      <rPr>
        <sz val="12"/>
        <rFont val="Arial"/>
        <family val="2"/>
      </rPr>
      <t xml:space="preserve">                              Consumo de agua del mes anterior  </t>
    </r>
  </si>
  <si>
    <r>
      <rPr>
        <u/>
        <sz val="12"/>
        <rFont val="Arial"/>
        <family val="2"/>
      </rPr>
      <t xml:space="preserve">
</t>
    </r>
    <r>
      <rPr>
        <sz val="12"/>
        <rFont val="Arial"/>
        <family val="2"/>
      </rPr>
      <t xml:space="preserve">                   Peso residuos ordinarios mensuales  +  </t>
    </r>
    <r>
      <rPr>
        <u/>
        <sz val="12"/>
        <rFont val="Arial"/>
        <family val="2"/>
      </rPr>
      <t xml:space="preserve">
</t>
    </r>
    <r>
      <rPr>
        <sz val="12"/>
        <rFont val="Arial"/>
        <family val="2"/>
      </rPr>
      <t xml:space="preserve">                 </t>
    </r>
    <r>
      <rPr>
        <u/>
        <sz val="12"/>
        <rFont val="Arial"/>
        <family val="2"/>
      </rPr>
      <t>Peso residuos aprovechables mensuales</t>
    </r>
    <r>
      <rPr>
        <sz val="12"/>
        <rFont val="Arial"/>
        <family val="2"/>
      </rPr>
      <t xml:space="preserve">     / (5,6 kg / persona - año)  * 100
                   No. de personas en la entidad por mes</t>
    </r>
  </si>
  <si>
    <r>
      <t xml:space="preserve">       Cantidad de actividades realizadas de acuerdo 
                  </t>
    </r>
    <r>
      <rPr>
        <u/>
        <sz val="12"/>
        <rFont val="Arial"/>
        <family val="2"/>
      </rPr>
      <t xml:space="preserve">   con lo establecido en el Plan Anual de Auditoria  </t>
    </r>
    <r>
      <rPr>
        <sz val="12"/>
        <rFont val="Arial"/>
        <family val="2"/>
      </rPr>
      <t xml:space="preserve">  * 100
      Cantidad total de actividades programados en el
      Plan Anual de Auditoria de la vigencia</t>
    </r>
  </si>
  <si>
    <r>
      <t xml:space="preserve">                                      Cantidad de Planes de Mejoramiento donde</t>
    </r>
    <r>
      <rPr>
        <u/>
        <sz val="12"/>
        <rFont val="Arial"/>
        <family val="2"/>
      </rPr>
      <t xml:space="preserve">
</t>
    </r>
    <r>
      <rPr>
        <sz val="12"/>
        <rFont val="Arial"/>
        <family val="2"/>
      </rPr>
      <t xml:space="preserve">                               </t>
    </r>
    <r>
      <rPr>
        <u/>
        <sz val="12"/>
        <rFont val="Arial"/>
        <family val="2"/>
      </rPr>
      <t>se cumplen los criterios aplicables a estos planes</t>
    </r>
    <r>
      <rPr>
        <sz val="12"/>
        <rFont val="Arial"/>
        <family val="2"/>
      </rPr>
      <t xml:space="preserve">  * 100
                                      Cantidad total de Planes de Mejoramiento</t>
    </r>
  </si>
  <si>
    <t>El comportamiento del indicador en su promedio del cuatrienio, refleja un rango sobresaliente de acuerdo a lo definido.</t>
  </si>
  <si>
    <t>El comportamiento del indicador en su promedio anual, refleja un rango sobresaliente de acuerdo a lo definido.</t>
  </si>
  <si>
    <t>Para esta vigencia no se asignaron recursos para la actividad. Sin embargo, los documentos PETIC, metas físicas y el documento al seguimiento presupuestal, se adelantaron con el apoyo de los recursos de la ficha de inversión Servicio de gestión de tecnologías de información y comunicación para la planificación del territorio rural para usos agropecuarios en el ámbito nacional TIC y el personal de planta funcionarios.</t>
  </si>
  <si>
    <t>En la vigencia 2022, se obtienen los siguientes resultados:
• La medición para el periodo del segundo trimestre de 2022, corresponde a 102.599 GB correspondiente al 93% de 110.110 GB con copia de respaldo programadas en el periodo de medición, ubicando el indicador en rango sobresaliente para el periodo mencionado. Los datos de copias de respaldo, obedecen a máquinas virtuales, bases de datos, repositorios (TRD, unidad W de análisis, backup de configuración de equipos activos).
• La medición para el periodo del tercer trimestre de 2022, corresponde a un total (promedio) de 186.746 GB con copia de respaldo, frente a 205.752 (promedio) GB de copias de respaldo programados, esto corresponde a un promedio del 91% de cumplimiento, ubicando el indicador en el rango sobresaliente. Los datos de copias de respaldo obedecen a Máquinas virtuales, Bases de datos, repositorios (TRD, unidad W de análisis, backuo de configuración de equipos activos).
Para el año 2022, el indicador obtiene un 91% de cumplimiento, quedando en un rango sobresaliente.</t>
  </si>
  <si>
    <r>
      <t xml:space="preserve">         </t>
    </r>
    <r>
      <rPr>
        <u/>
        <sz val="12"/>
        <rFont val="Arial"/>
        <family val="2"/>
      </rPr>
      <t xml:space="preserve">              _ Número vulnerabilidades mitigadas __        </t>
    </r>
    <r>
      <rPr>
        <sz val="12"/>
        <rFont val="Arial"/>
        <family val="2"/>
      </rPr>
      <t xml:space="preserve">  * 100%
 Total de vulnerabilidades encontrados en los análisis </t>
    </r>
  </si>
  <si>
    <r>
      <t xml:space="preserve">    </t>
    </r>
    <r>
      <rPr>
        <u/>
        <sz val="12"/>
        <rFont val="Arial"/>
        <family val="2"/>
      </rPr>
      <t xml:space="preserve">             Número de GB con copia de respaldo en el periodo de medición            </t>
    </r>
    <r>
      <rPr>
        <sz val="12"/>
        <rFont val="Arial"/>
        <family val="2"/>
      </rPr>
      <t xml:space="preserve">  * 100%
      Número de GB con copia de respaldo programadas en el periodo de medición</t>
    </r>
  </si>
  <si>
    <t>De acuerdo con el proceso SEA # 105558 se realizó solicitud de eliminación del indicador "NIVEL DE COMPROMISO PRESUPUESTAL" 
Como resultado de reunión del equipo de Gestión Financiera se determinó su eliminación, puesto que el alcance de este indicador se encuentra contemplado en el indicador "EJECUCIÓN PRESUPUESTAL" 
A partir del III cuatrimestre este indicador no hace parte del Sistema de Gestión de la Entidad</t>
  </si>
  <si>
    <t>De acuerdo con el proceso SEA # 105557 se realizó solicitud de eliminación del indicador "EJECUCIÓN DE PRESUPUESTO DE GASTOS" 
Como resultado de reunión del equipo de Gestión Financiera se determinó su eliminación, puesto que el alcance de este indicador se encuentra contemplado en el indicador "EJECUCIÓN PRESUPUESTAL" 
A partir del III cuatrimestre este indicador no hace parte del Sistema de Gestión de la Entidad</t>
  </si>
  <si>
    <t>Para la vigencia 2022 la elaboración de documentos de planeación, entendido como un conjunto de lineamientos, criterios e instrumentos para el ordenamiento productivo y social de la propiedad rural de la categoría nacional presenta un cumplimiento del 100 % (1 de 1) y 100% de avance para el cuatrienio (4 de 4), ubicándose un rango sobresaliente. 
A diciembre 31 se cuenta con los siguientes resultados:
1. En materia de Adecuación de Tierras, durante el 2022 se entregaron los siguientes:
• Se cuenta con el Documento final: “Guía para la estructuración de Proyectos de Infraestructura de Adecuación de Tierras en Colombia a través del Modelo de Asociaciones Público-Privadas (APP)”.
• Se concluyó la versión inicial del documento denominado "ANÁLISIS INSTITUCIONAL DE LAS APP Y LA ADT EN COLOMBIA", el cual tiene como objetivo realizar un análisis preliminar de la estructura de la UPRA referente a sus capacidades técnicas y de gestión que permita asegurar la coordinación, interacción y cooperación de las distintas entidades involucradas en la estructuración preliminar de proyectos APP para ADT. 
• Se elaboró propuesta de artículos sobre Alianzas Público-Privadas - APP para ser incluidos en la ley del Plan Nacional de Desarrollo (PND), los cuales vienen siendo discutidos y concertados en mesas técnicas con el Ministerio de Agricultura y Desarrollo Rural.
2. En lo que respecta a Planes de Ordenamiento Productivo formulados, a 31 de diciembre, esta actividad presenta un avance del 100% representado en la formulación de dos Planes de Ordenamiento Productivo: uno para la cadena de maíz, el cual fue remitido al MADR para su adopción el 2022/06/30; y el segundo POP para la cadena de papa, el cual fue remitido al MADR para su adopción el 2022/10/07. 
3. En el tema de Reconversión Productiva, durante el 2022 se formuló el plan maestro RPA para la cadena cárnica para las 7 regiones que la componen, en donde se cuenta con 7 documentos técnicos con sus anexos. Se elaboraron 2 documentos técnicos de reconversión productiva a nivel departamental: Huila y Quindío resultado de trabajo del equipo técnico. Así mismo, se elaboraron los lineamientos para orientar el diseño, capacitación y puesta en marcha de los programas, planes y proyectos de reconversión de las actividades agropecuarias en páramos delimitados, los cuales fueron adoptados por la resolución conjunta MADR-MADS 249/2022 como resultados del trabajo conjunto con entidades del sector, MADR y MADS
4. En temas de ordenamiento social de la propiedad a Nivel Nacional, a partir del acompañamiento al MADR y a la ANT, se revisaron los acuerdos de los Consejos Directivos de la ANT No 72 y 73, para la participación de la entidad y se brindó apoyo técnico en la modificación de las resoluciones 129 y 130 de 2017; se apoyó al MADR respecto a la planeación del programa de compra de tierras; se proyectó el documento diagnóstico de los territorios formalizados y las pretensiones territoriales de las comunidades étnicas respecto de la Frontera Agrícola, con el propósito de dimensionar y georreferenciar los conflictos sociales por las tierras rurales; se participó de la mesa interinstitucional para el cumplimiento de la sentencia T-488 de 2014; se trabajó en la actualización y cálculo del índice de informalidad 2021; se trabajó en la elaboración del documento, para la identificación de predios presuntos baldíos; se apoyó la construcción de contenidos para el “Boletín de distribución de la propiedad en Colombia. 
Distribución de la propiedad. Así mismo, en términos de la divulgación de los resultados de los análisis de distribución de la propiedad de la tierra rural, se finalizó la revisión del boletín estadístico de la vigencia 2018, el cual ya se encuentra disponible en la página web de la entidad. El boletín 2019 fue finalizado y se encuentra en proceso de publicación para su divulgación
5. Finalmente, en lo que respecta al tema de la Unidad Agrícola Familiar -UAF, Se construyó el documento "Cartilla paso a paso para el cálculo de la UAF", el cual se encuentra publicado en: https://upra.gov.co/es-co/Publicaciones/20221220_Cartilla_UAF.pdf. 
Se elaboró documento técnico de informe de balance de la aplicación de Plan de Transferencia Metodológica del cálculo de UAF por UFH.
Se desarrolló la Mesa técnica UAF, en la cual, se informó por parte de la ANT la proyección 2023 de municipios a los cuales se les calculará UAF por UFH.  
Se brindó orientaciones técnicas a la ANT y la Javeriana de Cali frente al alistamiento de los operativos de campo previstos en Aracataca – Magdalena y Carmen de Bolívar – Bolívar; se realizó la retroalimentación a los resultados entregados para el municipio de Aracataca.
Se presentó versión final de propuesta de regionalización de aplicación del cálculo de UAF por UFH, 
Se dio apoyo a la ANT para que a través del Observatorio de Tierras OTR se publiquen los avances en la implementación metodológica de UAF. Se diseñó un tablero de control que relacione los principales indicadores del proceso de cálculo de la UAF a nivel nacional, el cual fue validado con la ANT y remitido de forma oficial para los fines pertinentes.</t>
  </si>
  <si>
    <t>• Para el tercer trimestre de 2022 se presenta un cumplimiento del 100% situándose en un rango sobresaliente el avance en la generación de productos del ámbito nacional.
En general, el avance en el desarrollo de los productos durante el segundo trimestre estuvo de acuerdo con lo programado.
• Para el cuarto trimestre de 2022 se presenta un cumplimiento del 99,9% situándose en un rango sobresaliente el avance en la generación de productos del ámbito nacional.
La brecha para lograr el cumplimiento del 100% se debe a que en términos de la divulgación de los resultados de los análisis de distribución de la propiedad de la tierra rural, se tenía proyectado la elaboración del Boletín con los datos de la vigencia 2020, pero no se logró consolidar la base catastral completa, debido a que la información fue entregada en diciembre de 2022 a la UPRA. Por tanto, el 0.1% pendiente se ejecutará durante la próxima vigencia
En general, el avance en el desarrollo de los productos durante el cuarto trimestre estuvo de acuerdo con lo programado.</t>
  </si>
  <si>
    <t>Este indicador de Gestión del Proyecto mide la gestión desarrollada para el cumplimiento de la meta anual establecida en materia de implementación de nuevos instrumentos de política sectorial de los servicios agropecuarios. Se entiende como implementados los instrumentos de política formulados por la UPRA para la gestión del territorio para usos agropecuarios
Para la vigencia 2022 los instrumentos de política sectorial formulados, correspondientes a la elaboración del plan de ordenamiento productivo para la cadena priorizada, presentan un cumplimiento del 100 % situándose en un rango sobresaliente. 
Durante el año 2022 se programó terminar el POP de Maíz y cumplir con la meta del PND. Así las cosas, se cuenta con:
Plan de Ordenamiento de Maíz:
• Análisis Situacional 100%
• Análisis Prospectivo 100%
• Lineamientos de Política 100%
• Plan de Acción 100%
• 100% a junio 30 de 2022 Entregado.
Adicionalmente se avanzó con el POP de Papa: 
• Análisis Situacional
• Análisis Prospectivo
• Lineamientos de Política 100%
• Plan de Acción 100%
• 100% a octubre 7 de 2022 Entregado.</t>
  </si>
  <si>
    <t>• Para el Cuarto trimestre de la vigencia 2022, el cumplimiento en el avance acumulado de los proyectos de inversión es del 98,4% este resultado se ubica en el rango Sobresaliente. Para el proyecto GESTUA el avance acumulado para el II trimestre es del 108,12%, para el proyecto FORTALECIMIENTO  es del 84,86%  y para el proyecto TIC es del 101,35%.
• Para el Tercer  trimestre de la vigencia 2022, el cumplimiento en el avance acumulado de los proyectos de inversión es del 95,46% este resultado se ubica en el rango Sobresaliente. Para el proyecto GESTUA el avance acumulado para el III trimestre es del 94,40%, para el proyecto FORTALECIMIENTO  es del 90,21 %  y para el proyecto TIC es del 100%.
Nota: Una vez consolidado los datos a 31 de diciembre del 2022 y revisado los promedios generados de cada uno de los  productos de los proyectos de inversión, se realiza un ajuste a los datos reportados en el II trimestre así: 
• Para el segundo trimestre de la vigencia 2022, el cumplimiento en el avance acumulado de los proyectos de inversión es del 102,14% este resultado se ubica en el rango Sobresaliente. Para el proyecto GESTUA el avance acumulado para el II trimestre es del 99,6%, para el proyecto FORTALECIMIENTO  es del 108,2 %  y para el proyecto TIC es del 99,8%.</t>
  </si>
  <si>
    <t xml:space="preserve">Para la vigencia 2022 la formulación de Planes de Ordenamiento Productivo presenta un cumplimiento del 100 % (1 de 1) y 100 % de avance para el cuatrienio (4 de 4) situándose en un rango sobresaliente. 
Durante el año 2022 se programó terminar el POP de Maíz y cumplir con la meta del PND. Así las cosas se cuenta con:
Plan de Ordenamiento de Maíz:
• Análisis Situacional 100%
• Análisis Prospectivo 100%
• Lineamientos de Política 100%
• Plan de Acción 100%
• 100% a junio 30 2022 Entregado.
Adicionalmente se avanzó con el POP de Papa: 
• Análisis Situacional
• Análisis Prospectivo
• Lineamientos de Política 
• Plan de Acción 
   </t>
  </si>
  <si>
    <t>El comportamiento del indicador en su promedio anual, refleja un rango mínimo a lo definido en la meta.</t>
  </si>
  <si>
    <t>META</t>
  </si>
  <si>
    <t>EJECUTADO</t>
  </si>
  <si>
    <t>CUMPLIMIENTO</t>
  </si>
  <si>
    <t>INDICADOR</t>
  </si>
  <si>
    <t>PERIODO</t>
  </si>
  <si>
    <t>LINEAMIENTOS ENTREGADOS POR UPRA AL MADR</t>
  </si>
  <si>
    <t xml:space="preserve">DOCUMENTOS DE LINEAMIENTOS TÉCNICOS ELABORADOS - TERRITORIAL </t>
  </si>
  <si>
    <t>OBJETIVO ESTRATEGICO</t>
  </si>
  <si>
    <t>OBJETIVO ESTRATÉGICO I</t>
  </si>
  <si>
    <t>OBJETIVO ESTRATÉGICO III</t>
  </si>
  <si>
    <t>OBJETIVO ESTRATÉGICO IV</t>
  </si>
  <si>
    <t>2019 - 2022</t>
  </si>
  <si>
    <t>OBJETIVO ESTRTÉGICO II</t>
  </si>
  <si>
    <t>DOCUMENTOS DE PLANEACIÓN ELABORADOS: LINEAMIENTOS, CRITERIOS E INSTRUMENTOS CATEGORÍA NACIONAL</t>
  </si>
  <si>
    <t>PROYECTO DE INVERSIÓN - GESTUA</t>
  </si>
  <si>
    <t>2020 - 2023</t>
  </si>
  <si>
    <t xml:space="preserve">DOCUMENTOS DE PLANEACIÓN ELABORADOS </t>
  </si>
  <si>
    <t xml:space="preserve">USUARIOS DEL SISTEMA </t>
  </si>
  <si>
    <t xml:space="preserve">EVENTOS REALIZADOS </t>
  </si>
  <si>
    <t>SERVICIO DE INFORMACIÓN IMPLEMENTADO</t>
  </si>
  <si>
    <t xml:space="preserve">PERSONAS CAPACITADAS </t>
  </si>
  <si>
    <t xml:space="preserve">INDICE DE CAPACIDAD EN LA PRESTACIÓN DE SERVICIOS DE TECNOLOGÍA </t>
  </si>
  <si>
    <r>
      <t xml:space="preserve">   </t>
    </r>
    <r>
      <rPr>
        <u/>
        <sz val="12"/>
        <rFont val="Arial"/>
        <family val="2"/>
      </rPr>
      <t xml:space="preserve">     N° de evaluaciones de política pública realizadas en el periodo definido        </t>
    </r>
    <r>
      <rPr>
        <sz val="12"/>
        <rFont val="Arial"/>
        <family val="2"/>
      </rPr>
      <t xml:space="preserve">     * 100</t>
    </r>
    <r>
      <rPr>
        <u/>
        <sz val="12"/>
        <rFont val="Arial"/>
        <family val="2"/>
      </rPr>
      <t xml:space="preserve">
</t>
    </r>
    <r>
      <rPr>
        <sz val="12"/>
        <rFont val="Arial"/>
        <family val="2"/>
      </rPr>
      <t xml:space="preserve">                               N° de evaluaciones de política pública programadas 
                                                    a ser entregadas en el cuatrienio</t>
    </r>
  </si>
  <si>
    <t>Para la vigencia  2022, en el primer semestre se realizaron 3.622 descargas de información SIPRA en la funcionalidad “exportar capas” y en segundo semestre 1.819, por lo que, se realizaron un total de 5.441 descargas de capas, supera lo programado para el año que eran 5.000 descargas, cumpliendo en un 109%, quedando en un rango sobresaliente.
Esta información dispuesta en el SIPRA y relacionada con los temas de gestión del territorio, la planificación del ordenamiento productivo y social de la propiedad, uso eficiente del suelo y evaluación de política pública.  Es importante mencionar que para el segundo semestre sólo se contabilizó lo descargado entre julio, agosto, y septiembre. Lo anterior debido a que con el cambio de versión de SIPRA se quebró el vínculo del sitio web con el servicio de contabilidad de servicios y usuarios, por tanto, no se cuenta con información formal del 4 trimestre del año.
Con respecto a las descargas de Información SIPRA del cuatrienio 2019 – 2022, se obtiene un resultado acumulado de 22.761 descargas de Información SIPRA de la meta correspondiente de 17.000 descargas de Información SIPRA,  cumpliendo el 134%, quedando en el rango sobresaliente. A continuación se detalla de cada vigencia, como es: 2019: 5.024 descargas, 2020: 6.231 descargas, 2021: 6.065 descargas y en 2022: 5.441 descargas de capas.</t>
  </si>
  <si>
    <r>
      <t xml:space="preserve">         </t>
    </r>
    <r>
      <rPr>
        <u/>
        <sz val="12"/>
        <rFont val="Arial"/>
        <family val="2"/>
      </rPr>
      <t xml:space="preserve">               N° de riesgos materializados en el periodo evaluado          </t>
    </r>
    <r>
      <rPr>
        <sz val="12"/>
        <rFont val="Arial"/>
        <family val="2"/>
      </rPr>
      <t xml:space="preserve">  * 100
N° de riesgos identificados y formalizados 
en el SG para el periodo evaluado </t>
    </r>
  </si>
  <si>
    <r>
      <t xml:space="preserve">                                                           % de Avance ejecutado en la </t>
    </r>
    <r>
      <rPr>
        <u/>
        <sz val="12"/>
        <rFont val="Arial"/>
        <family val="2"/>
      </rPr>
      <t xml:space="preserve">
</t>
    </r>
    <r>
      <rPr>
        <sz val="12"/>
        <rFont val="Arial"/>
        <family val="2"/>
      </rPr>
      <t xml:space="preserve">                   </t>
    </r>
    <r>
      <rPr>
        <u/>
        <sz val="12"/>
        <rFont val="Arial"/>
        <family val="2"/>
      </rPr>
      <t xml:space="preserve">                   implementación del SG para el periodo definido              </t>
    </r>
    <r>
      <rPr>
        <sz val="12"/>
        <rFont val="Arial"/>
        <family val="2"/>
      </rPr>
      <t xml:space="preserve">   * 100
                                     % de Avance programado en la implementación 
                                                             del SG para el periodo definido </t>
    </r>
  </si>
  <si>
    <r>
      <t xml:space="preserve">                                                            Número de proyectos de actos </t>
    </r>
    <r>
      <rPr>
        <u/>
        <sz val="12"/>
        <rFont val="Arial"/>
        <family val="2"/>
      </rPr>
      <t xml:space="preserve">
</t>
    </r>
    <r>
      <rPr>
        <sz val="12"/>
        <rFont val="Arial"/>
        <family val="2"/>
      </rPr>
      <t xml:space="preserve">                        </t>
    </r>
    <r>
      <rPr>
        <u/>
        <sz val="12"/>
        <rFont val="Arial"/>
        <family val="2"/>
      </rPr>
      <t xml:space="preserve">             administrativos revisados en el periodo evaluado               </t>
    </r>
    <r>
      <rPr>
        <sz val="12"/>
        <rFont val="Arial"/>
        <family val="2"/>
      </rPr>
      <t xml:space="preserve">       * 100
                                        Número de proyectos de actos administrativos 
                                                           emitidos en el periodo evaluado </t>
    </r>
  </si>
  <si>
    <r>
      <t xml:space="preserve">     (N° de alianzas estratégicas formalizadas con cooperantes en el cuatrienio) + 
   </t>
    </r>
    <r>
      <rPr>
        <u/>
        <sz val="12"/>
        <rFont val="Arial"/>
        <family val="2"/>
      </rPr>
      <t xml:space="preserve">  (N° de alianzas estratégicas formalizadas con otros sectores en el cuatrienio)    </t>
    </r>
    <r>
      <rPr>
        <sz val="12"/>
        <rFont val="Arial"/>
        <family val="2"/>
      </rPr>
      <t xml:space="preserve">  * 100
  (N° de alianzas estratégicas programadas con cooperantes para el cuatrienio) + 
  (N° de alianzas estratégicas programadas con otros sectores para el cuatrienio)</t>
    </r>
  </si>
  <si>
    <t>El comportamiento del indicador en su promedio del cuatrienio, refleja un rango satisfactorio de acuerdo a lo definido.</t>
  </si>
  <si>
    <r>
      <t xml:space="preserve"> </t>
    </r>
    <r>
      <rPr>
        <u/>
        <sz val="12"/>
        <rFont val="Arial"/>
        <family val="2"/>
      </rPr>
      <t xml:space="preserve">   Número de documentos de planeación elaborados en el periodo definido     </t>
    </r>
    <r>
      <rPr>
        <sz val="12"/>
        <rFont val="Arial"/>
        <family val="2"/>
      </rPr>
      <t xml:space="preserve">    * 100%
                            Número de documentos de planeación programados 
                                                   a ser elaborados en el cuatrienio</t>
    </r>
  </si>
  <si>
    <t>Para la vigencia 2022, se trae un acumulado de 24.567 usuarios que acceden al SIPRA, frente a la meta de 20.000 usuarios que acceden al SIPRA, obteniendo el 123% de cumplimiento, quedando así en un rango sobresaliente.  
El acumulado de las vigencias 2020 a 2022 se tienen 78.897 usuarios que acceden al SIPRA, frente a la meta del cuatrienio de 80.000 usuarios que acceden al SIPRA, el cual comprende el diseño, implementación y mantenimiento de la plataforma tecnológica y su información con los datos para la planificación y ejecución de la política del sector agropecuario en la herramienta Google Analytics, para el tercer año se obtiene un avance acumulado del 99%, logrando ubicar el indicador en el rango sobresaliente.</t>
  </si>
  <si>
    <t>El comportamiento del indicador en su promedio anual, refleja un rango satisfactorio de acuerdo a lo definido.</t>
  </si>
  <si>
    <r>
      <t xml:space="preserve">          </t>
    </r>
    <r>
      <rPr>
        <u/>
        <sz val="12"/>
        <rFont val="Arial"/>
        <family val="2"/>
      </rPr>
      <t xml:space="preserve">       Sistema de gestión documental implementado en el periodo definido        </t>
    </r>
    <r>
      <rPr>
        <sz val="12"/>
        <rFont val="Arial"/>
        <family val="2"/>
      </rPr>
      <t xml:space="preserve">  * 100%
                                    Sistema de gestión documental implementado a ser 
                                                                    gestionado en el cuatrienio </t>
    </r>
  </si>
  <si>
    <r>
      <rPr>
        <u/>
        <sz val="12"/>
        <rFont val="Arial"/>
        <family val="2"/>
      </rPr>
      <t xml:space="preserve"># comunicaciones oficiales enviadas y recibidas por el destinatario final  </t>
    </r>
    <r>
      <rPr>
        <sz val="12"/>
        <rFont val="Arial"/>
        <family val="2"/>
      </rPr>
      <t xml:space="preserve">  * 100%
# comunicaciones oficiales enviadas</t>
    </r>
  </si>
  <si>
    <t>PROYECTO DE INVERSIÓN - TIC</t>
  </si>
  <si>
    <t>PROYECTO DE INVERSIÓN - FORTALECIMIENTO</t>
  </si>
  <si>
    <t>AVANCE ACUMULADO / META</t>
  </si>
  <si>
    <t>OBJETIVOS ESTRATÉGICOS</t>
  </si>
  <si>
    <t>PROCESO</t>
  </si>
  <si>
    <t>COPIAS DE RESPALDO</t>
  </si>
  <si>
    <t>BASES DE DATOS PRODUCIDAS O GESTIONADAS</t>
  </si>
  <si>
    <t>PROCESOS 2022</t>
  </si>
  <si>
    <t>CUMPLIMIENTO PLAN ESTRATÉGICO</t>
  </si>
  <si>
    <t>ENE</t>
  </si>
  <si>
    <t>FEB</t>
  </si>
  <si>
    <t>MAR</t>
  </si>
  <si>
    <t>ABR</t>
  </si>
  <si>
    <t>MAY</t>
  </si>
  <si>
    <t>JUN</t>
  </si>
  <si>
    <t>JUL</t>
  </si>
  <si>
    <t>AGO</t>
  </si>
  <si>
    <t>SEP</t>
  </si>
  <si>
    <t>OCT</t>
  </si>
  <si>
    <t>NOV</t>
  </si>
  <si>
    <t>DIC</t>
  </si>
  <si>
    <t>Para esta vigencia no se asignaron recursos para la actividad. Sin embargo, los documentos PETIC, metas físicas y el documento al seguimiento presupuestal, se adelantaron con el apoyo de los recursos de la ficha de inversión Servicio de gestión de tecnologías de información y comunicación para la planificación del territorio rural para usos agropecuarios en el ámbito nacional TIC y el personal de planta funcionarios.
El comportamiento del indicador en su promedio anual, refleja un rango sobresaliente de acuerdo a lo definido.</t>
  </si>
  <si>
    <r>
      <t xml:space="preserve">               </t>
    </r>
    <r>
      <rPr>
        <u/>
        <sz val="12"/>
        <rFont val="Arial"/>
        <family val="2"/>
      </rPr>
      <t xml:space="preserve">             Número de Contratos Liquidados  </t>
    </r>
    <r>
      <rPr>
        <sz val="12"/>
        <rFont val="Arial"/>
        <family val="2"/>
      </rPr>
      <t xml:space="preserve">                                                 
                           Número de contratos que requieren liquidación y que        * 100
                     hayan superado el término de la Unidad (ocho -08- meses)</t>
    </r>
  </si>
  <si>
    <t>II SEMESTRE 2022
En el segundo semestre de la vigencia 2022 la UPRA entregó al MADR el siguiente lineamiento, para la formulación Proyectos de Actos administrativos:
1. Proyecto de Resolución “Por la cual se adopta el plan de ordenamiento productivo para la cadena de la papa en Colombia, y se dictan otras disposiciones.” 07 de Octubre de 2022 con el Radicado N° 2022 - 1 - 001937
Respecto a la  meta total del cuatrenio se tiene un cumplimiento del 130,8 % , considerando que se tiene programado como metal total del cuatrenio la entrega al MADR de (13) lineamientos y con corte a 31 de Diciembre  de la vigencia 2022 se entregaron (17), ubicándose en un rango sobresaliente.
Respecto a la frecuencia semestral de la vigencia en curso (2022) el indicador muestra un 50% de cumplimiento, considerando que se tenía proyectado para el semestre II de 2022 la entrega de (2)  lineamiento al MADR y se entregó (1). Frente a la meta de la vigencia 2022 se tiene un cumplimiento del 200 %, considerando que se tiene proyectado para el  2022 la entrega de (3)  lineamiento al MADR y se entregaron  (6).</t>
  </si>
  <si>
    <t>Para la vigencia 2022 los lineamientos entregados al MADR, para la formulación de proyectos de actos administrativos, presenta un cumplimiento del 200 % (6 de 3) y 130,8 % de avance para el cuatrienio (17 de 13) situándose en un rango sobresaliente.
El indicador en su promedio anual, refleja un comportamiento sobresaliente de acuerdo al rango definido.</t>
  </si>
  <si>
    <t xml:space="preserve">Para la vigencia 2022 los seguimientos realizados por la UPRA en el ámbito territorial presentan un cumplimiento del 100% (2 de 2) y100% de avance para el cuatrienio (36 de 36), situándose en un rango sobresaliente. Las actividades desarrolladas fueron las siguientes: 
1. Departamento de Norte de Santander: 
En el marco de los procesos de gestión territorial y del acompañamiento técnico a la formulación del plan de ordenamiento departamental de este territorio se ejecutó: 
• Acompañamiento a la Gobernación en seis (6) talleres subregionales donde se socializó el diagnóstico rural agropecuario del POD y se capacitó en el sistema SIPRA a Alcaldes, Secretarios de Agricultura, Secretarios de Planeación, Umatas y miembros de la CROT.
• En comité técnico del 14 de diciembre del 2022, la Gobernación informó que, en enero del 2023, tomaría la decisión respecto a si iniciarían la etapa de formulación del POD. 
2.Departamento del Tolima:
En el marco de los procesos de gestión territorial y del acompañamiento técnico a la formulación del plan de ordenamiento departamental de este territorio se ejecutó:
• Teniendo en cuenta la entrega del documento "Aportes UPRA al Diagnóstico del Plan de Ordenamiento Departamental-POD", la Gobernación planteó unas preguntas las cuales fueron atendidas por medio de oficio del 27 de septiembre del 2022.
• En reuniones del 25 y 31 de octubre del 2022, la Gobernación informó que no actualizarían el POD porque su intención es construir el documento de lineamientos de ordenamiento territorial en el marco de las normas de los POT, para los municipios. En ese orden, la UPRA quedó atenta al acompañamiento que requiera la Gobernación. </t>
  </si>
  <si>
    <t>Para la vigencia 2022 los seguimientos realizados por la UPRA en el ámbito territorial presentan un cumplimiento del 100% (2 de 2) y100% de avance para el cuatrienio (36 de 36), situándose en un rango sobresaliente. 
El indicador en su promedio anual, refleja un comportamiento sobresaliente de acuerdo al rango definido.</t>
  </si>
  <si>
    <t>En la medición a diciembre 2022, se atendieron 1.362 requerimientos por parte de las áreas misionales. De los cuales, para el corte del segundo cuatrimestre de 2022 se atendieron 991. Para el tercer trimestre de 2022 se atendieron 438 requerimientos. El indicador de análisis generados, desde el proyecto de inversión: se tiene la vigencia del 2020 al 2023, teniendo como ejecución para el año 2020: 2.250 análisis generados, 2021: 2.011 análisis generados y de enero a junio del 2022: 684 análisis generados. En el tercer cuatrimestre se recibieron 433 nuevas solicitudes de requerimientos de análisis, para un total de 1.362 en el año 2022. Sobre la meta propuesta para la vigencia 2022 de 800 análisis, se tiene un avance del 170%, quedando en un rango sobresaliente. 
Considerando la meta del cuatrienio respecto a los 3.200 análisis, se consolida un 201%, o sea 6.423, ubicándose en un rango sobresaliente.</t>
  </si>
  <si>
    <r>
      <t xml:space="preserve">A partir de la meta del Plan Nacional de Desarrollo que refiere "mejorar en el cuatrienio el Índice de Desempeño Institucional en 10 puntos para las entidades del orden nacional, tomando como línea base los resultados FURAG de la vigencia 2018", la UPRA definió dentro de sus indicadores estratégicos el indicador: "IMPLEMENTACIÓN DEL MODELO INTEGRADO DE PLANEACIÓN Y GESTIÓN", en el cual, se proyectó el cumplimiento de dicha meta a nivel institucional con los resultados FURAG para cuatro vigencias (2019 - 2022), sin tener presente que la vigencia (2018) inicial correspondía a la línea base. Desde las orientaciones del DAFP, para analizar los resultados a 2022, se realiza ajuste en la hoja de vida del indicador para aplicar la distribución de los 10 puntos vrs los resultados de las vigencias 2019, 2020 y 2021.
</t>
    </r>
    <r>
      <rPr>
        <b/>
        <sz val="12"/>
        <rFont val="Arial"/>
        <family val="2"/>
      </rPr>
      <t>• Vigencia 2021:</t>
    </r>
    <r>
      <rPr>
        <sz val="12"/>
        <rFont val="Arial"/>
        <family val="2"/>
      </rPr>
      <t xml:space="preserve">  Como resultado de la medición de desempeño institucional, de la vigencia 2021 y teniendo en cuenta los criterios y estructura temática del Modelo Integrado de Planeación y Gestión – MIPG, alineado al desarrollo de las 18 políticas categorizadas en las siete (7) dimensiones, y con el proceso de evaluación adelantado por medio del Formulario Único de Reporte de Avances de la Gestión - FURAG, se obtuvo un índice de desempeño institucional de 83.3, para un resultado de 14,2 puntos, sobre los 10 puntos programados, cumpliendo la meta en un 142%. El avance de la vigencia frente al año inmediatamente anterior fue de 3,8 puntos, sobre 4 puntos programados. con cun cumplimiento para la vigencia del 95 %. Quedando así en un rango sobresaliente. 
</t>
    </r>
    <r>
      <rPr>
        <b/>
        <sz val="12"/>
        <rFont val="Arial"/>
        <family val="2"/>
      </rPr>
      <t>• Vigencia 2020:</t>
    </r>
    <r>
      <rPr>
        <sz val="12"/>
        <rFont val="Arial"/>
        <family val="2"/>
      </rPr>
      <t xml:space="preserve">  Como resultado de la medición de desempeño institucional, de la vigencia 2020 y teniendo en cuenta los criterios y estructura temática del Modelo Integrado de Planeación y Gestión – MIPG, alineado al desarrollo de las 17 políticas categorizadas en las siete (7) dimensiones, y con el proceso de evaluación adelantado por medio del Formulario Único de Reporte de Avances de la Gestión - FURAG, se obtuvo un índice de desempeño institucional de 79.5, para un avance correspondiente de 10.4 puntos,  se tiene un avance para el cuatrenio del 104%. Quedando así en un rango sobresaliente. 
</t>
    </r>
    <r>
      <rPr>
        <b/>
        <sz val="12"/>
        <rFont val="Arial"/>
        <family val="2"/>
      </rPr>
      <t>• Vigencia 2019:</t>
    </r>
    <r>
      <rPr>
        <sz val="12"/>
        <rFont val="Arial"/>
        <family val="2"/>
      </rPr>
      <t xml:space="preserve"> Se realiza la implementación y puesta en marcha de las siete (7) dimensiones y de las 17 políticas definidas del MIPGII en el Decreto 1499 de 2017 y El artículo 133 de la Ley 1753 de 2015. Se avanzó en 2 puntos referidos a la calificación del desempeño institucional en la implementación de las dimensiones y políticas de desempeño definidas en el MIPG resultado FURAG 2019.  Se tiene un avance para el cuatrenio del 20%. Quedando así en un rango sobresaliente. 
</t>
    </r>
    <r>
      <rPr>
        <b/>
        <sz val="12"/>
        <rFont val="Arial"/>
        <family val="2"/>
      </rPr>
      <t>• Vigencia 2018:</t>
    </r>
    <r>
      <rPr>
        <sz val="12"/>
        <rFont val="Arial"/>
        <family val="2"/>
      </rPr>
      <t xml:space="preserve"> Se realiza la implementación y puesta en marcha de las siete (7) dimensiones y de las 17 políticas definidas del MIPGII en el Decreto 1499 de 2017 y El artículo 133 de la Ley 1753 de 2015. Se obtuvo un índice base de desempeño institucional, correspondió a 69.1 en la implementación de las dimensiones y políticas de desempeño definidas en el MIPG 
</t>
    </r>
  </si>
  <si>
    <t xml:space="preserve">Se obtuvo un índice de desempeño institucional de 83.3, para un resultado de 14,2 puntos, sobre los 10 puntos programados, cumpliendo la meta en un 142%. El avance de la vigencia frente al año inmediatamente anterior fue de 3,8 puntos, sobre 4 puntos programados. con un cumplimiento para la vigencia del 95 %. Quedando así en un rango sobresaliente. 
El indicador en su promedio anual, refleja un comportamiento sobresaliente de acuerdo al rango definido.
</t>
  </si>
  <si>
    <t>III Cuatrimestre 2022
Luego de la consolidación por parte de la Asesoría de planeación de los reportes de seguimiento a la gestión de riesgos, se encuentra que de los 70 riesgos identificados y formalizados en el Sistema de Gestión (Riesgos de Gestión:53, Riesgos de corrupción:3 y Riesgos de Seguridad de la Información:14), se materializó (1), un riesgo de seguridad de la información en el proceso de e Gestión de servicios tecnológicos, Esta materialización en el III cuatrimestre corresponde al 1,3 %  del total de riesgos identificados, Teniendo en cuenta los rangos definido, para este periodo el resultado del indicador se ubica en un rango sobresaliente. A partir del reporte realizado por los responsables de procesos se establece que esta materialización corresponde a:
1. Posibilidad de afectación reputacional, por la pérdida de confidencialidad de la información, que custodia el proceso de servicios tecnológicos, debido a una insuficiente gestión en el control de acceso.
Incidente de seguridad de la información derivado de la explotación de la vulnerabilidad asociada a la exposición del protocolo RDP en Internet, de uno de los servidores productivos, materializando secuestro de activos de información institucionales, impactando la disponibilidad de servicios de TI.</t>
  </si>
  <si>
    <t>Para la vigencia 2022 la implementación del sistema de gestión – SG  como producto del proyecto FORTALECIMIENTO, que contempla actividades de apoyo, necesarias para el diseño e implementación del sistema de gestión en el marco del Modelo Integrado de Planeación y Gestión – MIPG. tuvo un cumplimiento del 100 %,ubicándose en un rango sobresaliente.
El indicador en su promedio anual, refleja un comportamiento sobresaliente de acuerdo al rango definido.</t>
  </si>
  <si>
    <t>Para la vigencia 2022 la implementación del sistema de gestión – SG  como producto del proyecto FORTALECIMIENTO, que contempla actividades de apoyo, necesarias para el diseño e implementación del sistema de gestión en el marco del Modelo Integrado de Planeación y Gestión – MIPG. tuvo un cumplimiento del 100 %,ubicándose en un rango sobresaliente.</t>
  </si>
  <si>
    <t xml:space="preserve">Para la vigencia 2022, el  %  de cumplimiento del plan estratégico fue del 24,4 %  del  25 % programado, para un avance acumulado en el cuatrenio del (2019 – 2022) del 97,88 % sobre el 100 % programado, ubicándose en un rango sobresaliente. Con un cumplimiento para cada vigencia así: 
2022: 24,4 %
2021: 24,6 %
2020: 24,7%
2019: 24%
Este resultado corresponde al seguimiento y evaluación de los avances y logros de la gestión institucional, en el marco de las políticas del modelo integrado de planeación y gestión MIPG, en donde se ponderan los avances y logros misionales y del talento humano, Planeación Institucional y Gestión presupuestal y eficiencia del gasto público (programación) con un 60% y los avances y logros de apoyo a la gestión con un 40%.  </t>
  </si>
  <si>
    <t>Para la vigencia 2022, el  %  de cumplimiento del plan estratégico fue del 24,4 %  del  25 % programado, para un avance acumulado en el cuatrenio del (2019 – 2022) del 97,88 % sobre el 100 % programado, ubicándose en un rango sobresaliente 
El indicador en su promedio anual, refleja un comportamiento sobresaliente de acuerdo al rango definido.</t>
  </si>
  <si>
    <r>
      <rPr>
        <b/>
        <sz val="12"/>
        <rFont val="Arial"/>
        <family val="2"/>
      </rPr>
      <t>SEMESTRE II</t>
    </r>
    <r>
      <rPr>
        <sz val="12"/>
        <rFont val="Arial"/>
        <family val="2"/>
      </rPr>
      <t xml:space="preserve">
El de cumplimiento del plan de acción en el II semestre de la vigencia 2022 corresponde a un 43,7% sobre el 50 % programado, obteniendo como resultado un 87,4%  ubicándose en un rango Satisfactorio
Los datos para el análisis y medición de este indicador son tomados del informe de gestión, a partir del cumplimiento promedio de las metas establecidas para las 20 políticas definida en el Manual Operativo MIPG.
El cumplimiento del plan de acción acumulado para eI II semestre de la vigencia 2022 es del 97,2 % sobre el 100 % programado.
</t>
    </r>
  </si>
  <si>
    <r>
      <rPr>
        <b/>
        <sz val="12"/>
        <rFont val="Arial"/>
        <family val="2"/>
      </rPr>
      <t>II SEMESTRE 2022</t>
    </r>
    <r>
      <rPr>
        <sz val="12"/>
        <rFont val="Arial"/>
        <family val="2"/>
      </rPr>
      <t xml:space="preserve">
Para este periodo, se emitieron 192 proyectos de actos administrativos en el SEA, de los cuales la Asesoría Jurídica revisó 5 proyectos de acto administrativo de carácter misionales y administrativos UPRA, y 187 resoluciones emitidas a través del SEA, con un cumplimiento del 100% en la revisión de proyectos de actos administrativos, ubicándose en un rango sobresaliente.
</t>
    </r>
  </si>
  <si>
    <t>En promedio para la vigencia 2022 el cumplimiento en la revisión de proyectos de actos administrativos fue del 102,4% ubicándose en un rango sobresaliente.
El indicador en su promedio anual, refleja un comportamiento sobresaliente de acuerdo al rango definido.</t>
  </si>
  <si>
    <t>El avance de este indicador para el cuatrenio con corte a Diciembre de 2022 presenta un resultado del 100% (5 de 5), ubicándose en un rango satisfactorio
Alianzas estratégicas formalizadas con cooperantes (3)
2022:  (1)
Se firmo el memorando de entendimiento entre la Entidad de las Naciones Unidas para la Igualdad de Genero y el Empoderamiento de las Mujeres (ONU -Mujeres) y la UPRA, con el objetivo de apoyar la transferencia de conocimiento para la aplicación de las metodologías desarrolladas por la UPRA en la marco de la Gestión Territorial para Usos Agropecuarios, Firmado en Octubre de 2022
2021: (1)
Se firmó el memorando de entendimiento entre el Ministerio de Agricultura y la UPRA en el marco del proyecto de Desarrollo Sostenible bajo en carbono en la región de la Orinoquía
2020: (1)
Se firmó el convenio de cooperación técnica no reembolsable entre la Corporación Andina de Fomento - CAF, Ministerio de Agricultura y Desarrollo Rural y UPRA, convenio para fortalecer el mercado asegurador agropecuario colombiano a través del diseño y construcción del Sistema de información para la Gestión de Riesgos Agropecuarios - SIGRA, en su componente agroclimático.
Alianzas estratégicas formalizadas con otros sectores  (2)
2022: (0) Se da continuidad especialmente en:
• Con el Ministerio de Minas y Energía, en la elaboración de la guía de coexistencia y convivencia de la minería con otros sectores
• Con el Ministerio de Ambiente y Desarrollo Sostenible y Ministerio de Agricultura y Desarrollo Rural en el seguimiento de acciones y cierre de la Agenda estratégica interministerial 2019 - 2022
• Con el Comité Especial Interinstitucional (CEI) de la Comisión de Ordenamiento Territorial  (COT) en el acompañamiento para la formulación de la política general de Ordenamiento Territorial (PGOT)
• En el seguimiento a la ejecución de los convenios UPRA - IDEAM con una prorroga gestionada en Diciembre de 2022
• En el seguimiento a la ejecución del convenio UPRA - SINCHI
2021: (2)
• Con el sector de minas energía en la que participa la Agencia Nacional Minera, Agencia Nacional de Hidrocarburo, Ministerio de Minas y Energía y la UPRA, con el objeto de articular acciones de actividades agropecuarias y disminuir conflictos con el desarrollo proyectos mineros y de hidrocarburos.  
• Con la Agencia Nacional de Licencias Ambientales - ANLA y la UPRA, con el objeto de articular acciones de actividades agropecuarias y disminuir conflictos durante el desarrollo de proyectos objeto de licenciamiento.  
Nota: Luego de la Formalización de este indicador en el sistema de gestión de la UPRA, se realizará la medición para los años 2020,2021 y 2022, Teniendo en cuenta que la fecha de formalización de la hoja de vida de este indicador es 24/09/2020.</t>
  </si>
  <si>
    <t>El avance de este indicador para el cuatrenio con corte a Diciembre de 2022 presenta un resultado del 100%, ubicándose en un rango satisfactorio.
El comportamiento del indicador en su promedio anual, refleja un comportamiento satisfactorio de acuerdo al rango definido.</t>
  </si>
  <si>
    <t>Para el año 2022, la medición a corte de 31 de diciembre, presenta un resultado del 96% acumulado de ejecución de los proyectos con respecto al 100% de avance programado de los proyectos PETIC del periodo de enero a diciembre de 2022, quedando en un rango satisfactorio.  Al cierre del mes de diciembre, se entregan a satisfacción y con el 100% de cumplimiento, los proyectos de: Arquitectura empresarial de TI, Seguridad digital, Tableros de control, Gobierno de Información y bodega de datos, Portal web de la UPRA, Mesa Estadística Sectorial, Costos de producción Agropecuarios, Empleo Rural, Repositorio de información misional, Índice de insumos Agropecuarios, Inclusión del enfoque diferencial de información estadística de la UPRA, Gobierno y estrategia y Análisis de Abastecimiento; para el corte indicado, continuaban activos 12 de 31 proyectos registrados, al iniciar la vigencia de 2023 (mes de enero), se cerraron, documentaron y entregaron satisfactoriamente los proyectos de Interoperabilidad, Frontera agrícola y servicios tecnológicos, además de cerrar los proyectos de los módulos del SEA de análisis de información, Indicadores de gestión, CertiUpra, Comisión de servicios y Control de documentos, estos últimos 4 proyectos, contaron con la aprobación por parte de los usuarios para continuar su implementación en la vigencia de 2023, de acuerdo al acta del 16 de diciembre de 2022 en donde se puede consultar en mayor detalle las razones de esta decisión. 
El valor del indicador, con respecto al porcentaje de avance programado de los proyectos PETIC en el periodo de enero a diciembre de 2022, cuya meta es del 100% para cada año del cuatrienio, se obtiene el resultado del indicador de Estrategias para organizar y fortalecer la administración Pública realizados - TIC, en un rango satisfactorio. En total continúan activos 3 proyectos, los cuales se espera el cierre completo al corte del 28 de febrero de 2023, quedando en un rango satisfactorio.</t>
  </si>
  <si>
    <t>La implementación de la estrategia para organizar y fortalecer la administración pública implementada por la UPRA con corte a  31 de Diciembre 2022  se ejecuto en un 97,84 %, lo que corresponde a un 24,46% para la vigencia anual respecto al cuatrenio 2019- 2022, quedando en un rango sobresaliente</t>
  </si>
  <si>
    <t>La implementación de la estrategia para organizar y fortalecer la administración pública implementada por la UPRA con corte a  31 de Diciembre 2022  se ejecuto en un 97,84 %, lo que corresponde a un 24,46% para la vigencia anual respecto al cuatrenio 2019- 2022, quedando en un rango sobresaliente.
El indicador en su promedio anual, refleja un comportamiento sobresaliente de acuerdo al rango definido.</t>
  </si>
  <si>
    <t xml:space="preserve">En el periodo comprendido entre enero y diciembre de 2022, se recibieron en total 120 MT. Para el mes de diciembre no se incorporaron, revisaron, ni aprobaron metadatos, debido al incidente de seguridad que presentó la entidad, el servidor se encontraba en proceso de escaneo y revisión para evaluar la afectación, por lo tanto no se contó con el catálogo de metadatos en producción. El rango de análisis del indicador corresponde al 100% de cumplimiento, evidenciando un comportamiento sobresaliente. </t>
  </si>
  <si>
    <t>El indicador fue medido con base a las modificaciones realizadas a los registros, por motivos de aclaraciones en el insumo, o recibo de información anexa posterior a la fecha de almacenamiento. En el mes de octubre se realizó la modificación a treinta y un registros de datos, en tanto que en noviembre a 6. A partir del 21 de noviembre y durante el mes de diciembre, no se contó con acceso al aplicativo IRI, ni al repositorio, lo anterior debido al incidente de seguridad sufrido por la entidad, el almacenamiento se realizó de forma transitoria en un espacio SharePoint. Dado lo anterior, se recibieron 111 conjuntos de datos para almacenar, de los cuales 74 no tuvieron observaciones o modificaciones.
En promedio para la vigencia 2022, obtiene un resultado del 73%, quedando en un rango satisfactorio.</t>
  </si>
  <si>
    <t>Para el cuarto trimestre del año se tiene un acumulado de 906 requerimientos de información de los cuales 100% (906) fueron gestionados. Por lo anterior, el rango de análisis del indicador es sobresaliente.
Para el año 2022 se tiene un resultado de 906 requerimientos de información de los cuales 100% (906) fueron gestionados. Por lo anterior, el rango de análisis del indicador es sobresaliente.</t>
  </si>
  <si>
    <t>La medición para el segundo semestre de 2022, corresponde a la continuación en la atención  y cierre de las 11 estrategias del periodo anterior, y el anexo de 2 estrategias nuevas que de igual forma fueron atendidas, finalizadas y se entregadas a satisfacción, y que corresponden a: SNUIRA, la propuesta de diseño visual de Agronet, SIPRA,  Smart info, Portal web, módulo de requerimientos de Análisis de Información, Arquitectura Empresarial, Gobierno y Estrategia, Encuentros de valor, Chatbot SEA, Construcción de sitios SharePoint, Diálogos entre casa, Nuevas perspectivas del agro, coach de creatividad. Durante el año, se atendieron en total, 14 estrategias de uso y apropiación,  frente a 14  estrategias de uso y apropiación requeridas, obteniendo un resultado del 100%, y ubicando al indicador en el rango sobresaliente.
La medición del indicador de uso y apropiación del 2022, se obtiene en la vigencia 2022, los siguiente resultados:
• En el primer semestre de 2022, corresponde a 12 estrategias de uso y apropiación atendidas frente a 12  estrategias de uso y apropiación requeridas, obteniendo un avance del 100%.  Durante este periodo se desarrollaron las estrategias de SNUIRA, SIPRA, Agronet, SIGRA, Smart info, Portal web, Encuentros de valor, Chatbot SEA, Construcción de sitios SharePoint, Diálogos entre casa, Nuevas perspectivas del agro, coach de creatividad.
De estas estrategias al corte del 30 de junio,  SIGRA se encuentra finalizado y entregada a satisfacción.
• En el segundo semestre de 2022, corresponde a la continuación en la atención  y cierre de las 11 estrategias del periodo anterior, y el anexo de 2 estrategias nuevas que de igual forma fueron atendidas, finalizadas y se entregadas a satisfacción, y que corresponden a: SNUIRA, la propuesta de diseño visual de Agronet, SIPRA,  Smart info, Portal web, módulo de requerimientos de Análisis de Información, Arquitectura Empresarial, Gobierno y Estrategia, Encuentros de valor, Chatbot SEA, Construcción de sitios SharePoint, Diálogos entre casa, Nuevas perspectivas del agro, coach de creatividad. Durante el año, se atendieron en total, 14 estrategias de uso y apropiación,  frente a 14  estrategias de uso y apropiación requeridas, obteniendo un resultado del 100%, y ubicando al indicador en el rango sobresaliente.
Con lo anterior, se obtiene en el 2022 un resultado del 100%, y ubicándose en un rango sobresaliente.</t>
  </si>
  <si>
    <t>Para el segundo semestre del 2022 se proyectó el desarrollo de 37 funcionalidades de las cuales fueron desarrolladas 24, dejando por desarrollar 13 funcionalidades, obteniendo el 65% lo cual ubica el indicador en el rango satisfactorio.
Las funcionalidades desarrolladas corresponden a los siguientes proyectos:  
1. Nueva interfaz del SIPRA (7 funcionalidades) :  1). Estadísticas para capas de informalidad 2014 y 2019; 2). EVA opción total; 3). EVA opción comparaciones; 4). EVA opción top; 5). Aptitud por punto de interés territorial; 6). versión responsive del sistema; 7). requerimiento accesibilidad y usabilidad.
2. EVA´s (2 funcionalidades): 1). Cultivos permanentes (nuevos campos y etiquetas); 2). formulario alimentación de animales.
3. HAMADT (2 funcionalidades): 1). Opción "Ver" para proyectos registrados; 2).menú de acceso a módulos.
4. Gestión de indicadores - Smartinfo (1 funcionalidad): 1). Reestructuración formulario hoja de vida del indicador.
5. Comisiones (5 funcionalidades):  1). Parametrización en módulo de administración del envío de correo informativo avance de la actividad proyectar borrador; 2). Envío de correo informativo avance de la actividad proyectar borrador; 3).Carga de archivos de cotizaciones alquiler transporte terrestre; 4). Visualizar soporte de comisión en etapas de verificación; 5) aprobación y carga de soportes de comisión.
6. Control de documentos (1 Funcionalidad): 1). Actualización del módulo "Control de documentos modificación".
7. Análisis de información: (6 funcionalidades):  1). Elaborar una solicitud de un requerimiento por tipo de solicitud para realizar el proceso de análisis; 2). Diligenciar el formato “Solicitud de análisis de información” con el tipo de solicitud “Análisis” para proyectar y enviar el formato; 3). Visualizar y diligenciar el formato “Solicitud de análisis de información” con el tipo de solicitud “Impresiones” para proyectar y enviar el formato; 4). Visualizar y diligenciar el formato “Solicitud de análisis de información” con el tipo de solicitud “PQR’S” para proyectar y enviar el formato. 5). Visualizar y modificar el formato “Solicitud de análisis de información” para aprobarlo o desaprobarlo; 6). Visualizar la solicitud para validarla y asignarla al grupo de analistas de información.
NOTA: Se tuvieron 13 funcionalidades no desarrolladas correspondientes al proyecto de análisis de información. El proyecto tuvo cambios en la planeación debido a cambios de personal en el equipo de desarrollo y no se contó con la profesional de análisis y pruebas a partir del mes de noviembre del 2022. Los requerimientos serán atendidos en el año 2023.
Para el 2022 en total se atendieron un acumulado de 68 funcionalidades de 83 requerimientos recibidos acumulados para desarrollar, obteniendo para este periodo de tiempo el 81%, quedando en un rango sobresaliente.</t>
  </si>
  <si>
    <t>Al corte diciembre de 2022, se realizó el comité de Arquitectura en donde se presentó el levantamiento de la información para las necesidades de TIC que se han identificado a partir de los ejercicios de arquitectura e interacción con las áreas de la Entidad, se cuenta con los documentos consolidados y validados de las fichas de proyectos y actualización de la hoja de ruta del PETIC 2023, así como los documentos consolidados y validados para la hoja de ruta de transformación digital de la UPRA 2023. Se cumple con el 100%, logrando ubicar el indicador en el rango sobresaliente.
Considerando la meta del cuatrienio, se obtiene un 100%, ubicándose en un rango sobresaliente.</t>
  </si>
  <si>
    <t>La medición para el periodo de enero a diciembre de 2022, corresponde a un acumulado del 100% ejecutado de servicios de información implementados, comparado con el 100% programado de servicios de información implementados para el cuarto año. Teniendo en cuenta que para el año 2022, solamente fue financiada la actividad "Desarrollar el dominio de sistemas de información acorde con el marco de referencia de arquitectura TI, se obtuvo como resultado el indicador de servicios de información implementados en el rango de sobresaliente.
Considerando la meta del cuatrienio, se obtiene un 100%, ubicándose en un rango sobresaliente.</t>
  </si>
  <si>
    <t>Para el año 2022, se realizaron 6 encuentros de valor, de los cuales 4 de ellos se desarrollaron en el periodo de mayo a agosto, de la misma forma, se realizaron  4 diálogos entre casa, 2 se realizaron en formato video y se trasmitieron vía YouTube, los otros 2 se realizaron en formato Podcast. Así mismo, se realizaron conferencias sobre temas de sistemas de información geográficos y nuevas perspectivas del agro, trasmitidas vía YouTube. En total para el año, se realizaron 10 jornadas de sensibilización de innovación, frente a 10 jornadas de sensibilización de innovación programadas, cumpliendo con el 100% y ubicando el rango del indicador en sobresaliente.</t>
  </si>
  <si>
    <t>En la vigencia 2022, se obtienen los siguientes resultados:
• Durante el primer trimestre del año 2022 el indicador de efectividad de las menciones de la UPRA en medios masivos de comunicación tuvo un comportamiento sobresaliente, debido a que la totalidad de noticias identificadas en el monitoreo a los medios masivos de comunicación nacionales hacían mención a la UPRA de forma positiva o neutra, obteniendo así un resultado del 100% por lo cual no fue necesario implementar acciones correctivas.
• Durante el segundo trimestre del año 2022 el indicador de efectividad de las menciones de la UPRA en medios masivos de comunicación tuvo un comportamiento sobresaliente, ya que el 99% de las noticias identificadas en el monitoreo mensual que se realiza a los medios masivos de comunicación nacionales hacían mención a la UPRA de forma positiva o neutra, en el mes de abril se identificó una noticia con tono negativo la cual a pesar de tener un tono negativo, mencionó a la UPRA como referencia para hablar de cifras sobre la distribución de la propiedad, más no para referirse negativamente sobre la gestión de la Entidad. Debido al resultado del indicador no fue necesario implementar acciones correctivas.
• Durante el tercer trimestre del año 2022 el indicador de efectividad de las menciones de la UPRA en medios masivos de comunicación tuvo un comportamiento sobresaliente, ya que el 98% de las noticias identificadas en el monitoreo mensual que se realiza a los medios masivos de comunicación nacionales hacían mención a la UPRA de forma positiva o neutra. Debido al resultado del indicador no fue necesario implementar acciones correctivas.
• Durante el cuarto trimestre del año 2022 el indicador de efectividad de las menciones de la UPRA en medios masivos de comunicación tuvo un comportamiento sobresaliente, ya que el 99% de las noticias identificadas en el monitoreo mensual que se realiza a los medios masivos de comunicación nacionales hacían mención a la UPRA de forma positiva o neutra.</t>
  </si>
  <si>
    <t>En el transcurso del año 2022 se realizaron dos jornadas de diálogo en el marco de la Estrategia de Rendición de cuentas, en las cuales se presentaron los productos: Plan de Ordenamiento Productivo de la Cadena de Maíz en Colombia y la Nueva versión del SIPRA, las encuentas de evaluación fueron contestadas por 34 personas en total entre las dos jornadas, y para el 99% de los encuestados los productos presentados fueron de utilidad principalmente para para actividades laborales y en menor porcentaje para actividades académicas y personales. Dado lo anterior el resultado obtenido para este indicador es del 97%, quedando así en un nivel sobresaliente.</t>
  </si>
  <si>
    <t>En la vigencia 2022 el total de funcionarios capacitados fue de 84, que corresponden a 61 antiguos y 23 nuevos, con un cumplimiento para la vigencia del 125%. El dato de las personas capacitadas corresponde a las personas que asistieron a los eventos programados por la Secretaría General y la Oficina TIC, así: Inducción y reentrenamiento en puesto de trabajo, Retiro programado, servicio memorable, taller de adaptación laboral, Taller fortaleciendo el liderazgo, prevención del Burn Out, SIGRA, y 4 encuentros de valor. Con respecto al número de personas capacitadas en el el periodo de enero de 2019 a diciembre de 2022, se obtiene un valor acumulado de 285 personas de la meta de 268 del cuatrienio, para un avance del 106% en el periodo 2019 - 2022, ubicando el indicador de personas capacitadas en el rango sobresaliente.
Nota: Se debe tener en cuenta que durante la vigencia 2022, se presentaron 26 nuevas vinculaciones a la entidad, manteniendo en promedio 12 vacantes durante el 2022.</t>
  </si>
  <si>
    <t>Para la medición de este indicador se establecieron 8 categorías de eventos y se definió como evento cualquier actividad organizada por la UPRA dirigida a sus grupos de valor, el cual puede ser desarrollado de manera presencial o virtual para la difusión o uso y apropiación de los productos y servicios para la planificación rural agropecuaria. Estas 8 categorías son:
· Planificación del ordenamiento departamental
· Planificación del ordenamiento nacional
· Gestión de información agropecuaria
· Comunicación organizacional
· Gestión del conocimiento e innovación
· Uso y apropiación
· Rendición de cuentas
· Eventos de difusión por canales propios y canales masivos
Durante el año 2022 la UPRA organizó eventos relacionados con las 8 categorías anteriormente mencionadas, con lo cual el indicador obtuvo un resultado del 100% , ubicándose en un rango sobresaliente.</t>
  </si>
  <si>
    <r>
      <rPr>
        <b/>
        <sz val="12"/>
        <rFont val="Arial"/>
        <family val="2"/>
      </rPr>
      <t>• III TRIMESTRE</t>
    </r>
    <r>
      <rPr>
        <sz val="12"/>
        <rFont val="Arial"/>
        <family val="2"/>
      </rPr>
      <t xml:space="preserve">
Para el tercer trimestre de 2022 se presenta un cumplimiento del 95,1% situándose en un rango sobresaliente el avance en la generación de productos del ámbito territorial. La brecha para alcanzar el 100% se presenta en dos productos: evaluación de tierras, por dificultades en contactar y validar con todos los actores territoriales involucrados en el proceso de evaluación de tierras, y seguimiento y evaluación de políticas, como quiera que  las reuniones  para socializar los resultados de la evaluación se llevarán a cabo una vez tomen posesión de los cargos los nuevos directivos de las entidades relacionadas.
En general el avance en el desarrollo de los productos durante el segundo  trimestre estuvo de acuerdo con lo programado.
• </t>
    </r>
    <r>
      <rPr>
        <b/>
        <sz val="12"/>
        <rFont val="Arial"/>
        <family val="2"/>
      </rPr>
      <t>IV TRIMESTRE</t>
    </r>
    <r>
      <rPr>
        <sz val="12"/>
        <rFont val="Arial"/>
        <family val="2"/>
      </rPr>
      <t xml:space="preserve">
Para el cuarto trimestre de 2022 se presenta un cumplimiento del 100% situándose en un rango sobresaliente el avance en la generación de productos del ámbito territorial. 
En general el avance en el desarrollo de los productos durante el cuarto  trimestre estuvo de acuerdo con lo programado.</t>
    </r>
  </si>
  <si>
    <t>Para la vigencia 2022 los eventos de transferencia de información y/o conocimiento a los funcionarios departamentales presenta un cumplimiento del 100 % (2 de 2) y 100% de avance para el cuatrienio (8 de 8) situándose en un rango sobresaliente. La gestión adelantada a diciembre 31 de 2022 se resume en:
Se llevaron a cabo eventos de trasferencia de información y/o conocimiento en dos temáticas: Cartas de Paisaje Agropecuario y Gestión Territorial:
1. Cartas de Paisaje Agropecuario:
• Taller de priorización de actividades del plan de acción de la Carta del Paisaje Ganadero de Sabana Inundable de Paz de Ariporo
• Entrega del documento Cartas del Paisaje Ganadero de Sabana Inundable de Paz de Ariporo por parte del director general, Felipe Fonseca Fino a las autoridades del municipio de Paz de Ariporo
• Ponencia sobre Cartas del paisaje agropecuario que ha sido aceptada en el VIII Congreso Internacional en Desarrollo Humano y Rural Sustentable. 
• Taller Implementación de Unidades de Planificación Rural – UPR en el Componente Rural POT. Municipio de Paz de Ariporo y presentación avances y ruta de cierre al proyecto Cartas de Paisaje Agropecuario
• Realización del evento “Segundo Panel Nacional de Paisajes Agropecuarios - Retos en la Gestión y Protección de los Paisajes Agropecuarios en Colombia" 
2. Gestión Territorial:
• Socialización Metodología Costos y Evaluación Financiera con el departamento del Meta 
• Reunión de Socialización- TUT Aguacate-Meta 
• Acompañamiento a la socialización de la Estrategia Territorial para la Regularización de Predios Rurales para el departamento del Meta.
• Acompañamiento a la socialización de resultados de la iniciativa de precios comerciales de la tierra rural en el departamento del Meta.
• Socialización de metodología de estructuración de costos y evaluación financiera de alternativas y sistemas productivos a escala departamental, al equipo técnico de la Secretaría de Agricultura y Desarrollo Rural de Antioquia. 
• Realizar la Socialización de la Estrategia de Regularización de la Propiedad Rural para el departamento de Antioquia.
• Socialización lista de alternativas productivas agropecuarias priorizadas y alternativas promisorias para el departamento del Guaviare.
• Socialización de Metodología y acuerdos en Evaluación de Tierras, participar en la segunda sesión de la mesa de la frontera agrícola del departamento del Guaviare.
• Socialización del Plan de Agrologística del Huila al Grupo de Liderazgo Territorial y otros actores del sector agropecuario del departamento, como una de las actividades para validar y dar a conocer cada uno de los aspectos desarrollados en el plan, para tal fin se contó con el apoyo del equipo de la Secretaría de Agricultura y Minería de la Gobernación del Huila. 
• Revisión resultados talleres presenciales con actores territoriales y concertación final de la lista de priorización de alternativas productivas con la Secretaria de Desarrollo Agropecuario del departamento de Risaralda y UPRA.
• Acompañamiento a la socialización de la Estrategia Territorial para la Regularización de Predios Rurales para el departamento del Casanare. 
• Presentación resultados Taller de priorización de alternativas productivas para Arauca 
• Acompañamiento a la socialización de la Estrategia Territorial para la Regularización de Predios Rurales para el departamento de Arauca
• Acompañamiento a la socialización de resultados de la iniciativa de precios comerciales de la tierra rural en el departamento de Arauca.
• Acompañamiento a la socialización de la Estrategia Territorial para la Regularización de Predios Rurales para el departamento del Vichada.
• Acompañamiento a la socialización de resultados de la iniciativa de precios comerciales de la tierra rural en el departamento de Vichada.
• Socialización del Diagnóstico de la UPR e identificar acciones para la etapa de formulación con la Secretaria de Planeación de la Alcaldía de Montería
• Socialización de los resultados del estudio sobre la “Distribución de la propiedad rural en la Orinoquía” 
• Taller SNUIRA – PES Agropecuario  
• Talleres para la recolección de información primaria para el cálculo de la UAF en Aracataca 
• Presentación de la metodología para el cálculo de la Unidad Agrícola Familiar por Unidades Físicas Homogéneas a la Asociación de Cabildos Indígenas del Norte - ACIN
• Taller – Socialización de Evaluación de Tierras del departamento de La Guajira y capacitación SIPRA</t>
  </si>
  <si>
    <t>Durante el segundo semestre de la vigencia 2022, se detectaron un total de 219 vulnerabilidades, de las cuales se gestionaron 159 vulnerabilidades, de las cuales persisten 69, obteniendo una calificación del 73% el cual ubica el indicador en el rango mínimo. 
Nota: el total de vulnerabilidades gestionadas fue determinado en el mes de febrero de 2023 a través de la ejecución de un nuevo análisis aplicado sobre los nodos inicialmente analizados el segundo semestre de 2022.
Ubicación de evidencias:\02.TIC\02.42_REPORTE_SI\RegistrosGestionTI\2022\EvidenciasST\Seguridad_Informacion\Analisis_Vulnerabilidades\Analisis_Indicador</t>
  </si>
  <si>
    <t>SEPTIEMBRE, OCTUBRE NOVIEMBRE y DICIEMBRE:  Para el III cuatrimestre de la vigencia 2022 el indicador se ubicó en un rango sobresaliente, muestra un resultado de 97,7%, 99%, 98% y 97,7 % respectivamente, lo cual indica que se realizó una efectiva ejecución al PAC en la Entidad, ejecutando las respectivas obligaciones durante estos periodos de acuerdo a lo programado por las respectivas áreas, esto permitió dar cumplimiento a las metas establecidas para el INPANUT</t>
  </si>
  <si>
    <t xml:space="preserve">Para este Cuatrimestre, el indicador nos refleja una ejecución sobresaliente promedio de 97% Mostrando que  para los meses de Septiembre  octubre  noviembre y diciembre   se dio una gestión en compromisos  de $27.248.664.654, 28.081.903.116 , 29.207.517.032  y 30.008.537.929  respectivamente,  frente a la meta de ejecución que proyectaron en el acuerdo de gestión de $28.106.755.670 , 28.775.074.853 , 30.194.312.280 y 30.865.332.571 , presentando un rezago frente a la meta presupuestada de -3%. esto esta reflejado en el rubro de incapacidades a la Entidad del mes de septiembre, con respecto al rubro de Gastos de personal, debido a la vacancia de funcionarios de planta y la programación en nomina la cual siempre es superior a lo ejecutado, para el mes de noviembre y diciembre  el rubro de Cuota de auditaje y fiscalización se ve afectado por que se presupuesto una mayor valor al requerido por la contraloría 
</t>
  </si>
  <si>
    <t>Tercer trimestre: el tercer trimestre el indicador llegó a su mejor resultado, ubicándose en el rango de sobresaliente, con una participación del 99%. Esto debido a la realización de las caminatas ecológicas, una de las actividades preferidas por los servidores, que contaron con el número de inscritos esperados; así como el taller de liderazgo para el equipo directivo donde solo hubo una persona ausente por su periodo de vacaciones. De igual forma, la actividad del día libre de la familia es aprovechada por la mayoría de los servidores, excepto dos directivos que no tomaron el día libre.
• Julio: cumpleaños julio, Caminata ecológica, Taller de liderazgo para directivos.
• Agosto: cumpleaños agosto.
• Septiembre: Cumpleaños septiembre, Día familia, Caminata Guatavita.
Cuarto trimestre: el resultado del cuarto trimestre fue de un 84%, ubicándose en el rango sobresaliente.
• Octubre: Cumpleaños, Día de los niños,  Socialización Compensar, Pre pensionados.
• Noviembre: Cumpleaños nov., Cumpleaños UPRA, Conéctate con la UPRA "Taller retroalimentación", Conéctate con la UPRA "Adaptación laboral", Seguimiento integridad.
• Diciembre: Cumpleaños dic, Navidad en familia UPRA.</t>
  </si>
  <si>
    <t>• Tercer trimestre 2022 (Julio - Sep): se evaluaron lac actividades de la Caminata ecológica al Bioparque, Taller de Liderazgo para directivos, Caminata ecológica a Guatavita. En total se respondieron 55 encuestas cuyo resultado fue del 98,2% ubicándose en el rango de sobresaliente
• Cuarto trimestre 2022 (Octubre - Dic): se evaluaron las actividades del Día de los niños, Taller de pre pensionados, Taller de retroalimentación y actividad de Adaptación laboral "Conéctate con la UPRA".   En total se respondieron 41 encuestas cuyo resultado fue del 90,2% ubicándose en el rango de sobresaliente
En conclusión, el indicador estuvo en un rango sobresaliente a lo largo del año, y se obtuvieron observaciones para el mejoramiento de actividades futuras. La participación en las encuestas de satisfacción se podría fortalecer para obtener la retroalimentación de más personas y así poder diseñar e implementar actividades que satisfagan a los servidores de la entidad.</t>
  </si>
  <si>
    <r>
      <rPr>
        <b/>
        <sz val="12"/>
        <rFont val="Arial"/>
        <family val="2"/>
      </rPr>
      <t xml:space="preserve">• Septiembre: </t>
    </r>
    <r>
      <rPr>
        <sz val="12"/>
        <rFont val="Arial"/>
        <family val="2"/>
      </rPr>
      <t xml:space="preserve">Se tiene un cumplimiento del 100 %, ubicándose en un rango sobresaliente. Se fortalece la ejecución de actividades presenciales con la incorporación de servidores por concurso de meritocracia, lo cual permite cumplir en su totalidad las actividades planeadas del mes del Plan Anual de Trabajo de SST, fortaleciendo las actividades del Plan de Emergencias en relación con la conformación de nuevas brigadas con los funcionarios que se vinculan y la planeación del simulacro de evacuación del 2 de Octubre. Se continua con la programación de exámenes médicos ocupacionales de ingreso y egreso de los servidores. 
• </t>
    </r>
    <r>
      <rPr>
        <b/>
        <sz val="12"/>
        <rFont val="Arial"/>
        <family val="2"/>
      </rPr>
      <t xml:space="preserve">Octubre: </t>
    </r>
    <r>
      <rPr>
        <sz val="12"/>
        <rFont val="Arial"/>
        <family val="2"/>
      </rPr>
      <t xml:space="preserve">Se tiene un cumplimiento del 121 %, ubicándose en un rango sobresaliente. Se ejecuta el simulacro distrital de evacuación y se realizan actividades propias de Seguridad y Salud en el Trabajo en relación con la revisión de equipos de emergencia y su estado, para evaluar su reemplazo, la formulación de proyectos para las modalidades de trabajo a distancia, inducción presencial de SST y otras actividades como la planeación de actividades con proveedores y la ampliación del plan de trabajo con POSITIVA Compañía de Seguros. Se continúan con las actividades de exámenes médicos ocupacionales de ingreso y de egreso de servidores. 
• </t>
    </r>
    <r>
      <rPr>
        <b/>
        <sz val="12"/>
        <rFont val="Arial"/>
        <family val="2"/>
      </rPr>
      <t>Noviembre:</t>
    </r>
    <r>
      <rPr>
        <sz val="12"/>
        <rFont val="Arial"/>
        <family val="2"/>
      </rPr>
      <t xml:space="preserve"> Se tiene un cumplimiento del 141 %, ubicándose en un rango sobresaliente. Se realizan actividades enfocadas a la inspección de puestos de trabajo por orden y aseo, se realiza la campaña de vacunación en la Entidad, se elabora la planeación para la implementación de la modalidad de Teletrabajo y se realiza la proyección para el cambio de extintores de agente limpio para el 2023, además de la estandarización de documentos del Sistema de Gestión de Seguridad y Salud en el Trabajo, así como el reporte continuo de comisiones a la ARL. 
• </t>
    </r>
    <r>
      <rPr>
        <b/>
        <sz val="12"/>
        <rFont val="Arial"/>
        <family val="2"/>
      </rPr>
      <t xml:space="preserve">Diciembre: </t>
    </r>
    <r>
      <rPr>
        <sz val="12"/>
        <rFont val="Arial"/>
        <family val="2"/>
      </rPr>
      <t xml:space="preserve">Se tiene un cumplimiento del 87 %, ubicándose en un rango sobresaliente. Se realiza inspecciones en puesto de trabajo con enfoque biomecánico, convocatoria a conformación de Comités, levantamiento de información para MEDEVAC, programación de exámenes médicos ocupacionales de ingreso y egreso y se realiza el preliminar  de estudios previos para exámenes médicos ocupacionales para la vigencia 2023, Se apoya la elaboración de la encuesta para el Diagnóstico de Necesidades de Aprendizaje Organizacional. Se realiza la revisión por la Alta Dirección del SG SST del año 2022 en el Comité CIGEDE. </t>
    </r>
  </si>
  <si>
    <r>
      <rPr>
        <b/>
        <sz val="12"/>
        <rFont val="Arial"/>
        <family val="2"/>
      </rPr>
      <t>Septiembre:</t>
    </r>
    <r>
      <rPr>
        <sz val="12"/>
        <rFont val="Arial"/>
        <family val="2"/>
      </rPr>
      <t xml:space="preserve"> Para este mes el indicador refleja un resultado del 0,7 %, ubicándose en un rango sobresaliente. Por las vinculaciones de funcionarios nuevos se retira servidor con caso de incapacidad de mas de 180 días, lo cual impacta el indicador a la baja, ya que se presentan casos de incapacidades de máximo 10 días. 
</t>
    </r>
    <r>
      <rPr>
        <b/>
        <sz val="12"/>
        <rFont val="Arial"/>
        <family val="2"/>
      </rPr>
      <t xml:space="preserve">Octubre: </t>
    </r>
    <r>
      <rPr>
        <sz val="12"/>
        <rFont val="Arial"/>
        <family val="2"/>
      </rPr>
      <t xml:space="preserve">Para este mes el indicador refleja un resultado del 1,7 %, ubicándose en un rango Satisfactorio. Se presentan casos de incapacidades con prorroga lo cual conduce al indicador a aumentar nuevamente, lo cual se auna con el menor numero de servidores que conduce a tener un indicador sostenido a o largo del año. 
</t>
    </r>
    <r>
      <rPr>
        <b/>
        <sz val="12"/>
        <rFont val="Arial"/>
        <family val="2"/>
      </rPr>
      <t>Noviembre:</t>
    </r>
    <r>
      <rPr>
        <sz val="12"/>
        <rFont val="Arial"/>
        <family val="2"/>
      </rPr>
      <t xml:space="preserve"> Para este mes el indicador refleja un resultado del 3,1 %, ubicándose en un rango satisfactorio. Adicional al caso de prorroga de incapacidad que se presenta en una funcionaria con embarazo de alto riesgo, se presenta un caso de origen común en la Entidad que corresponde a un caso de origen laboral en el empleo de docencia de un servidor de la dependencia de DUESAT que conduce al aumento del indicador de ausentismo para este mes. Este aumento es mas notorio dada la cantidad de funcionarios de la planta global.    
</t>
    </r>
    <r>
      <rPr>
        <b/>
        <sz val="12"/>
        <rFont val="Arial"/>
        <family val="2"/>
      </rPr>
      <t xml:space="preserve">Diciembre: </t>
    </r>
    <r>
      <rPr>
        <sz val="12"/>
        <rFont val="Arial"/>
        <family val="2"/>
      </rPr>
      <t xml:space="preserve">Para este mes el indicador refleja un resultado del 2,7 %, ubicándose en un rango satisfactorio. Se mantienen los casos presentados en el mes anterior, que es lo que le da el mayor peso al indicador del mes de Diciembre, Se presentan nuevos casos, con pocos días. Un caso en especial, de origen biomecánico se solicita inspección de puesto de trabajo por origen biomecánico, el cual se realiza con apoyo de ARL. </t>
    </r>
  </si>
  <si>
    <t xml:space="preserve">segundo semestre: el resultado del segundo semestre es de un 96%, ubicándose en el rango sobresaliente. Cabe resaltar que en el mes de agosto y septiembre se retrasaron algunas actividades, debido a que se dedicó tiempo a la preparación y el ingreso de nuevos servidores por el concurso de méritos. Sin embargo las actividades que no se realizaron en estos dos meses, se llevaron a cabo en octubre y noviembre. 
En el año no se llevaron a cabo dos actividades: en junio la actividad Fin de semana largo; y en octubre la charla sobre Depresión y cuidado de la salud mental, sin embargo esta última actividad se trabajó desde SST en el marco del Día mundial de la lucha contra la depresión.
Julio: mensaje de cumpleaños (Lorna Andrade, Luz Malagón, Dora Inés Rey, Ricardo Siachoque y Diego Rodríguez), Caminata ecológica, Taller de liderazgo para directivos, Conflicto de intereses (elaboración preliminar de protocolo).
Agosto: mensaje de cumpleaños (Fidel Londoño, Claudia Guerrero, Liliana Martínez y Nelson Javier Díaz).
Septiembre: mensaje de cumpleaños (Alejandro Flórez, Carlos Rey, Andrea Romero, Niyireth Sánchez); Día de la familia semestre II, Protocolo conflictos de interés.
Octubre: mensaje de cumpleaños (Estela Balaguera, Alvaro Estupinan, Jairo Romero), Día de los niños, Socialización Compensar (para nuevos ingresos), Tiempo en familia, Actividad Pre pensionados (desvinculación laboral asistida), Campaña Código de integridad (elaborada por Comunicaciones).
Noviembre: mensaje cumpleaños, Cumpleaños UPRA, Seguimiento integridad (se incluyó dentro de la encuesta de necesidades de bienestar), Taller de retroalimentación, Adaptación laboral (estos dos últimos se desarrollaron en el marco de la actividad "Conéctate con la UPRA), Sensibilización diversidad e inclusión "Empoderamiento de la mujer" organizado por Compensar.
Diciembre: mensaje de cumpleaños y novenas navideñas.
</t>
  </si>
  <si>
    <t xml:space="preserve">Segundo semestre: Para este periodo el indicador refleja un cumplimiento del 91,7 %, ubicándose en un rango sobresaliente. Se continuo con la implementación de medidas de control acorde al plan de trabajo anual en Seguridad y Salud en el Trabajo. Teniendo en cuenta el cambio de la condiciones de la modalidad de trabajo en la Entidad a partir de segundo semestre, se actualizó la matriz de peligros, obteniendo una calificación diferente en los peligros identificados. Se encuentra también que no se esta midiendo el impacto de las medidas de control implementadas. En la evaluación del indicador se observa que el segundo semestre es un efecto acumulativo. Por esta razón se encuentra una variación importante en el resultado de los dos semestres evaluados.  Se encuentra también que las medidas de control implementadas se enfocan a trabajo en casa (primer semestre) y presencial en oficina (segundo semestre). En los peligros identificados en la actividad de Comisiones, se encuentra un nivel bajo de implementación las medidas de control con nivel de riesgo II. </t>
  </si>
  <si>
    <t xml:space="preserve">El acumulado de bases de datos producidas o gestionadas a diciembre de 2022, corresponde a 436, cumpliendo en un 2180%, quedando en un rando sobresaliente, con el siguiente detalle:
• Febrero/2022: ANT (2), ASOCAÑA (1), Banco de la República (1), DANE (17), FEDEARROZ (5), (FEDECAFÉ (1), FEDEGAN (1), FEDEPALMA (1), FINAGRO (4), IDEAM (4), Minagricultura (5), Minambiente (1), Mineducación (2), UAESPNN (3), Policía Nacional (1), The World Bank (1), US Deparment of Agriculture - USDA (1).
• Marzo/2022: ASOCAÑA (1), ANH (1), ANM (3), Banco de la República (1), DANE (5), FEDEARROZ (6), (FEDECAFÉ (1), FEDEGAN (2), FEDEPALMA (4), FINAGRO (2), IDEAM (8), Minagricultura (4), UAESPNN (4), The World Bank (1), US Deparment of Agriculture - USDA (1), URT (2), UNGRD (1), SGC (1).
• Abril/2022: ASOCAÑA (1), Banco de la República (1), DANE (4), FEDEARROZ (4), FEDECAFÉ (1), FEDEGAN (2), FEDEPALMA (1), FINAGRO (2), IDEAM (4), Minagricultura (5), UAESPNN (3), The World Bank (1), US Deparment of Agriculture - USDA (1).
• Mayo/2022: ASOCAÑA (1), Banco de la República (1), DANE (16), FEDEARROZ (2), FEDECAFÉ (1), FEDEGAN (1), FEDEPALMA (1), FINAGRO (2), IDEAM (4), Minagricultura (5), UAESPNN (3), The World Bank (1), US Deparment of Agriculture - USDA (1), Minambiente (1).
• Junio de 2022: La medición para el mes de junio 2022, corresponde a 36 bases de datos producidas o gestionadas, las cuales hacen referencia a información alfanumérica y productos cartográficos así: ASOCAÑA (1), Banco de la República (1), DANE (9), FEDEARROZ (2), FEDECAFÉ (1), FEDEGAN (1), FEDEPALMA (1), FINAGRO (2), IDEAM (4), Minagricultura (5), Minambiente (1), UAESPNN (3), SGC (1), The World Bank (1), URT (2), US Deparment of Agriculture - USDA (1). Con respecto a las bases de datos producidas o gestionadas del cuatrienio, en el período de enero 2020 a junio de 2022, se obtiene un resultado acumulado de 554 bases de datos producidas o gestionadas de la meta correspondiente a 80 bases de datos producidas o gestionadas para un avance de 693% en el cuatrienio 2020 - 2023.
• Julio 2022: ASOCAÑA (1), Banco de la República (1), DANE (9), FEDEARROZ (2), FEDECAFÉ (1), FEDEGAN (1), FEDEPALMA (1), FINAGRO (2), ICA (6), IDEAM (4), IGAC (1), Minagricultura (5), UAESPNN (4), The World Bank (1), US Deparment of Agriculture - USDA (1). 
• Agosto 2022: ANM (2), ASOCAÑA (1), Banco de la República (1), DANE (14), FEDEARROZ (2), FEDECAFÉ (1), FEDEGAN (1), FEDEPALMA (2), FINAGRO (3), IDEAM (5), Minagricultura (5), Minambiente (1), Mineducación (2), UAESPNN (3), The World Bank (1), US Deparment of Agriculture - USDA (1).
• Septiembre 2022: ANH (1), ANT (2), ASOCAÑA (1), Banco de la República (1), DANE (9), FEDEARROZ (3), FEDECAFÉ (1), FEDEGAN (1), FEDEPALMA (1), FINAGRO (2), IDEAM (4), INVIAS (1), Minagricultura (5), Minambiente (3), UAESPNN (4), SGC (1), The World Bank (1), URT (2), US Deparment of Agriculture - USDA (1).
• Octubre 2022: ASOCAÑA (1), Banco de la República (1), DANE (8), FEDEARROZ (5), FEDECAFÉ (1), FEDEGAN (1), FEDEPALMA (1), FINAGRO (3), Minagricultura (5), ODC (1), UAESPNN (3), The World Bank (1), US Deparment of Agriculture - USDA (1).
• Noviembre 2022: ANT (2), ASOCAÑA (1), Banco de la República (1), Contaduría General de la Nación (3), DANE (12), FEDEARROZ (2), FEDECAFÉ (1), FEDEGAN (1), FEDEPALMA (1), FINAGRO (3), Minagricultura (5), UAESPNN (3), The World Bank (1), US Deparment of Agriculture - USDA (1). 
• Diciembre 2022:ANH (1), ASOCAÑA (1), Banco de la República (1), Contaduría General de la Nación (3), DANE (8), FEDEARROZ (2), FEDEGAN (1), FINAGRO (3), Minagricultura (5), Minambiente (3), UAESPNN (3), SGC (1), The World Bank (1), URT (1).
Con respecto a las bases de datos producidas o gestionadas del cuatrienio, se obtiene un resultado acumulado de 785 bases de datos producidas o gestionadas de la meta correspondiente a 80 bases de datos producidas o gestionadas para un cumplimiento de 1001% en el cuatrienio 2019-2022, ubicandose en un rango sobresaliente.
</t>
  </si>
  <si>
    <t xml:space="preserve"> El avance en el cumplimiento de los estándares mínimos del SG-SST es del 3,2 % respecto a la vigencia anterior, ubicándose en un rango satisfactorio. Al analizar los resultados de la autoevaluación de estándares mínimos por componente, se evidencia un avance en los componentes del verificar y actuar, en relación con el cumplimiento de la auditoría anual del SG SST y la elaboración de planes de mejora. Sin embargo, la dinámica de la Entidad por la gestión del cambio en relación con el retorno a la presencialidad y la planeación en la implementación de las modalidades de trabajo a distancia y demás actividades no permitieron revisar y actualizar la política acorde al contexto propio de la Entidad. También se evidencia que no se esta evaluando la efectividad en las medidas de control, lo que impide determinar el impacto de las actividades de SST en los trabajadores.  Adicional a ello, teniendo en cuenta la población y el alcance del SG SST determinado por la normatividad, es necesario planear actividades para una modalidad híbrida, teniendo en cuenta que los funcionarios se encuentran en presencialidad y los contratistas cumplen sus obligaciones contractuales en modalidad virtual.</t>
  </si>
  <si>
    <t>Para la vigencia 2022 el avance en el cumplimiento de los estándares mínimos del SG-SST es del 3,2 % ubicándose en un rango satisfactorio.
El indicador en su promedio anual, refleja un comportamiento sobresaliente de acuerdo al rango definido.</t>
  </si>
  <si>
    <r>
      <rPr>
        <b/>
        <sz val="12"/>
        <rFont val="Arial"/>
        <family val="2"/>
      </rPr>
      <t>II Semestre 2022</t>
    </r>
    <r>
      <rPr>
        <sz val="12"/>
        <rFont val="Arial"/>
        <family val="2"/>
      </rPr>
      <t xml:space="preserve">
El resultado de la medición del segundo semestre es del 100%, ubicándose  en un rango sobresaliente, dando cumplimiento a la totalidad de las actividades programadas.
A partir del mes de septiembre comenzaron a ingresar funcionarios nuevos y las actividades del PIC se enfocaron principalmente en la inducción y en el entrenamiento en puesto de trabajo de los nuevos funcionarios.  Sin embargo, se realizaron también algunas capacitaciones sobre diferentes temáticas:
Julio: se realizó  la capacitación "Retiro programado de servidores"; Taller de liderazgo transformacional para directivos del Plan de Incentivos Institucionales; Taller Ciencia de datos y sector agropecuario; Encuentro de valor: Let´s make history; "Salvando el día" seguridad de la información.
Agosto: se realizó inducción general y entrenamiento en puesto de trabajo a un (1) funcionario en periodo de prueba por el concurso de méritos; capacitación sobre Prevención del acoso sexual para el Comité de Convivencia laboral; capacitación de Ruta de retiro para la dependencia de OSPMT y de la oficina TIC.
Septiembre: se realizó inducción general y entrenamiento en puesto de trabajo a trece (13) funcionarios que se vincularon en periodo de prueba por el concurso de méritos; y Taller ejercicios para cerebros creativos.
Octubre: se realizó inducción general y entrenamiento en puesto de trabajo a siete (7) funcionarios que se vincularon en periodo de prueba por el concurso de méritos. Así mismo, se realizó el Taller de prepensionados desde Incentivos Institucionales.
Noviembre: se realizó inducción general y entrenamiento en puesto de trabajo a un (1) funcionario que se vinculó en periodo de prueba por el concurso de méritos. Así mismo, se realizó una capacitación al COPASST sobre modalidades de trabajo a distancia; Taller de Retroalimentación, y Adaptación laboral con taller de trabajo colaborativo, así como de diversidad e inclusión "Empoderamiento femenino".
Diciembre: se realizó inducción general y entrenamiento en puesto de trabajo a cuatro (4) funcionarios que se vincularon en periodo de prueba por el concurso de méritos.  Así mismo, se realizó la capacitación de Gestión de incapacidades desde SST.
</t>
    </r>
  </si>
  <si>
    <t>Dentro del periodo de medición (01/07/2022 a 30/09/2022) se adelantaron 16 necesidades contractuales (varias líneas del PAA para una sola necesidad - tiquetes aéreos) generado 14 contratos, de conformidad con las modalidades de selección de contratistas establecidos por la ley 1150 de 2007 y el Plan Anual de Adquisiciones - PAA de la UPRA, de las cuales 2 se elaboraron el mismo día de radicación del proceso; 4 al siguiente día de radicación; 2 a los dos siguientes días de radicación; 3 al tercer día de radicación; 1 el ultimo día de radicación; 1 al sexto día de radicación (CO1.PCCNTR.3779225 de 2022 suscrito con CLAUDIA NANCY AGUIRRE GUTIERREZ, el contrato se estructuró dentro del termino establecido, pero debido a situaciones de salud del ordenador del gasto de la Unidad, se demoró en la aprobación, sobrepasando el termino establecido.); y 1 a los trece días de radicación (CO1.PCCNTR.4016756  de 2022 suscrito con SAS INSTITUTE COLOMBIA SAS, la firma contratista demoró la revisión y aprobación del contrato en la plataforma transaccional SECOP II, aunque el contrato quedó gestionado el mismo 12 de septiembre de 2022 dentro del periodo de medición) 
Dentro del periodo de medición (01/10/2022 a 31/12/2022) se adelantaron 29 necesidades contractuales, generado 29 contratos, de conformidad con las modalidades de selección de contratistas establecidos por la ley 1150 de 2007 y el Plan Anual de Adquisiciones - PAA de la UPRA, de las cuales 7 se elaboraron el mismo día de radicación del proceso; 6 al siguiente día de radicación; 10 a los dos siguientes días de radicación; 3 al tercer día de radicación; 2 al cuarto día de radicación; y 1 al doceavo día de radicación (CO1.PCCNTR.4176216 de 2022 suscrito con la ESCUELA SUPERIOR DE ADMINISTRACIÓN PÚBLICA – ESAP, el Contrato se estructuró el mismo día de la radicación. La ESAP demoró su aceptación debido a la revisión por ellos efectuada, y la UPRA requirió dicha aceptación en más de tres oportunidades.).
Por lo tanto, el comportamiento de indicador en el tercer y cuarto trimestre de 2022, refleja un comportamiento SOBRESALIENTE de acuerdo al rango definido.</t>
  </si>
  <si>
    <t>Como resultado del análisis, el cual contempla la totalidad de la vigencia 2022, se refleja que las actividades administrativas se han adelantado dentro de los periodos legales respectivos, por lo cual el indicador será revisado o reformulado con la finalidad que la medición del indicador aporte resultado para la toma de decisiones estratégicas de la entidad. Lo anterior demuestra que con la debida gestión administrativa adelantada,  el indicador propuesto ya cumplió su ciclo de utilidad, por lo que el mismo al "madurar" requiere de su revisión, ajuste o eliminación.</t>
  </si>
  <si>
    <t>El tercer cuatrimestre presenta un desempeño sobresaliente (1%) por causa de un comportamiento poco variable en el consumo de la energía de la entidad. Es importante mencionar que, aunado a lo anterior y como mencionado en el reporte del indicador del cuatrimestre pasado, el consumo de energía en la entidad presentó un aumento importante debido a una decisión administrativa del edificio de unificar los recibos de energía del tercer piso (UPRA) y el cuarto. Esta unión se dio desde el mes de agosto y los consumos reportados en los recibos de energía a partir de la fecha presentan poca variación.</t>
  </si>
  <si>
    <t>El tercer cuatrimestre reporta un desempeño sobresaliente (-21%) debido a que estos últimos meses, al ir finalizando contratos y proyectos de la entidad, la asistencia a la misma ha ido disminuyendo de forma gradual y de forma proporcional el consumo de agua. Esto se evidencia de forma clara en el análisis mes a mes, en septiembre el consumo aumentó ya que la cantidad de asistentes también lo hizo. Octubre inicia a mostrar una disminución en el consumo principalmente en virtud de la estabilización en la asistencia de los servidores a la entidad. Por su parte, noviembre es un mes donde se inicia la finalización de contratos y es debido a ello que, el consumo de agua inicia a disminuir gradualmente. Ahora bien, si bien diciembre tiene una disminución aún mayor que la de los meses anteriores por la conclusión de las actividades de la entidad, es importante anotar que debido a los tiempos administrativos el consumo registrado comprende solo los primeros días del mes.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</si>
  <si>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El tercer cuatrimestre de 2022 tuvo un desempeño sobresaliente con un  promedio de 10%. El comportamiento reportado mes a mes, demuestra la directa relación entre la cantidad de residuos generados y las personas asistiendo a la entidad. Se debe mencionar que, debido a las dinámicas que se venían desarrollando en la entidad de registro de personas que ingresan a la entidad, debido a la emergencia sanitaria, se conocía el número de personas que asistían. En los últimos meses no se ha contado con el registro exacto por lo cual se ha estimado que la cantidad de personas asistiendo es igual ya que, muchos contratistas aún desarrollan sus actividades desde casa y no están permanentemente en la entidad. Ahora bien, como es conocido, en los meses de noviembre y diciembre inicia la finalización de contratos y de actividades de la entidad, por lo cual, se considera que la disminución en la generación de residuos atiende a estas dinámicas.
Es importante mencionar que en esta nueva fórmula del indicador la constante empleada se extrajo del cálculo del porcentaje de producción per cápita correspondiente a las 8 horas laborales con respecto al dato diario reportado en el PGIRS de Bogotá.</t>
  </si>
  <si>
    <t>Para este cuatrimestre se realizaron 4 mantenimientos preventivos  a los vehículos de Upra de placa ock359 (1 preventivo ) y OCK360 ( 1 preventivo ) y las revisiones tecnomecanicas de las dos camionetas.</t>
  </si>
  <si>
    <t>Para el indicador consulta de expedientes en el corte del III trimestre el resultado fue del 100%, ubicándolo en un rango sobresaliente 
Para el indicador consulta de expedientes en el corte del IV trimestre el resultado fue del 100% , ubicándolo en un rango Sobresaliente</t>
  </si>
  <si>
    <t>Durante el tercer trimestre de 2022, se recibieron doscientos cuarenta y siete (247)  peticiones, quejas, reclamos, sugerencias y denuncias de las cuales treinta y uno  (31) presentaron extemporaneidad en el periodo analizado, corresponde al 89 % de Eficiencia con un rango satisfactorio en la atención oportuna a las PQRSD, durante el trimestre analizado. Durante el cuarto trimestre de 2022, se recibieron cuatrocientos veinticinco (425)  peticiones, quejas, reclamos, sugerencias y denuncias de las cuales setenta y tres (73) presentaron extemporaneidad en el periodo analizado, corresponde al 83 % de Eficiencia con un rango mínimo en la atención oportuna a las PQRSD, durante el trimestre analizado.</t>
  </si>
  <si>
    <t xml:space="preserve">Se muestra el avance correspondiente al cuarto periodo del indicador, sujeto a lo descrito en la hoja de vida del indicador, con la realización de las actividades planteadas para la vigencia 2022 dentro de las metas planteadas desde el Plan Institucional de Archivos PINAR y el Programa de Gestión Documental PGD de la UPRA. Se obtiene una medición del indicador sobresaliente de un 100%
</t>
  </si>
  <si>
    <t>Para la vigencia 2022, este indicador presentó 44 actividades programadas y 43 actividades ejecutadas dentro del Plan Anual de Auditoria, las cuales se ejecutaron en los tiempos establecidos. Esto muestra un porcentaje de cumplimiento del 98% ubicándolo en el rango de sobresaliente. (La actividad que quedó pendiente de realizar fue un seguimiento a la gestión del proceso evaluación independiente - Autoevaluación).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</si>
</sst>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64" formatCode="_(* #,##0.00_);_(* \(#,##0.00\);_(* &quot;-&quot;??_);_(@_)"/>
    <numFmt numFmtId="165" formatCode="_(* #,##0_);_(* \(#,##0\);_(* &quot;-&quot;??_);_(@_)"/>
    <numFmt numFmtId="166" formatCode="_-* #,##0.00_-;\-* #,##0.00_-;_-* &quot;-&quot;_-;_-@_-"/>
    <numFmt numFmtId="167" formatCode="_(* #,##0.0_);_(* \(#,##0.0\);_(* &quot;-&quot;??_);_(@_)"/>
    <numFmt numFmtId="168" formatCode="_-* #,##0.0_-;\-* #,##0.0_-;_-* &quot;-&quot;_-;_-@_-"/>
    <numFmt numFmtId="169" formatCode="0.0"/>
    <numFmt numFmtId="170" formatCode="0.0%"/>
  </numFmts>
  <fonts count="26" x14ac:knownFonts="1">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sz val="12"/>
      <name val="Arial"/>
      <family val="2"/>
    </font>
    <font>
      <b/>
      <sz val="18"/>
      <color theme="1"/>
      <name val="Arial"/>
      <family val="2"/>
    </font>
    <font>
      <sz val="12"/>
      <color theme="1"/>
      <name val="Calibri"/>
      <family val="2"/>
      <scheme val="minor"/>
    </font>
    <font>
      <sz val="12"/>
      <name val="Arial"/>
      <family val="2"/>
    </font>
    <font>
      <sz val="11"/>
      <color theme="1"/>
      <name val="Calibri"/>
      <family val="2"/>
      <scheme val="minor"/>
    </font>
    <font>
      <sz val="11"/>
      <name val="Calibri"/>
      <family val="2"/>
      <scheme val="minor"/>
    </font>
    <font>
      <b/>
      <sz val="11"/>
      <color theme="1"/>
      <name val="Calibri"/>
      <family val="2"/>
      <scheme val="minor"/>
    </font>
    <font>
      <b/>
      <sz val="12"/>
      <color theme="1"/>
      <name val="Arial"/>
      <family val="2"/>
    </font>
    <font>
      <sz val="9"/>
      <name val="Arial"/>
      <family val="2"/>
    </font>
    <font>
      <sz val="9"/>
      <color theme="1"/>
      <name val="Calibri"/>
      <family val="2"/>
      <scheme val="minor"/>
    </font>
    <font>
      <u/>
      <sz val="9"/>
      <name val="Arial"/>
      <family val="2"/>
    </font>
    <font>
      <u/>
      <sz val="10"/>
      <name val="Arial"/>
      <family val="2"/>
    </font>
    <font>
      <u/>
      <sz val="11"/>
      <name val="Arial"/>
      <family val="2"/>
    </font>
    <font>
      <u/>
      <sz val="12"/>
      <name val="Arial"/>
      <family val="2"/>
    </font>
    <font>
      <sz val="12"/>
      <color theme="1"/>
      <name val="Arial"/>
      <family val="2"/>
    </font>
    <font>
      <b/>
      <sz val="36"/>
      <color theme="1"/>
      <name val="Calibri"/>
      <family val="2"/>
      <scheme val="minor"/>
    </font>
    <font>
      <sz val="11"/>
      <color theme="0"/>
      <name val="Calibri"/>
      <family val="2"/>
      <scheme val="minor"/>
    </font>
    <font>
      <b/>
      <sz val="36"/>
      <color theme="0"/>
      <name val="Arial"/>
      <family val="2"/>
    </font>
    <font>
      <sz val="8"/>
      <name val="Calibri"/>
      <family val="2"/>
      <scheme val="minor"/>
    </font>
    <font>
      <sz val="10"/>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4" tint="-0.249977111117893"/>
        <bgColor indexed="64"/>
      </patternFill>
    </fill>
  </fills>
  <borders count="99">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77111117893"/>
      </right>
      <top style="thin">
        <color theme="9" tint="-0.24994659260841701"/>
      </top>
      <bottom/>
      <diagonal/>
    </border>
    <border>
      <left/>
      <right style="thin">
        <color theme="9" tint="-0.249977111117893"/>
      </right>
      <top/>
      <bottom/>
      <diagonal/>
    </border>
    <border>
      <left/>
      <right style="thin">
        <color theme="9" tint="-0.249977111117893"/>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4659260841701"/>
      </left>
      <right style="thin">
        <color theme="9" tint="-0.24994659260841701"/>
      </right>
      <top/>
      <bottom/>
      <diagonal/>
    </border>
    <border>
      <left/>
      <right style="thin">
        <color theme="9" tint="-0.24994659260841701"/>
      </right>
      <top style="thin">
        <color theme="9" tint="-0.24994659260841701"/>
      </top>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bottom style="thin">
        <color theme="9" tint="-0.24994659260841701"/>
      </bottom>
      <diagonal/>
    </border>
    <border>
      <left/>
      <right style="thin">
        <color theme="9" tint="-0.24994659260841701"/>
      </right>
      <top/>
      <bottom/>
      <diagonal/>
    </border>
    <border>
      <left style="thin">
        <color rgb="FF548235"/>
      </left>
      <right style="thin">
        <color rgb="FF548235"/>
      </right>
      <top/>
      <bottom style="thin">
        <color rgb="FF548235"/>
      </bottom>
      <diagonal/>
    </border>
    <border>
      <left/>
      <right style="thin">
        <color rgb="FF548235"/>
      </right>
      <top/>
      <bottom style="thin">
        <color rgb="FF548235"/>
      </bottom>
      <diagonal/>
    </border>
    <border>
      <left/>
      <right style="thin">
        <color rgb="FF548235"/>
      </right>
      <top style="thin">
        <color rgb="FF548235"/>
      </top>
      <bottom style="thin">
        <color rgb="FF548235"/>
      </bottom>
      <diagonal/>
    </border>
    <border>
      <left style="thin">
        <color rgb="FF548235"/>
      </left>
      <right style="thin">
        <color rgb="FF548235"/>
      </right>
      <top style="thin">
        <color rgb="FF548235"/>
      </top>
      <bottom style="thin">
        <color rgb="FF548235"/>
      </bottom>
      <diagonal/>
    </border>
    <border>
      <left style="thin">
        <color rgb="FF548235"/>
      </left>
      <right style="thin">
        <color rgb="FF548235"/>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4659260841701"/>
      </left>
      <right style="thin">
        <color theme="9" tint="-0.249977111117893"/>
      </right>
      <top style="thin">
        <color theme="9" tint="-0.249977111117893"/>
      </top>
      <bottom/>
      <diagonal/>
    </border>
    <border>
      <left style="thin">
        <color theme="9" tint="-0.24994659260841701"/>
      </left>
      <right style="thin">
        <color theme="9" tint="-0.249977111117893"/>
      </right>
      <top/>
      <bottom style="thin">
        <color theme="9" tint="-0.249977111117893"/>
      </bottom>
      <diagonal/>
    </border>
    <border>
      <left style="thin">
        <color theme="9" tint="-0.24994659260841701"/>
      </left>
      <right style="thin">
        <color theme="9" tint="-0.24994659260841701"/>
      </right>
      <top style="thin">
        <color theme="9" tint="-0.249977111117893"/>
      </top>
      <bottom/>
      <diagonal/>
    </border>
    <border>
      <left style="thin">
        <color theme="9" tint="-0.24994659260841701"/>
      </left>
      <right style="thin">
        <color theme="9" tint="-0.24994659260841701"/>
      </right>
      <top/>
      <bottom style="thin">
        <color theme="9" tint="-0.249977111117893"/>
      </bottom>
      <diagonal/>
    </border>
    <border>
      <left style="thin">
        <color theme="9" tint="-0.24994659260841701"/>
      </left>
      <right/>
      <top style="thin">
        <color theme="9" tint="-0.249977111117893"/>
      </top>
      <bottom/>
      <diagonal/>
    </border>
    <border>
      <left style="thin">
        <color theme="9" tint="-0.24994659260841701"/>
      </left>
      <right/>
      <top/>
      <bottom style="thin">
        <color theme="9" tint="-0.249977111117893"/>
      </bottom>
      <diagonal/>
    </border>
    <border>
      <left/>
      <right style="thin">
        <color theme="9" tint="-0.24994659260841701"/>
      </right>
      <top style="thin">
        <color theme="9" tint="-0.249977111117893"/>
      </top>
      <bottom/>
      <diagonal/>
    </border>
    <border>
      <left/>
      <right style="thin">
        <color theme="9" tint="-0.24994659260841701"/>
      </right>
      <top/>
      <bottom style="thin">
        <color theme="9" tint="-0.249977111117893"/>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style="thin">
        <color theme="9" tint="-0.249977111117893"/>
      </left>
      <right style="thin">
        <color theme="9" tint="-0.24994659260841701"/>
      </right>
      <top style="thin">
        <color theme="9" tint="-0.24994659260841701"/>
      </top>
      <bottom style="thin">
        <color theme="9" tint="-0.249977111117893"/>
      </bottom>
      <diagonal/>
    </border>
    <border>
      <left style="thin">
        <color theme="9" tint="-0.249977111117893"/>
      </left>
      <right style="thin">
        <color theme="9" tint="-0.24994659260841701"/>
      </right>
      <top style="thin">
        <color theme="9" tint="-0.249977111117893"/>
      </top>
      <bottom style="thin">
        <color theme="9" tint="-0.249977111117893"/>
      </bottom>
      <diagonal/>
    </border>
    <border>
      <left style="thin">
        <color theme="9" tint="-0.249977111117893"/>
      </left>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style="thin">
        <color theme="9" tint="-0.24994659260841701"/>
      </top>
      <bottom/>
      <diagonal/>
    </border>
    <border>
      <left style="thin">
        <color theme="9" tint="-0.249977111117893"/>
      </left>
      <right style="thin">
        <color theme="9" tint="-0.249977111117893"/>
      </right>
      <top/>
      <bottom style="thin">
        <color theme="9" tint="-0.24994659260841701"/>
      </bottom>
      <diagonal/>
    </border>
    <border>
      <left style="thin">
        <color theme="9" tint="-0.249977111117893"/>
      </left>
      <right/>
      <top style="thin">
        <color theme="9" tint="-0.24994659260841701"/>
      </top>
      <bottom/>
      <diagonal/>
    </border>
    <border>
      <left style="thin">
        <color theme="9" tint="-0.249977111117893"/>
      </left>
      <right style="thin">
        <color theme="9" tint="-0.24994659260841701"/>
      </right>
      <top style="thin">
        <color theme="9" tint="-0.249977111117893"/>
      </top>
      <bottom/>
      <diagonal/>
    </border>
    <border>
      <left style="thin">
        <color theme="9" tint="-0.249977111117893"/>
      </left>
      <right style="thin">
        <color theme="9" tint="-0.24994659260841701"/>
      </right>
      <top/>
      <bottom style="thin">
        <color theme="9" tint="-0.24994659260841701"/>
      </bottom>
      <diagonal/>
    </border>
    <border>
      <left style="thin">
        <color theme="9" tint="-0.249977111117893"/>
      </left>
      <right style="thin">
        <color theme="9" tint="-0.24994659260841701"/>
      </right>
      <top style="thin">
        <color theme="9" tint="-0.24994659260841701"/>
      </top>
      <bottom/>
      <diagonal/>
    </border>
    <border>
      <left/>
      <right/>
      <top/>
      <bottom style="thick">
        <color theme="8" tint="-0.499984740745262"/>
      </bottom>
      <diagonal/>
    </border>
    <border>
      <left/>
      <right/>
      <top/>
      <bottom style="dashed">
        <color theme="8"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9" tint="-0.24994659260841701"/>
      </top>
      <bottom style="thin">
        <color theme="9" tint="-0.249977111117893"/>
      </bottom>
      <diagonal/>
    </border>
    <border>
      <left/>
      <right style="thin">
        <color theme="9" tint="-0.249977111117893"/>
      </right>
      <top style="thin">
        <color theme="9" tint="-0.24994659260841701"/>
      </top>
      <bottom style="thin">
        <color theme="9" tint="-0.249977111117893"/>
      </bottom>
      <diagonal/>
    </border>
    <border>
      <left style="thin">
        <color theme="9" tint="-0.249977111117893"/>
      </left>
      <right/>
      <top style="thin">
        <color theme="9" tint="-0.24994659260841701"/>
      </top>
      <bottom style="thin">
        <color theme="9" tint="-0.24994659260841701"/>
      </bottom>
      <diagonal/>
    </border>
    <border>
      <left/>
      <right style="thin">
        <color theme="9" tint="-0.249977111117893"/>
      </right>
      <top style="thin">
        <color theme="9" tint="-0.24994659260841701"/>
      </top>
      <bottom style="thin">
        <color theme="9" tint="-0.24994659260841701"/>
      </bottom>
      <diagonal/>
    </border>
    <border>
      <left style="thin">
        <color theme="9" tint="-0.249977111117893"/>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77111117893"/>
      </bottom>
      <diagonal/>
    </border>
    <border>
      <left style="thin">
        <color theme="9" tint="-0.249977111117893"/>
      </left>
      <right/>
      <top style="thin">
        <color theme="9" tint="-0.24994659260841701"/>
      </top>
      <bottom style="thin">
        <color theme="9" tint="-0.249977111117893"/>
      </bottom>
      <diagonal/>
    </border>
    <border>
      <left style="thin">
        <color theme="0"/>
      </left>
      <right style="thin">
        <color theme="0"/>
      </right>
      <top/>
      <bottom style="thin">
        <color theme="0"/>
      </bottom>
      <diagonal/>
    </border>
    <border>
      <left style="thin">
        <color theme="8" tint="0.79998168889431442"/>
      </left>
      <right style="thin">
        <color theme="8" tint="0.79998168889431442"/>
      </right>
      <top style="thin">
        <color theme="0"/>
      </top>
      <bottom style="thin">
        <color theme="0"/>
      </bottom>
      <diagonal/>
    </border>
    <border>
      <left style="thin">
        <color theme="8" tint="0.79998168889431442"/>
      </left>
      <right style="thin">
        <color theme="0"/>
      </right>
      <top style="thin">
        <color theme="0"/>
      </top>
      <bottom style="thin">
        <color theme="0"/>
      </bottom>
      <diagonal/>
    </border>
    <border>
      <left style="thin">
        <color theme="0"/>
      </left>
      <right style="thin">
        <color theme="8" tint="0.79998168889431442"/>
      </right>
      <top style="thin">
        <color theme="0"/>
      </top>
      <bottom style="thin">
        <color theme="0"/>
      </bottom>
      <diagonal/>
    </border>
    <border>
      <left/>
      <right style="thin">
        <color theme="8" tint="0.59996337778862885"/>
      </right>
      <top style="thin">
        <color theme="0"/>
      </top>
      <bottom/>
      <diagonal/>
    </border>
    <border>
      <left style="thin">
        <color theme="8" tint="0.59996337778862885"/>
      </left>
      <right style="thin">
        <color theme="8" tint="0.59996337778862885"/>
      </right>
      <top style="thin">
        <color theme="0"/>
      </top>
      <bottom/>
      <diagonal/>
    </border>
    <border>
      <left style="thin">
        <color theme="8" tint="0.59996337778862885"/>
      </left>
      <right style="thin">
        <color theme="0"/>
      </right>
      <top style="thin">
        <color theme="0"/>
      </top>
      <bottom/>
      <diagonal/>
    </border>
    <border>
      <left style="thin">
        <color theme="0"/>
      </left>
      <right style="thin">
        <color theme="8" tint="0.59996337778862885"/>
      </right>
      <top style="thin">
        <color theme="0"/>
      </top>
      <bottom style="thin">
        <color theme="0"/>
      </bottom>
      <diagonal/>
    </border>
    <border>
      <left style="thin">
        <color theme="8" tint="0.59996337778862885"/>
      </left>
      <right style="thin">
        <color theme="8" tint="0.59996337778862885"/>
      </right>
      <top style="thin">
        <color theme="0"/>
      </top>
      <bottom style="thin">
        <color theme="0"/>
      </bottom>
      <diagonal/>
    </border>
    <border>
      <left style="thin">
        <color theme="8" tint="0.59996337778862885"/>
      </left>
      <right style="thin">
        <color theme="0"/>
      </right>
      <top style="thin">
        <color theme="0"/>
      </top>
      <bottom style="thin">
        <color theme="0"/>
      </bottom>
      <diagonal/>
    </border>
    <border>
      <left style="thin">
        <color theme="0"/>
      </left>
      <right style="thin">
        <color theme="8" tint="0.59996337778862885"/>
      </right>
      <top style="thin">
        <color theme="0"/>
      </top>
      <bottom/>
      <diagonal/>
    </border>
    <border>
      <left style="thin">
        <color theme="0"/>
      </left>
      <right style="thin">
        <color theme="8" tint="0.79998168889431442"/>
      </right>
      <top/>
      <bottom style="thin">
        <color theme="0"/>
      </bottom>
      <diagonal/>
    </border>
    <border>
      <left style="thin">
        <color theme="8" tint="0.79998168889431442"/>
      </left>
      <right style="thin">
        <color theme="8" tint="0.79998168889431442"/>
      </right>
      <top/>
      <bottom style="thin">
        <color theme="0"/>
      </bottom>
      <diagonal/>
    </border>
    <border>
      <left style="thin">
        <color theme="8" tint="0.79998168889431442"/>
      </left>
      <right style="thin">
        <color theme="0"/>
      </right>
      <top/>
      <bottom style="thin">
        <color theme="0"/>
      </bottom>
      <diagonal/>
    </border>
    <border>
      <left style="thin">
        <color theme="8" tint="0.59996337778862885"/>
      </left>
      <right style="thin">
        <color theme="8" tint="0.59996337778862885"/>
      </right>
      <top/>
      <bottom style="thin">
        <color theme="0"/>
      </bottom>
      <diagonal/>
    </border>
    <border>
      <left style="thin">
        <color theme="0"/>
      </left>
      <right style="thin">
        <color theme="8" tint="0.79998168889431442"/>
      </right>
      <top style="thin">
        <color theme="0"/>
      </top>
      <bottom/>
      <diagonal/>
    </border>
    <border>
      <left style="thin">
        <color theme="8" tint="0.79998168889431442"/>
      </left>
      <right style="thin">
        <color theme="8" tint="0.79998168889431442"/>
      </right>
      <top style="thin">
        <color theme="0"/>
      </top>
      <bottom/>
      <diagonal/>
    </border>
    <border>
      <left style="thin">
        <color theme="8" tint="0.79998168889431442"/>
      </left>
      <right style="thin">
        <color theme="0"/>
      </right>
      <top style="thin">
        <color theme="0"/>
      </top>
      <bottom/>
      <diagonal/>
    </border>
    <border>
      <left style="thin">
        <color theme="8" tint="0.59996337778862885"/>
      </left>
      <right style="thin">
        <color theme="0"/>
      </right>
      <top/>
      <bottom style="thin">
        <color theme="0"/>
      </bottom>
      <diagonal/>
    </border>
    <border>
      <left style="thin">
        <color theme="0"/>
      </left>
      <right style="thin">
        <color theme="8" tint="0.59996337778862885"/>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style="thin">
        <color theme="8" tint="0.79998168889431442"/>
      </left>
      <right/>
      <top style="thin">
        <color theme="0"/>
      </top>
      <bottom style="thin">
        <color theme="0"/>
      </bottom>
      <diagonal/>
    </border>
    <border>
      <left style="thin">
        <color theme="8" tint="0.79998168889431442"/>
      </left>
      <right/>
      <top/>
      <bottom/>
      <diagonal/>
    </border>
    <border>
      <left style="thin">
        <color theme="8" tint="0.59996337778862885"/>
      </left>
      <right style="thin">
        <color theme="0"/>
      </right>
      <top/>
      <bottom/>
      <diagonal/>
    </border>
    <border>
      <left style="thin">
        <color theme="8" tint="0.79998168889431442"/>
      </left>
      <right/>
      <top/>
      <bottom style="thin">
        <color theme="0"/>
      </bottom>
      <diagonal/>
    </border>
  </borders>
  <cellStyleXfs count="6">
    <xf numFmtId="0" fontId="0" fillId="0" borderId="0"/>
    <xf numFmtId="0" fontId="1" fillId="0" borderId="0"/>
    <xf numFmtId="164" fontId="1"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636">
    <xf numFmtId="0" fontId="0" fillId="0" borderId="0" xfId="0"/>
    <xf numFmtId="165" fontId="9" fillId="0" borderId="1" xfId="3" applyNumberFormat="1" applyFont="1" applyFill="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xf numFmtId="165" fontId="9" fillId="3" borderId="1" xfId="4" applyNumberFormat="1" applyFont="1" applyFill="1" applyBorder="1" applyAlignment="1">
      <alignment horizontal="left" vertical="center" wrapText="1"/>
    </xf>
    <xf numFmtId="0" fontId="0" fillId="0" borderId="0" xfId="0" applyAlignment="1">
      <alignment vertical="center"/>
    </xf>
    <xf numFmtId="0" fontId="0" fillId="0" borderId="0" xfId="0" applyAlignment="1">
      <alignment horizontal="justify" vertical="center" wrapText="1"/>
    </xf>
    <xf numFmtId="0" fontId="6" fillId="0" borderId="0" xfId="0" applyFont="1" applyAlignment="1">
      <alignment horizontal="center" vertical="center"/>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2" borderId="5" xfId="0" applyFont="1" applyFill="1" applyBorder="1" applyAlignment="1">
      <alignment horizontal="center" vertical="center"/>
    </xf>
    <xf numFmtId="0" fontId="0" fillId="0" borderId="5" xfId="0" applyBorder="1"/>
    <xf numFmtId="0" fontId="12" fillId="0" borderId="5" xfId="0" applyFont="1" applyBorder="1" applyAlignment="1">
      <alignment horizontal="center"/>
    </xf>
    <xf numFmtId="0" fontId="12" fillId="0" borderId="5" xfId="0" applyFont="1" applyBorder="1"/>
    <xf numFmtId="0" fontId="0" fillId="0" borderId="5" xfId="0" applyBorder="1" applyAlignment="1">
      <alignment horizontal="justify" vertical="center" wrapText="1"/>
    </xf>
    <xf numFmtId="0" fontId="0" fillId="0" borderId="15" xfId="0" applyBorder="1"/>
    <xf numFmtId="0" fontId="0" fillId="0" borderId="14" xfId="0" applyBorder="1"/>
    <xf numFmtId="0" fontId="13"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9" fontId="9" fillId="0" borderId="1" xfId="4" applyFont="1" applyFill="1" applyBorder="1" applyAlignment="1">
      <alignment horizontal="left" vertical="center" wrapText="1"/>
    </xf>
    <xf numFmtId="0" fontId="0" fillId="0" borderId="0" xfId="0" applyAlignment="1">
      <alignment horizontal="left"/>
    </xf>
    <xf numFmtId="0" fontId="6" fillId="0" borderId="1" xfId="0" applyFont="1" applyBorder="1" applyAlignment="1">
      <alignment horizontal="left" vertical="center" wrapText="1"/>
    </xf>
    <xf numFmtId="9" fontId="6" fillId="0" borderId="1" xfId="4"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9" fontId="9" fillId="0" borderId="0" xfId="4" applyFont="1" applyFill="1" applyAlignment="1">
      <alignment horizontal="left" vertical="center" wrapText="1"/>
    </xf>
    <xf numFmtId="9" fontId="0" fillId="0" borderId="0" xfId="4" applyFont="1" applyBorder="1" applyAlignment="1">
      <alignment horizontal="left" vertical="center"/>
    </xf>
    <xf numFmtId="0" fontId="9" fillId="0" borderId="1" xfId="3" applyNumberFormat="1" applyFont="1" applyFill="1" applyBorder="1" applyAlignment="1">
      <alignment horizontal="left" vertical="center" wrapText="1"/>
    </xf>
    <xf numFmtId="41" fontId="9" fillId="0" borderId="1" xfId="5" applyFont="1" applyFill="1" applyBorder="1" applyAlignment="1">
      <alignment horizontal="left" vertical="center" wrapText="1"/>
    </xf>
    <xf numFmtId="166" fontId="9" fillId="0" borderId="1" xfId="5" applyNumberFormat="1" applyFont="1" applyFill="1" applyBorder="1" applyAlignment="1">
      <alignment horizontal="left" vertical="center" wrapText="1"/>
    </xf>
    <xf numFmtId="167" fontId="9" fillId="0" borderId="1" xfId="3" applyNumberFormat="1" applyFont="1" applyFill="1" applyBorder="1" applyAlignment="1">
      <alignment horizontal="left" vertical="center" wrapText="1"/>
    </xf>
    <xf numFmtId="0" fontId="0" fillId="0" borderId="0" xfId="0" applyAlignment="1">
      <alignment horizontal="center"/>
    </xf>
    <xf numFmtId="0" fontId="14" fillId="3"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xf>
    <xf numFmtId="0" fontId="9" fillId="0" borderId="1" xfId="0" applyFont="1" applyBorder="1" applyAlignment="1">
      <alignment horizontal="center" vertical="center" wrapText="1"/>
    </xf>
    <xf numFmtId="0" fontId="6"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xf>
    <xf numFmtId="0" fontId="9" fillId="3"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0" fillId="0" borderId="0" xfId="0" applyAlignment="1">
      <alignment horizontal="justify" vertical="center"/>
    </xf>
    <xf numFmtId="0" fontId="0" fillId="0" borderId="0" xfId="0" applyAlignment="1">
      <alignment horizontal="justify"/>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3" borderId="4" xfId="0" applyFont="1" applyFill="1" applyBorder="1" applyAlignment="1">
      <alignment horizontal="left" vertical="top" wrapText="1"/>
    </xf>
    <xf numFmtId="165" fontId="9" fillId="0" borderId="4" xfId="3" applyNumberFormat="1" applyFont="1" applyFill="1" applyBorder="1" applyAlignment="1">
      <alignment horizontal="left" vertical="top" wrapText="1"/>
    </xf>
    <xf numFmtId="0" fontId="9" fillId="0" borderId="1" xfId="0" applyFont="1" applyBorder="1" applyAlignment="1">
      <alignment horizontal="center" vertical="top" wrapText="1"/>
    </xf>
    <xf numFmtId="165" fontId="9" fillId="0" borderId="1" xfId="3" applyNumberFormat="1" applyFont="1" applyFill="1" applyBorder="1" applyAlignment="1">
      <alignment horizontal="center" vertical="center" wrapText="1"/>
    </xf>
    <xf numFmtId="165" fontId="9" fillId="3" borderId="1" xfId="4" applyNumberFormat="1" applyFont="1" applyFill="1" applyBorder="1" applyAlignment="1">
      <alignment horizontal="center" vertical="center" wrapText="1"/>
    </xf>
    <xf numFmtId="165" fontId="9" fillId="0" borderId="1" xfId="3" applyNumberFormat="1" applyFont="1" applyFill="1" applyBorder="1" applyAlignment="1">
      <alignment horizontal="left" vertical="top" wrapText="1"/>
    </xf>
    <xf numFmtId="0" fontId="9" fillId="0" borderId="1" xfId="0" applyFont="1" applyBorder="1" applyAlignment="1">
      <alignment horizontal="justify" vertical="top" wrapText="1"/>
    </xf>
    <xf numFmtId="0" fontId="9" fillId="0" borderId="23" xfId="0" applyFont="1" applyBorder="1" applyAlignment="1">
      <alignment vertical="top" wrapText="1"/>
    </xf>
    <xf numFmtId="0" fontId="9" fillId="4" borderId="2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0" borderId="25" xfId="0" applyFont="1" applyBorder="1" applyAlignment="1">
      <alignment vertical="top" wrapText="1"/>
    </xf>
    <xf numFmtId="0" fontId="9" fillId="0" borderId="25" xfId="0" applyFont="1" applyBorder="1" applyAlignment="1">
      <alignment horizontal="left" vertical="top" wrapText="1"/>
    </xf>
    <xf numFmtId="0" fontId="9" fillId="0" borderId="22" xfId="0" applyFont="1" applyBorder="1" applyAlignment="1">
      <alignment horizontal="left" vertical="top" wrapText="1"/>
    </xf>
    <xf numFmtId="0" fontId="14"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65" fontId="9" fillId="0" borderId="1" xfId="4" applyNumberFormat="1" applyFont="1" applyFill="1" applyBorder="1" applyAlignment="1">
      <alignment horizontal="left" vertical="center" wrapText="1"/>
    </xf>
    <xf numFmtId="9" fontId="9" fillId="0" borderId="4" xfId="4" applyFont="1" applyFill="1" applyBorder="1" applyAlignment="1">
      <alignment horizontal="center" vertical="top" wrapText="1"/>
    </xf>
    <xf numFmtId="9" fontId="9" fillId="0" borderId="4" xfId="4" applyFont="1" applyFill="1" applyBorder="1" applyAlignment="1">
      <alignment horizontal="left" vertical="top" wrapText="1"/>
    </xf>
    <xf numFmtId="165" fontId="9" fillId="0" borderId="3" xfId="3" applyNumberFormat="1" applyFont="1" applyFill="1" applyBorder="1" applyAlignment="1">
      <alignment horizontal="center" vertical="center" wrapText="1"/>
    </xf>
    <xf numFmtId="0" fontId="9" fillId="0" borderId="4" xfId="5"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9" fontId="9" fillId="3" borderId="4" xfId="4" applyFont="1" applyFill="1" applyBorder="1" applyAlignment="1">
      <alignment horizontal="left" vertical="top" wrapText="1"/>
    </xf>
    <xf numFmtId="0" fontId="9" fillId="0" borderId="4" xfId="0" applyFont="1" applyBorder="1" applyAlignment="1">
      <alignment horizontal="justify" vertical="top" wrapText="1"/>
    </xf>
    <xf numFmtId="9" fontId="9" fillId="3" borderId="4" xfId="4" applyFont="1" applyFill="1" applyBorder="1" applyAlignment="1">
      <alignment horizontal="center" vertical="center" wrapText="1"/>
    </xf>
    <xf numFmtId="0" fontId="9" fillId="0" borderId="4" xfId="0" applyFont="1" applyBorder="1" applyAlignment="1">
      <alignment horizontal="center" vertical="top" wrapText="1"/>
    </xf>
    <xf numFmtId="165" fontId="9" fillId="0" borderId="3" xfId="3" applyNumberFormat="1" applyFont="1" applyFill="1" applyBorder="1" applyAlignment="1">
      <alignment horizontal="left" vertical="center" wrapText="1"/>
    </xf>
    <xf numFmtId="165" fontId="9" fillId="0" borderId="4" xfId="3"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9" fontId="9" fillId="0" borderId="16" xfId="4" applyFont="1" applyFill="1" applyBorder="1" applyAlignment="1">
      <alignment horizontal="left" vertical="center" wrapText="1"/>
    </xf>
    <xf numFmtId="0" fontId="14"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165" fontId="9" fillId="0" borderId="5" xfId="3"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5"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0" fillId="0" borderId="0" xfId="0" applyAlignment="1">
      <alignment horizontal="justify" vertical="top"/>
    </xf>
    <xf numFmtId="0" fontId="9" fillId="0" borderId="0" xfId="0" applyFont="1" applyAlignment="1">
      <alignment horizontal="center" vertical="center" wrapText="1"/>
    </xf>
    <xf numFmtId="0" fontId="6" fillId="0" borderId="0" xfId="0" applyFont="1" applyAlignment="1">
      <alignment horizontal="center" vertical="center" wrapText="1"/>
    </xf>
    <xf numFmtId="0" fontId="0" fillId="3" borderId="0" xfId="0" applyFill="1"/>
    <xf numFmtId="0" fontId="0" fillId="3" borderId="0" xfId="0" applyFill="1" applyAlignment="1">
      <alignment wrapText="1"/>
    </xf>
    <xf numFmtId="0" fontId="2" fillId="3" borderId="0" xfId="0" applyFont="1" applyFill="1" applyAlignment="1">
      <alignment horizontal="center"/>
    </xf>
    <xf numFmtId="0" fontId="2" fillId="3" borderId="0" xfId="0" applyFont="1" applyFill="1" applyAlignment="1">
      <alignment horizontal="center" vertical="center" textRotation="90"/>
    </xf>
    <xf numFmtId="0" fontId="2" fillId="3" borderId="0" xfId="0" applyFont="1" applyFill="1" applyAlignment="1">
      <alignment horizontal="center" vertical="center"/>
    </xf>
    <xf numFmtId="170" fontId="2" fillId="3" borderId="0" xfId="4" applyNumberFormat="1" applyFont="1" applyFill="1" applyBorder="1" applyAlignment="1">
      <alignment horizontal="center" vertical="center"/>
    </xf>
    <xf numFmtId="0" fontId="9"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20" fillId="0" borderId="0" xfId="0" applyFont="1" applyAlignment="1">
      <alignment horizontal="center" vertical="center" textRotation="90"/>
    </xf>
    <xf numFmtId="0" fontId="20" fillId="0" borderId="0" xfId="0" applyFont="1" applyAlignment="1">
      <alignment horizontal="center" vertical="center"/>
    </xf>
    <xf numFmtId="9" fontId="20" fillId="0" borderId="0" xfId="4" applyFont="1" applyFill="1" applyBorder="1" applyAlignment="1">
      <alignment horizontal="center" vertical="center"/>
    </xf>
    <xf numFmtId="170" fontId="20" fillId="0" borderId="0" xfId="4" applyNumberFormat="1" applyFont="1" applyFill="1" applyBorder="1" applyAlignment="1">
      <alignment horizontal="center" vertical="center"/>
    </xf>
    <xf numFmtId="0" fontId="13" fillId="0" borderId="0" xfId="0" applyFont="1" applyAlignment="1">
      <alignment horizontal="center" vertical="center"/>
    </xf>
    <xf numFmtId="9" fontId="13" fillId="0" borderId="0" xfId="4" applyFont="1" applyFill="1" applyBorder="1" applyAlignment="1">
      <alignment horizontal="center" vertical="center"/>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3" applyNumberFormat="1" applyFont="1" applyFill="1" applyBorder="1" applyAlignment="1">
      <alignment horizontal="center" vertical="center" wrapText="1"/>
    </xf>
    <xf numFmtId="165" fontId="9" fillId="0" borderId="5" xfId="3" applyNumberFormat="1" applyFont="1" applyFill="1" applyBorder="1" applyAlignment="1">
      <alignment horizontal="center" vertical="center" wrapText="1"/>
    </xf>
    <xf numFmtId="2" fontId="9" fillId="0" borderId="5" xfId="3" applyNumberFormat="1" applyFont="1" applyFill="1" applyBorder="1" applyAlignment="1">
      <alignment horizontal="center" vertical="center" wrapText="1"/>
    </xf>
    <xf numFmtId="0" fontId="9" fillId="0" borderId="5" xfId="0" applyFont="1" applyBorder="1" applyAlignment="1">
      <alignment horizontal="justify" vertical="top" wrapText="1"/>
    </xf>
    <xf numFmtId="164" fontId="9" fillId="0" borderId="13" xfId="3" applyFont="1" applyFill="1" applyBorder="1" applyAlignment="1">
      <alignment horizontal="center" vertical="center" wrapText="1"/>
    </xf>
    <xf numFmtId="164" fontId="9" fillId="0" borderId="5" xfId="3" applyFont="1" applyFill="1" applyBorder="1" applyAlignment="1">
      <alignment horizontal="center" vertical="center" wrapText="1"/>
    </xf>
    <xf numFmtId="167" fontId="9" fillId="0" borderId="5" xfId="3" applyNumberFormat="1" applyFont="1" applyFill="1" applyBorder="1" applyAlignment="1">
      <alignment horizontal="center" vertical="center" wrapText="1"/>
    </xf>
    <xf numFmtId="1" fontId="9" fillId="0" borderId="1" xfId="3" applyNumberFormat="1" applyFont="1" applyFill="1" applyBorder="1" applyAlignment="1">
      <alignment horizontal="center" vertical="center" wrapText="1"/>
    </xf>
    <xf numFmtId="9" fontId="6" fillId="0" borderId="1" xfId="4" applyFont="1" applyFill="1" applyBorder="1" applyAlignment="1">
      <alignment horizontal="center" vertical="center" wrapText="1"/>
    </xf>
    <xf numFmtId="9" fontId="9" fillId="0" borderId="1" xfId="4" applyFont="1" applyFill="1" applyBorder="1" applyAlignment="1">
      <alignment horizontal="center" vertical="center" wrapText="1"/>
    </xf>
    <xf numFmtId="9" fontId="0" fillId="0" borderId="0" xfId="4" applyFont="1" applyFill="1" applyBorder="1" applyAlignment="1">
      <alignment horizontal="left" vertical="center"/>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9" fontId="9" fillId="0" borderId="5" xfId="4" applyFont="1" applyFill="1" applyBorder="1" applyAlignment="1">
      <alignment horizontal="justify" vertical="top" wrapText="1"/>
    </xf>
    <xf numFmtId="0" fontId="9" fillId="0" borderId="5" xfId="3" applyNumberFormat="1" applyFont="1" applyFill="1" applyBorder="1" applyAlignment="1">
      <alignment horizontal="justify" vertical="top" wrapText="1"/>
    </xf>
    <xf numFmtId="0" fontId="19" fillId="0" borderId="1" xfId="0" applyFont="1" applyBorder="1" applyAlignment="1">
      <alignment horizontal="center" vertical="center" wrapText="1"/>
    </xf>
    <xf numFmtId="167" fontId="9" fillId="0" borderId="1" xfId="3"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165" fontId="9" fillId="0" borderId="1" xfId="3" applyNumberFormat="1" applyFont="1" applyFill="1" applyBorder="1" applyAlignment="1">
      <alignment horizontal="justify" vertical="top" wrapText="1"/>
    </xf>
    <xf numFmtId="0" fontId="9" fillId="0" borderId="1" xfId="3" applyNumberFormat="1" applyFont="1" applyFill="1" applyBorder="1" applyAlignment="1">
      <alignment horizontal="justify" vertical="top" wrapText="1"/>
    </xf>
    <xf numFmtId="0" fontId="0" fillId="0" borderId="5" xfId="0" applyBorder="1" applyAlignment="1">
      <alignment horizontal="center" vertical="center"/>
    </xf>
    <xf numFmtId="49" fontId="9" fillId="0" borderId="50" xfId="3" applyNumberFormat="1" applyFont="1" applyFill="1" applyBorder="1" applyAlignment="1">
      <alignment horizontal="justify" vertical="top" wrapText="1"/>
    </xf>
    <xf numFmtId="165" fontId="9" fillId="0" borderId="5" xfId="3" applyNumberFormat="1" applyFont="1" applyFill="1" applyBorder="1" applyAlignment="1">
      <alignment horizontal="justify" vertical="top" wrapText="1"/>
    </xf>
    <xf numFmtId="166" fontId="9" fillId="0" borderId="5" xfId="5" applyNumberFormat="1" applyFont="1" applyFill="1" applyBorder="1" applyAlignment="1">
      <alignment horizontal="center" vertical="center" wrapText="1"/>
    </xf>
    <xf numFmtId="166" fontId="9" fillId="0" borderId="1" xfId="5" applyNumberFormat="1" applyFont="1" applyFill="1" applyBorder="1" applyAlignment="1">
      <alignment horizontal="center" vertical="center" wrapText="1"/>
    </xf>
    <xf numFmtId="168" fontId="9" fillId="0" borderId="5" xfId="5" applyNumberFormat="1" applyFont="1" applyFill="1" applyBorder="1" applyAlignment="1">
      <alignment horizontal="center" vertical="center" wrapText="1"/>
    </xf>
    <xf numFmtId="168" fontId="9" fillId="0" borderId="1" xfId="5" applyNumberFormat="1" applyFont="1" applyFill="1" applyBorder="1" applyAlignment="1">
      <alignment horizontal="center" vertical="center" wrapText="1"/>
    </xf>
    <xf numFmtId="164" fontId="9" fillId="0" borderId="1" xfId="3" applyFont="1" applyFill="1" applyBorder="1" applyAlignment="1">
      <alignment horizontal="center" vertical="center" wrapText="1"/>
    </xf>
    <xf numFmtId="169" fontId="9" fillId="0" borderId="5" xfId="5" applyNumberFormat="1" applyFont="1" applyFill="1" applyBorder="1" applyAlignment="1">
      <alignment horizontal="center" vertical="center" wrapText="1"/>
    </xf>
    <xf numFmtId="9" fontId="9" fillId="0" borderId="16" xfId="4" applyFont="1" applyFill="1" applyBorder="1" applyAlignment="1">
      <alignment horizontal="justify" vertical="top" wrapText="1"/>
    </xf>
    <xf numFmtId="0" fontId="9" fillId="0" borderId="5" xfId="0" applyFont="1" applyBorder="1" applyAlignment="1">
      <alignment horizontal="left" vertical="center" wrapText="1"/>
    </xf>
    <xf numFmtId="0" fontId="9" fillId="0" borderId="5" xfId="0" applyFont="1" applyBorder="1" applyAlignment="1">
      <alignment horizontal="justify" vertical="center" wrapText="1"/>
    </xf>
    <xf numFmtId="165" fontId="9" fillId="0" borderId="15" xfId="3" applyNumberFormat="1" applyFont="1" applyFill="1" applyBorder="1" applyAlignment="1">
      <alignment horizontal="center" vertical="center" wrapText="1"/>
    </xf>
    <xf numFmtId="165" fontId="9" fillId="0" borderId="29" xfId="3" applyNumberFormat="1" applyFont="1" applyFill="1" applyBorder="1" applyAlignment="1">
      <alignment horizontal="center" vertical="center" wrapText="1"/>
    </xf>
    <xf numFmtId="165" fontId="9" fillId="0" borderId="30" xfId="3" applyNumberFormat="1" applyFont="1" applyFill="1" applyBorder="1" applyAlignment="1">
      <alignment horizontal="center" vertical="center" wrapText="1"/>
    </xf>
    <xf numFmtId="0" fontId="9" fillId="0" borderId="5" xfId="0" applyFont="1" applyBorder="1" applyAlignment="1">
      <alignment horizontal="left" wrapText="1"/>
    </xf>
    <xf numFmtId="165" fontId="9" fillId="0" borderId="51" xfId="3" applyNumberFormat="1" applyFont="1" applyFill="1" applyBorder="1" applyAlignment="1">
      <alignment horizontal="left" vertical="top" wrapText="1"/>
    </xf>
    <xf numFmtId="0" fontId="9" fillId="0" borderId="5" xfId="0" applyFont="1" applyBorder="1" applyAlignment="1">
      <alignment horizontal="left" vertical="top" wrapText="1"/>
    </xf>
    <xf numFmtId="0" fontId="0" fillId="3" borderId="0" xfId="0" applyFill="1" applyAlignment="1">
      <alignment horizontal="left" wrapText="1"/>
    </xf>
    <xf numFmtId="0" fontId="9" fillId="0" borderId="60" xfId="0" applyFont="1" applyBorder="1" applyAlignment="1">
      <alignment horizontal="center" vertical="center" wrapText="1"/>
    </xf>
    <xf numFmtId="0" fontId="9" fillId="0" borderId="60" xfId="0" applyFont="1" applyBorder="1" applyAlignment="1">
      <alignment horizontal="left" vertical="center" wrapText="1"/>
    </xf>
    <xf numFmtId="0" fontId="6" fillId="0" borderId="60" xfId="0" applyFont="1" applyBorder="1" applyAlignment="1">
      <alignment horizontal="center" vertical="center" wrapText="1"/>
    </xf>
    <xf numFmtId="0" fontId="21" fillId="0" borderId="0" xfId="0" applyFont="1" applyAlignment="1">
      <alignment vertical="center"/>
    </xf>
    <xf numFmtId="0" fontId="13" fillId="0" borderId="60" xfId="0" applyFont="1" applyBorder="1" applyAlignment="1">
      <alignment horizontal="center" vertical="center"/>
    </xf>
    <xf numFmtId="9" fontId="13" fillId="0" borderId="60" xfId="4" applyFont="1" applyFill="1" applyBorder="1" applyAlignment="1">
      <alignment horizontal="center" vertical="center"/>
    </xf>
    <xf numFmtId="0" fontId="8" fillId="3" borderId="0" xfId="0" applyFont="1" applyFill="1"/>
    <xf numFmtId="0" fontId="22" fillId="3" borderId="0" xfId="0" applyFont="1" applyFill="1"/>
    <xf numFmtId="0" fontId="13" fillId="0" borderId="0" xfId="0" applyFont="1" applyAlignment="1">
      <alignment horizontal="center" vertical="center" textRotation="90" wrapText="1"/>
    </xf>
    <xf numFmtId="0" fontId="13" fillId="0" borderId="0" xfId="0" applyFont="1" applyAlignment="1">
      <alignment horizontal="center" vertical="center" textRotation="90"/>
    </xf>
    <xf numFmtId="0" fontId="9" fillId="0" borderId="61" xfId="0" applyFont="1" applyBorder="1" applyAlignment="1">
      <alignment horizontal="center" vertical="center" wrapText="1"/>
    </xf>
    <xf numFmtId="0" fontId="9" fillId="0" borderId="61" xfId="0" applyFont="1" applyBorder="1" applyAlignment="1">
      <alignment horizontal="left" vertical="center" wrapText="1"/>
    </xf>
    <xf numFmtId="0" fontId="6" fillId="0" borderId="61" xfId="0" applyFont="1" applyBorder="1" applyAlignment="1">
      <alignment horizontal="center" vertical="center" wrapText="1"/>
    </xf>
    <xf numFmtId="0" fontId="13" fillId="0" borderId="61" xfId="0" applyFont="1" applyBorder="1" applyAlignment="1">
      <alignment horizontal="center" vertical="center"/>
    </xf>
    <xf numFmtId="170" fontId="13" fillId="0" borderId="61" xfId="4" applyNumberFormat="1" applyFont="1" applyFill="1" applyBorder="1" applyAlignment="1">
      <alignment horizontal="center" vertical="center"/>
    </xf>
    <xf numFmtId="0" fontId="2" fillId="3" borderId="61" xfId="0" applyFont="1" applyFill="1" applyBorder="1" applyAlignment="1">
      <alignment horizontal="center" vertical="center"/>
    </xf>
    <xf numFmtId="170" fontId="2" fillId="3" borderId="61" xfId="4" applyNumberFormat="1" applyFont="1" applyFill="1" applyBorder="1" applyAlignment="1">
      <alignment horizontal="center" vertical="center"/>
    </xf>
    <xf numFmtId="0" fontId="0" fillId="3" borderId="61" xfId="0" applyFill="1" applyBorder="1"/>
    <xf numFmtId="9" fontId="13" fillId="0" borderId="61" xfId="4" applyFont="1" applyFill="1" applyBorder="1" applyAlignment="1">
      <alignment horizontal="center" vertical="center"/>
    </xf>
    <xf numFmtId="0" fontId="23" fillId="0" borderId="0" xfId="0" applyFont="1" applyAlignment="1">
      <alignment vertical="center" wrapText="1"/>
    </xf>
    <xf numFmtId="0" fontId="9" fillId="0" borderId="0" xfId="0" applyFont="1" applyAlignment="1">
      <alignment vertical="center" wrapText="1"/>
    </xf>
    <xf numFmtId="0" fontId="20" fillId="0" borderId="0" xfId="0" applyFont="1" applyAlignment="1">
      <alignment horizontal="left" vertical="center" wrapText="1"/>
    </xf>
    <xf numFmtId="3" fontId="20" fillId="0" borderId="0" xfId="0" applyNumberFormat="1" applyFont="1" applyAlignment="1">
      <alignment horizontal="center" vertical="center"/>
    </xf>
    <xf numFmtId="3" fontId="13" fillId="0" borderId="61" xfId="0" applyNumberFormat="1" applyFont="1" applyBorder="1" applyAlignment="1">
      <alignment horizontal="center" vertical="center"/>
    </xf>
    <xf numFmtId="165" fontId="9" fillId="0" borderId="15" xfId="3" applyNumberFormat="1" applyFont="1" applyFill="1" applyBorder="1" applyAlignment="1">
      <alignment vertical="center" wrapText="1"/>
    </xf>
    <xf numFmtId="165" fontId="9" fillId="0" borderId="29" xfId="3" applyNumberFormat="1" applyFont="1" applyFill="1" applyBorder="1" applyAlignment="1">
      <alignment vertical="center" wrapText="1"/>
    </xf>
    <xf numFmtId="165" fontId="9" fillId="0" borderId="30" xfId="3" applyNumberFormat="1" applyFont="1" applyFill="1" applyBorder="1" applyAlignment="1">
      <alignment vertical="center" wrapText="1"/>
    </xf>
    <xf numFmtId="0" fontId="20" fillId="0" borderId="62" xfId="0" applyFont="1" applyBorder="1" applyAlignment="1">
      <alignment horizontal="center" vertical="center" textRotation="90" wrapText="1"/>
    </xf>
    <xf numFmtId="0" fontId="2" fillId="3" borderId="0" xfId="0" applyFont="1" applyFill="1"/>
    <xf numFmtId="164" fontId="1" fillId="0" borderId="62" xfId="3" applyFont="1" applyFill="1" applyBorder="1" applyAlignment="1">
      <alignment horizontal="center" vertical="center" wrapText="1"/>
    </xf>
    <xf numFmtId="167" fontId="1" fillId="0" borderId="62" xfId="3" applyNumberFormat="1" applyFont="1" applyFill="1" applyBorder="1" applyAlignment="1">
      <alignment horizontal="center" vertical="center" wrapText="1"/>
    </xf>
    <xf numFmtId="165" fontId="1" fillId="0" borderId="62" xfId="3" applyNumberFormat="1" applyFont="1" applyFill="1" applyBorder="1" applyAlignment="1">
      <alignment horizontal="center" vertical="center" wrapText="1"/>
    </xf>
    <xf numFmtId="166" fontId="1" fillId="0" borderId="62" xfId="5" applyNumberFormat="1" applyFont="1" applyFill="1" applyBorder="1" applyAlignment="1">
      <alignment horizontal="center" vertical="center" wrapText="1"/>
    </xf>
    <xf numFmtId="168" fontId="1" fillId="0" borderId="62" xfId="5" applyNumberFormat="1" applyFont="1" applyFill="1" applyBorder="1" applyAlignment="1">
      <alignment horizontal="center" vertical="center" wrapText="1"/>
    </xf>
    <xf numFmtId="2" fontId="1" fillId="0" borderId="62" xfId="3" applyNumberFormat="1" applyFont="1" applyFill="1" applyBorder="1" applyAlignment="1">
      <alignment horizontal="center" vertical="center" wrapText="1"/>
    </xf>
    <xf numFmtId="169" fontId="1" fillId="0" borderId="62" xfId="5" applyNumberFormat="1" applyFont="1" applyFill="1" applyBorder="1" applyAlignment="1">
      <alignment horizontal="center" vertical="center" wrapText="1"/>
    </xf>
    <xf numFmtId="0" fontId="20" fillId="0" borderId="63" xfId="0" applyFont="1" applyBorder="1" applyAlignment="1">
      <alignment horizontal="center" vertical="center" textRotation="90" wrapText="1"/>
    </xf>
    <xf numFmtId="0" fontId="1" fillId="0" borderId="75" xfId="3" applyNumberFormat="1" applyFont="1" applyFill="1" applyBorder="1" applyAlignment="1">
      <alignment horizontal="center" vertical="center" wrapText="1"/>
    </xf>
    <xf numFmtId="0" fontId="1" fillId="0" borderId="76" xfId="3" applyNumberFormat="1" applyFont="1" applyFill="1" applyBorder="1" applyAlignment="1">
      <alignment horizontal="center" vertical="center" wrapText="1"/>
    </xf>
    <xf numFmtId="0" fontId="1" fillId="0" borderId="77" xfId="3" applyNumberFormat="1" applyFont="1" applyFill="1" applyBorder="1" applyAlignment="1">
      <alignment horizontal="center" vertical="center" wrapText="1"/>
    </xf>
    <xf numFmtId="0" fontId="1" fillId="0" borderId="78" xfId="3" applyNumberFormat="1" applyFont="1" applyFill="1" applyBorder="1" applyAlignment="1">
      <alignment horizontal="center" vertical="center" wrapText="1"/>
    </xf>
    <xf numFmtId="0" fontId="1" fillId="0" borderId="79" xfId="3" applyNumberFormat="1" applyFont="1" applyFill="1" applyBorder="1" applyAlignment="1">
      <alignment horizontal="center" vertical="center" wrapText="1"/>
    </xf>
    <xf numFmtId="0" fontId="1" fillId="0" borderId="80" xfId="3" applyNumberFormat="1" applyFont="1" applyFill="1" applyBorder="1" applyAlignment="1">
      <alignment horizontal="center" vertical="center" wrapText="1"/>
    </xf>
    <xf numFmtId="164" fontId="1" fillId="0" borderId="78" xfId="3" applyFont="1" applyFill="1" applyBorder="1" applyAlignment="1">
      <alignment horizontal="center" vertical="center" wrapText="1"/>
    </xf>
    <xf numFmtId="164" fontId="1" fillId="0" borderId="79" xfId="3" applyFont="1" applyFill="1" applyBorder="1" applyAlignment="1">
      <alignment horizontal="center" vertical="center" wrapText="1"/>
    </xf>
    <xf numFmtId="164" fontId="1" fillId="0" borderId="80" xfId="3" applyFont="1" applyFill="1" applyBorder="1" applyAlignment="1">
      <alignment horizontal="center"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165" fontId="1" fillId="0" borderId="80" xfId="3" applyNumberFormat="1" applyFont="1" applyFill="1" applyBorder="1" applyAlignment="1">
      <alignment vertical="center" wrapText="1"/>
    </xf>
    <xf numFmtId="165" fontId="1" fillId="0" borderId="78" xfId="3" applyNumberFormat="1" applyFont="1" applyFill="1" applyBorder="1" applyAlignment="1">
      <alignment vertical="center" wrapText="1"/>
    </xf>
    <xf numFmtId="165" fontId="1" fillId="0" borderId="79" xfId="3" applyNumberFormat="1" applyFont="1" applyFill="1" applyBorder="1" applyAlignment="1">
      <alignment vertical="center" wrapText="1"/>
    </xf>
    <xf numFmtId="0" fontId="25" fillId="0" borderId="78" xfId="0" applyFont="1" applyBorder="1" applyAlignment="1">
      <alignment horizontal="left" vertical="center" wrapText="1"/>
    </xf>
    <xf numFmtId="0" fontId="25" fillId="0" borderId="79" xfId="0" applyFont="1" applyBorder="1" applyAlignment="1">
      <alignment horizontal="left" vertical="center" wrapText="1"/>
    </xf>
    <xf numFmtId="164" fontId="1" fillId="0" borderId="80" xfId="3" applyFont="1" applyFill="1" applyBorder="1" applyAlignment="1">
      <alignment vertical="center" wrapText="1"/>
    </xf>
    <xf numFmtId="164" fontId="1" fillId="0" borderId="78" xfId="3" applyFont="1" applyFill="1" applyBorder="1" applyAlignment="1">
      <alignment vertical="center" wrapText="1"/>
    </xf>
    <xf numFmtId="164" fontId="1" fillId="0" borderId="79" xfId="3" applyFont="1" applyFill="1" applyBorder="1" applyAlignment="1">
      <alignment vertical="center" wrapText="1"/>
    </xf>
    <xf numFmtId="164" fontId="1" fillId="0" borderId="81" xfId="3" applyFont="1" applyFill="1" applyBorder="1" applyAlignment="1">
      <alignment vertical="center" wrapText="1"/>
    </xf>
    <xf numFmtId="164" fontId="1" fillId="0" borderId="76" xfId="3" applyFont="1" applyFill="1" applyBorder="1" applyAlignment="1">
      <alignment vertical="center" wrapText="1"/>
    </xf>
    <xf numFmtId="167" fontId="1" fillId="0" borderId="77" xfId="3" applyNumberFormat="1" applyFont="1" applyFill="1" applyBorder="1" applyAlignment="1">
      <alignment vertical="center" wrapText="1"/>
    </xf>
    <xf numFmtId="167" fontId="1" fillId="0" borderId="80" xfId="3" applyNumberFormat="1" applyFont="1" applyFill="1" applyBorder="1" applyAlignment="1">
      <alignment vertical="center" wrapText="1"/>
    </xf>
    <xf numFmtId="167" fontId="1" fillId="0" borderId="78" xfId="3" applyNumberFormat="1" applyFont="1" applyFill="1" applyBorder="1" applyAlignment="1">
      <alignment vertical="center" wrapText="1"/>
    </xf>
    <xf numFmtId="167" fontId="1" fillId="0" borderId="79" xfId="3" applyNumberFormat="1" applyFont="1" applyFill="1" applyBorder="1" applyAlignment="1">
      <alignment vertical="center" wrapText="1"/>
    </xf>
    <xf numFmtId="165" fontId="1" fillId="0" borderId="80" xfId="3" applyNumberFormat="1" applyFont="1" applyFill="1" applyBorder="1" applyAlignment="1">
      <alignment horizontal="center" vertical="center" wrapText="1"/>
    </xf>
    <xf numFmtId="165" fontId="1" fillId="0" borderId="78" xfId="3" applyNumberFormat="1" applyFont="1" applyFill="1" applyBorder="1" applyAlignment="1">
      <alignment horizontal="center" vertical="center" wrapText="1"/>
    </xf>
    <xf numFmtId="165" fontId="1" fillId="0" borderId="79" xfId="3" applyNumberFormat="1" applyFont="1" applyFill="1" applyBorder="1" applyAlignment="1">
      <alignment horizontal="center" vertical="center" wrapText="1"/>
    </xf>
    <xf numFmtId="165" fontId="1" fillId="0" borderId="81" xfId="3" applyNumberFormat="1" applyFont="1" applyFill="1" applyBorder="1" applyAlignment="1">
      <alignment vertical="center" wrapText="1"/>
    </xf>
    <xf numFmtId="165" fontId="1" fillId="0" borderId="76" xfId="3" applyNumberFormat="1" applyFont="1" applyFill="1" applyBorder="1" applyAlignment="1">
      <alignment vertical="center" wrapText="1"/>
    </xf>
    <xf numFmtId="165" fontId="1" fillId="0" borderId="77" xfId="3" applyNumberFormat="1" applyFont="1" applyFill="1" applyBorder="1" applyAlignment="1">
      <alignment vertical="center" wrapText="1"/>
    </xf>
    <xf numFmtId="0" fontId="1" fillId="0" borderId="82" xfId="0" applyFont="1" applyBorder="1" applyAlignment="1">
      <alignment vertical="center" wrapText="1"/>
    </xf>
    <xf numFmtId="0" fontId="1" fillId="0" borderId="83" xfId="0" applyFont="1" applyBorder="1" applyAlignment="1">
      <alignment vertical="center" wrapText="1"/>
    </xf>
    <xf numFmtId="167" fontId="1" fillId="0" borderId="84" xfId="3" applyNumberFormat="1" applyFont="1" applyFill="1" applyBorder="1" applyAlignment="1">
      <alignment vertical="center" wrapText="1"/>
    </xf>
    <xf numFmtId="167" fontId="1" fillId="0" borderId="82" xfId="3" applyNumberFormat="1" applyFont="1" applyFill="1" applyBorder="1" applyAlignment="1">
      <alignment vertical="center" wrapText="1"/>
    </xf>
    <xf numFmtId="167" fontId="1" fillId="0" borderId="72" xfId="3" applyNumberFormat="1" applyFont="1" applyFill="1" applyBorder="1" applyAlignment="1">
      <alignment vertical="center" wrapText="1"/>
    </xf>
    <xf numFmtId="167" fontId="1" fillId="0" borderId="73" xfId="3" applyNumberFormat="1" applyFont="1" applyFill="1" applyBorder="1" applyAlignment="1">
      <alignment vertical="center" wrapText="1"/>
    </xf>
    <xf numFmtId="164" fontId="1" fillId="0" borderId="85" xfId="3" applyFont="1" applyFill="1" applyBorder="1" applyAlignment="1">
      <alignment horizontal="center" vertical="center" wrapText="1"/>
    </xf>
    <xf numFmtId="167" fontId="1" fillId="0" borderId="86" xfId="3" applyNumberFormat="1" applyFont="1" applyFill="1" applyBorder="1" applyAlignment="1">
      <alignment vertical="center" wrapText="1"/>
    </xf>
    <xf numFmtId="167" fontId="1" fillId="0" borderId="87" xfId="3" applyNumberFormat="1" applyFont="1" applyFill="1" applyBorder="1" applyAlignment="1">
      <alignment vertical="center" wrapText="1"/>
    </xf>
    <xf numFmtId="167" fontId="1" fillId="0" borderId="88" xfId="3" applyNumberFormat="1" applyFont="1" applyFill="1" applyBorder="1" applyAlignment="1">
      <alignment vertical="center" wrapText="1"/>
    </xf>
    <xf numFmtId="167" fontId="1" fillId="0" borderId="89" xfId="3" applyNumberFormat="1" applyFont="1" applyFill="1" applyBorder="1" applyAlignment="1">
      <alignment horizontal="center" vertical="center" wrapText="1"/>
    </xf>
    <xf numFmtId="167" fontId="1" fillId="0" borderId="74" xfId="3" applyNumberFormat="1" applyFont="1" applyFill="1" applyBorder="1" applyAlignment="1">
      <alignment horizontal="center" vertical="center" wrapText="1"/>
    </xf>
    <xf numFmtId="167" fontId="1" fillId="0" borderId="72" xfId="3" applyNumberFormat="1" applyFont="1" applyFill="1" applyBorder="1" applyAlignment="1">
      <alignment horizontal="center" vertical="center" wrapText="1"/>
    </xf>
    <xf numFmtId="167" fontId="1" fillId="0" borderId="73" xfId="3" applyNumberFormat="1" applyFont="1" applyFill="1" applyBorder="1" applyAlignment="1">
      <alignment horizontal="center" vertical="center" wrapText="1"/>
    </xf>
    <xf numFmtId="1" fontId="1" fillId="0" borderId="74" xfId="3" applyNumberFormat="1" applyFont="1" applyFill="1" applyBorder="1" applyAlignment="1">
      <alignment horizontal="center" vertical="center" wrapText="1"/>
    </xf>
    <xf numFmtId="1" fontId="1" fillId="0" borderId="72" xfId="3" applyNumberFormat="1" applyFont="1" applyFill="1" applyBorder="1" applyAlignment="1">
      <alignment horizontal="center" vertical="center" wrapText="1"/>
    </xf>
    <xf numFmtId="1" fontId="1" fillId="0" borderId="73" xfId="3" applyNumberFormat="1" applyFont="1" applyFill="1" applyBorder="1" applyAlignment="1">
      <alignment horizontal="center" vertical="center" wrapText="1"/>
    </xf>
    <xf numFmtId="165" fontId="1" fillId="0" borderId="74" xfId="3" applyNumberFormat="1" applyFont="1" applyFill="1" applyBorder="1" applyAlignment="1">
      <alignment horizontal="center" vertical="center" wrapText="1"/>
    </xf>
    <xf numFmtId="165" fontId="1" fillId="0" borderId="72" xfId="3" applyNumberFormat="1" applyFont="1" applyFill="1" applyBorder="1" applyAlignment="1">
      <alignment horizontal="center" vertical="center" wrapText="1"/>
    </xf>
    <xf numFmtId="165" fontId="1" fillId="0" borderId="73" xfId="3" applyNumberFormat="1" applyFont="1" applyFill="1" applyBorder="1" applyAlignment="1">
      <alignment horizontal="center" vertical="center" wrapText="1"/>
    </xf>
    <xf numFmtId="165" fontId="1" fillId="0" borderId="71" xfId="3" applyNumberFormat="1" applyFont="1" applyFill="1" applyBorder="1" applyAlignment="1">
      <alignment horizontal="center" vertical="center" wrapText="1"/>
    </xf>
    <xf numFmtId="165" fontId="1" fillId="0" borderId="86" xfId="3" applyNumberFormat="1" applyFont="1" applyFill="1" applyBorder="1" applyAlignment="1">
      <alignment horizontal="center" vertical="center" wrapText="1"/>
    </xf>
    <xf numFmtId="165" fontId="1" fillId="0" borderId="87" xfId="3" applyNumberFormat="1" applyFont="1" applyFill="1" applyBorder="1" applyAlignment="1">
      <alignment horizontal="center" vertical="center" wrapText="1"/>
    </xf>
    <xf numFmtId="165" fontId="1" fillId="0" borderId="88" xfId="3" applyNumberFormat="1" applyFont="1" applyFill="1" applyBorder="1" applyAlignment="1">
      <alignment horizontal="center" vertical="center" wrapText="1"/>
    </xf>
    <xf numFmtId="0" fontId="1" fillId="0" borderId="74" xfId="0" applyFont="1" applyBorder="1" applyAlignment="1">
      <alignment horizontal="left" vertical="center" wrapText="1"/>
    </xf>
    <xf numFmtId="0" fontId="1" fillId="0" borderId="72" xfId="0" applyFont="1" applyBorder="1" applyAlignment="1">
      <alignment horizontal="left" vertical="center" wrapText="1"/>
    </xf>
    <xf numFmtId="165" fontId="1" fillId="0" borderId="73" xfId="3" applyNumberFormat="1" applyFont="1" applyFill="1" applyBorder="1" applyAlignment="1">
      <alignment vertical="center" wrapText="1"/>
    </xf>
    <xf numFmtId="165" fontId="1" fillId="0" borderId="74" xfId="3" applyNumberFormat="1" applyFont="1" applyFill="1" applyBorder="1" applyAlignment="1">
      <alignment vertical="center" wrapText="1"/>
    </xf>
    <xf numFmtId="165" fontId="1" fillId="0" borderId="72" xfId="3" applyNumberFormat="1" applyFont="1" applyFill="1" applyBorder="1" applyAlignment="1">
      <alignment vertical="center" wrapText="1"/>
    </xf>
    <xf numFmtId="0" fontId="25" fillId="0" borderId="74" xfId="0" applyFont="1" applyBorder="1" applyAlignment="1">
      <alignment horizontal="left" vertical="center" wrapText="1"/>
    </xf>
    <xf numFmtId="0" fontId="25" fillId="0" borderId="72" xfId="0" applyFont="1" applyBorder="1" applyAlignment="1">
      <alignment horizontal="left" vertical="center" wrapText="1"/>
    </xf>
    <xf numFmtId="167" fontId="1" fillId="0" borderId="74" xfId="3" applyNumberFormat="1" applyFont="1" applyFill="1" applyBorder="1" applyAlignment="1">
      <alignment vertical="center" wrapText="1"/>
    </xf>
    <xf numFmtId="167" fontId="1" fillId="0" borderId="83" xfId="3" applyNumberFormat="1" applyFont="1" applyFill="1" applyBorder="1" applyAlignment="1">
      <alignment vertical="center" wrapText="1"/>
    </xf>
    <xf numFmtId="165" fontId="1" fillId="0" borderId="84" xfId="3" applyNumberFormat="1" applyFont="1" applyFill="1" applyBorder="1" applyAlignment="1">
      <alignment vertical="center" wrapText="1"/>
    </xf>
    <xf numFmtId="165" fontId="1" fillId="0" borderId="85" xfId="3" applyNumberFormat="1" applyFont="1" applyFill="1" applyBorder="1" applyAlignment="1">
      <alignment vertical="center" wrapText="1"/>
    </xf>
    <xf numFmtId="165" fontId="1" fillId="0" borderId="89" xfId="3" applyNumberFormat="1" applyFont="1" applyFill="1" applyBorder="1" applyAlignment="1">
      <alignment vertical="center" wrapText="1"/>
    </xf>
    <xf numFmtId="165" fontId="1" fillId="0" borderId="86" xfId="3" applyNumberFormat="1" applyFont="1" applyFill="1" applyBorder="1" applyAlignment="1">
      <alignment vertical="center" wrapText="1"/>
    </xf>
    <xf numFmtId="165" fontId="1" fillId="0" borderId="87" xfId="3" applyNumberFormat="1" applyFont="1" applyFill="1" applyBorder="1" applyAlignment="1">
      <alignment vertical="center" wrapText="1"/>
    </xf>
    <xf numFmtId="165" fontId="1" fillId="0" borderId="88" xfId="3" applyNumberFormat="1" applyFont="1" applyFill="1" applyBorder="1" applyAlignment="1">
      <alignment vertical="center" wrapText="1"/>
    </xf>
    <xf numFmtId="165" fontId="1" fillId="0" borderId="90" xfId="3" applyNumberFormat="1" applyFont="1" applyFill="1" applyBorder="1" applyAlignment="1">
      <alignment vertical="center" wrapText="1"/>
    </xf>
    <xf numFmtId="1" fontId="25" fillId="0" borderId="73" xfId="0" applyNumberFormat="1" applyFont="1" applyBorder="1" applyAlignment="1">
      <alignment horizontal="center" vertical="center"/>
    </xf>
    <xf numFmtId="1" fontId="25" fillId="0" borderId="74" xfId="0" applyNumberFormat="1" applyFont="1" applyBorder="1" applyAlignment="1">
      <alignment horizontal="center" vertical="center"/>
    </xf>
    <xf numFmtId="0" fontId="25" fillId="0" borderId="73" xfId="0" applyFont="1" applyBorder="1" applyAlignment="1">
      <alignment horizontal="left" vertical="center" wrapText="1"/>
    </xf>
    <xf numFmtId="165" fontId="1" fillId="0" borderId="82" xfId="3" applyNumberFormat="1" applyFont="1" applyFill="1" applyBorder="1" applyAlignment="1">
      <alignment vertical="center" wrapText="1"/>
    </xf>
    <xf numFmtId="165" fontId="1" fillId="0" borderId="83" xfId="3" applyNumberFormat="1" applyFont="1" applyFill="1" applyBorder="1" applyAlignment="1">
      <alignment vertical="center" wrapText="1"/>
    </xf>
    <xf numFmtId="165" fontId="9" fillId="0" borderId="0" xfId="3" applyNumberFormat="1" applyFont="1" applyFill="1" applyBorder="1" applyAlignment="1">
      <alignment horizontal="center" vertical="center" wrapText="1"/>
    </xf>
    <xf numFmtId="165" fontId="9" fillId="0" borderId="11" xfId="3" applyNumberFormat="1" applyFont="1" applyFill="1" applyBorder="1" applyAlignment="1">
      <alignment horizontal="center" vertical="center" wrapText="1"/>
    </xf>
    <xf numFmtId="0" fontId="9" fillId="0" borderId="33" xfId="0" applyFont="1" applyBorder="1" applyAlignment="1">
      <alignment horizontal="center" vertical="center" wrapText="1"/>
    </xf>
    <xf numFmtId="165" fontId="1" fillId="0" borderId="91" xfId="3" applyNumberFormat="1" applyFont="1" applyFill="1" applyBorder="1" applyAlignment="1">
      <alignment horizontal="center" vertical="center" wrapText="1"/>
    </xf>
    <xf numFmtId="165" fontId="1" fillId="0" borderId="92" xfId="3" applyNumberFormat="1" applyFont="1" applyFill="1" applyBorder="1" applyAlignment="1">
      <alignment horizontal="center" vertical="center" wrapText="1"/>
    </xf>
    <xf numFmtId="165" fontId="1" fillId="0" borderId="93" xfId="3" applyNumberFormat="1" applyFont="1" applyFill="1" applyBorder="1" applyAlignment="1">
      <alignment horizontal="center" vertical="center" wrapText="1"/>
    </xf>
    <xf numFmtId="165" fontId="1" fillId="0" borderId="94" xfId="3" applyNumberFormat="1" applyFont="1" applyFill="1" applyBorder="1" applyAlignment="1">
      <alignment horizontal="center" vertical="center" wrapText="1"/>
    </xf>
    <xf numFmtId="1" fontId="25" fillId="0" borderId="88" xfId="0" applyNumberFormat="1" applyFont="1" applyBorder="1" applyAlignment="1">
      <alignment horizontal="center" vertical="center"/>
    </xf>
    <xf numFmtId="165" fontId="1" fillId="0" borderId="95" xfId="3" applyNumberFormat="1" applyFont="1" applyFill="1" applyBorder="1" applyAlignment="1">
      <alignment vertical="center" wrapText="1"/>
    </xf>
    <xf numFmtId="165" fontId="9" fillId="0" borderId="96" xfId="3" applyNumberFormat="1" applyFont="1" applyFill="1" applyBorder="1" applyAlignment="1">
      <alignment vertical="center" wrapText="1"/>
    </xf>
    <xf numFmtId="0" fontId="25" fillId="0" borderId="95" xfId="0" applyFont="1" applyBorder="1" applyAlignment="1">
      <alignment horizontal="left" vertical="center" wrapText="1"/>
    </xf>
    <xf numFmtId="165" fontId="1" fillId="0" borderId="97" xfId="3" applyNumberFormat="1" applyFont="1" applyFill="1" applyBorder="1" applyAlignment="1">
      <alignment vertical="center" wrapText="1"/>
    </xf>
    <xf numFmtId="165" fontId="9" fillId="0" borderId="98" xfId="3" applyNumberFormat="1" applyFont="1" applyFill="1" applyBorder="1" applyAlignment="1">
      <alignment vertical="center" wrapText="1"/>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165" fontId="9" fillId="0" borderId="5" xfId="3" applyNumberFormat="1" applyFont="1" applyFill="1" applyBorder="1" applyAlignment="1">
      <alignment horizontal="center" vertical="center" wrapText="1"/>
    </xf>
    <xf numFmtId="0" fontId="9" fillId="0" borderId="5" xfId="0" applyFont="1" applyBorder="1" applyAlignment="1">
      <alignment horizontal="justify" vertical="top" wrapText="1"/>
    </xf>
    <xf numFmtId="0" fontId="9" fillId="0" borderId="5" xfId="0" applyFont="1" applyFill="1" applyBorder="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left" vertical="center"/>
    </xf>
    <xf numFmtId="0" fontId="9" fillId="0" borderId="0" xfId="0" applyFont="1" applyAlignment="1">
      <alignment horizontal="center" vertical="center"/>
    </xf>
    <xf numFmtId="0" fontId="6" fillId="2" borderId="5" xfId="0" applyFont="1" applyFill="1" applyBorder="1" applyAlignment="1">
      <alignment horizontal="center" vertical="center"/>
    </xf>
    <xf numFmtId="165" fontId="9" fillId="0" borderId="13" xfId="3" applyNumberFormat="1" applyFont="1" applyFill="1" applyBorder="1" applyAlignment="1">
      <alignment horizontal="center" vertical="center" wrapText="1"/>
    </xf>
    <xf numFmtId="165" fontId="9" fillId="0" borderId="18" xfId="3" applyNumberFormat="1" applyFont="1" applyFill="1" applyBorder="1" applyAlignment="1">
      <alignment horizontal="center" vertical="center" wrapText="1"/>
    </xf>
    <xf numFmtId="165" fontId="9" fillId="0" borderId="19" xfId="3" applyNumberFormat="1" applyFont="1" applyFill="1" applyBorder="1" applyAlignment="1">
      <alignment horizontal="center" vertical="center" wrapText="1"/>
    </xf>
    <xf numFmtId="165" fontId="9" fillId="0" borderId="6" xfId="3" applyNumberFormat="1" applyFont="1" applyFill="1" applyBorder="1" applyAlignment="1">
      <alignment horizontal="center" vertical="center" wrapText="1"/>
    </xf>
    <xf numFmtId="165" fontId="9" fillId="0" borderId="2" xfId="3" applyNumberFormat="1" applyFont="1" applyFill="1" applyBorder="1" applyAlignment="1">
      <alignment horizontal="center" vertical="center" wrapText="1"/>
    </xf>
    <xf numFmtId="165" fontId="9" fillId="0" borderId="17" xfId="3" applyNumberFormat="1" applyFont="1" applyFill="1" applyBorder="1" applyAlignment="1">
      <alignment horizontal="center" vertical="center" wrapText="1"/>
    </xf>
    <xf numFmtId="165" fontId="9" fillId="0" borderId="7" xfId="3" applyNumberFormat="1" applyFont="1" applyFill="1" applyBorder="1" applyAlignment="1">
      <alignment horizontal="center" vertical="center" wrapText="1"/>
    </xf>
    <xf numFmtId="165" fontId="9" fillId="0" borderId="0" xfId="3" applyNumberFormat="1" applyFont="1" applyFill="1" applyBorder="1" applyAlignment="1">
      <alignment horizontal="center" vertical="center" wrapText="1"/>
    </xf>
    <xf numFmtId="165" fontId="9" fillId="0" borderId="21" xfId="3"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5" fontId="9" fillId="0" borderId="8" xfId="3" applyNumberFormat="1" applyFont="1" applyFill="1" applyBorder="1" applyAlignment="1">
      <alignment horizontal="center" vertical="center" wrapText="1"/>
    </xf>
    <xf numFmtId="165" fontId="9" fillId="0" borderId="9" xfId="3" applyNumberFormat="1" applyFont="1" applyFill="1" applyBorder="1" applyAlignment="1">
      <alignment horizontal="center" vertical="center" wrapText="1"/>
    </xf>
    <xf numFmtId="165" fontId="9" fillId="0" borderId="20" xfId="3" applyNumberFormat="1" applyFont="1" applyFill="1" applyBorder="1" applyAlignment="1">
      <alignment horizontal="center" vertical="center" wrapText="1"/>
    </xf>
    <xf numFmtId="9" fontId="9" fillId="0" borderId="6" xfId="4" applyFont="1" applyFill="1" applyBorder="1" applyAlignment="1">
      <alignment horizontal="center" vertical="center" wrapText="1"/>
    </xf>
    <xf numFmtId="9" fontId="9" fillId="0" borderId="2" xfId="4" applyFont="1" applyFill="1" applyBorder="1" applyAlignment="1">
      <alignment horizontal="center" vertical="center" wrapText="1"/>
    </xf>
    <xf numFmtId="9" fontId="9" fillId="0" borderId="17" xfId="4" applyFont="1" applyFill="1" applyBorder="1" applyAlignment="1">
      <alignment horizontal="center" vertical="center" wrapText="1"/>
    </xf>
    <xf numFmtId="9" fontId="9" fillId="0" borderId="7" xfId="4" applyFont="1" applyFill="1" applyBorder="1" applyAlignment="1">
      <alignment horizontal="center" vertical="center" wrapText="1"/>
    </xf>
    <xf numFmtId="9" fontId="9" fillId="0" borderId="0" xfId="4" applyFont="1" applyFill="1" applyBorder="1" applyAlignment="1">
      <alignment horizontal="center" vertical="center" wrapText="1"/>
    </xf>
    <xf numFmtId="9" fontId="9" fillId="0" borderId="21" xfId="4" applyFont="1" applyFill="1" applyBorder="1" applyAlignment="1">
      <alignment horizontal="center" vertical="center" wrapText="1"/>
    </xf>
    <xf numFmtId="9" fontId="9" fillId="0" borderId="8" xfId="4" applyFont="1" applyFill="1" applyBorder="1" applyAlignment="1">
      <alignment horizontal="center" vertical="center" wrapText="1"/>
    </xf>
    <xf numFmtId="9" fontId="9" fillId="0" borderId="9" xfId="4" applyFont="1" applyFill="1" applyBorder="1" applyAlignment="1">
      <alignment horizontal="center" vertical="center" wrapText="1"/>
    </xf>
    <xf numFmtId="9" fontId="9" fillId="0" borderId="20" xfId="4" applyFont="1" applyFill="1" applyBorder="1" applyAlignment="1">
      <alignment horizontal="center" vertical="center" wrapText="1"/>
    </xf>
    <xf numFmtId="165" fontId="9" fillId="0" borderId="3" xfId="3" applyNumberFormat="1" applyFont="1" applyFill="1" applyBorder="1" applyAlignment="1">
      <alignment horizontal="center" vertical="center" wrapText="1"/>
    </xf>
    <xf numFmtId="165" fontId="9" fillId="0" borderId="4" xfId="3" applyNumberFormat="1" applyFont="1" applyFill="1" applyBorder="1" applyAlignment="1">
      <alignment horizontal="center" vertical="center" wrapText="1"/>
    </xf>
    <xf numFmtId="165" fontId="9" fillId="3" borderId="3" xfId="4" applyNumberFormat="1" applyFont="1" applyFill="1" applyBorder="1" applyAlignment="1">
      <alignment horizontal="center" vertical="center" wrapText="1"/>
    </xf>
    <xf numFmtId="165" fontId="9" fillId="3" borderId="4" xfId="4"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5" fontId="9" fillId="0" borderId="3" xfId="3" applyNumberFormat="1" applyFont="1" applyFill="1" applyBorder="1" applyAlignment="1">
      <alignment horizontal="left" vertical="center" wrapText="1"/>
    </xf>
    <xf numFmtId="165" fontId="9" fillId="0" borderId="4" xfId="3" applyNumberFormat="1" applyFont="1" applyFill="1" applyBorder="1" applyAlignment="1">
      <alignment horizontal="left" vertical="center" wrapText="1"/>
    </xf>
    <xf numFmtId="167" fontId="9" fillId="0" borderId="13" xfId="3" applyNumberFormat="1" applyFont="1" applyFill="1" applyBorder="1" applyAlignment="1">
      <alignment horizontal="center" vertical="center" wrapText="1"/>
    </xf>
    <xf numFmtId="167" fontId="9" fillId="0" borderId="18" xfId="3" applyNumberFormat="1" applyFont="1" applyFill="1" applyBorder="1" applyAlignment="1">
      <alignment horizontal="center" vertical="center" wrapText="1"/>
    </xf>
    <xf numFmtId="167" fontId="9" fillId="0" borderId="19" xfId="3" applyNumberFormat="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3" borderId="3"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xf>
    <xf numFmtId="0" fontId="6" fillId="2" borderId="4"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9" fillId="5" borderId="16"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9" fillId="3" borderId="16" xfId="0" applyFont="1" applyFill="1" applyBorder="1" applyAlignment="1">
      <alignment horizontal="justify" vertical="center" wrapText="1"/>
    </xf>
    <xf numFmtId="0" fontId="9" fillId="0" borderId="16" xfId="0" applyFont="1" applyBorder="1" applyAlignment="1">
      <alignment horizontal="center" vertical="center" wrapText="1"/>
    </xf>
    <xf numFmtId="0" fontId="9" fillId="3" borderId="16"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0" borderId="16" xfId="0" applyFont="1" applyBorder="1" applyAlignment="1">
      <alignment horizontal="left" vertical="center" wrapText="1"/>
    </xf>
    <xf numFmtId="9" fontId="9" fillId="3" borderId="3" xfId="4" applyFont="1" applyFill="1" applyBorder="1" applyAlignment="1">
      <alignment horizontal="justify" vertical="top" wrapText="1"/>
    </xf>
    <xf numFmtId="9" fontId="9" fillId="3" borderId="4" xfId="4" applyFont="1" applyFill="1" applyBorder="1" applyAlignment="1">
      <alignment horizontal="justify" vertical="top" wrapText="1"/>
    </xf>
    <xf numFmtId="9" fontId="9" fillId="0" borderId="3" xfId="4" applyFont="1" applyFill="1" applyBorder="1" applyAlignment="1">
      <alignment horizontal="center" vertical="top" wrapText="1"/>
    </xf>
    <xf numFmtId="9" fontId="9" fillId="0" borderId="4" xfId="4" applyFont="1" applyFill="1" applyBorder="1" applyAlignment="1">
      <alignment horizontal="center" vertical="top" wrapText="1"/>
    </xf>
    <xf numFmtId="0" fontId="9" fillId="0" borderId="3" xfId="5" applyNumberFormat="1" applyFont="1" applyFill="1" applyBorder="1" applyAlignment="1">
      <alignment horizontal="center" vertical="top" wrapText="1"/>
    </xf>
    <xf numFmtId="0" fontId="9" fillId="0" borderId="4" xfId="5" applyNumberFormat="1" applyFont="1" applyFill="1" applyBorder="1" applyAlignment="1">
      <alignment horizontal="center" vertical="top" wrapText="1"/>
    </xf>
    <xf numFmtId="9" fontId="9" fillId="5" borderId="3" xfId="4" applyFont="1" applyFill="1" applyBorder="1" applyAlignment="1">
      <alignment horizontal="left" vertical="center" wrapText="1"/>
    </xf>
    <xf numFmtId="9" fontId="9" fillId="5" borderId="16" xfId="4" applyFont="1" applyFill="1" applyBorder="1" applyAlignment="1">
      <alignment horizontal="left" vertical="center" wrapText="1"/>
    </xf>
    <xf numFmtId="9" fontId="9" fillId="5" borderId="4" xfId="4" applyFont="1" applyFill="1" applyBorder="1" applyAlignment="1">
      <alignment horizontal="left" vertical="center" wrapText="1"/>
    </xf>
    <xf numFmtId="9" fontId="14" fillId="3" borderId="3" xfId="4" applyFont="1" applyFill="1" applyBorder="1" applyAlignment="1">
      <alignment horizontal="center" vertical="center" wrapText="1"/>
    </xf>
    <xf numFmtId="9" fontId="14" fillId="3" borderId="16" xfId="4" applyFont="1" applyFill="1" applyBorder="1" applyAlignment="1">
      <alignment horizontal="center" vertical="center" wrapText="1"/>
    </xf>
    <xf numFmtId="9" fontId="14" fillId="3" borderId="4" xfId="4" applyFont="1" applyFill="1" applyBorder="1" applyAlignment="1">
      <alignment horizontal="center" vertical="center" wrapText="1"/>
    </xf>
    <xf numFmtId="9" fontId="9" fillId="3" borderId="3" xfId="4" applyFont="1" applyFill="1" applyBorder="1" applyAlignment="1">
      <alignment horizontal="center" vertical="center" wrapText="1"/>
    </xf>
    <xf numFmtId="9" fontId="9" fillId="3" borderId="16" xfId="4" applyFont="1" applyFill="1" applyBorder="1" applyAlignment="1">
      <alignment horizontal="center" vertical="center" wrapText="1"/>
    </xf>
    <xf numFmtId="9" fontId="9" fillId="3" borderId="4" xfId="4" applyFont="1" applyFill="1" applyBorder="1" applyAlignment="1">
      <alignment horizontal="center" vertical="center" wrapText="1"/>
    </xf>
    <xf numFmtId="9" fontId="9" fillId="0" borderId="3" xfId="4" applyFont="1" applyFill="1" applyBorder="1" applyAlignment="1">
      <alignment horizontal="left" vertical="center" wrapText="1"/>
    </xf>
    <xf numFmtId="9" fontId="9" fillId="0" borderId="4" xfId="4" applyFont="1" applyFill="1" applyBorder="1" applyAlignment="1">
      <alignment horizontal="left" vertical="center" wrapText="1"/>
    </xf>
    <xf numFmtId="9" fontId="9" fillId="0" borderId="3" xfId="4" applyFont="1" applyFill="1" applyBorder="1" applyAlignment="1">
      <alignment horizontal="center" vertical="center" wrapText="1"/>
    </xf>
    <xf numFmtId="9" fontId="9" fillId="0" borderId="16" xfId="4" applyFont="1" applyFill="1" applyBorder="1" applyAlignment="1">
      <alignment horizontal="center" vertical="center" wrapText="1"/>
    </xf>
    <xf numFmtId="9" fontId="9" fillId="0" borderId="4" xfId="4" applyFont="1" applyFill="1" applyBorder="1" applyAlignment="1">
      <alignment horizontal="center" vertical="center" wrapText="1"/>
    </xf>
    <xf numFmtId="0" fontId="9" fillId="0" borderId="3"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4" xfId="0" applyFont="1" applyBorder="1" applyAlignment="1">
      <alignment horizontal="justify" vertical="center" wrapText="1"/>
    </xf>
    <xf numFmtId="9" fontId="9" fillId="0" borderId="3" xfId="4" applyFont="1" applyFill="1" applyBorder="1" applyAlignment="1">
      <alignment horizontal="justify" vertical="center" wrapText="1"/>
    </xf>
    <xf numFmtId="9" fontId="9" fillId="0" borderId="16" xfId="4" applyFont="1" applyFill="1" applyBorder="1" applyAlignment="1">
      <alignment horizontal="justify" vertical="center" wrapText="1"/>
    </xf>
    <xf numFmtId="9" fontId="9" fillId="0" borderId="4" xfId="4" applyFont="1" applyFill="1" applyBorder="1" applyAlignment="1">
      <alignment horizontal="justify" vertical="center" wrapText="1"/>
    </xf>
    <xf numFmtId="9" fontId="9" fillId="3" borderId="3" xfId="4" applyFont="1" applyFill="1" applyBorder="1" applyAlignment="1">
      <alignment horizontal="left" vertical="center" wrapText="1"/>
    </xf>
    <xf numFmtId="9" fontId="9" fillId="3" borderId="16" xfId="4" applyFont="1" applyFill="1" applyBorder="1" applyAlignment="1">
      <alignment horizontal="left" vertical="center" wrapText="1"/>
    </xf>
    <xf numFmtId="9" fontId="9" fillId="3" borderId="4" xfId="4"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9" fontId="9" fillId="3" borderId="3" xfId="4" applyFont="1" applyFill="1" applyBorder="1" applyAlignment="1">
      <alignment horizontal="left" vertical="top" wrapText="1"/>
    </xf>
    <xf numFmtId="9" fontId="9" fillId="3" borderId="4" xfId="4" applyFont="1" applyFill="1" applyBorder="1" applyAlignment="1">
      <alignment horizontal="left" vertical="top" wrapText="1"/>
    </xf>
    <xf numFmtId="9" fontId="5" fillId="3" borderId="3" xfId="4" applyFont="1" applyFill="1" applyBorder="1" applyAlignment="1">
      <alignment horizontal="center" vertical="center" wrapText="1"/>
    </xf>
    <xf numFmtId="9" fontId="5" fillId="3" borderId="4" xfId="4" applyFont="1" applyFill="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165" fontId="9" fillId="3" borderId="3" xfId="4" applyNumberFormat="1" applyFont="1" applyFill="1" applyBorder="1" applyAlignment="1">
      <alignment horizontal="left" vertical="center" wrapText="1"/>
    </xf>
    <xf numFmtId="165" fontId="9" fillId="3" borderId="4" xfId="4" applyNumberFormat="1" applyFont="1" applyFill="1" applyBorder="1" applyAlignment="1">
      <alignment horizontal="left" vertical="center" wrapText="1"/>
    </xf>
    <xf numFmtId="165" fontId="9" fillId="0" borderId="16" xfId="3" applyNumberFormat="1" applyFont="1" applyFill="1" applyBorder="1" applyAlignment="1">
      <alignment horizontal="left" vertical="center" wrapText="1"/>
    </xf>
    <xf numFmtId="0" fontId="9" fillId="0" borderId="3" xfId="3" applyNumberFormat="1" applyFont="1" applyFill="1" applyBorder="1" applyAlignment="1">
      <alignment horizontal="left" vertical="center" wrapText="1"/>
    </xf>
    <xf numFmtId="0" fontId="9" fillId="0" borderId="16" xfId="3" applyNumberFormat="1" applyFont="1" applyFill="1" applyBorder="1" applyAlignment="1">
      <alignment horizontal="left" vertical="center" wrapText="1"/>
    </xf>
    <xf numFmtId="0" fontId="9" fillId="0" borderId="4" xfId="3" applyNumberFormat="1" applyFont="1" applyFill="1" applyBorder="1" applyAlignment="1">
      <alignment horizontal="left" vertical="center" wrapText="1"/>
    </xf>
    <xf numFmtId="165" fontId="9" fillId="0" borderId="16" xfId="3" applyNumberFormat="1" applyFont="1" applyFill="1" applyBorder="1" applyAlignment="1">
      <alignment horizontal="center" vertical="center" wrapText="1"/>
    </xf>
    <xf numFmtId="9" fontId="9" fillId="0" borderId="16" xfId="4" applyFont="1" applyFill="1" applyBorder="1" applyAlignment="1">
      <alignment horizontal="left" vertical="center" wrapText="1"/>
    </xf>
    <xf numFmtId="9" fontId="9" fillId="0" borderId="6" xfId="4" applyFont="1" applyFill="1" applyBorder="1" applyAlignment="1">
      <alignment horizontal="center" vertical="top" wrapText="1"/>
    </xf>
    <xf numFmtId="9" fontId="9" fillId="0" borderId="2" xfId="4" applyFont="1" applyFill="1" applyBorder="1" applyAlignment="1">
      <alignment horizontal="center" vertical="top" wrapText="1"/>
    </xf>
    <xf numFmtId="9" fontId="9" fillId="0" borderId="17" xfId="4" applyFont="1" applyFill="1" applyBorder="1" applyAlignment="1">
      <alignment horizontal="center" vertical="top" wrapText="1"/>
    </xf>
    <xf numFmtId="9" fontId="9" fillId="0" borderId="8" xfId="4" applyFont="1" applyFill="1" applyBorder="1" applyAlignment="1">
      <alignment horizontal="center" vertical="top" wrapText="1"/>
    </xf>
    <xf numFmtId="9" fontId="9" fillId="0" borderId="9" xfId="4" applyFont="1" applyFill="1" applyBorder="1" applyAlignment="1">
      <alignment horizontal="center" vertical="top" wrapText="1"/>
    </xf>
    <xf numFmtId="9" fontId="9" fillId="0" borderId="20" xfId="4" applyFont="1" applyFill="1" applyBorder="1" applyAlignment="1">
      <alignment horizontal="center" vertical="top" wrapText="1"/>
    </xf>
    <xf numFmtId="9" fontId="9" fillId="0" borderId="13" xfId="4" applyFont="1" applyFill="1" applyBorder="1" applyAlignment="1">
      <alignment horizontal="center" vertical="top" wrapText="1"/>
    </xf>
    <xf numFmtId="9" fontId="9" fillId="0" borderId="18" xfId="4" applyFont="1" applyFill="1" applyBorder="1" applyAlignment="1">
      <alignment horizontal="center" vertical="top" wrapText="1"/>
    </xf>
    <xf numFmtId="9" fontId="9" fillId="0" borderId="19" xfId="4" applyFont="1" applyFill="1" applyBorder="1" applyAlignment="1">
      <alignment horizontal="center" vertical="top" wrapText="1"/>
    </xf>
    <xf numFmtId="9" fontId="9" fillId="0" borderId="3" xfId="4" applyFont="1" applyFill="1" applyBorder="1" applyAlignment="1">
      <alignment horizontal="left" vertical="top" wrapText="1"/>
    </xf>
    <xf numFmtId="9" fontId="9" fillId="0" borderId="4" xfId="4" applyFont="1" applyFill="1" applyBorder="1" applyAlignment="1">
      <alignment horizontal="left" vertical="top" wrapText="1"/>
    </xf>
    <xf numFmtId="0" fontId="9" fillId="0" borderId="13" xfId="3" applyNumberFormat="1" applyFont="1" applyFill="1" applyBorder="1" applyAlignment="1">
      <alignment horizontal="center" vertical="center" wrapText="1"/>
    </xf>
    <xf numFmtId="0" fontId="9" fillId="0" borderId="18"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0" fontId="9" fillId="0" borderId="3" xfId="5" applyNumberFormat="1" applyFont="1" applyFill="1" applyBorder="1" applyAlignment="1">
      <alignment horizontal="center" vertical="center" wrapText="1"/>
    </xf>
    <xf numFmtId="0" fontId="9" fillId="0" borderId="16"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9" fontId="1" fillId="3" borderId="3" xfId="4" applyFont="1" applyFill="1" applyBorder="1" applyAlignment="1">
      <alignment horizontal="center" vertical="center" wrapText="1"/>
    </xf>
    <xf numFmtId="9" fontId="1" fillId="3" borderId="4" xfId="4" applyFont="1" applyFill="1" applyBorder="1" applyAlignment="1">
      <alignment horizontal="center" vertical="center" wrapText="1"/>
    </xf>
    <xf numFmtId="0" fontId="9" fillId="0" borderId="16" xfId="5" applyNumberFormat="1" applyFont="1" applyFill="1" applyBorder="1" applyAlignment="1">
      <alignment horizontal="center" vertical="top" wrapText="1"/>
    </xf>
    <xf numFmtId="0" fontId="6" fillId="0" borderId="16" xfId="0" applyFont="1" applyBorder="1" applyAlignment="1">
      <alignment horizontal="left" vertical="top" wrapText="1"/>
    </xf>
    <xf numFmtId="0" fontId="9" fillId="3" borderId="16" xfId="0" applyFont="1" applyFill="1" applyBorder="1" applyAlignment="1">
      <alignment horizontal="center" vertical="top" wrapText="1"/>
    </xf>
    <xf numFmtId="9" fontId="9" fillId="3" borderId="16" xfId="4" applyFont="1" applyFill="1" applyBorder="1" applyAlignment="1">
      <alignment horizontal="left" vertical="top" wrapText="1"/>
    </xf>
    <xf numFmtId="0" fontId="9" fillId="0" borderId="16" xfId="0" applyFont="1" applyBorder="1" applyAlignment="1">
      <alignment horizontal="justify" vertical="top" wrapText="1"/>
    </xf>
    <xf numFmtId="9" fontId="9" fillId="0" borderId="16" xfId="4" applyFont="1" applyFill="1" applyBorder="1" applyAlignment="1">
      <alignment horizontal="center" vertical="top" wrapText="1"/>
    </xf>
    <xf numFmtId="9" fontId="9" fillId="0" borderId="16" xfId="4" applyFont="1" applyFill="1" applyBorder="1" applyAlignment="1">
      <alignment horizontal="left" vertical="top" wrapText="1"/>
    </xf>
    <xf numFmtId="9" fontId="9" fillId="3" borderId="16" xfId="4" applyFont="1" applyFill="1" applyBorder="1" applyAlignment="1">
      <alignment horizontal="justify"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6" xfId="0" applyFont="1" applyBorder="1" applyAlignment="1">
      <alignment vertical="top" wrapText="1"/>
    </xf>
    <xf numFmtId="0" fontId="9" fillId="0" borderId="22" xfId="0" applyFont="1" applyBorder="1" applyAlignment="1">
      <alignment vertical="top" wrapText="1"/>
    </xf>
    <xf numFmtId="165" fontId="9" fillId="0" borderId="13" xfId="3" applyNumberFormat="1" applyFont="1" applyFill="1" applyBorder="1" applyAlignment="1">
      <alignment horizontal="left" vertical="center" wrapText="1"/>
    </xf>
    <xf numFmtId="165" fontId="9" fillId="0" borderId="18" xfId="3" applyNumberFormat="1" applyFont="1" applyFill="1" applyBorder="1" applyAlignment="1">
      <alignment horizontal="left" vertical="center" wrapText="1"/>
    </xf>
    <xf numFmtId="165" fontId="9" fillId="0" borderId="19" xfId="3" applyNumberFormat="1" applyFont="1" applyFill="1" applyBorder="1" applyAlignment="1">
      <alignment horizontal="left" vertical="center" wrapText="1"/>
    </xf>
    <xf numFmtId="0" fontId="0" fillId="0" borderId="0" xfId="0"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6" fillId="0" borderId="5" xfId="0" applyFont="1" applyBorder="1" applyAlignment="1">
      <alignment horizontal="center"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justify" vertical="center"/>
    </xf>
    <xf numFmtId="0" fontId="5" fillId="0" borderId="1" xfId="0" applyFont="1" applyBorder="1" applyAlignment="1">
      <alignment horizontal="justify" vertical="center" wrapText="1"/>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2" fillId="0" borderId="1" xfId="0" applyFont="1" applyBorder="1" applyAlignment="1">
      <alignment horizontal="justify" vertical="center"/>
    </xf>
    <xf numFmtId="165" fontId="9" fillId="0" borderId="15" xfId="3" applyNumberFormat="1" applyFont="1" applyFill="1" applyBorder="1" applyAlignment="1">
      <alignment horizontal="center" vertical="center" wrapText="1"/>
    </xf>
    <xf numFmtId="165" fontId="9" fillId="0" borderId="29" xfId="3" applyNumberFormat="1" applyFont="1" applyFill="1" applyBorder="1" applyAlignment="1">
      <alignment horizontal="center" vertical="center" wrapText="1"/>
    </xf>
    <xf numFmtId="165" fontId="9" fillId="0" borderId="30" xfId="3" applyNumberFormat="1" applyFont="1" applyFill="1" applyBorder="1" applyAlignment="1">
      <alignment horizontal="center" vertical="center" wrapText="1"/>
    </xf>
    <xf numFmtId="167" fontId="9" fillId="0" borderId="68" xfId="3" applyNumberFormat="1" applyFont="1" applyFill="1" applyBorder="1" applyAlignment="1">
      <alignment horizontal="center" vertical="center" wrapText="1"/>
    </xf>
    <xf numFmtId="167" fontId="9" fillId="0" borderId="46" xfId="3" applyNumberFormat="1" applyFont="1" applyFill="1" applyBorder="1" applyAlignment="1">
      <alignment horizontal="center" vertical="center" wrapText="1"/>
    </xf>
    <xf numFmtId="167" fontId="9" fillId="0" borderId="47" xfId="3" applyNumberFormat="1" applyFont="1" applyFill="1" applyBorder="1" applyAlignment="1">
      <alignment horizontal="center" vertical="center" wrapText="1"/>
    </xf>
    <xf numFmtId="167" fontId="9" fillId="0" borderId="45" xfId="3" applyNumberFormat="1" applyFont="1" applyFill="1" applyBorder="1" applyAlignment="1">
      <alignment horizontal="center" vertical="center" wrapText="1"/>
    </xf>
    <xf numFmtId="167" fontId="9" fillId="0" borderId="49" xfId="3" applyNumberFormat="1" applyFont="1" applyFill="1" applyBorder="1" applyAlignment="1">
      <alignment horizontal="center" vertical="center" wrapText="1"/>
    </xf>
    <xf numFmtId="167" fontId="9" fillId="0" borderId="56" xfId="3" applyNumberFormat="1" applyFont="1" applyFill="1" applyBorder="1" applyAlignment="1">
      <alignment horizontal="center" vertical="center" wrapText="1"/>
    </xf>
    <xf numFmtId="167" fontId="9" fillId="0" borderId="2" xfId="3" applyNumberFormat="1" applyFont="1" applyFill="1" applyBorder="1" applyAlignment="1">
      <alignment horizontal="center" vertical="center" wrapText="1"/>
    </xf>
    <xf numFmtId="167" fontId="9" fillId="0" borderId="10" xfId="3" applyNumberFormat="1" applyFont="1" applyFill="1" applyBorder="1" applyAlignment="1">
      <alignment horizontal="center" vertical="center" wrapText="1"/>
    </xf>
    <xf numFmtId="167" fontId="9" fillId="0" borderId="70" xfId="3" applyNumberFormat="1" applyFont="1" applyFill="1" applyBorder="1" applyAlignment="1">
      <alignment horizontal="center" vertical="center" wrapText="1"/>
    </xf>
    <xf numFmtId="167" fontId="9" fillId="0" borderId="64" xfId="3" applyNumberFormat="1" applyFont="1" applyFill="1" applyBorder="1" applyAlignment="1">
      <alignment horizontal="center" vertical="center" wrapText="1"/>
    </xf>
    <xf numFmtId="167" fontId="9" fillId="0" borderId="65" xfId="3" applyNumberFormat="1" applyFont="1" applyFill="1" applyBorder="1" applyAlignment="1">
      <alignment horizontal="center" vertical="center" wrapText="1"/>
    </xf>
    <xf numFmtId="167" fontId="9" fillId="0" borderId="15" xfId="3" applyNumberFormat="1" applyFont="1" applyFill="1" applyBorder="1" applyAlignment="1">
      <alignment horizontal="center" vertical="center" wrapText="1"/>
    </xf>
    <xf numFmtId="167" fontId="9" fillId="0" borderId="29" xfId="3" applyNumberFormat="1" applyFont="1" applyFill="1" applyBorder="1" applyAlignment="1">
      <alignment horizontal="center" vertical="center" wrapText="1"/>
    </xf>
    <xf numFmtId="167" fontId="9" fillId="0" borderId="30" xfId="3" applyNumberFormat="1" applyFont="1" applyFill="1" applyBorder="1" applyAlignment="1">
      <alignment horizontal="center" vertical="center" wrapText="1"/>
    </xf>
    <xf numFmtId="167" fontId="9" fillId="0" borderId="69" xfId="3" applyNumberFormat="1" applyFont="1" applyFill="1" applyBorder="1" applyAlignment="1">
      <alignment horizontal="center" vertical="center" wrapText="1"/>
    </xf>
    <xf numFmtId="164" fontId="9" fillId="0" borderId="41" xfId="3" applyFont="1" applyFill="1" applyBorder="1" applyAlignment="1">
      <alignment horizontal="center" vertical="center" wrapText="1"/>
    </xf>
    <xf numFmtId="164" fontId="9" fillId="0" borderId="32" xfId="3" applyFont="1" applyFill="1" applyBorder="1" applyAlignment="1">
      <alignment horizontal="center" vertical="center" wrapText="1"/>
    </xf>
    <xf numFmtId="164" fontId="9" fillId="0" borderId="35" xfId="3" applyFont="1" applyFill="1" applyBorder="1" applyAlignment="1">
      <alignment horizontal="center" vertical="center" wrapText="1"/>
    </xf>
    <xf numFmtId="167" fontId="9" fillId="0" borderId="31" xfId="3" applyNumberFormat="1" applyFont="1" applyFill="1" applyBorder="1" applyAlignment="1">
      <alignment horizontal="center" vertical="center" wrapText="1"/>
    </xf>
    <xf numFmtId="167" fontId="9" fillId="0" borderId="32" xfId="3" applyNumberFormat="1" applyFont="1" applyFill="1" applyBorder="1" applyAlignment="1">
      <alignment horizontal="center" vertical="center" wrapText="1"/>
    </xf>
    <xf numFmtId="167" fontId="9" fillId="0" borderId="35" xfId="3" applyNumberFormat="1" applyFont="1" applyFill="1" applyBorder="1" applyAlignment="1">
      <alignment horizontal="center" vertical="center" wrapText="1"/>
    </xf>
    <xf numFmtId="165" fontId="9" fillId="0" borderId="33" xfId="3" applyNumberFormat="1" applyFont="1" applyFill="1" applyBorder="1" applyAlignment="1">
      <alignment horizontal="center" vertical="center" wrapText="1"/>
    </xf>
    <xf numFmtId="165" fontId="9" fillId="0" borderId="34" xfId="3" applyNumberFormat="1" applyFont="1" applyFill="1" applyBorder="1" applyAlignment="1">
      <alignment horizontal="center" vertical="center" wrapText="1"/>
    </xf>
    <xf numFmtId="165" fontId="9" fillId="0" borderId="36" xfId="3" applyNumberFormat="1" applyFont="1" applyFill="1" applyBorder="1" applyAlignment="1">
      <alignment horizontal="center" vertical="center" wrapText="1"/>
    </xf>
    <xf numFmtId="49" fontId="9" fillId="0" borderId="59" xfId="3" applyNumberFormat="1" applyFont="1" applyFill="1" applyBorder="1" applyAlignment="1">
      <alignment horizontal="justify" vertical="top" wrapText="1"/>
    </xf>
    <xf numFmtId="49" fontId="9" fillId="0" borderId="58" xfId="3" applyNumberFormat="1" applyFont="1" applyFill="1" applyBorder="1" applyAlignment="1">
      <alignment horizontal="justify" vertical="top" wrapText="1"/>
    </xf>
    <xf numFmtId="165" fontId="9" fillId="0" borderId="5" xfId="3" applyNumberFormat="1" applyFont="1" applyFill="1" applyBorder="1" applyAlignment="1">
      <alignment horizontal="center"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justify" vertical="top" wrapText="1"/>
    </xf>
    <xf numFmtId="0" fontId="9" fillId="0" borderId="5" xfId="0" applyFont="1" applyBorder="1" applyAlignment="1">
      <alignment horizontal="center" vertical="center" wrapText="1"/>
    </xf>
    <xf numFmtId="0" fontId="9" fillId="0" borderId="5" xfId="5" applyNumberFormat="1" applyFont="1" applyFill="1" applyBorder="1" applyAlignment="1">
      <alignment horizontal="center" vertical="center" wrapText="1"/>
    </xf>
    <xf numFmtId="165" fontId="9" fillId="0" borderId="31" xfId="3" applyNumberFormat="1" applyFont="1" applyFill="1" applyBorder="1" applyAlignment="1">
      <alignment horizontal="center" vertical="center" wrapText="1"/>
    </xf>
    <xf numFmtId="165" fontId="9" fillId="0" borderId="32" xfId="3" applyNumberFormat="1" applyFont="1" applyFill="1" applyBorder="1" applyAlignment="1">
      <alignment horizontal="center" vertical="center" wrapText="1"/>
    </xf>
    <xf numFmtId="165" fontId="9" fillId="0" borderId="43" xfId="3" applyNumberFormat="1" applyFont="1" applyFill="1" applyBorder="1" applyAlignment="1">
      <alignment horizontal="center" vertical="center" wrapText="1"/>
    </xf>
    <xf numFmtId="165" fontId="9" fillId="0" borderId="44" xfId="3" applyNumberFormat="1" applyFont="1" applyFill="1" applyBorder="1" applyAlignment="1">
      <alignment horizontal="center" vertical="center" wrapText="1"/>
    </xf>
    <xf numFmtId="0" fontId="9" fillId="0" borderId="5" xfId="0" applyFont="1" applyBorder="1" applyAlignment="1">
      <alignment horizontal="justify" vertical="top" wrapText="1"/>
    </xf>
    <xf numFmtId="9" fontId="9" fillId="0" borderId="27" xfId="4" applyFont="1" applyFill="1" applyBorder="1" applyAlignment="1">
      <alignment horizontal="justify" vertical="top" wrapText="1"/>
    </xf>
    <xf numFmtId="9" fontId="9" fillId="0" borderId="28" xfId="4" applyFont="1" applyFill="1" applyBorder="1" applyAlignment="1">
      <alignment horizontal="justify" vertical="top" wrapText="1"/>
    </xf>
    <xf numFmtId="165" fontId="9" fillId="0" borderId="35" xfId="3" applyNumberFormat="1" applyFont="1" applyFill="1" applyBorder="1" applyAlignment="1">
      <alignment horizontal="center" vertical="center" wrapText="1"/>
    </xf>
    <xf numFmtId="49" fontId="9" fillId="0" borderId="57" xfId="3" applyNumberFormat="1" applyFont="1" applyFill="1" applyBorder="1" applyAlignment="1">
      <alignment horizontal="justify" vertical="top" wrapText="1"/>
    </xf>
    <xf numFmtId="9" fontId="9" fillId="0" borderId="5" xfId="4" applyFont="1" applyFill="1" applyBorder="1" applyAlignment="1">
      <alignment horizontal="lef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9" xfId="3" applyNumberFormat="1" applyFont="1" applyFill="1" applyBorder="1" applyAlignment="1">
      <alignment horizontal="center" vertical="center" wrapText="1"/>
    </xf>
    <xf numFmtId="0" fontId="9" fillId="0" borderId="40" xfId="3" applyNumberFormat="1" applyFont="1" applyFill="1" applyBorder="1" applyAlignment="1">
      <alignment horizontal="center" vertical="center" wrapText="1"/>
    </xf>
    <xf numFmtId="165" fontId="9" fillId="0" borderId="3" xfId="3" applyNumberFormat="1" applyFont="1" applyFill="1" applyBorder="1" applyAlignment="1">
      <alignment horizontal="justify" vertical="top" wrapText="1"/>
    </xf>
    <xf numFmtId="165" fontId="9" fillId="0" borderId="4" xfId="3" applyNumberFormat="1" applyFont="1" applyFill="1" applyBorder="1" applyAlignment="1">
      <alignment horizontal="justify" vertical="top" wrapText="1"/>
    </xf>
    <xf numFmtId="0" fontId="9" fillId="0" borderId="3" xfId="3" applyNumberFormat="1" applyFont="1" applyFill="1" applyBorder="1" applyAlignment="1">
      <alignment horizontal="justify" vertical="top" wrapText="1"/>
    </xf>
    <xf numFmtId="0" fontId="9" fillId="0" borderId="4" xfId="3" applyNumberFormat="1" applyFont="1" applyFill="1" applyBorder="1" applyAlignment="1">
      <alignment horizontal="justify" vertical="top"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164" fontId="9" fillId="0" borderId="68" xfId="3" applyFont="1" applyFill="1" applyBorder="1" applyAlignment="1">
      <alignment horizontal="center" vertical="center" wrapText="1"/>
    </xf>
    <xf numFmtId="164" fontId="9" fillId="0" borderId="46" xfId="3" applyFont="1" applyFill="1" applyBorder="1" applyAlignment="1">
      <alignment horizontal="center" vertical="center" wrapText="1"/>
    </xf>
    <xf numFmtId="164" fontId="9" fillId="0" borderId="49" xfId="3" applyFont="1" applyFill="1" applyBorder="1" applyAlignment="1">
      <alignment horizontal="center" vertical="center" wrapText="1"/>
    </xf>
    <xf numFmtId="167" fontId="9" fillId="0" borderId="66" xfId="3" applyNumberFormat="1" applyFont="1" applyFill="1" applyBorder="1" applyAlignment="1">
      <alignment horizontal="center" vertical="center" wrapText="1"/>
    </xf>
    <xf numFmtId="167" fontId="9" fillId="0" borderId="67" xfId="3" applyNumberFormat="1" applyFont="1" applyFill="1" applyBorder="1" applyAlignment="1">
      <alignment horizontal="center" vertical="center" wrapText="1"/>
    </xf>
    <xf numFmtId="165" fontId="9" fillId="0" borderId="66" xfId="3" applyNumberFormat="1" applyFont="1" applyFill="1" applyBorder="1" applyAlignment="1">
      <alignment horizontal="center" vertical="center" wrapText="1"/>
    </xf>
    <xf numFmtId="165" fontId="9" fillId="0" borderId="67" xfId="3" applyNumberFormat="1" applyFont="1" applyFill="1" applyBorder="1" applyAlignment="1">
      <alignment horizontal="center" vertical="center" wrapText="1"/>
    </xf>
    <xf numFmtId="9" fontId="9" fillId="0" borderId="53" xfId="4" applyFont="1" applyFill="1" applyBorder="1" applyAlignment="1">
      <alignment horizontal="justify" vertical="top" wrapText="1"/>
    </xf>
    <xf numFmtId="165" fontId="9" fillId="0" borderId="52" xfId="3" applyNumberFormat="1" applyFont="1" applyFill="1" applyBorder="1" applyAlignment="1">
      <alignment horizontal="center" vertical="center" wrapText="1"/>
    </xf>
    <xf numFmtId="165" fontId="9" fillId="0" borderId="11"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5" fontId="9" fillId="0" borderId="56" xfId="3" applyNumberFormat="1" applyFont="1" applyFill="1" applyBorder="1" applyAlignment="1">
      <alignment horizontal="center" vertical="center" wrapText="1"/>
    </xf>
    <xf numFmtId="165" fontId="9" fillId="0" borderId="10" xfId="3" applyNumberFormat="1" applyFont="1" applyFill="1" applyBorder="1" applyAlignment="1">
      <alignment horizontal="center" vertical="center" wrapText="1"/>
    </xf>
    <xf numFmtId="165" fontId="9" fillId="0" borderId="27" xfId="3" applyNumberFormat="1" applyFont="1" applyFill="1" applyBorder="1" applyAlignment="1">
      <alignment horizontal="center" vertical="center" wrapText="1"/>
    </xf>
    <xf numFmtId="165" fontId="9" fillId="0" borderId="28" xfId="3" applyNumberFormat="1" applyFont="1" applyFill="1" applyBorder="1" applyAlignment="1">
      <alignment horizontal="center" vertical="center" wrapText="1"/>
    </xf>
    <xf numFmtId="165" fontId="9" fillId="0" borderId="48" xfId="3" applyNumberFormat="1" applyFont="1" applyFill="1" applyBorder="1" applyAlignment="1">
      <alignment horizontal="center" vertical="center" wrapText="1"/>
    </xf>
    <xf numFmtId="165" fontId="9" fillId="0" borderId="12" xfId="3" applyNumberFormat="1" applyFont="1" applyFill="1" applyBorder="1" applyAlignment="1">
      <alignment horizontal="center" vertical="center" wrapText="1"/>
    </xf>
    <xf numFmtId="0" fontId="9" fillId="0" borderId="31" xfId="3" applyNumberFormat="1" applyFont="1" applyFill="1" applyBorder="1" applyAlignment="1">
      <alignment horizontal="center" vertical="center" wrapText="1"/>
    </xf>
    <xf numFmtId="0" fontId="9" fillId="0" borderId="32" xfId="3" applyNumberFormat="1" applyFont="1" applyFill="1" applyBorder="1" applyAlignment="1">
      <alignment horizontal="center" vertical="center" wrapText="1"/>
    </xf>
    <xf numFmtId="0" fontId="9" fillId="0" borderId="43" xfId="3" applyNumberFormat="1" applyFont="1" applyFill="1" applyBorder="1" applyAlignment="1">
      <alignment horizontal="center" vertical="center" wrapText="1"/>
    </xf>
    <xf numFmtId="0" fontId="9" fillId="0" borderId="33" xfId="3" applyNumberFormat="1" applyFont="1" applyFill="1" applyBorder="1" applyAlignment="1">
      <alignment horizontal="center" vertical="center" wrapText="1"/>
    </xf>
    <xf numFmtId="0" fontId="9" fillId="0" borderId="34" xfId="3" applyNumberFormat="1" applyFont="1" applyFill="1" applyBorder="1" applyAlignment="1">
      <alignment horizontal="center" vertical="center" wrapText="1"/>
    </xf>
    <xf numFmtId="0" fontId="9" fillId="0" borderId="44" xfId="3" applyNumberFormat="1" applyFont="1" applyFill="1" applyBorder="1" applyAlignment="1">
      <alignment horizontal="center" vertical="center" wrapText="1"/>
    </xf>
    <xf numFmtId="9" fontId="9" fillId="0" borderId="3" xfId="4" applyFont="1" applyFill="1" applyBorder="1" applyAlignment="1">
      <alignment horizontal="justify" vertical="top" wrapText="1"/>
    </xf>
    <xf numFmtId="9" fontId="9" fillId="0" borderId="16" xfId="4" applyFont="1" applyFill="1" applyBorder="1" applyAlignment="1">
      <alignment horizontal="justify" vertical="top" wrapText="1"/>
    </xf>
    <xf numFmtId="9" fontId="9" fillId="0" borderId="4" xfId="4" applyFont="1" applyFill="1" applyBorder="1" applyAlignment="1">
      <alignment horizontal="justify"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6" fontId="9" fillId="0" borderId="3" xfId="5" applyNumberFormat="1" applyFont="1" applyFill="1" applyBorder="1" applyAlignment="1">
      <alignment horizontal="center" vertical="center" wrapText="1"/>
    </xf>
    <xf numFmtId="166" fontId="9" fillId="0" borderId="16" xfId="5" applyNumberFormat="1" applyFont="1" applyFill="1" applyBorder="1" applyAlignment="1">
      <alignment horizontal="center" vertical="center" wrapText="1"/>
    </xf>
    <xf numFmtId="166" fontId="9" fillId="0" borderId="4" xfId="5" applyNumberFormat="1" applyFont="1" applyFill="1" applyBorder="1" applyAlignment="1">
      <alignment horizontal="center" vertical="center" wrapText="1"/>
    </xf>
    <xf numFmtId="166" fontId="9" fillId="0" borderId="3" xfId="4" applyNumberFormat="1" applyFont="1" applyFill="1" applyBorder="1" applyAlignment="1">
      <alignment horizontal="center" vertical="center" wrapText="1"/>
    </xf>
    <xf numFmtId="166" fontId="9" fillId="0" borderId="6" xfId="5" applyNumberFormat="1" applyFont="1" applyFill="1" applyBorder="1" applyAlignment="1">
      <alignment horizontal="center" vertical="center" wrapText="1"/>
    </xf>
    <xf numFmtId="166" fontId="9" fillId="0" borderId="2" xfId="5" applyNumberFormat="1" applyFont="1" applyFill="1" applyBorder="1" applyAlignment="1">
      <alignment horizontal="center" vertical="center" wrapText="1"/>
    </xf>
    <xf numFmtId="166" fontId="9" fillId="0" borderId="17" xfId="5" applyNumberFormat="1" applyFont="1" applyFill="1" applyBorder="1" applyAlignment="1">
      <alignment horizontal="center" vertical="center" wrapText="1"/>
    </xf>
    <xf numFmtId="166" fontId="9" fillId="0" borderId="7" xfId="5" applyNumberFormat="1" applyFont="1" applyFill="1" applyBorder="1" applyAlignment="1">
      <alignment horizontal="center" vertical="center" wrapText="1"/>
    </xf>
    <xf numFmtId="166" fontId="9" fillId="0" borderId="0" xfId="5" applyNumberFormat="1" applyFont="1" applyFill="1" applyBorder="1" applyAlignment="1">
      <alignment horizontal="center" vertical="center" wrapText="1"/>
    </xf>
    <xf numFmtId="166" fontId="9" fillId="0" borderId="21" xfId="5" applyNumberFormat="1" applyFont="1" applyFill="1" applyBorder="1" applyAlignment="1">
      <alignment horizontal="center" vertical="center" wrapText="1"/>
    </xf>
    <xf numFmtId="166" fontId="9" fillId="0" borderId="42" xfId="5" applyNumberFormat="1" applyFont="1" applyFill="1" applyBorder="1" applyAlignment="1">
      <alignment horizontal="center" vertical="center" wrapText="1"/>
    </xf>
    <xf numFmtId="166" fontId="9" fillId="0" borderId="34" xfId="5" applyNumberFormat="1" applyFont="1" applyFill="1" applyBorder="1" applyAlignment="1">
      <alignment horizontal="center" vertical="center" wrapText="1"/>
    </xf>
    <xf numFmtId="166" fontId="9" fillId="0" borderId="44" xfId="5" applyNumberFormat="1" applyFont="1" applyFill="1" applyBorder="1" applyAlignment="1">
      <alignment horizontal="center" vertical="center" wrapText="1"/>
    </xf>
    <xf numFmtId="0" fontId="9" fillId="0" borderId="16" xfId="3" applyNumberFormat="1" applyFont="1" applyFill="1" applyBorder="1" applyAlignment="1">
      <alignment horizontal="justify" vertical="top" wrapText="1"/>
    </xf>
    <xf numFmtId="9" fontId="9" fillId="0" borderId="39" xfId="4" applyFont="1" applyFill="1" applyBorder="1" applyAlignment="1">
      <alignment horizontal="center" vertical="center" wrapText="1"/>
    </xf>
    <xf numFmtId="9" fontId="9" fillId="0" borderId="40" xfId="4" applyFont="1" applyFill="1" applyBorder="1" applyAlignment="1">
      <alignment horizontal="center" vertical="center" wrapText="1"/>
    </xf>
    <xf numFmtId="165" fontId="9" fillId="0" borderId="16" xfId="3" applyNumberFormat="1" applyFont="1" applyFill="1" applyBorder="1" applyAlignment="1">
      <alignment horizontal="justify" vertical="top" wrapText="1"/>
    </xf>
    <xf numFmtId="49" fontId="9" fillId="0" borderId="3" xfId="3" applyNumberFormat="1" applyFont="1" applyFill="1" applyBorder="1" applyAlignment="1">
      <alignment horizontal="justify" vertical="top" wrapText="1"/>
    </xf>
    <xf numFmtId="49" fontId="9" fillId="0" borderId="16" xfId="3" applyNumberFormat="1" applyFont="1" applyFill="1" applyBorder="1" applyAlignment="1">
      <alignment horizontal="justify" vertical="top" wrapText="1"/>
    </xf>
    <xf numFmtId="49" fontId="9" fillId="0" borderId="4" xfId="3" applyNumberFormat="1" applyFont="1" applyFill="1" applyBorder="1" applyAlignment="1">
      <alignment horizontal="justify" vertical="top" wrapText="1"/>
    </xf>
    <xf numFmtId="164" fontId="9" fillId="0" borderId="15" xfId="3" applyFont="1" applyFill="1" applyBorder="1" applyAlignment="1">
      <alignment horizontal="center" vertical="center" wrapText="1"/>
    </xf>
    <xf numFmtId="164" fontId="9" fillId="0" borderId="29" xfId="3" applyFont="1" applyFill="1" applyBorder="1" applyAlignment="1">
      <alignment horizontal="center" vertical="center" wrapText="1"/>
    </xf>
    <xf numFmtId="164" fontId="9" fillId="0" borderId="30" xfId="3" applyFont="1" applyFill="1" applyBorder="1" applyAlignment="1">
      <alignment horizontal="center" vertical="center" wrapText="1"/>
    </xf>
    <xf numFmtId="1" fontId="9" fillId="0" borderId="45" xfId="3" applyNumberFormat="1" applyFont="1" applyFill="1" applyBorder="1" applyAlignment="1">
      <alignment horizontal="center" vertical="center" wrapText="1"/>
    </xf>
    <xf numFmtId="1" fontId="9" fillId="0" borderId="46" xfId="3" applyNumberFormat="1" applyFont="1" applyFill="1" applyBorder="1" applyAlignment="1">
      <alignment horizontal="center" vertical="center" wrapText="1"/>
    </xf>
    <xf numFmtId="1" fontId="9" fillId="0" borderId="47" xfId="3" applyNumberFormat="1" applyFont="1" applyFill="1" applyBorder="1" applyAlignment="1">
      <alignment horizontal="center" vertical="center" wrapText="1"/>
    </xf>
    <xf numFmtId="167" fontId="9" fillId="0" borderId="5" xfId="3" applyNumberFormat="1" applyFont="1" applyFill="1" applyBorder="1" applyAlignment="1">
      <alignment horizontal="center" vertical="center" wrapText="1"/>
    </xf>
    <xf numFmtId="167" fontId="9" fillId="0" borderId="48" xfId="3" applyNumberFormat="1" applyFont="1" applyFill="1" applyBorder="1" applyAlignment="1">
      <alignment horizontal="center" vertical="center" wrapText="1"/>
    </xf>
    <xf numFmtId="167" fontId="9" fillId="0" borderId="9" xfId="3" applyNumberFormat="1" applyFont="1" applyFill="1" applyBorder="1" applyAlignment="1">
      <alignment horizontal="center" vertical="center" wrapText="1"/>
    </xf>
    <xf numFmtId="167" fontId="9" fillId="0" borderId="12" xfId="3" applyNumberFormat="1" applyFont="1" applyFill="1" applyBorder="1" applyAlignment="1">
      <alignment horizontal="center" vertical="center" wrapText="1"/>
    </xf>
    <xf numFmtId="0" fontId="9" fillId="0" borderId="5" xfId="3" applyNumberFormat="1" applyFont="1" applyFill="1" applyBorder="1" applyAlignment="1">
      <alignment horizontal="justify" vertical="top" wrapText="1"/>
    </xf>
    <xf numFmtId="165" fontId="9" fillId="0" borderId="5" xfId="3" applyNumberFormat="1" applyFont="1" applyFill="1" applyBorder="1" applyAlignment="1">
      <alignment horizontal="justify" vertical="top" wrapText="1"/>
    </xf>
    <xf numFmtId="164" fontId="9" fillId="0" borderId="13" xfId="3" applyFont="1" applyFill="1" applyBorder="1" applyAlignment="1">
      <alignment horizontal="center" vertical="center" wrapText="1"/>
    </xf>
    <xf numFmtId="164" fontId="9" fillId="0" borderId="18" xfId="3" applyFont="1" applyFill="1" applyBorder="1" applyAlignment="1">
      <alignment horizontal="center" vertical="center" wrapText="1"/>
    </xf>
    <xf numFmtId="164" fontId="9" fillId="0" borderId="19" xfId="3" applyFont="1" applyFill="1" applyBorder="1" applyAlignment="1">
      <alignment horizontal="center" vertical="center" wrapText="1"/>
    </xf>
    <xf numFmtId="164" fontId="9" fillId="0" borderId="5" xfId="3" applyFont="1" applyFill="1" applyBorder="1" applyAlignment="1">
      <alignment horizontal="center" vertical="center" wrapText="1"/>
    </xf>
    <xf numFmtId="0" fontId="9"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9" fillId="0" borderId="27" xfId="3"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wrapText="1"/>
    </xf>
    <xf numFmtId="0" fontId="9" fillId="0" borderId="4" xfId="3" applyNumberFormat="1" applyFont="1" applyFill="1" applyBorder="1" applyAlignment="1">
      <alignment horizontal="center" vertical="center" wrapText="1"/>
    </xf>
    <xf numFmtId="165" fontId="9" fillId="0" borderId="39" xfId="3" applyNumberFormat="1" applyFont="1" applyFill="1" applyBorder="1" applyAlignment="1">
      <alignment horizontal="center" vertical="center" wrapText="1"/>
    </xf>
    <xf numFmtId="165" fontId="9" fillId="0" borderId="40" xfId="3" applyNumberFormat="1" applyFont="1" applyFill="1" applyBorder="1" applyAlignment="1">
      <alignment horizontal="center" vertical="center" wrapText="1"/>
    </xf>
    <xf numFmtId="0" fontId="14" fillId="0" borderId="4" xfId="0" applyFont="1" applyBorder="1" applyAlignment="1">
      <alignment horizontal="center" vertical="center" wrapText="1"/>
    </xf>
    <xf numFmtId="165" fontId="9" fillId="0" borderId="41" xfId="3" applyNumberFormat="1" applyFont="1" applyFill="1" applyBorder="1" applyAlignment="1">
      <alignment horizontal="center" vertical="center" wrapText="1"/>
    </xf>
    <xf numFmtId="165" fontId="9" fillId="0" borderId="42" xfId="3" applyNumberFormat="1" applyFont="1" applyFill="1" applyBorder="1" applyAlignment="1">
      <alignment horizontal="center" vertical="center" wrapText="1"/>
    </xf>
    <xf numFmtId="0" fontId="9" fillId="0" borderId="39" xfId="0" applyFont="1" applyBorder="1" applyAlignment="1">
      <alignment horizontal="justify" vertical="top" wrapText="1"/>
    </xf>
    <xf numFmtId="0" fontId="9" fillId="0" borderId="40" xfId="0" applyFont="1" applyBorder="1" applyAlignment="1">
      <alignment horizontal="justify" vertical="top" wrapText="1"/>
    </xf>
    <xf numFmtId="0" fontId="9" fillId="0" borderId="3" xfId="3" applyNumberFormat="1" applyFont="1" applyFill="1" applyBorder="1" applyAlignment="1">
      <alignment horizontal="center" vertical="top" wrapText="1"/>
    </xf>
    <xf numFmtId="0" fontId="9" fillId="0" borderId="4" xfId="3" applyNumberFormat="1" applyFont="1" applyFill="1" applyBorder="1" applyAlignment="1">
      <alignment horizontal="center" vertical="top" wrapText="1"/>
    </xf>
    <xf numFmtId="0" fontId="9" fillId="0" borderId="16" xfId="3" applyNumberFormat="1" applyFont="1" applyFill="1" applyBorder="1" applyAlignment="1">
      <alignment horizontal="center" vertical="top" wrapText="1"/>
    </xf>
    <xf numFmtId="167" fontId="9" fillId="0" borderId="3" xfId="3" applyNumberFormat="1" applyFont="1" applyFill="1" applyBorder="1" applyAlignment="1">
      <alignment horizontal="center" vertical="center" wrapText="1"/>
    </xf>
    <xf numFmtId="167" fontId="9" fillId="0" borderId="16" xfId="3" applyNumberFormat="1" applyFont="1" applyFill="1" applyBorder="1" applyAlignment="1">
      <alignment horizontal="center" vertical="center" wrapText="1"/>
    </xf>
    <xf numFmtId="167" fontId="9" fillId="0" borderId="4" xfId="3" applyNumberFormat="1" applyFont="1" applyFill="1" applyBorder="1" applyAlignment="1">
      <alignment horizontal="center" vertical="center" wrapText="1"/>
    </xf>
    <xf numFmtId="167" fontId="9" fillId="0" borderId="6" xfId="3" applyNumberFormat="1" applyFont="1" applyFill="1" applyBorder="1" applyAlignment="1">
      <alignment horizontal="center" vertical="center" wrapText="1"/>
    </xf>
    <xf numFmtId="167" fontId="9" fillId="0" borderId="17" xfId="3" applyNumberFormat="1" applyFont="1" applyFill="1" applyBorder="1" applyAlignment="1">
      <alignment horizontal="center" vertical="center" wrapText="1"/>
    </xf>
    <xf numFmtId="167" fontId="9" fillId="0" borderId="8" xfId="3" applyNumberFormat="1" applyFont="1" applyFill="1" applyBorder="1" applyAlignment="1">
      <alignment horizontal="center" vertical="center" wrapText="1"/>
    </xf>
    <xf numFmtId="167" fontId="9" fillId="0" borderId="20" xfId="3" applyNumberFormat="1" applyFont="1" applyFill="1" applyBorder="1" applyAlignment="1">
      <alignment horizontal="center" vertical="center" wrapText="1"/>
    </xf>
    <xf numFmtId="167" fontId="9" fillId="0" borderId="27" xfId="3" applyNumberFormat="1" applyFont="1" applyFill="1" applyBorder="1" applyAlignment="1">
      <alignment horizontal="center" vertical="center" wrapText="1"/>
    </xf>
    <xf numFmtId="167" fontId="9" fillId="0" borderId="28" xfId="3" applyNumberFormat="1" applyFont="1" applyFill="1" applyBorder="1" applyAlignment="1">
      <alignment horizontal="center" vertical="center" wrapText="1"/>
    </xf>
    <xf numFmtId="165" fontId="9" fillId="0" borderId="37" xfId="3" applyNumberFormat="1" applyFont="1" applyFill="1" applyBorder="1" applyAlignment="1">
      <alignment horizontal="center" vertical="center" wrapText="1"/>
    </xf>
    <xf numFmtId="165" fontId="9" fillId="0" borderId="38" xfId="3" applyNumberFormat="1" applyFont="1" applyFill="1" applyBorder="1" applyAlignment="1">
      <alignment horizontal="center" vertical="center" wrapText="1"/>
    </xf>
    <xf numFmtId="0" fontId="9" fillId="0" borderId="27" xfId="0" applyFont="1" applyBorder="1" applyAlignment="1">
      <alignment horizontal="justify" vertical="top" wrapText="1"/>
    </xf>
    <xf numFmtId="0" fontId="9" fillId="0" borderId="28" xfId="0" applyFont="1" applyBorder="1" applyAlignment="1">
      <alignment horizontal="justify" vertical="top" wrapText="1"/>
    </xf>
    <xf numFmtId="0" fontId="9" fillId="0" borderId="37" xfId="0" applyFont="1" applyBorder="1" applyAlignment="1">
      <alignment horizontal="justify" vertical="top" wrapText="1"/>
    </xf>
    <xf numFmtId="0" fontId="9" fillId="0" borderId="38" xfId="0" applyFont="1" applyBorder="1" applyAlignment="1">
      <alignment horizontal="justify" vertical="top" wrapText="1"/>
    </xf>
    <xf numFmtId="0" fontId="9" fillId="0" borderId="5" xfId="3" applyNumberFormat="1" applyFont="1" applyFill="1" applyBorder="1" applyAlignment="1">
      <alignment horizontal="center" vertical="center" wrapText="1"/>
    </xf>
    <xf numFmtId="0" fontId="9" fillId="0" borderId="28" xfId="3" applyNumberFormat="1"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6" fillId="2" borderId="5" xfId="0" applyFont="1" applyFill="1" applyBorder="1" applyAlignment="1">
      <alignment horizontal="center" vertical="center" wrapText="1"/>
    </xf>
    <xf numFmtId="0" fontId="8" fillId="0" borderId="5" xfId="0" applyFont="1" applyBorder="1" applyAlignment="1">
      <alignment horizontal="center"/>
    </xf>
    <xf numFmtId="0" fontId="7" fillId="0" borderId="5" xfId="0" applyFont="1" applyBorder="1" applyAlignment="1">
      <alignment horizontal="center" vertical="center"/>
    </xf>
    <xf numFmtId="0" fontId="6" fillId="2" borderId="5" xfId="0" applyFont="1" applyFill="1" applyBorder="1" applyAlignment="1">
      <alignment horizontal="center" vertical="center"/>
    </xf>
    <xf numFmtId="0" fontId="2" fillId="3" borderId="0" xfId="0" applyFont="1" applyFill="1" applyAlignment="1">
      <alignment horizontal="center"/>
    </xf>
    <xf numFmtId="0" fontId="23" fillId="8" borderId="0" xfId="0" applyFont="1" applyFill="1" applyAlignment="1">
      <alignment horizontal="center" vertical="center" wrapText="1"/>
    </xf>
  </cellXfs>
  <cellStyles count="6">
    <cellStyle name="Millares" xfId="3" builtinId="3"/>
    <cellStyle name="Millares [0]" xfId="5" builtinId="6"/>
    <cellStyle name="Millares 2" xfId="2"/>
    <cellStyle name="Normal" xfId="0" builtinId="0"/>
    <cellStyle name="Normal 2" xfId="1"/>
    <cellStyle name="Porcentaje" xfId="4" builtinId="5"/>
  </cellStyles>
  <dxfs count="75">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numFmt numFmtId="13" formatCode="0%"/>
      <fill>
        <patternFill patternType="none">
          <fgColor indexed="64"/>
          <bgColor auto="1"/>
        </patternFill>
      </fill>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3" formatCode="0%"/>
      <fill>
        <patternFill patternType="none">
          <fgColor indexed="64"/>
          <bgColor auto="1"/>
        </patternFill>
      </fill>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3" formatCode="0%"/>
      <fill>
        <patternFill patternType="none">
          <fgColor indexed="64"/>
          <bgColor auto="1"/>
        </patternFill>
      </fill>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numFmt numFmtId="13" formatCode="0%"/>
      <fill>
        <patternFill patternType="none">
          <fgColor indexed="64"/>
          <bgColor auto="1"/>
        </patternFill>
      </fill>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LINEAMIENTOS  ENTREGADOS POR LA UPRA AL MADR</a:t>
            </a:r>
          </a:p>
        </c:rich>
      </c:tx>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Pt>
            <c:idx val="0"/>
            <c:invertIfNegative val="0"/>
            <c:bubble3D val="0"/>
            <c:spPr>
              <a:solidFill>
                <a:srgbClr val="FFC000"/>
              </a:solidFill>
              <a:ln>
                <a:no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C-FE75-4490-B315-4F3C1ED46388}"/>
              </c:ext>
            </c:extLst>
          </c:dPt>
          <c:dLbls>
            <c:delete val="1"/>
          </c:dLbls>
          <c:cat>
            <c:strRef>
              <c:f>'INDICADORES ESTRATÉGICOS'!$D$5:$D$9</c:f>
              <c:strCache>
                <c:ptCount val="5"/>
                <c:pt idx="0">
                  <c:v>2019</c:v>
                </c:pt>
                <c:pt idx="1">
                  <c:v>2020</c:v>
                </c:pt>
                <c:pt idx="2">
                  <c:v>2021</c:v>
                </c:pt>
                <c:pt idx="3">
                  <c:v>2022</c:v>
                </c:pt>
                <c:pt idx="4">
                  <c:v>2019 - 2022</c:v>
                </c:pt>
              </c:strCache>
            </c:strRef>
          </c:cat>
          <c:val>
            <c:numRef>
              <c:f>'INDICADORES ESTRATÉGICOS'!$E$5:$E$9</c:f>
              <c:numCache>
                <c:formatCode>General</c:formatCode>
                <c:ptCount val="5"/>
                <c:pt idx="0">
                  <c:v>4</c:v>
                </c:pt>
                <c:pt idx="1">
                  <c:v>3</c:v>
                </c:pt>
                <c:pt idx="2">
                  <c:v>3</c:v>
                </c:pt>
                <c:pt idx="3">
                  <c:v>3</c:v>
                </c:pt>
                <c:pt idx="4">
                  <c:v>13</c:v>
                </c:pt>
              </c:numCache>
            </c:numRef>
          </c:val>
          <c:extLst xmlns:c16r2="http://schemas.microsoft.com/office/drawing/2015/06/chart">
            <c:ext xmlns:c16="http://schemas.microsoft.com/office/drawing/2014/chart" uri="{C3380CC4-5D6E-409C-BE32-E72D297353CC}">
              <c16:uniqueId val="{00000000-FE75-4490-B315-4F3C1ED46388}"/>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ESTRATÉGICOS'!$D$5:$D$9</c:f>
              <c:strCache>
                <c:ptCount val="5"/>
                <c:pt idx="0">
                  <c:v>2019</c:v>
                </c:pt>
                <c:pt idx="1">
                  <c:v>2020</c:v>
                </c:pt>
                <c:pt idx="2">
                  <c:v>2021</c:v>
                </c:pt>
                <c:pt idx="3">
                  <c:v>2022</c:v>
                </c:pt>
                <c:pt idx="4">
                  <c:v>2019 - 2022</c:v>
                </c:pt>
              </c:strCache>
            </c:strRef>
          </c:cat>
          <c:val>
            <c:numRef>
              <c:f>'INDICADORES ESTRATÉGICOS'!$F$5:$F$9</c:f>
              <c:numCache>
                <c:formatCode>General</c:formatCode>
                <c:ptCount val="5"/>
                <c:pt idx="0">
                  <c:v>4</c:v>
                </c:pt>
                <c:pt idx="1">
                  <c:v>3</c:v>
                </c:pt>
                <c:pt idx="2">
                  <c:v>4</c:v>
                </c:pt>
                <c:pt idx="3">
                  <c:v>6</c:v>
                </c:pt>
                <c:pt idx="4">
                  <c:v>17</c:v>
                </c:pt>
              </c:numCache>
            </c:numRef>
          </c:val>
          <c:extLst xmlns:c16r2="http://schemas.microsoft.com/office/drawing/2015/06/chart">
            <c:ext xmlns:c16="http://schemas.microsoft.com/office/drawing/2014/chart" uri="{C3380CC4-5D6E-409C-BE32-E72D297353CC}">
              <c16:uniqueId val="{00000003-FE75-4490-B315-4F3C1ED46388}"/>
            </c:ext>
          </c:extLst>
        </c:ser>
        <c:dLbls>
          <c:showLegendKey val="0"/>
          <c:showVal val="1"/>
          <c:showCatName val="0"/>
          <c:showSerName val="0"/>
          <c:showPercent val="0"/>
          <c:showBubbleSize val="0"/>
        </c:dLbls>
        <c:gapWidth val="269"/>
        <c:axId val="-1045663728"/>
        <c:axId val="-1045660464"/>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3.645584154626353E-2"/>
                  <c:y val="-0.175435270154606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75-4490-B315-4F3C1ED46388}"/>
                </c:ext>
                <c:ext xmlns:c15="http://schemas.microsoft.com/office/drawing/2012/chart" uri="{CE6537A1-D6FC-4f65-9D91-7224C49458BB}">
                  <c15:layout/>
                </c:ext>
              </c:extLst>
            </c:dLbl>
            <c:dLbl>
              <c:idx val="1"/>
              <c:layout>
                <c:manualLayout>
                  <c:x val="-3.1247864182511648E-2"/>
                  <c:y val="-0.154795826607005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75-4490-B315-4F3C1ED46388}"/>
                </c:ext>
                <c:ext xmlns:c15="http://schemas.microsoft.com/office/drawing/2012/chart" uri="{CE6537A1-D6FC-4f65-9D91-7224C49458BB}">
                  <c15:layout/>
                </c:ext>
              </c:extLst>
            </c:dLbl>
            <c:dLbl>
              <c:idx val="2"/>
              <c:layout>
                <c:manualLayout>
                  <c:x val="-3.2983856637095563E-2"/>
                  <c:y val="-0.1479160120911385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E75-4490-B315-4F3C1ED46388}"/>
                </c:ext>
                <c:ext xmlns:c15="http://schemas.microsoft.com/office/drawing/2012/chart" uri="{CE6537A1-D6FC-4f65-9D91-7224C49458BB}">
                  <c15:layout/>
                </c:ext>
              </c:extLst>
            </c:dLbl>
            <c:dLbl>
              <c:idx val="3"/>
              <c:layout>
                <c:manualLayout>
                  <c:x val="-3.1247864182511586E-2"/>
                  <c:y val="-0.1960747137022070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E75-4490-B315-4F3C1ED46388}"/>
                </c:ext>
                <c:ext xmlns:c15="http://schemas.microsoft.com/office/drawing/2012/chart" uri="{CE6537A1-D6FC-4f65-9D91-7224C49458BB}">
                  <c15:layout/>
                </c:ext>
              </c:extLst>
            </c:dLbl>
            <c:dLbl>
              <c:idx val="4"/>
              <c:layout>
                <c:manualLayout>
                  <c:x val="-3.9927761213683736E-2"/>
                  <c:y val="-0.67269567721508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E75-4490-B315-4F3C1ED46388}"/>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'INDICADORES ESTRATÉGICOS'!$D$5:$D$9</c:f>
              <c:strCache>
                <c:ptCount val="5"/>
                <c:pt idx="0">
                  <c:v>2019</c:v>
                </c:pt>
                <c:pt idx="1">
                  <c:v>2020</c:v>
                </c:pt>
                <c:pt idx="2">
                  <c:v>2021</c:v>
                </c:pt>
                <c:pt idx="3">
                  <c:v>2022</c:v>
                </c:pt>
                <c:pt idx="4">
                  <c:v>2019 - 2022</c:v>
                </c:pt>
              </c:strCache>
            </c:strRef>
          </c:cat>
          <c:val>
            <c:numRef>
              <c:f>'INDICADORES ESTRATÉGICOS'!$G$5:$G$9</c:f>
              <c:numCache>
                <c:formatCode>0%</c:formatCode>
                <c:ptCount val="5"/>
                <c:pt idx="0">
                  <c:v>1</c:v>
                </c:pt>
                <c:pt idx="1">
                  <c:v>1</c:v>
                </c:pt>
                <c:pt idx="2">
                  <c:v>1.3333333333333333</c:v>
                </c:pt>
                <c:pt idx="3">
                  <c:v>2</c:v>
                </c:pt>
                <c:pt idx="4" formatCode="0.0%">
                  <c:v>1.3076923076923077</c:v>
                </c:pt>
              </c:numCache>
            </c:numRef>
          </c:val>
          <c:smooth val="0"/>
          <c:extLst xmlns:c16r2="http://schemas.microsoft.com/office/drawing/2015/06/chart">
            <c:ext xmlns:c16="http://schemas.microsoft.com/office/drawing/2014/chart" uri="{C3380CC4-5D6E-409C-BE32-E72D297353CC}">
              <c16:uniqueId val="{00000004-FE75-4490-B315-4F3C1ED46388}"/>
            </c:ext>
          </c:extLst>
        </c:ser>
        <c:dLbls>
          <c:showLegendKey val="0"/>
          <c:showVal val="1"/>
          <c:showCatName val="0"/>
          <c:showSerName val="0"/>
          <c:showPercent val="0"/>
          <c:showBubbleSize val="0"/>
        </c:dLbls>
        <c:marker val="1"/>
        <c:smooth val="0"/>
        <c:axId val="-1045657200"/>
        <c:axId val="-1045662096"/>
      </c:lineChart>
      <c:catAx>
        <c:axId val="-104566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5660464"/>
        <c:crosses val="autoZero"/>
        <c:auto val="1"/>
        <c:lblAlgn val="ctr"/>
        <c:lblOffset val="100"/>
        <c:noMultiLvlLbl val="0"/>
      </c:catAx>
      <c:valAx>
        <c:axId val="-1045660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5663728"/>
        <c:crosses val="autoZero"/>
        <c:crossBetween val="between"/>
        <c:majorUnit val="3"/>
      </c:valAx>
      <c:valAx>
        <c:axId val="-1045662096"/>
        <c:scaling>
          <c:orientation val="minMax"/>
        </c:scaling>
        <c:delete val="1"/>
        <c:axPos val="r"/>
        <c:numFmt formatCode="0%" sourceLinked="1"/>
        <c:majorTickMark val="out"/>
        <c:minorTickMark val="none"/>
        <c:tickLblPos val="nextTo"/>
        <c:crossAx val="-1045657200"/>
        <c:crosses val="max"/>
        <c:crossBetween val="between"/>
      </c:valAx>
      <c:catAx>
        <c:axId val="-1045657200"/>
        <c:scaling>
          <c:orientation val="minMax"/>
        </c:scaling>
        <c:delete val="1"/>
        <c:axPos val="b"/>
        <c:numFmt formatCode="General" sourceLinked="1"/>
        <c:majorTickMark val="out"/>
        <c:minorTickMark val="none"/>
        <c:tickLblPos val="nextTo"/>
        <c:crossAx val="-1045662096"/>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a:defRPr/>
            </a:pPr>
            <a:r>
              <a:rPr lang="es-CO" sz="1400" b="1" baseline="0">
                <a:solidFill>
                  <a:schemeClr val="tx1"/>
                </a:solidFill>
                <a:latin typeface="Arial" panose="020B0604020202020204" pitchFamily="34" charset="0"/>
                <a:cs typeface="Arial" panose="020B0604020202020204" pitchFamily="34" charset="0"/>
              </a:rPr>
              <a:t>% </a:t>
            </a:r>
            <a:r>
              <a:rPr lang="es-CO" sz="1400" b="1">
                <a:solidFill>
                  <a:schemeClr val="tx1"/>
                </a:solidFill>
                <a:latin typeface="Arial" panose="020B0604020202020204" pitchFamily="34" charset="0"/>
                <a:cs typeface="Arial" panose="020B0604020202020204" pitchFamily="34" charset="0"/>
              </a:rPr>
              <a:t>LINEAMIENTOS  ENTREGADOS POR LA UPRA AL MADR</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471984909167954E-3"/>
                  <c:y val="-3.78389798372680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2F-4750-81A8-0C0B7166F321}"/>
                </c:ext>
                <c:ext xmlns:c15="http://schemas.microsoft.com/office/drawing/2012/chart" uri="{CE6537A1-D6FC-4f65-9D91-7224C49458BB}">
                  <c15:layout/>
                </c:ext>
              </c:extLst>
            </c:dLbl>
            <c:dLbl>
              <c:idx val="1"/>
              <c:layout>
                <c:manualLayout>
                  <c:x val="-6.3652321351031238E-17"/>
                  <c:y val="-4.81587016110683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F2F-4750-81A8-0C0B7166F321}"/>
                </c:ext>
                <c:ext xmlns:c15="http://schemas.microsoft.com/office/drawing/2012/chart" uri="{CE6537A1-D6FC-4f65-9D91-7224C49458BB}">
                  <c15:layout/>
                </c:ext>
              </c:extLst>
            </c:dLbl>
            <c:dLbl>
              <c:idx val="2"/>
              <c:layout>
                <c:manualLayout>
                  <c:x val="3.471984909167954E-3"/>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F2F-4750-81A8-0C0B7166F321}"/>
                </c:ext>
                <c:ext xmlns:c15="http://schemas.microsoft.com/office/drawing/2012/chart" uri="{CE6537A1-D6FC-4f65-9D91-7224C49458BB}">
                  <c15:layout/>
                </c:ext>
              </c:extLst>
            </c:dLbl>
            <c:dLbl>
              <c:idx val="3"/>
              <c:layout>
                <c:manualLayout>
                  <c:x val="-1.2730464270206248E-16"/>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F2F-4750-81A8-0C0B7166F32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'INDICADORES ESTRATÉGICOS'!$D$5:$D$9</c15:sqref>
                  </c15:fullRef>
                </c:ext>
              </c:extLst>
              <c:f>'INDICADORES ESTRATÉGICOS'!$D$5:$D$8</c:f>
              <c:strCache>
                <c:ptCount val="4"/>
                <c:pt idx="0">
                  <c:v>2019</c:v>
                </c:pt>
                <c:pt idx="1">
                  <c:v>2020</c:v>
                </c:pt>
                <c:pt idx="2">
                  <c:v>2021</c:v>
                </c:pt>
                <c:pt idx="3">
                  <c:v>2022</c:v>
                </c:pt>
              </c:strCache>
            </c:strRef>
          </c:cat>
          <c:val>
            <c:numRef>
              <c:extLst>
                <c:ext xmlns:c15="http://schemas.microsoft.com/office/drawing/2012/chart" uri="{02D57815-91ED-43cb-92C2-25804820EDAC}">
                  <c15:fullRef>
                    <c15:sqref>'INDICADORES ESTRATÉGICOS'!$H$5:$H$9</c15:sqref>
                  </c15:fullRef>
                </c:ext>
              </c:extLst>
              <c:f>'INDICADORES ESTRATÉGICOS'!$H$5:$H$8</c:f>
              <c:numCache>
                <c:formatCode>0.0%</c:formatCode>
                <c:ptCount val="4"/>
                <c:pt idx="0">
                  <c:v>0.30769230769230771</c:v>
                </c:pt>
                <c:pt idx="1">
                  <c:v>0.53846153846153844</c:v>
                </c:pt>
                <c:pt idx="2">
                  <c:v>0.84615384615384615</c:v>
                </c:pt>
                <c:pt idx="3">
                  <c:v>1.3076923076923077</c:v>
                </c:pt>
              </c:numCache>
            </c:numRef>
          </c:val>
          <c:extLst xmlns:c16r2="http://schemas.microsoft.com/office/drawing/2015/06/chart">
            <c:ext xmlns:c16="http://schemas.microsoft.com/office/drawing/2014/chart" uri="{C3380CC4-5D6E-409C-BE32-E72D297353CC}">
              <c16:uniqueId val="{00000002-6E8F-4C36-AB4E-95170B9F1FAE}"/>
            </c:ext>
          </c:extLst>
        </c:ser>
        <c:dLbls>
          <c:showLegendKey val="0"/>
          <c:showVal val="1"/>
          <c:showCatName val="0"/>
          <c:showSerName val="0"/>
          <c:showPercent val="0"/>
          <c:showBubbleSize val="0"/>
        </c:dLbls>
        <c:gapWidth val="100"/>
        <c:shape val="box"/>
        <c:axId val="-1045661008"/>
        <c:axId val="-1045658832"/>
        <c:axId val="-1006643488"/>
      </c:bar3DChart>
      <c:catAx>
        <c:axId val="-10456610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1045658832"/>
        <c:crosses val="autoZero"/>
        <c:auto val="1"/>
        <c:lblAlgn val="ctr"/>
        <c:lblOffset val="100"/>
        <c:noMultiLvlLbl val="0"/>
      </c:catAx>
      <c:valAx>
        <c:axId val="-1045658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045661008"/>
        <c:crosses val="autoZero"/>
        <c:crossBetween val="between"/>
      </c:valAx>
      <c:serAx>
        <c:axId val="-1006643488"/>
        <c:scaling>
          <c:orientation val="minMax"/>
        </c:scaling>
        <c:delete val="1"/>
        <c:axPos val="b"/>
        <c:majorTickMark val="out"/>
        <c:minorTickMark val="none"/>
        <c:tickLblPos val="nextTo"/>
        <c:crossAx val="-1045658832"/>
        <c:crosses val="autoZero"/>
      </c:serAx>
      <c:spPr>
        <a:noFill/>
        <a:ln>
          <a:noFill/>
        </a:ln>
        <a:effectLst/>
      </c:spPr>
    </c:plotArea>
    <c:legend>
      <c:legendPos val="b"/>
      <c:layout>
        <c:manualLayout>
          <c:xMode val="edge"/>
          <c:yMode val="edge"/>
          <c:x val="0.46432046550983552"/>
          <c:y val="0.79947285863550765"/>
          <c:w val="0.10248187048038376"/>
          <c:h val="6.41721942750300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DOCUMENTOS DE LINEAMIENTOS TÉCNICOS ELABORADOS - TERRITORIAL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ESTRATÉGICOS'!$D$10:$D$14</c:f>
              <c:strCache>
                <c:ptCount val="5"/>
                <c:pt idx="0">
                  <c:v>2019</c:v>
                </c:pt>
                <c:pt idx="1">
                  <c:v>2020</c:v>
                </c:pt>
                <c:pt idx="2">
                  <c:v>2021</c:v>
                </c:pt>
                <c:pt idx="3">
                  <c:v>2022</c:v>
                </c:pt>
                <c:pt idx="4">
                  <c:v>2019 - 2022</c:v>
                </c:pt>
              </c:strCache>
            </c:strRef>
          </c:cat>
          <c:val>
            <c:numRef>
              <c:f>'INDICADORES ESTRATÉGICOS'!$E$10:$E$14</c:f>
              <c:numCache>
                <c:formatCode>General</c:formatCode>
                <c:ptCount val="5"/>
                <c:pt idx="0">
                  <c:v>4</c:v>
                </c:pt>
                <c:pt idx="1">
                  <c:v>2</c:v>
                </c:pt>
                <c:pt idx="2">
                  <c:v>2</c:v>
                </c:pt>
                <c:pt idx="3">
                  <c:v>2</c:v>
                </c:pt>
                <c:pt idx="4">
                  <c:v>10</c:v>
                </c:pt>
              </c:numCache>
            </c:numRef>
          </c:val>
          <c:extLst xmlns:c16r2="http://schemas.microsoft.com/office/drawing/2015/06/chart">
            <c:ext xmlns:c16="http://schemas.microsoft.com/office/drawing/2014/chart" uri="{C3380CC4-5D6E-409C-BE32-E72D297353CC}">
              <c16:uniqueId val="{00000002-1F30-4F79-8967-3C6E92ACD821}"/>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ESTRATÉGICOS'!$D$10:$D$14</c:f>
              <c:strCache>
                <c:ptCount val="5"/>
                <c:pt idx="0">
                  <c:v>2019</c:v>
                </c:pt>
                <c:pt idx="1">
                  <c:v>2020</c:v>
                </c:pt>
                <c:pt idx="2">
                  <c:v>2021</c:v>
                </c:pt>
                <c:pt idx="3">
                  <c:v>2022</c:v>
                </c:pt>
                <c:pt idx="4">
                  <c:v>2019 - 2022</c:v>
                </c:pt>
              </c:strCache>
            </c:strRef>
          </c:cat>
          <c:val>
            <c:numRef>
              <c:f>'INDICADORES ESTRATÉGICOS'!$F$10:$F$14</c:f>
              <c:numCache>
                <c:formatCode>General</c:formatCode>
                <c:ptCount val="5"/>
                <c:pt idx="0">
                  <c:v>4</c:v>
                </c:pt>
                <c:pt idx="1">
                  <c:v>2</c:v>
                </c:pt>
                <c:pt idx="2">
                  <c:v>2</c:v>
                </c:pt>
                <c:pt idx="3">
                  <c:v>2</c:v>
                </c:pt>
                <c:pt idx="4">
                  <c:v>10</c:v>
                </c:pt>
              </c:numCache>
            </c:numRef>
          </c:val>
          <c:extLst xmlns:c16r2="http://schemas.microsoft.com/office/drawing/2015/06/chart">
            <c:ext xmlns:c16="http://schemas.microsoft.com/office/drawing/2014/chart" uri="{C3380CC4-5D6E-409C-BE32-E72D297353CC}">
              <c16:uniqueId val="{00000003-1F30-4F79-8967-3C6E92ACD821}"/>
            </c:ext>
          </c:extLst>
        </c:ser>
        <c:dLbls>
          <c:showLegendKey val="0"/>
          <c:showVal val="1"/>
          <c:showCatName val="0"/>
          <c:showSerName val="0"/>
          <c:showPercent val="0"/>
          <c:showBubbleSize val="0"/>
        </c:dLbls>
        <c:gapWidth val="269"/>
        <c:axId val="-1045654480"/>
        <c:axId val="-1045664816"/>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3.645584154626353E-2"/>
                  <c:y val="-0.209834342733940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30-4F79-8967-3C6E92ACD821}"/>
                </c:ext>
                <c:ext xmlns:c15="http://schemas.microsoft.com/office/drawing/2012/chart" uri="{CE6537A1-D6FC-4f65-9D91-7224C49458BB}">
                  <c15:layout/>
                </c:ext>
              </c:extLst>
            </c:dLbl>
            <c:dLbl>
              <c:idx val="1"/>
              <c:layout>
                <c:manualLayout>
                  <c:x val="-3.1247864182511648E-2"/>
                  <c:y val="-9.97573104800702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30-4F79-8967-3C6E92ACD821}"/>
                </c:ext>
                <c:ext xmlns:c15="http://schemas.microsoft.com/office/drawing/2012/chart" uri="{CE6537A1-D6FC-4f65-9D91-7224C49458BB}">
                  <c15:layout/>
                </c:ext>
              </c:extLst>
            </c:dLbl>
            <c:dLbl>
              <c:idx val="2"/>
              <c:layout>
                <c:manualLayout>
                  <c:x val="-3.8191834000847559E-2"/>
                  <c:y val="-9.28774959642032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30-4F79-8967-3C6E92ACD821}"/>
                </c:ext>
                <c:ext xmlns:c15="http://schemas.microsoft.com/office/drawing/2012/chart" uri="{CE6537A1-D6FC-4f65-9D91-7224C49458BB}">
                  <c15:layout/>
                </c:ext>
              </c:extLst>
            </c:dLbl>
            <c:dLbl>
              <c:idx val="3"/>
              <c:layout>
                <c:manualLayout>
                  <c:x val="-3.4719849091679536E-2"/>
                  <c:y val="-9.97573104800702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30-4F79-8967-3C6E92ACD821}"/>
                </c:ext>
                <c:ext xmlns:c15="http://schemas.microsoft.com/office/drawing/2012/chart" uri="{CE6537A1-D6FC-4f65-9D91-7224C49458BB}">
                  <c15:layout/>
                </c:ext>
              </c:extLst>
            </c:dLbl>
            <c:dLbl>
              <c:idx val="4"/>
              <c:layout>
                <c:manualLayout>
                  <c:x val="-3.1247864182511586E-2"/>
                  <c:y val="-0.5503851612693528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30-4F79-8967-3C6E92ACD82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ESTRATÉGICOS'!$D$10:$D$14</c:f>
              <c:strCache>
                <c:ptCount val="5"/>
                <c:pt idx="0">
                  <c:v>2019</c:v>
                </c:pt>
                <c:pt idx="1">
                  <c:v>2020</c:v>
                </c:pt>
                <c:pt idx="2">
                  <c:v>2021</c:v>
                </c:pt>
                <c:pt idx="3">
                  <c:v>2022</c:v>
                </c:pt>
                <c:pt idx="4">
                  <c:v>2019 - 2022</c:v>
                </c:pt>
              </c:strCache>
            </c:strRef>
          </c:cat>
          <c:val>
            <c:numRef>
              <c:f>'INDICADORES ESTRATÉGICOS'!$G$10:$G$14</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9-1F30-4F79-8967-3C6E92ACD821}"/>
            </c:ext>
          </c:extLst>
        </c:ser>
        <c:dLbls>
          <c:showLegendKey val="0"/>
          <c:showVal val="1"/>
          <c:showCatName val="0"/>
          <c:showSerName val="0"/>
          <c:showPercent val="0"/>
          <c:showBubbleSize val="0"/>
        </c:dLbls>
        <c:marker val="1"/>
        <c:smooth val="0"/>
        <c:axId val="-972723712"/>
        <c:axId val="-1045666992"/>
      </c:lineChart>
      <c:catAx>
        <c:axId val="-104565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045664816"/>
        <c:crosses val="autoZero"/>
        <c:auto val="1"/>
        <c:lblAlgn val="ctr"/>
        <c:lblOffset val="100"/>
        <c:noMultiLvlLbl val="0"/>
      </c:catAx>
      <c:valAx>
        <c:axId val="-1045664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5654480"/>
        <c:crosses val="autoZero"/>
        <c:crossBetween val="between"/>
      </c:valAx>
      <c:valAx>
        <c:axId val="-1045666992"/>
        <c:scaling>
          <c:orientation val="minMax"/>
        </c:scaling>
        <c:delete val="1"/>
        <c:axPos val="r"/>
        <c:numFmt formatCode="0%" sourceLinked="1"/>
        <c:majorTickMark val="out"/>
        <c:minorTickMark val="none"/>
        <c:tickLblPos val="nextTo"/>
        <c:crossAx val="-972723712"/>
        <c:crosses val="max"/>
        <c:crossBetween val="between"/>
      </c:valAx>
      <c:catAx>
        <c:axId val="-972723712"/>
        <c:scaling>
          <c:orientation val="minMax"/>
        </c:scaling>
        <c:delete val="1"/>
        <c:axPos val="b"/>
        <c:numFmt formatCode="General" sourceLinked="1"/>
        <c:majorTickMark val="out"/>
        <c:minorTickMark val="none"/>
        <c:tickLblPos val="nextTo"/>
        <c:crossAx val="-104566699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MAPAS DE ZONIFICACIÓN</a:t>
            </a:r>
            <a:r>
              <a:rPr lang="es-CO" b="1" baseline="0">
                <a:solidFill>
                  <a:schemeClr val="tx1"/>
                </a:solidFill>
                <a:latin typeface="Arial" panose="020B0604020202020204" pitchFamily="34" charset="0"/>
                <a:cs typeface="Arial" panose="020B0604020202020204" pitchFamily="34" charset="0"/>
              </a:rPr>
              <a:t> ELABORADOS</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ESTRATÉGICOS'!$D$15:$D$19</c:f>
              <c:strCache>
                <c:ptCount val="5"/>
                <c:pt idx="0">
                  <c:v>2019</c:v>
                </c:pt>
                <c:pt idx="1">
                  <c:v>2020</c:v>
                </c:pt>
                <c:pt idx="2">
                  <c:v>2021</c:v>
                </c:pt>
                <c:pt idx="3">
                  <c:v>2022</c:v>
                </c:pt>
                <c:pt idx="4">
                  <c:v>2019 - 2022</c:v>
                </c:pt>
              </c:strCache>
            </c:strRef>
          </c:cat>
          <c:val>
            <c:numRef>
              <c:f>'INDICADORES ESTRATÉGICOS'!$E$15:$E$19</c:f>
              <c:numCache>
                <c:formatCode>General</c:formatCode>
                <c:ptCount val="5"/>
                <c:pt idx="0">
                  <c:v>3</c:v>
                </c:pt>
                <c:pt idx="1">
                  <c:v>3</c:v>
                </c:pt>
                <c:pt idx="2">
                  <c:v>3</c:v>
                </c:pt>
                <c:pt idx="3">
                  <c:v>3</c:v>
                </c:pt>
                <c:pt idx="4">
                  <c:v>12</c:v>
                </c:pt>
              </c:numCache>
            </c:numRef>
          </c:val>
          <c:extLst xmlns:c16r2="http://schemas.microsoft.com/office/drawing/2015/06/chart">
            <c:ext xmlns:c16="http://schemas.microsoft.com/office/drawing/2014/chart" uri="{C3380CC4-5D6E-409C-BE32-E72D297353CC}">
              <c16:uniqueId val="{00000000-5460-476A-8576-EF8E7E74AC79}"/>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ESTRATÉGICOS'!$D$15:$D$19</c:f>
              <c:strCache>
                <c:ptCount val="5"/>
                <c:pt idx="0">
                  <c:v>2019</c:v>
                </c:pt>
                <c:pt idx="1">
                  <c:v>2020</c:v>
                </c:pt>
                <c:pt idx="2">
                  <c:v>2021</c:v>
                </c:pt>
                <c:pt idx="3">
                  <c:v>2022</c:v>
                </c:pt>
                <c:pt idx="4">
                  <c:v>2019 - 2022</c:v>
                </c:pt>
              </c:strCache>
            </c:strRef>
          </c:cat>
          <c:val>
            <c:numRef>
              <c:f>'INDICADORES ESTRATÉGICOS'!$F$15:$F$19</c:f>
              <c:numCache>
                <c:formatCode>General</c:formatCode>
                <c:ptCount val="5"/>
                <c:pt idx="0">
                  <c:v>3</c:v>
                </c:pt>
                <c:pt idx="1">
                  <c:v>3</c:v>
                </c:pt>
                <c:pt idx="2">
                  <c:v>3</c:v>
                </c:pt>
                <c:pt idx="3">
                  <c:v>3</c:v>
                </c:pt>
                <c:pt idx="4">
                  <c:v>12</c:v>
                </c:pt>
              </c:numCache>
            </c:numRef>
          </c:val>
          <c:extLst xmlns:c16r2="http://schemas.microsoft.com/office/drawing/2015/06/chart">
            <c:ext xmlns:c16="http://schemas.microsoft.com/office/drawing/2014/chart" uri="{C3380CC4-5D6E-409C-BE32-E72D297353CC}">
              <c16:uniqueId val="{00000001-5460-476A-8576-EF8E7E74AC79}"/>
            </c:ext>
          </c:extLst>
        </c:ser>
        <c:dLbls>
          <c:showLegendKey val="0"/>
          <c:showVal val="1"/>
          <c:showCatName val="0"/>
          <c:showSerName val="0"/>
          <c:showPercent val="0"/>
          <c:showBubbleSize val="0"/>
        </c:dLbls>
        <c:gapWidth val="269"/>
        <c:axId val="-972729696"/>
        <c:axId val="-972729152"/>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3.4688904712856447E-2"/>
                  <c:y val="-0.1341563830594048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60-476A-8576-EF8E7E74AC79}"/>
                </c:ext>
                <c:ext xmlns:c15="http://schemas.microsoft.com/office/drawing/2012/chart" uri="{CE6537A1-D6FC-4f65-9D91-7224C49458BB}">
                  <c15:layout/>
                </c:ext>
              </c:extLst>
            </c:dLbl>
            <c:dLbl>
              <c:idx val="1"/>
              <c:layout>
                <c:manualLayout>
                  <c:x val="-2.9485569005928042E-2"/>
                  <c:y val="-0.137596290317338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60-476A-8576-EF8E7E74AC79}"/>
                </c:ext>
                <c:ext xmlns:c15="http://schemas.microsoft.com/office/drawing/2012/chart" uri="{CE6537A1-D6FC-4f65-9D91-7224C49458BB}">
                  <c15:layout/>
                </c:ext>
              </c:extLst>
            </c:dLbl>
            <c:dLbl>
              <c:idx val="2"/>
              <c:layout>
                <c:manualLayout>
                  <c:x val="-3.468890471285651E-2"/>
                  <c:y val="-0.137596290317338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60-476A-8576-EF8E7E74AC79}"/>
                </c:ext>
                <c:ext xmlns:c15="http://schemas.microsoft.com/office/drawing/2012/chart" uri="{CE6537A1-D6FC-4f65-9D91-7224C49458BB}">
                  <c15:layout/>
                </c:ext>
              </c:extLst>
            </c:dLbl>
            <c:dLbl>
              <c:idx val="3"/>
              <c:layout>
                <c:manualLayout>
                  <c:x val="-3.4688904712856447E-2"/>
                  <c:y val="-0.137596290317338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60-476A-8576-EF8E7E74AC79}"/>
                </c:ext>
                <c:ext xmlns:c15="http://schemas.microsoft.com/office/drawing/2012/chart" uri="{CE6537A1-D6FC-4f65-9D91-7224C49458BB}">
                  <c15:layout/>
                </c:ext>
              </c:extLst>
            </c:dLbl>
            <c:dLbl>
              <c:idx val="4"/>
              <c:layout>
                <c:manualLayout>
                  <c:x val="-3.9892240419785042E-2"/>
                  <c:y val="-0.58478423384868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60-476A-8576-EF8E7E74AC7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'INDICADORES ESTRATÉGICOS'!$D$15:$D$19</c:f>
              <c:strCache>
                <c:ptCount val="5"/>
                <c:pt idx="0">
                  <c:v>2019</c:v>
                </c:pt>
                <c:pt idx="1">
                  <c:v>2020</c:v>
                </c:pt>
                <c:pt idx="2">
                  <c:v>2021</c:v>
                </c:pt>
                <c:pt idx="3">
                  <c:v>2022</c:v>
                </c:pt>
                <c:pt idx="4">
                  <c:v>2019 - 2022</c:v>
                </c:pt>
              </c:strCache>
            </c:strRef>
          </c:cat>
          <c:val>
            <c:numRef>
              <c:f>'INDICADORES ESTRATÉGICOS'!$G$15:$G$19</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7-5460-476A-8576-EF8E7E74AC79}"/>
            </c:ext>
          </c:extLst>
        </c:ser>
        <c:dLbls>
          <c:showLegendKey val="0"/>
          <c:showVal val="1"/>
          <c:showCatName val="0"/>
          <c:showSerName val="0"/>
          <c:showPercent val="0"/>
          <c:showBubbleSize val="0"/>
        </c:dLbls>
        <c:marker val="1"/>
        <c:smooth val="0"/>
        <c:axId val="-972728608"/>
        <c:axId val="-972734592"/>
      </c:lineChart>
      <c:catAx>
        <c:axId val="-97272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2729152"/>
        <c:crosses val="autoZero"/>
        <c:auto val="1"/>
        <c:lblAlgn val="ctr"/>
        <c:lblOffset val="100"/>
        <c:noMultiLvlLbl val="0"/>
      </c:catAx>
      <c:valAx>
        <c:axId val="-972729152"/>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729696"/>
        <c:crosses val="autoZero"/>
        <c:crossBetween val="between"/>
        <c:majorUnit val="3"/>
      </c:valAx>
      <c:valAx>
        <c:axId val="-972734592"/>
        <c:scaling>
          <c:orientation val="minMax"/>
        </c:scaling>
        <c:delete val="1"/>
        <c:axPos val="r"/>
        <c:numFmt formatCode="0%" sourceLinked="1"/>
        <c:majorTickMark val="out"/>
        <c:minorTickMark val="none"/>
        <c:tickLblPos val="nextTo"/>
        <c:crossAx val="-972728608"/>
        <c:crosses val="max"/>
        <c:crossBetween val="between"/>
      </c:valAx>
      <c:catAx>
        <c:axId val="-972728608"/>
        <c:scaling>
          <c:orientation val="minMax"/>
        </c:scaling>
        <c:delete val="1"/>
        <c:axPos val="b"/>
        <c:numFmt formatCode="General" sourceLinked="1"/>
        <c:majorTickMark val="out"/>
        <c:minorTickMark val="none"/>
        <c:tickLblPos val="nextTo"/>
        <c:crossAx val="-97273459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200" b="1">
                <a:solidFill>
                  <a:schemeClr val="tx1"/>
                </a:solidFill>
                <a:latin typeface="Arial" panose="020B0604020202020204" pitchFamily="34" charset="0"/>
                <a:cs typeface="Arial" panose="020B0604020202020204" pitchFamily="34" charset="0"/>
              </a:rPr>
              <a:t>AVANCE</a:t>
            </a:r>
            <a:r>
              <a:rPr lang="es-CO" sz="12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200" b="1" baseline="0">
                <a:solidFill>
                  <a:schemeClr val="tx1"/>
                </a:solidFill>
                <a:latin typeface="Arial" panose="020B0604020202020204" pitchFamily="34" charset="0"/>
                <a:cs typeface="Arial" panose="020B0604020202020204" pitchFamily="34" charset="0"/>
              </a:rPr>
              <a:t>% </a:t>
            </a:r>
            <a:r>
              <a:rPr lang="es-CO" sz="1200" b="1" i="0" baseline="0">
                <a:solidFill>
                  <a:schemeClr val="tx1"/>
                </a:solidFill>
                <a:effectLst/>
                <a:latin typeface="Arial" panose="020B0604020202020204" pitchFamily="34" charset="0"/>
                <a:cs typeface="Arial" panose="020B0604020202020204" pitchFamily="34" charset="0"/>
              </a:rPr>
              <a:t>DOCUMENTOS DE LINEAMIENTOS TÉCNICOS ELABORADOS - TERRITORIAL </a:t>
            </a:r>
            <a:endParaRPr lang="es-CO" sz="12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0"/>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66-4F69-B2AA-8CB2D40ECE52}"/>
                </c:ext>
                <c:ext xmlns:c15="http://schemas.microsoft.com/office/drawing/2012/chart" uri="{CE6537A1-D6FC-4f65-9D91-7224C49458BB}">
                  <c15:layout/>
                </c:ext>
              </c:extLst>
            </c:dLbl>
            <c:dLbl>
              <c:idx val="1"/>
              <c:layout>
                <c:manualLayout>
                  <c:x val="1.7290520914382016E-3"/>
                  <c:y val="-4.1606990848100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66-4F69-B2AA-8CB2D40ECE52}"/>
                </c:ext>
                <c:ext xmlns:c15="http://schemas.microsoft.com/office/drawing/2012/chart" uri="{CE6537A1-D6FC-4f65-9D91-7224C49458BB}">
                  <c15:layout/>
                </c:ext>
              </c:extLst>
            </c:dLbl>
            <c:dLbl>
              <c:idx val="2"/>
              <c:layout>
                <c:manualLayout>
                  <c:x val="3.4581041828765299E-3"/>
                  <c:y val="-3.4672492373416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66-4F69-B2AA-8CB2D40ECE52}"/>
                </c:ext>
                <c:ext xmlns:c15="http://schemas.microsoft.com/office/drawing/2012/chart" uri="{CE6537A1-D6FC-4f65-9D91-7224C49458BB}">
                  <c15:layout/>
                </c:ext>
              </c:extLst>
            </c:dLbl>
            <c:dLbl>
              <c:idx val="3"/>
              <c:layout>
                <c:manualLayout>
                  <c:x val="-1.2679568861752464E-16"/>
                  <c:y val="-4.1606990848100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66-4F69-B2AA-8CB2D40ECE5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ESTRATÉGICOS'!$D$10:$D$13</c:f>
              <c:numCache>
                <c:formatCode>General</c:formatCode>
                <c:ptCount val="4"/>
                <c:pt idx="0">
                  <c:v>2019</c:v>
                </c:pt>
                <c:pt idx="1">
                  <c:v>2020</c:v>
                </c:pt>
                <c:pt idx="2">
                  <c:v>2021</c:v>
                </c:pt>
                <c:pt idx="3">
                  <c:v>2022</c:v>
                </c:pt>
              </c:numCache>
            </c:numRef>
          </c:cat>
          <c:val>
            <c:numRef>
              <c:f>'INDICADORES ESTRATÉGICOS'!$H$10:$H$13</c:f>
              <c:numCache>
                <c:formatCode>0.0%</c:formatCode>
                <c:ptCount val="4"/>
                <c:pt idx="0">
                  <c:v>0.4</c:v>
                </c:pt>
                <c:pt idx="1">
                  <c:v>0.6</c:v>
                </c:pt>
                <c:pt idx="2">
                  <c:v>0.8</c:v>
                </c:pt>
                <c:pt idx="3">
                  <c:v>1</c:v>
                </c:pt>
              </c:numCache>
            </c:numRef>
          </c:val>
          <c:extLst xmlns:c16r2="http://schemas.microsoft.com/office/drawing/2015/06/chart">
            <c:ext xmlns:c16="http://schemas.microsoft.com/office/drawing/2014/chart" uri="{C3380CC4-5D6E-409C-BE32-E72D297353CC}">
              <c16:uniqueId val="{00000004-5266-4F69-B2AA-8CB2D40ECE52}"/>
            </c:ext>
          </c:extLst>
        </c:ser>
        <c:dLbls>
          <c:showLegendKey val="0"/>
          <c:showVal val="1"/>
          <c:showCatName val="0"/>
          <c:showSerName val="0"/>
          <c:showPercent val="0"/>
          <c:showBubbleSize val="0"/>
        </c:dLbls>
        <c:gapWidth val="100"/>
        <c:shape val="box"/>
        <c:axId val="-972736224"/>
        <c:axId val="-972730784"/>
        <c:axId val="-1006640368"/>
      </c:bar3DChart>
      <c:catAx>
        <c:axId val="-9727362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2730784"/>
        <c:crosses val="autoZero"/>
        <c:auto val="1"/>
        <c:lblAlgn val="ctr"/>
        <c:lblOffset val="100"/>
        <c:noMultiLvlLbl val="0"/>
      </c:catAx>
      <c:valAx>
        <c:axId val="-972730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2736224"/>
        <c:crosses val="autoZero"/>
        <c:crossBetween val="between"/>
      </c:valAx>
      <c:serAx>
        <c:axId val="-1006640368"/>
        <c:scaling>
          <c:orientation val="minMax"/>
        </c:scaling>
        <c:delete val="1"/>
        <c:axPos val="b"/>
        <c:majorTickMark val="out"/>
        <c:minorTickMark val="none"/>
        <c:tickLblPos val="nextTo"/>
        <c:crossAx val="-972730784"/>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MAPAS DE ZONIFICACIÓN ELABORADOS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65E-3"/>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62-405F-A651-831263443BD7}"/>
                </c:ext>
                <c:ext xmlns:c15="http://schemas.microsoft.com/office/drawing/2012/chart" uri="{CE6537A1-D6FC-4f65-9D91-7224C49458BB}">
                  <c15:layout/>
                </c:ext>
              </c:extLst>
            </c:dLbl>
            <c:dLbl>
              <c:idx val="1"/>
              <c:layout>
                <c:manualLayout>
                  <c:x val="-6.3397844308762319E-17"/>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62-405F-A651-831263443BD7}"/>
                </c:ext>
                <c:ext xmlns:c15="http://schemas.microsoft.com/office/drawing/2012/chart" uri="{CE6537A1-D6FC-4f65-9D91-7224C49458BB}">
                  <c15:layout/>
                </c:ext>
              </c:extLst>
            </c:dLbl>
            <c:dLbl>
              <c:idx val="2"/>
              <c:layout>
                <c:manualLayout>
                  <c:x val="0"/>
                  <c:y val="-3.81397416107584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62-405F-A651-831263443BD7}"/>
                </c:ext>
                <c:ext xmlns:c15="http://schemas.microsoft.com/office/drawing/2012/chart" uri="{CE6537A1-D6FC-4f65-9D91-7224C49458BB}">
                  <c15:layout/>
                </c:ext>
              </c:extLst>
            </c:dLbl>
            <c:dLbl>
              <c:idx val="3"/>
              <c:layout>
                <c:manualLayout>
                  <c:x val="-1.2679568861752464E-16"/>
                  <c:y val="-5.8943237034808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62-405F-A651-831263443BD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'INDICADORES ESTRATÉGICOS'!$D$15:$D$18</c:f>
              <c:numCache>
                <c:formatCode>General</c:formatCode>
                <c:ptCount val="4"/>
                <c:pt idx="0">
                  <c:v>2019</c:v>
                </c:pt>
                <c:pt idx="1">
                  <c:v>2020</c:v>
                </c:pt>
                <c:pt idx="2">
                  <c:v>2021</c:v>
                </c:pt>
                <c:pt idx="3">
                  <c:v>2022</c:v>
                </c:pt>
              </c:numCache>
            </c:numRef>
          </c:cat>
          <c:val>
            <c:numRef>
              <c:f>'INDICADORES ESTRATÉGICOS'!$H$15:$H$18</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4-1A62-405F-A651-831263443BD7}"/>
            </c:ext>
          </c:extLst>
        </c:ser>
        <c:dLbls>
          <c:showLegendKey val="0"/>
          <c:showVal val="1"/>
          <c:showCatName val="0"/>
          <c:showSerName val="0"/>
          <c:showPercent val="0"/>
          <c:showBubbleSize val="0"/>
        </c:dLbls>
        <c:gapWidth val="100"/>
        <c:shape val="box"/>
        <c:axId val="-972732416"/>
        <c:axId val="-972731872"/>
        <c:axId val="-1006639744"/>
      </c:bar3DChart>
      <c:catAx>
        <c:axId val="-9727324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2731872"/>
        <c:crosses val="autoZero"/>
        <c:auto val="1"/>
        <c:lblAlgn val="ctr"/>
        <c:lblOffset val="100"/>
        <c:noMultiLvlLbl val="0"/>
      </c:catAx>
      <c:valAx>
        <c:axId val="-9727318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2732416"/>
        <c:crosses val="autoZero"/>
        <c:crossBetween val="between"/>
      </c:valAx>
      <c:serAx>
        <c:axId val="-1006639744"/>
        <c:scaling>
          <c:orientation val="minMax"/>
        </c:scaling>
        <c:delete val="1"/>
        <c:axPos val="b"/>
        <c:majorTickMark val="out"/>
        <c:minorTickMark val="none"/>
        <c:tickLblPos val="nextTo"/>
        <c:crossAx val="-97273187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PLANES DE ORDENAMIENTO PRODUCTIVO FORMULADOS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ESTRATÉGICOS'!$D$20:$D$24</c:f>
              <c:strCache>
                <c:ptCount val="5"/>
                <c:pt idx="0">
                  <c:v>2019</c:v>
                </c:pt>
                <c:pt idx="1">
                  <c:v>2020</c:v>
                </c:pt>
                <c:pt idx="2">
                  <c:v>2021</c:v>
                </c:pt>
                <c:pt idx="3">
                  <c:v>2022</c:v>
                </c:pt>
                <c:pt idx="4">
                  <c:v>2019 - 2022</c:v>
                </c:pt>
              </c:strCache>
            </c:strRef>
          </c:cat>
          <c:val>
            <c:numRef>
              <c:f>'INDICADORES ESTRATÉGICOS'!$E$20:$E$24</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0-4E95-4FE5-B5E7-53A80A8D76E7}"/>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ESTRATÉGICOS'!$D$20:$D$24</c:f>
              <c:strCache>
                <c:ptCount val="5"/>
                <c:pt idx="0">
                  <c:v>2019</c:v>
                </c:pt>
                <c:pt idx="1">
                  <c:v>2020</c:v>
                </c:pt>
                <c:pt idx="2">
                  <c:v>2021</c:v>
                </c:pt>
                <c:pt idx="3">
                  <c:v>2022</c:v>
                </c:pt>
                <c:pt idx="4">
                  <c:v>2019 - 2022</c:v>
                </c:pt>
              </c:strCache>
            </c:strRef>
          </c:cat>
          <c:val>
            <c:numRef>
              <c:f>'INDICADORES ESTRATÉGICOS'!$F$20:$F$24</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1-4E95-4FE5-B5E7-53A80A8D76E7}"/>
            </c:ext>
          </c:extLst>
        </c:ser>
        <c:dLbls>
          <c:showLegendKey val="0"/>
          <c:showVal val="1"/>
          <c:showCatName val="0"/>
          <c:showSerName val="0"/>
          <c:showPercent val="0"/>
          <c:showBubbleSize val="0"/>
        </c:dLbls>
        <c:gapWidth val="269"/>
        <c:axId val="-972732960"/>
        <c:axId val="-972738400"/>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4.3361130891070555E-2"/>
                  <c:y val="-5.847842338486874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95-4FE5-B5E7-53A80A8D76E7}"/>
                </c:ext>
                <c:ext xmlns:c15="http://schemas.microsoft.com/office/drawing/2012/chart" uri="{CE6537A1-D6FC-4f65-9D91-7224C49458BB}">
                  <c15:layout/>
                </c:ext>
              </c:extLst>
            </c:dLbl>
            <c:dLbl>
              <c:idx val="1"/>
              <c:layout>
                <c:manualLayout>
                  <c:x val="-3.4688904712856447E-2"/>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95-4FE5-B5E7-53A80A8D76E7}"/>
                </c:ext>
                <c:ext xmlns:c15="http://schemas.microsoft.com/office/drawing/2012/chart" uri="{CE6537A1-D6FC-4f65-9D91-7224C49458BB}">
                  <c15:layout/>
                </c:ext>
              </c:extLst>
            </c:dLbl>
            <c:dLbl>
              <c:idx val="2"/>
              <c:layout>
                <c:manualLayout>
                  <c:x val="-2.7751123770285158E-2"/>
                  <c:y val="-5.15986088690018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95-4FE5-B5E7-53A80A8D76E7}"/>
                </c:ext>
                <c:ext xmlns:c15="http://schemas.microsoft.com/office/drawing/2012/chart" uri="{CE6537A1-D6FC-4f65-9D91-7224C49458BB}">
                  <c15:layout/>
                </c:ext>
              </c:extLst>
            </c:dLbl>
            <c:dLbl>
              <c:idx val="3"/>
              <c:layout>
                <c:manualLayout>
                  <c:x val="-3.2954459477213621E-2"/>
                  <c:y val="-5.847842338486874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95-4FE5-B5E7-53A80A8D76E7}"/>
                </c:ext>
                <c:ext xmlns:c15="http://schemas.microsoft.com/office/drawing/2012/chart" uri="{CE6537A1-D6FC-4f65-9D91-7224C49458BB}">
                  <c15:layout/>
                </c:ext>
              </c:extLst>
            </c:dLbl>
            <c:dLbl>
              <c:idx val="4"/>
              <c:layout>
                <c:manualLayout>
                  <c:x val="-3.6423349948499266E-2"/>
                  <c:y val="-0.464387479821016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95-4FE5-B5E7-53A80A8D76E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ESTRATÉGICOS'!$D$20:$D$24</c:f>
              <c:strCache>
                <c:ptCount val="5"/>
                <c:pt idx="0">
                  <c:v>2019</c:v>
                </c:pt>
                <c:pt idx="1">
                  <c:v>2020</c:v>
                </c:pt>
                <c:pt idx="2">
                  <c:v>2021</c:v>
                </c:pt>
                <c:pt idx="3">
                  <c:v>2022</c:v>
                </c:pt>
                <c:pt idx="4">
                  <c:v>2019 - 2022</c:v>
                </c:pt>
              </c:strCache>
            </c:strRef>
          </c:cat>
          <c:val>
            <c:numRef>
              <c:f>'INDICADORES ESTRATÉGICOS'!$G$20:$G$24</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7-4E95-4FE5-B5E7-53A80A8D76E7}"/>
            </c:ext>
          </c:extLst>
        </c:ser>
        <c:dLbls>
          <c:showLegendKey val="0"/>
          <c:showVal val="1"/>
          <c:showCatName val="0"/>
          <c:showSerName val="0"/>
          <c:showPercent val="0"/>
          <c:showBubbleSize val="0"/>
        </c:dLbls>
        <c:marker val="1"/>
        <c:smooth val="0"/>
        <c:axId val="-972725344"/>
        <c:axId val="-972731328"/>
      </c:lineChart>
      <c:catAx>
        <c:axId val="-97273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2738400"/>
        <c:crosses val="autoZero"/>
        <c:auto val="1"/>
        <c:lblAlgn val="ctr"/>
        <c:lblOffset val="100"/>
        <c:noMultiLvlLbl val="0"/>
      </c:catAx>
      <c:valAx>
        <c:axId val="-9727384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732960"/>
        <c:crosses val="autoZero"/>
        <c:crossBetween val="between"/>
        <c:majorUnit val="1"/>
      </c:valAx>
      <c:valAx>
        <c:axId val="-972731328"/>
        <c:scaling>
          <c:orientation val="minMax"/>
        </c:scaling>
        <c:delete val="1"/>
        <c:axPos val="r"/>
        <c:numFmt formatCode="0%" sourceLinked="1"/>
        <c:majorTickMark val="out"/>
        <c:minorTickMark val="none"/>
        <c:tickLblPos val="nextTo"/>
        <c:crossAx val="-972725344"/>
        <c:crosses val="max"/>
        <c:crossBetween val="between"/>
      </c:valAx>
      <c:catAx>
        <c:axId val="-972725344"/>
        <c:scaling>
          <c:orientation val="minMax"/>
        </c:scaling>
        <c:delete val="1"/>
        <c:axPos val="b"/>
        <c:numFmt formatCode="General" sourceLinked="1"/>
        <c:majorTickMark val="out"/>
        <c:minorTickMark val="none"/>
        <c:tickLblPos val="nextTo"/>
        <c:crossAx val="-972731328"/>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PLANES DE ORDENAMIENTO PRODUCTIVO  FORMULADOS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0"/>
                  <c:y val="-3.12052431360751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CE-4227-89F0-95D5326179A9}"/>
                </c:ext>
                <c:ext xmlns:c15="http://schemas.microsoft.com/office/drawing/2012/chart" uri="{CE6537A1-D6FC-4f65-9D91-7224C49458BB}">
                  <c15:layout/>
                </c:ext>
              </c:extLst>
            </c:dLbl>
            <c:dLbl>
              <c:idx val="1"/>
              <c:layout>
                <c:manualLayout>
                  <c:x val="-6.3397844308762319E-17"/>
                  <c:y val="-5.5475987797466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CE-4227-89F0-95D5326179A9}"/>
                </c:ext>
                <c:ext xmlns:c15="http://schemas.microsoft.com/office/drawing/2012/chart" uri="{CE6537A1-D6FC-4f65-9D91-7224C49458BB}">
                  <c15:layout/>
                </c:ext>
              </c:extLst>
            </c:dLbl>
            <c:dLbl>
              <c:idx val="2"/>
              <c:layout>
                <c:manualLayout>
                  <c:x val="0"/>
                  <c:y val="-4.50742400854418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CE-4227-89F0-95D5326179A9}"/>
                </c:ext>
                <c:ext xmlns:c15="http://schemas.microsoft.com/office/drawing/2012/chart" uri="{CE6537A1-D6FC-4f65-9D91-7224C49458BB}">
                  <c15:layout/>
                </c:ext>
              </c:extLst>
            </c:dLbl>
            <c:dLbl>
              <c:idx val="3"/>
              <c:layout>
                <c:manualLayout>
                  <c:x val="-1.2679568861752464E-16"/>
                  <c:y val="-5.20087385601251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CE-4227-89F0-95D5326179A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ESTRATÉGICOS'!$D$20:$D$23</c:f>
              <c:numCache>
                <c:formatCode>General</c:formatCode>
                <c:ptCount val="4"/>
                <c:pt idx="0">
                  <c:v>2019</c:v>
                </c:pt>
                <c:pt idx="1">
                  <c:v>2020</c:v>
                </c:pt>
                <c:pt idx="2">
                  <c:v>2021</c:v>
                </c:pt>
                <c:pt idx="3">
                  <c:v>2022</c:v>
                </c:pt>
              </c:numCache>
            </c:numRef>
          </c:cat>
          <c:val>
            <c:numRef>
              <c:f>'INDICADORES ESTRATÉGICOS'!$H$20:$H$23</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4-C7CE-4227-89F0-95D5326179A9}"/>
            </c:ext>
          </c:extLst>
        </c:ser>
        <c:dLbls>
          <c:showLegendKey val="0"/>
          <c:showVal val="1"/>
          <c:showCatName val="0"/>
          <c:showSerName val="0"/>
          <c:showPercent val="0"/>
          <c:showBubbleSize val="0"/>
        </c:dLbls>
        <c:gapWidth val="100"/>
        <c:shape val="box"/>
        <c:axId val="-972725888"/>
        <c:axId val="-972733504"/>
        <c:axId val="-1006638496"/>
      </c:bar3DChart>
      <c:catAx>
        <c:axId val="-972725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2733504"/>
        <c:crosses val="autoZero"/>
        <c:auto val="1"/>
        <c:lblAlgn val="ctr"/>
        <c:lblOffset val="100"/>
        <c:noMultiLvlLbl val="0"/>
      </c:catAx>
      <c:valAx>
        <c:axId val="-972733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2725888"/>
        <c:crosses val="autoZero"/>
        <c:crossBetween val="between"/>
      </c:valAx>
      <c:serAx>
        <c:axId val="-1006638496"/>
        <c:scaling>
          <c:orientation val="minMax"/>
        </c:scaling>
        <c:delete val="1"/>
        <c:axPos val="b"/>
        <c:majorTickMark val="out"/>
        <c:minorTickMark val="none"/>
        <c:tickLblPos val="nextTo"/>
        <c:crossAx val="-972733504"/>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SEGUIMIENTOS REALIZADOS POR LA UPRA EN EL ÁMBITO TERRITORIAL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ESTRATÉGICOS'!$D$25:$D$29</c:f>
              <c:strCache>
                <c:ptCount val="5"/>
                <c:pt idx="0">
                  <c:v>2019</c:v>
                </c:pt>
                <c:pt idx="1">
                  <c:v>2020</c:v>
                </c:pt>
                <c:pt idx="2">
                  <c:v>2021</c:v>
                </c:pt>
                <c:pt idx="3">
                  <c:v>2022</c:v>
                </c:pt>
                <c:pt idx="4">
                  <c:v>2019 - 2022</c:v>
                </c:pt>
              </c:strCache>
            </c:strRef>
          </c:cat>
          <c:val>
            <c:numRef>
              <c:f>'INDICADORES ESTRATÉGICOS'!$E$25:$E$29</c:f>
              <c:numCache>
                <c:formatCode>General</c:formatCode>
                <c:ptCount val="5"/>
                <c:pt idx="1">
                  <c:v>32</c:v>
                </c:pt>
                <c:pt idx="2">
                  <c:v>2</c:v>
                </c:pt>
                <c:pt idx="3">
                  <c:v>2</c:v>
                </c:pt>
                <c:pt idx="4">
                  <c:v>36</c:v>
                </c:pt>
              </c:numCache>
            </c:numRef>
          </c:val>
          <c:extLst xmlns:c16r2="http://schemas.microsoft.com/office/drawing/2015/06/chart">
            <c:ext xmlns:c16="http://schemas.microsoft.com/office/drawing/2014/chart" uri="{C3380CC4-5D6E-409C-BE32-E72D297353CC}">
              <c16:uniqueId val="{00000000-CBB5-493D-A659-E1B533A07399}"/>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ESTRATÉGICOS'!$D$25:$D$29</c:f>
              <c:strCache>
                <c:ptCount val="5"/>
                <c:pt idx="0">
                  <c:v>2019</c:v>
                </c:pt>
                <c:pt idx="1">
                  <c:v>2020</c:v>
                </c:pt>
                <c:pt idx="2">
                  <c:v>2021</c:v>
                </c:pt>
                <c:pt idx="3">
                  <c:v>2022</c:v>
                </c:pt>
                <c:pt idx="4">
                  <c:v>2019 - 2022</c:v>
                </c:pt>
              </c:strCache>
            </c:strRef>
          </c:cat>
          <c:val>
            <c:numRef>
              <c:f>'INDICADORES ESTRATÉGICOS'!$F$25:$F$29</c:f>
              <c:numCache>
                <c:formatCode>General</c:formatCode>
                <c:ptCount val="5"/>
                <c:pt idx="1">
                  <c:v>32</c:v>
                </c:pt>
                <c:pt idx="2">
                  <c:v>2</c:v>
                </c:pt>
                <c:pt idx="3">
                  <c:v>2</c:v>
                </c:pt>
                <c:pt idx="4">
                  <c:v>36</c:v>
                </c:pt>
              </c:numCache>
            </c:numRef>
          </c:val>
          <c:extLst xmlns:c16r2="http://schemas.microsoft.com/office/drawing/2015/06/chart">
            <c:ext xmlns:c16="http://schemas.microsoft.com/office/drawing/2014/chart" uri="{C3380CC4-5D6E-409C-BE32-E72D297353CC}">
              <c16:uniqueId val="{00000001-CBB5-493D-A659-E1B533A07399}"/>
            </c:ext>
          </c:extLst>
        </c:ser>
        <c:dLbls>
          <c:showLegendKey val="0"/>
          <c:showVal val="1"/>
          <c:showCatName val="0"/>
          <c:showSerName val="0"/>
          <c:showPercent val="0"/>
          <c:showBubbleSize val="0"/>
        </c:dLbls>
        <c:gapWidth val="269"/>
        <c:axId val="-972734048"/>
        <c:axId val="-972737312"/>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2-CBB5-493D-A659-E1B533A07399}"/>
                </c:ext>
                <c:ext xmlns:c15="http://schemas.microsoft.com/office/drawing/2012/chart" uri="{CE6537A1-D6FC-4f65-9D91-7224C49458BB}"/>
              </c:extLst>
            </c:dLbl>
            <c:dLbl>
              <c:idx val="1"/>
              <c:layout>
                <c:manualLayout>
                  <c:x val="-4.1626685655427736E-2"/>
                  <c:y val="-0.5572649757852198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B5-493D-A659-E1B533A07399}"/>
                </c:ext>
                <c:ext xmlns:c15="http://schemas.microsoft.com/office/drawing/2012/chart" uri="{CE6537A1-D6FC-4f65-9D91-7224C49458BB}">
                  <c15:layout/>
                </c:ext>
              </c:extLst>
            </c:dLbl>
            <c:dLbl>
              <c:idx val="2"/>
              <c:layout>
                <c:manualLayout>
                  <c:x val="-2.9485569005928042E-2"/>
                  <c:y val="-5.847842338486874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B5-493D-A659-E1B533A07399}"/>
                </c:ext>
                <c:ext xmlns:c15="http://schemas.microsoft.com/office/drawing/2012/chart" uri="{CE6537A1-D6FC-4f65-9D91-7224C49458BB}">
                  <c15:layout/>
                </c:ext>
              </c:extLst>
            </c:dLbl>
            <c:dLbl>
              <c:idx val="3"/>
              <c:layout>
                <c:manualLayout>
                  <c:x val="-3.2954459477213753E-2"/>
                  <c:y val="-6.879814515866911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B5-493D-A659-E1B533A07399}"/>
                </c:ext>
                <c:ext xmlns:c15="http://schemas.microsoft.com/office/drawing/2012/chart" uri="{CE6537A1-D6FC-4f65-9D91-7224C49458BB}">
                  <c15:layout/>
                </c:ext>
              </c:extLst>
            </c:dLbl>
            <c:dLbl>
              <c:idx val="4"/>
              <c:layout>
                <c:manualLayout>
                  <c:x val="-3.9892240419785042E-2"/>
                  <c:y val="-0.6226232136859554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B5-493D-A659-E1B533A0739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ESTRATÉGICOS'!$D$25:$D$29</c:f>
              <c:strCache>
                <c:ptCount val="5"/>
                <c:pt idx="0">
                  <c:v>2019</c:v>
                </c:pt>
                <c:pt idx="1">
                  <c:v>2020</c:v>
                </c:pt>
                <c:pt idx="2">
                  <c:v>2021</c:v>
                </c:pt>
                <c:pt idx="3">
                  <c:v>2022</c:v>
                </c:pt>
                <c:pt idx="4">
                  <c:v>2019 - 2022</c:v>
                </c:pt>
              </c:strCache>
            </c:strRef>
          </c:cat>
          <c:val>
            <c:numRef>
              <c:f>'INDICADORES ESTRATÉGICOS'!$G$25:$G$29</c:f>
              <c:numCache>
                <c:formatCode>0%</c:formatCode>
                <c:ptCount val="5"/>
                <c:pt idx="0">
                  <c:v>0</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7-CBB5-493D-A659-E1B533A07399}"/>
            </c:ext>
          </c:extLst>
        </c:ser>
        <c:dLbls>
          <c:showLegendKey val="0"/>
          <c:showVal val="1"/>
          <c:showCatName val="0"/>
          <c:showSerName val="0"/>
          <c:showPercent val="0"/>
          <c:showBubbleSize val="0"/>
        </c:dLbls>
        <c:marker val="1"/>
        <c:smooth val="0"/>
        <c:axId val="-971692928"/>
        <c:axId val="-971692384"/>
      </c:lineChart>
      <c:catAx>
        <c:axId val="-97273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2737312"/>
        <c:crosses val="autoZero"/>
        <c:auto val="1"/>
        <c:lblAlgn val="ctr"/>
        <c:lblOffset val="100"/>
        <c:noMultiLvlLbl val="0"/>
      </c:catAx>
      <c:valAx>
        <c:axId val="-972737312"/>
        <c:scaling>
          <c:orientation val="minMax"/>
          <c:max val="3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734048"/>
        <c:crosses val="autoZero"/>
        <c:crossBetween val="between"/>
        <c:majorUnit val="4"/>
      </c:valAx>
      <c:valAx>
        <c:axId val="-971692384"/>
        <c:scaling>
          <c:orientation val="minMax"/>
        </c:scaling>
        <c:delete val="1"/>
        <c:axPos val="r"/>
        <c:numFmt formatCode="0%" sourceLinked="1"/>
        <c:majorTickMark val="out"/>
        <c:minorTickMark val="none"/>
        <c:tickLblPos val="nextTo"/>
        <c:crossAx val="-971692928"/>
        <c:crosses val="max"/>
        <c:crossBetween val="between"/>
      </c:valAx>
      <c:catAx>
        <c:axId val="-971692928"/>
        <c:scaling>
          <c:orientation val="minMax"/>
        </c:scaling>
        <c:delete val="1"/>
        <c:axPos val="b"/>
        <c:numFmt formatCode="General" sourceLinked="1"/>
        <c:majorTickMark val="out"/>
        <c:minorTickMark val="none"/>
        <c:tickLblPos val="nextTo"/>
        <c:crossAx val="-971692384"/>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SEGUIMIENTOS REALIZADOS POR LA UPRA EN EL ÁMBITO TERRITORIAL</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333E-3"/>
                  <c:y val="-6.93449847468335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61-45C9-89E8-75359F7613A3}"/>
                </c:ext>
                <c:ext xmlns:c15="http://schemas.microsoft.com/office/drawing/2012/chart" uri="{CE6537A1-D6FC-4f65-9D91-7224C49458BB}"/>
              </c:extLst>
            </c:dLbl>
            <c:dLbl>
              <c:idx val="1"/>
              <c:layout>
                <c:manualLayout>
                  <c:x val="-6.3397844308762319E-17"/>
                  <c:y val="-5.54759877974668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61-45C9-89E8-75359F7613A3}"/>
                </c:ext>
                <c:ext xmlns:c15="http://schemas.microsoft.com/office/drawing/2012/chart" uri="{CE6537A1-D6FC-4f65-9D91-7224C49458BB}">
                  <c15:layout/>
                </c:ext>
              </c:extLst>
            </c:dLbl>
            <c:dLbl>
              <c:idx val="2"/>
              <c:layout>
                <c:manualLayout>
                  <c:x val="0"/>
                  <c:y val="-5.54759877974668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61-45C9-89E8-75359F7613A3}"/>
                </c:ext>
                <c:ext xmlns:c15="http://schemas.microsoft.com/office/drawing/2012/chart" uri="{CE6537A1-D6FC-4f65-9D91-7224C49458BB}">
                  <c15:layout/>
                </c:ext>
              </c:extLst>
            </c:dLbl>
            <c:dLbl>
              <c:idx val="3"/>
              <c:layout>
                <c:manualLayout>
                  <c:x val="-1.2679568861752464E-16"/>
                  <c:y val="-6.58777355094918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61-45C9-89E8-75359F7613A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ESTRATÉGICOS'!$D$25:$D$28</c:f>
              <c:numCache>
                <c:formatCode>General</c:formatCode>
                <c:ptCount val="4"/>
                <c:pt idx="0">
                  <c:v>2019</c:v>
                </c:pt>
                <c:pt idx="1">
                  <c:v>2020</c:v>
                </c:pt>
                <c:pt idx="2">
                  <c:v>2021</c:v>
                </c:pt>
                <c:pt idx="3">
                  <c:v>2022</c:v>
                </c:pt>
              </c:numCache>
            </c:numRef>
          </c:cat>
          <c:val>
            <c:numRef>
              <c:f>'INDICADORES ESTRATÉGICOS'!$H$25:$H$28</c:f>
              <c:numCache>
                <c:formatCode>0.0%</c:formatCode>
                <c:ptCount val="4"/>
                <c:pt idx="1">
                  <c:v>0.88888888888888884</c:v>
                </c:pt>
                <c:pt idx="2">
                  <c:v>0.94444444444444442</c:v>
                </c:pt>
                <c:pt idx="3">
                  <c:v>1</c:v>
                </c:pt>
              </c:numCache>
            </c:numRef>
          </c:val>
          <c:extLst xmlns:c16r2="http://schemas.microsoft.com/office/drawing/2015/06/chart">
            <c:ext xmlns:c16="http://schemas.microsoft.com/office/drawing/2014/chart" uri="{C3380CC4-5D6E-409C-BE32-E72D297353CC}">
              <c16:uniqueId val="{00000004-6761-45C9-89E8-75359F7613A3}"/>
            </c:ext>
          </c:extLst>
        </c:ser>
        <c:dLbls>
          <c:showLegendKey val="0"/>
          <c:showVal val="1"/>
          <c:showCatName val="0"/>
          <c:showSerName val="0"/>
          <c:showPercent val="0"/>
          <c:showBubbleSize val="0"/>
        </c:dLbls>
        <c:gapWidth val="100"/>
        <c:shape val="box"/>
        <c:axId val="-971685856"/>
        <c:axId val="-971689120"/>
        <c:axId val="-1006637872"/>
      </c:bar3DChart>
      <c:catAx>
        <c:axId val="-971685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1689120"/>
        <c:crosses val="autoZero"/>
        <c:auto val="1"/>
        <c:lblAlgn val="ctr"/>
        <c:lblOffset val="100"/>
        <c:noMultiLvlLbl val="0"/>
      </c:catAx>
      <c:valAx>
        <c:axId val="-971689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1685856"/>
        <c:crosses val="autoZero"/>
        <c:crossBetween val="between"/>
      </c:valAx>
      <c:serAx>
        <c:axId val="-1006637872"/>
        <c:scaling>
          <c:orientation val="minMax"/>
        </c:scaling>
        <c:delete val="1"/>
        <c:axPos val="b"/>
        <c:majorTickMark val="out"/>
        <c:minorTickMark val="none"/>
        <c:tickLblPos val="nextTo"/>
        <c:crossAx val="-971689120"/>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DOCUMENTOS DE EVALUACIÓN ELABORADOS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ESTRATÉGICOS'!$D$30:$D$34</c:f>
              <c:strCache>
                <c:ptCount val="5"/>
                <c:pt idx="0">
                  <c:v>2019</c:v>
                </c:pt>
                <c:pt idx="1">
                  <c:v>2020</c:v>
                </c:pt>
                <c:pt idx="2">
                  <c:v>2021</c:v>
                </c:pt>
                <c:pt idx="3">
                  <c:v>2022</c:v>
                </c:pt>
                <c:pt idx="4">
                  <c:v>2019 - 2022</c:v>
                </c:pt>
              </c:strCache>
            </c:strRef>
          </c:cat>
          <c:val>
            <c:numRef>
              <c:f>'INDICADORES ESTRATÉGICOS'!$E$30:$E$34</c:f>
              <c:numCache>
                <c:formatCode>General</c:formatCode>
                <c:ptCount val="5"/>
                <c:pt idx="0">
                  <c:v>2</c:v>
                </c:pt>
                <c:pt idx="1">
                  <c:v>2</c:v>
                </c:pt>
                <c:pt idx="2">
                  <c:v>2</c:v>
                </c:pt>
                <c:pt idx="3">
                  <c:v>2</c:v>
                </c:pt>
                <c:pt idx="4">
                  <c:v>8</c:v>
                </c:pt>
              </c:numCache>
            </c:numRef>
          </c:val>
          <c:extLst xmlns:c16r2="http://schemas.microsoft.com/office/drawing/2015/06/chart">
            <c:ext xmlns:c16="http://schemas.microsoft.com/office/drawing/2014/chart" uri="{C3380CC4-5D6E-409C-BE32-E72D297353CC}">
              <c16:uniqueId val="{00000000-47AA-42F6-9DEA-70CE309BACDE}"/>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ESTRATÉGICOS'!$D$30:$D$34</c:f>
              <c:strCache>
                <c:ptCount val="5"/>
                <c:pt idx="0">
                  <c:v>2019</c:v>
                </c:pt>
                <c:pt idx="1">
                  <c:v>2020</c:v>
                </c:pt>
                <c:pt idx="2">
                  <c:v>2021</c:v>
                </c:pt>
                <c:pt idx="3">
                  <c:v>2022</c:v>
                </c:pt>
                <c:pt idx="4">
                  <c:v>2019 - 2022</c:v>
                </c:pt>
              </c:strCache>
            </c:strRef>
          </c:cat>
          <c:val>
            <c:numRef>
              <c:f>'INDICADORES ESTRATÉGICOS'!$F$30:$F$34</c:f>
              <c:numCache>
                <c:formatCode>General</c:formatCode>
                <c:ptCount val="5"/>
                <c:pt idx="0">
                  <c:v>0</c:v>
                </c:pt>
                <c:pt idx="1">
                  <c:v>0</c:v>
                </c:pt>
                <c:pt idx="2">
                  <c:v>2</c:v>
                </c:pt>
                <c:pt idx="3">
                  <c:v>2</c:v>
                </c:pt>
                <c:pt idx="4">
                  <c:v>4</c:v>
                </c:pt>
              </c:numCache>
            </c:numRef>
          </c:val>
          <c:extLst xmlns:c16r2="http://schemas.microsoft.com/office/drawing/2015/06/chart">
            <c:ext xmlns:c16="http://schemas.microsoft.com/office/drawing/2014/chart" uri="{C3380CC4-5D6E-409C-BE32-E72D297353CC}">
              <c16:uniqueId val="{00000001-47AA-42F6-9DEA-70CE309BACDE}"/>
            </c:ext>
          </c:extLst>
        </c:ser>
        <c:dLbls>
          <c:showLegendKey val="0"/>
          <c:showVal val="1"/>
          <c:showCatName val="0"/>
          <c:showSerName val="0"/>
          <c:showPercent val="0"/>
          <c:showBubbleSize val="0"/>
        </c:dLbls>
        <c:gapWidth val="269"/>
        <c:axId val="-971689664"/>
        <c:axId val="-971691296"/>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2.9485569005927963E-2"/>
                  <c:y val="-0.1891948991863400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AA-42F6-9DEA-70CE309BACDE}"/>
                </c:ext>
                <c:ext xmlns:c15="http://schemas.microsoft.com/office/drawing/2012/chart" uri="{CE6537A1-D6FC-4f65-9D91-7224C49458BB}">
                  <c15:layout/>
                </c:ext>
              </c:extLst>
            </c:dLbl>
            <c:dLbl>
              <c:idx val="1"/>
              <c:layout>
                <c:manualLayout>
                  <c:x val="-2.775112377028522E-2"/>
                  <c:y val="-0.1857549919284065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AA-42F6-9DEA-70CE309BACDE}"/>
                </c:ext>
                <c:ext xmlns:c15="http://schemas.microsoft.com/office/drawing/2012/chart" uri="{CE6537A1-D6FC-4f65-9D91-7224C49458BB}">
                  <c15:layout/>
                </c:ext>
              </c:extLst>
            </c:dLbl>
            <c:dLbl>
              <c:idx val="2"/>
              <c:layout>
                <c:manualLayout>
                  <c:x val="-2.775112377028522E-2"/>
                  <c:y val="-0.120396754027670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AA-42F6-9DEA-70CE309BACDE}"/>
                </c:ext>
                <c:ext xmlns:c15="http://schemas.microsoft.com/office/drawing/2012/chart" uri="{CE6537A1-D6FC-4f65-9D91-7224C49458BB}">
                  <c15:layout/>
                </c:ext>
              </c:extLst>
            </c:dLbl>
            <c:dLbl>
              <c:idx val="3"/>
              <c:layout>
                <c:manualLayout>
                  <c:x val="-3.6423349948499398E-2"/>
                  <c:y val="-0.120396754027670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AA-42F6-9DEA-70CE309BACDE}"/>
                </c:ext>
                <c:ext xmlns:c15="http://schemas.microsoft.com/office/drawing/2012/chart" uri="{CE6537A1-D6FC-4f65-9D91-7224C49458BB}">
                  <c15:layout/>
                </c:ext>
              </c:extLst>
            </c:dLbl>
            <c:dLbl>
              <c:idx val="4"/>
              <c:layout>
                <c:manualLayout>
                  <c:x val="-9.9885244662503772E-3"/>
                  <c:y val="-0.299754290592326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AA-42F6-9DEA-70CE309BACD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ESTRATÉGICOS'!$D$30:$D$34</c:f>
              <c:strCache>
                <c:ptCount val="5"/>
                <c:pt idx="0">
                  <c:v>2019</c:v>
                </c:pt>
                <c:pt idx="1">
                  <c:v>2020</c:v>
                </c:pt>
                <c:pt idx="2">
                  <c:v>2021</c:v>
                </c:pt>
                <c:pt idx="3">
                  <c:v>2022</c:v>
                </c:pt>
                <c:pt idx="4">
                  <c:v>2019 - 2022</c:v>
                </c:pt>
              </c:strCache>
            </c:strRef>
          </c:cat>
          <c:val>
            <c:numRef>
              <c:f>'INDICADORES ESTRATÉGICOS'!$G$30:$G$34</c:f>
              <c:numCache>
                <c:formatCode>0%</c:formatCode>
                <c:ptCount val="5"/>
                <c:pt idx="0">
                  <c:v>0</c:v>
                </c:pt>
                <c:pt idx="1">
                  <c:v>0</c:v>
                </c:pt>
                <c:pt idx="2">
                  <c:v>1</c:v>
                </c:pt>
                <c:pt idx="3">
                  <c:v>1</c:v>
                </c:pt>
                <c:pt idx="4">
                  <c:v>0.5</c:v>
                </c:pt>
              </c:numCache>
            </c:numRef>
          </c:val>
          <c:smooth val="0"/>
          <c:extLst xmlns:c16r2="http://schemas.microsoft.com/office/drawing/2015/06/chart">
            <c:ext xmlns:c16="http://schemas.microsoft.com/office/drawing/2014/chart" uri="{C3380CC4-5D6E-409C-BE32-E72D297353CC}">
              <c16:uniqueId val="{00000006-47AA-42F6-9DEA-70CE309BACDE}"/>
            </c:ext>
          </c:extLst>
        </c:ser>
        <c:dLbls>
          <c:showLegendKey val="0"/>
          <c:showVal val="1"/>
          <c:showCatName val="0"/>
          <c:showSerName val="0"/>
          <c:showPercent val="0"/>
          <c:showBubbleSize val="0"/>
        </c:dLbls>
        <c:marker val="1"/>
        <c:smooth val="0"/>
        <c:axId val="-971698912"/>
        <c:axId val="-971688032"/>
      </c:lineChart>
      <c:catAx>
        <c:axId val="-97168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1691296"/>
        <c:crosses val="autoZero"/>
        <c:auto val="1"/>
        <c:lblAlgn val="ctr"/>
        <c:lblOffset val="100"/>
        <c:noMultiLvlLbl val="0"/>
      </c:catAx>
      <c:valAx>
        <c:axId val="-97169129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1689664"/>
        <c:crosses val="autoZero"/>
        <c:crossBetween val="between"/>
        <c:majorUnit val="2"/>
      </c:valAx>
      <c:valAx>
        <c:axId val="-971688032"/>
        <c:scaling>
          <c:orientation val="minMax"/>
        </c:scaling>
        <c:delete val="1"/>
        <c:axPos val="r"/>
        <c:numFmt formatCode="0%" sourceLinked="1"/>
        <c:majorTickMark val="out"/>
        <c:minorTickMark val="none"/>
        <c:tickLblPos val="nextTo"/>
        <c:crossAx val="-971698912"/>
        <c:crosses val="max"/>
        <c:crossBetween val="between"/>
      </c:valAx>
      <c:catAx>
        <c:axId val="-971698912"/>
        <c:scaling>
          <c:orientation val="minMax"/>
        </c:scaling>
        <c:delete val="1"/>
        <c:axPos val="b"/>
        <c:numFmt formatCode="General" sourceLinked="1"/>
        <c:majorTickMark val="out"/>
        <c:minorTickMark val="none"/>
        <c:tickLblPos val="nextTo"/>
        <c:crossAx val="-97168803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DOCUMENTOS DE EVALUACIÓN ELABORADOS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65E-3"/>
                  <c:y val="-7.97467324588584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D-4A6F-981B-A3B54C75E43D}"/>
                </c:ext>
                <c:ext xmlns:c15="http://schemas.microsoft.com/office/drawing/2012/chart" uri="{CE6537A1-D6FC-4f65-9D91-7224C49458BB}">
                  <c15:layout/>
                </c:ext>
              </c:extLst>
            </c:dLbl>
            <c:dLbl>
              <c:idx val="1"/>
              <c:layout>
                <c:manualLayout>
                  <c:x val="2.9393885554450504E-2"/>
                  <c:y val="-7.62794832215168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D-4A6F-981B-A3B54C75E43D}"/>
                </c:ext>
                <c:ext xmlns:c15="http://schemas.microsoft.com/office/drawing/2012/chart" uri="{CE6537A1-D6FC-4f65-9D91-7224C49458BB}">
                  <c15:layout/>
                </c:ext>
              </c:extLst>
            </c:dLbl>
            <c:dLbl>
              <c:idx val="2"/>
              <c:layout>
                <c:manualLayout>
                  <c:x val="2.2477677188697445E-2"/>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5D-4A6F-981B-A3B54C75E43D}"/>
                </c:ext>
                <c:ext xmlns:c15="http://schemas.microsoft.com/office/drawing/2012/chart" uri="{CE6537A1-D6FC-4f65-9D91-7224C49458BB}">
                  <c15:layout/>
                </c:ext>
              </c:extLst>
            </c:dLbl>
            <c:dLbl>
              <c:idx val="3"/>
              <c:layout>
                <c:manualLayout>
                  <c:x val="1.5561468822944385E-2"/>
                  <c:y val="-5.54759877974667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5D-4A6F-981B-A3B54C75E43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ESTRATÉGICOS'!$D$30:$D$33</c:f>
              <c:numCache>
                <c:formatCode>General</c:formatCode>
                <c:ptCount val="4"/>
                <c:pt idx="0">
                  <c:v>2019</c:v>
                </c:pt>
                <c:pt idx="1">
                  <c:v>2020</c:v>
                </c:pt>
                <c:pt idx="2">
                  <c:v>2021</c:v>
                </c:pt>
                <c:pt idx="3">
                  <c:v>2022</c:v>
                </c:pt>
              </c:numCache>
            </c:numRef>
          </c:cat>
          <c:val>
            <c:numRef>
              <c:f>'INDICADORES ESTRATÉGICOS'!$H$30:$H$33</c:f>
              <c:numCache>
                <c:formatCode>0.0%</c:formatCode>
                <c:ptCount val="4"/>
                <c:pt idx="0">
                  <c:v>0</c:v>
                </c:pt>
                <c:pt idx="1">
                  <c:v>0</c:v>
                </c:pt>
                <c:pt idx="2">
                  <c:v>0.25</c:v>
                </c:pt>
                <c:pt idx="3">
                  <c:v>0.5</c:v>
                </c:pt>
              </c:numCache>
            </c:numRef>
          </c:val>
          <c:extLst xmlns:c16r2="http://schemas.microsoft.com/office/drawing/2015/06/chart">
            <c:ext xmlns:c16="http://schemas.microsoft.com/office/drawing/2014/chart" uri="{C3380CC4-5D6E-409C-BE32-E72D297353CC}">
              <c16:uniqueId val="{00000004-235D-4A6F-981B-A3B54C75E43D}"/>
            </c:ext>
          </c:extLst>
        </c:ser>
        <c:dLbls>
          <c:showLegendKey val="0"/>
          <c:showVal val="1"/>
          <c:showCatName val="0"/>
          <c:showSerName val="0"/>
          <c:showPercent val="0"/>
          <c:showBubbleSize val="0"/>
        </c:dLbls>
        <c:gapWidth val="100"/>
        <c:shape val="box"/>
        <c:axId val="-971688576"/>
        <c:axId val="-971690208"/>
        <c:axId val="-1006639120"/>
      </c:bar3DChart>
      <c:catAx>
        <c:axId val="-971688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1690208"/>
        <c:crosses val="autoZero"/>
        <c:auto val="1"/>
        <c:lblAlgn val="ctr"/>
        <c:lblOffset val="100"/>
        <c:noMultiLvlLbl val="0"/>
      </c:catAx>
      <c:valAx>
        <c:axId val="-971690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1688576"/>
        <c:crosses val="autoZero"/>
        <c:crossBetween val="between"/>
      </c:valAx>
      <c:serAx>
        <c:axId val="-1006639120"/>
        <c:scaling>
          <c:orientation val="minMax"/>
        </c:scaling>
        <c:delete val="1"/>
        <c:axPos val="b"/>
        <c:majorTickMark val="out"/>
        <c:minorTickMark val="none"/>
        <c:tickLblPos val="nextTo"/>
        <c:crossAx val="-971690208"/>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ANÁLISIS</a:t>
            </a:r>
            <a:r>
              <a:rPr lang="es-CO" b="1" baseline="0">
                <a:solidFill>
                  <a:schemeClr val="tx1"/>
                </a:solidFill>
                <a:latin typeface="Arial" panose="020B0604020202020204" pitchFamily="34" charset="0"/>
                <a:cs typeface="Arial" panose="020B0604020202020204" pitchFamily="34" charset="0"/>
              </a:rPr>
              <a:t> GENERADOS</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ESTRATÉGICOS'!$D$35:$D$39</c:f>
              <c:strCache>
                <c:ptCount val="5"/>
                <c:pt idx="0">
                  <c:v>2019</c:v>
                </c:pt>
                <c:pt idx="1">
                  <c:v>2020</c:v>
                </c:pt>
                <c:pt idx="2">
                  <c:v>2021</c:v>
                </c:pt>
                <c:pt idx="3">
                  <c:v>2022</c:v>
                </c:pt>
                <c:pt idx="4">
                  <c:v>2019 - 2022</c:v>
                </c:pt>
              </c:strCache>
            </c:strRef>
          </c:cat>
          <c:val>
            <c:numRef>
              <c:f>'INDICADORES ESTRATÉGICOS'!$E$35:$E$39</c:f>
              <c:numCache>
                <c:formatCode>#,##0</c:formatCode>
                <c:ptCount val="5"/>
                <c:pt idx="0" formatCode="General">
                  <c:v>800</c:v>
                </c:pt>
                <c:pt idx="1">
                  <c:v>800</c:v>
                </c:pt>
                <c:pt idx="2">
                  <c:v>800</c:v>
                </c:pt>
                <c:pt idx="3">
                  <c:v>800</c:v>
                </c:pt>
                <c:pt idx="4" formatCode="General">
                  <c:v>3200</c:v>
                </c:pt>
              </c:numCache>
            </c:numRef>
          </c:val>
          <c:extLst xmlns:c16r2="http://schemas.microsoft.com/office/drawing/2015/06/chart">
            <c:ext xmlns:c16="http://schemas.microsoft.com/office/drawing/2014/chart" uri="{C3380CC4-5D6E-409C-BE32-E72D297353CC}">
              <c16:uniqueId val="{00000000-7E99-4CBA-84A3-F7C15719A568}"/>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ESTRATÉGICOS'!$D$35:$D$39</c:f>
              <c:strCache>
                <c:ptCount val="5"/>
                <c:pt idx="0">
                  <c:v>2019</c:v>
                </c:pt>
                <c:pt idx="1">
                  <c:v>2020</c:v>
                </c:pt>
                <c:pt idx="2">
                  <c:v>2021</c:v>
                </c:pt>
                <c:pt idx="3">
                  <c:v>2022</c:v>
                </c:pt>
                <c:pt idx="4">
                  <c:v>2019 - 2022</c:v>
                </c:pt>
              </c:strCache>
            </c:strRef>
          </c:cat>
          <c:val>
            <c:numRef>
              <c:f>'INDICADORES ESTRATÉGICOS'!$F$35:$F$39</c:f>
              <c:numCache>
                <c:formatCode>#,##0</c:formatCode>
                <c:ptCount val="5"/>
                <c:pt idx="0" formatCode="General">
                  <c:v>800</c:v>
                </c:pt>
                <c:pt idx="1">
                  <c:v>2250</c:v>
                </c:pt>
                <c:pt idx="2">
                  <c:v>2011</c:v>
                </c:pt>
                <c:pt idx="3">
                  <c:v>1362</c:v>
                </c:pt>
                <c:pt idx="4" formatCode="General">
                  <c:v>6423</c:v>
                </c:pt>
              </c:numCache>
            </c:numRef>
          </c:val>
          <c:extLst xmlns:c16r2="http://schemas.microsoft.com/office/drawing/2015/06/chart">
            <c:ext xmlns:c16="http://schemas.microsoft.com/office/drawing/2014/chart" uri="{C3380CC4-5D6E-409C-BE32-E72D297353CC}">
              <c16:uniqueId val="{00000001-7E99-4CBA-84A3-F7C15719A568}"/>
            </c:ext>
          </c:extLst>
        </c:ser>
        <c:dLbls>
          <c:showLegendKey val="0"/>
          <c:showVal val="1"/>
          <c:showCatName val="0"/>
          <c:showSerName val="0"/>
          <c:showPercent val="0"/>
          <c:showBubbleSize val="0"/>
        </c:dLbls>
        <c:gapWidth val="269"/>
        <c:axId val="-971700544"/>
        <c:axId val="-971700000"/>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2.2499139584724527E-2"/>
                  <c:y val="-0.2098667471949160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E99-4CBA-84A3-F7C15719A568}"/>
                </c:ext>
                <c:ext xmlns:c15="http://schemas.microsoft.com/office/drawing/2012/chart" uri="{CE6537A1-D6FC-4f65-9D91-7224C49458BB}">
                  <c15:layout/>
                </c:ext>
              </c:extLst>
            </c:dLbl>
            <c:dLbl>
              <c:idx val="1"/>
              <c:layout>
                <c:manualLayout>
                  <c:x val="-2.1628371902333611E-2"/>
                  <c:y val="-0.68083007719303179"/>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99-4CBA-84A3-F7C15719A568}"/>
                </c:ext>
                <c:ext xmlns:c15="http://schemas.microsoft.com/office/drawing/2012/chart" uri="{CE6537A1-D6FC-4f65-9D91-7224C49458BB}">
                  <c15:layout>
                    <c:manualLayout>
                      <c:w val="7.2607531341740472E-2"/>
                      <c:h val="7.8299844629862461E-2"/>
                    </c:manualLayout>
                  </c15:layout>
                </c:ext>
              </c:extLst>
            </c:dLbl>
            <c:dLbl>
              <c:idx val="2"/>
              <c:layout>
                <c:manualLayout>
                  <c:x val="-2.4275228678498118E-2"/>
                  <c:y val="-0.7082591109973238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99-4CBA-84A3-F7C15719A568}"/>
                </c:ext>
                <c:ext xmlns:c15="http://schemas.microsoft.com/office/drawing/2012/chart" uri="{CE6537A1-D6FC-4f65-9D91-7224C49458BB}">
                  <c15:layout/>
                </c:ext>
              </c:extLst>
            </c:dLbl>
            <c:dLbl>
              <c:idx val="3"/>
              <c:layout>
                <c:manualLayout>
                  <c:x val="-1.9016343091105295E-2"/>
                  <c:y val="-0.721663063351923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99-4CBA-84A3-F7C15719A568}"/>
                </c:ext>
                <c:ext xmlns:c15="http://schemas.microsoft.com/office/drawing/2012/chart" uri="{CE6537A1-D6FC-4f65-9D91-7224C49458BB}">
                  <c15:layout/>
                </c:ext>
              </c:extLst>
            </c:dLbl>
            <c:dLbl>
              <c:idx val="4"/>
              <c:layout>
                <c:manualLayout>
                  <c:x val="-2.0660387577660193E-2"/>
                  <c:y val="-0.72582050545174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99-4CBA-84A3-F7C15719A56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ESTRATÉGICOS'!$D$35:$D$39</c:f>
              <c:strCache>
                <c:ptCount val="5"/>
                <c:pt idx="0">
                  <c:v>2019</c:v>
                </c:pt>
                <c:pt idx="1">
                  <c:v>2020</c:v>
                </c:pt>
                <c:pt idx="2">
                  <c:v>2021</c:v>
                </c:pt>
                <c:pt idx="3">
                  <c:v>2022</c:v>
                </c:pt>
                <c:pt idx="4">
                  <c:v>2019 - 2022</c:v>
                </c:pt>
              </c:strCache>
            </c:strRef>
          </c:cat>
          <c:val>
            <c:numRef>
              <c:f>'INDICADORES ESTRATÉGICOS'!$G$35:$G$39</c:f>
              <c:numCache>
                <c:formatCode>0%</c:formatCode>
                <c:ptCount val="5"/>
                <c:pt idx="0">
                  <c:v>1</c:v>
                </c:pt>
                <c:pt idx="1">
                  <c:v>2.8125</c:v>
                </c:pt>
                <c:pt idx="2">
                  <c:v>2.5137499999999999</c:v>
                </c:pt>
                <c:pt idx="3">
                  <c:v>1.7024999999999999</c:v>
                </c:pt>
                <c:pt idx="4">
                  <c:v>2.0071875000000001</c:v>
                </c:pt>
              </c:numCache>
            </c:numRef>
          </c:val>
          <c:smooth val="0"/>
          <c:extLst xmlns:c16r2="http://schemas.microsoft.com/office/drawing/2015/06/chart">
            <c:ext xmlns:c16="http://schemas.microsoft.com/office/drawing/2014/chart" uri="{C3380CC4-5D6E-409C-BE32-E72D297353CC}">
              <c16:uniqueId val="{00000007-7E99-4CBA-84A3-F7C15719A568}"/>
            </c:ext>
          </c:extLst>
        </c:ser>
        <c:dLbls>
          <c:showLegendKey val="0"/>
          <c:showVal val="1"/>
          <c:showCatName val="0"/>
          <c:showSerName val="0"/>
          <c:showPercent val="0"/>
          <c:showBubbleSize val="0"/>
        </c:dLbls>
        <c:marker val="1"/>
        <c:smooth val="0"/>
        <c:axId val="-971690752"/>
        <c:axId val="-971698368"/>
      </c:lineChart>
      <c:catAx>
        <c:axId val="-97170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1700000"/>
        <c:crosses val="autoZero"/>
        <c:auto val="1"/>
        <c:lblAlgn val="ctr"/>
        <c:lblOffset val="100"/>
        <c:noMultiLvlLbl val="0"/>
      </c:catAx>
      <c:valAx>
        <c:axId val="-971700000"/>
        <c:scaling>
          <c:orientation val="minMax"/>
          <c:max val="32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1700544"/>
        <c:crosses val="autoZero"/>
        <c:crossBetween val="between"/>
        <c:majorUnit val="800"/>
      </c:valAx>
      <c:valAx>
        <c:axId val="-971698368"/>
        <c:scaling>
          <c:orientation val="minMax"/>
        </c:scaling>
        <c:delete val="1"/>
        <c:axPos val="r"/>
        <c:numFmt formatCode="0%" sourceLinked="1"/>
        <c:majorTickMark val="out"/>
        <c:minorTickMark val="none"/>
        <c:tickLblPos val="nextTo"/>
        <c:crossAx val="-971690752"/>
        <c:crosses val="max"/>
        <c:crossBetween val="between"/>
      </c:valAx>
      <c:catAx>
        <c:axId val="-971690752"/>
        <c:scaling>
          <c:orientation val="minMax"/>
        </c:scaling>
        <c:delete val="1"/>
        <c:axPos val="b"/>
        <c:numFmt formatCode="General" sourceLinked="1"/>
        <c:majorTickMark val="out"/>
        <c:minorTickMark val="none"/>
        <c:tickLblPos val="nextTo"/>
        <c:crossAx val="-971698368"/>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ANÁLISIS GENERADOS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0"/>
                  <c:y val="-4.50742400854418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E6-4769-899E-F2341F98A872}"/>
                </c:ext>
                <c:ext xmlns:c15="http://schemas.microsoft.com/office/drawing/2012/chart" uri="{CE6537A1-D6FC-4f65-9D91-7224C49458BB}">
                  <c15:layout/>
                </c:ext>
              </c:extLst>
            </c:dLbl>
            <c:dLbl>
              <c:idx val="1"/>
              <c:layout>
                <c:manualLayout>
                  <c:x val="-6.3397844308762319E-17"/>
                  <c:y val="-5.54759877974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E6-4769-899E-F2341F98A872}"/>
                </c:ext>
                <c:ext xmlns:c15="http://schemas.microsoft.com/office/drawing/2012/chart" uri="{CE6537A1-D6FC-4f65-9D91-7224C49458BB}">
                  <c15:layout/>
                </c:ext>
              </c:extLst>
            </c:dLbl>
            <c:dLbl>
              <c:idx val="2"/>
              <c:layout>
                <c:manualLayout>
                  <c:x val="1.037431254862959E-2"/>
                  <c:y val="-5.54759877974667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E6-4769-899E-F2341F98A872}"/>
                </c:ext>
                <c:ext xmlns:c15="http://schemas.microsoft.com/office/drawing/2012/chart" uri="{CE6537A1-D6FC-4f65-9D91-7224C49458BB}">
                  <c15:layout/>
                </c:ext>
              </c:extLst>
            </c:dLbl>
            <c:dLbl>
              <c:idx val="3"/>
              <c:layout>
                <c:manualLayout>
                  <c:x val="1.729052091438265E-3"/>
                  <c:y val="-5.8943237034808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E6-4769-899E-F2341F98A87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ESTRATÉGICOS'!$D$35:$D$38</c:f>
              <c:numCache>
                <c:formatCode>General</c:formatCode>
                <c:ptCount val="4"/>
                <c:pt idx="0">
                  <c:v>2019</c:v>
                </c:pt>
                <c:pt idx="1">
                  <c:v>2020</c:v>
                </c:pt>
                <c:pt idx="2">
                  <c:v>2021</c:v>
                </c:pt>
                <c:pt idx="3">
                  <c:v>2022</c:v>
                </c:pt>
              </c:numCache>
            </c:numRef>
          </c:cat>
          <c:val>
            <c:numRef>
              <c:f>'INDICADORES ESTRATÉGICOS'!$H$35:$H$38</c:f>
              <c:numCache>
                <c:formatCode>0%</c:formatCode>
                <c:ptCount val="4"/>
                <c:pt idx="0">
                  <c:v>0.25</c:v>
                </c:pt>
                <c:pt idx="1">
                  <c:v>0.953125</c:v>
                </c:pt>
                <c:pt idx="2">
                  <c:v>1.5815625</c:v>
                </c:pt>
                <c:pt idx="3">
                  <c:v>2.0071875000000001</c:v>
                </c:pt>
              </c:numCache>
            </c:numRef>
          </c:val>
          <c:extLst xmlns:c16r2="http://schemas.microsoft.com/office/drawing/2015/06/chart">
            <c:ext xmlns:c16="http://schemas.microsoft.com/office/drawing/2014/chart" uri="{C3380CC4-5D6E-409C-BE32-E72D297353CC}">
              <c16:uniqueId val="{00000004-63E6-4769-899E-F2341F98A872}"/>
            </c:ext>
          </c:extLst>
        </c:ser>
        <c:dLbls>
          <c:showLegendKey val="0"/>
          <c:showVal val="1"/>
          <c:showCatName val="0"/>
          <c:showSerName val="0"/>
          <c:showPercent val="0"/>
          <c:showBubbleSize val="0"/>
        </c:dLbls>
        <c:gapWidth val="100"/>
        <c:shape val="box"/>
        <c:axId val="-971697824"/>
        <c:axId val="-971693472"/>
        <c:axId val="-1006637248"/>
      </c:bar3DChart>
      <c:catAx>
        <c:axId val="-9716978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1693472"/>
        <c:crosses val="autoZero"/>
        <c:auto val="1"/>
        <c:lblAlgn val="ctr"/>
        <c:lblOffset val="100"/>
        <c:noMultiLvlLbl val="0"/>
      </c:catAx>
      <c:valAx>
        <c:axId val="-97169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1697824"/>
        <c:crosses val="autoZero"/>
        <c:crossBetween val="between"/>
      </c:valAx>
      <c:serAx>
        <c:axId val="-1006637248"/>
        <c:scaling>
          <c:orientation val="minMax"/>
        </c:scaling>
        <c:delete val="1"/>
        <c:axPos val="b"/>
        <c:majorTickMark val="out"/>
        <c:minorTickMark val="none"/>
        <c:tickLblPos val="nextTo"/>
        <c:crossAx val="-97169347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BASES DE DATOS PRODUCIDAS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ESTRATÉGICOS'!$D$40:$D$44</c:f>
              <c:strCache>
                <c:ptCount val="5"/>
                <c:pt idx="0">
                  <c:v>2019</c:v>
                </c:pt>
                <c:pt idx="1">
                  <c:v>2020</c:v>
                </c:pt>
                <c:pt idx="2">
                  <c:v>2021</c:v>
                </c:pt>
                <c:pt idx="3">
                  <c:v>2022</c:v>
                </c:pt>
                <c:pt idx="4">
                  <c:v>2019 - 2022</c:v>
                </c:pt>
              </c:strCache>
            </c:strRef>
          </c:cat>
          <c:val>
            <c:numRef>
              <c:f>'INDICADORES ESTRATÉGICOS'!$E$40:$E$44</c:f>
              <c:numCache>
                <c:formatCode>General</c:formatCode>
                <c:ptCount val="5"/>
                <c:pt idx="0">
                  <c:v>20</c:v>
                </c:pt>
                <c:pt idx="1">
                  <c:v>20</c:v>
                </c:pt>
                <c:pt idx="2">
                  <c:v>20</c:v>
                </c:pt>
                <c:pt idx="3">
                  <c:v>20</c:v>
                </c:pt>
                <c:pt idx="4" formatCode="#,##0">
                  <c:v>80</c:v>
                </c:pt>
              </c:numCache>
            </c:numRef>
          </c:val>
          <c:extLst xmlns:c16r2="http://schemas.microsoft.com/office/drawing/2015/06/chart">
            <c:ext xmlns:c16="http://schemas.microsoft.com/office/drawing/2014/chart" uri="{C3380CC4-5D6E-409C-BE32-E72D297353CC}">
              <c16:uniqueId val="{00000000-3293-409B-82CA-DA0FE06182F7}"/>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ESTRATÉGICOS'!$D$40:$D$44</c:f>
              <c:strCache>
                <c:ptCount val="5"/>
                <c:pt idx="0">
                  <c:v>2019</c:v>
                </c:pt>
                <c:pt idx="1">
                  <c:v>2020</c:v>
                </c:pt>
                <c:pt idx="2">
                  <c:v>2021</c:v>
                </c:pt>
                <c:pt idx="3">
                  <c:v>2022</c:v>
                </c:pt>
                <c:pt idx="4">
                  <c:v>2019 - 2022</c:v>
                </c:pt>
              </c:strCache>
            </c:strRef>
          </c:cat>
          <c:val>
            <c:numRef>
              <c:f>'INDICADORES ESTRATÉGICOS'!$F$40:$F$44</c:f>
              <c:numCache>
                <c:formatCode>General</c:formatCode>
                <c:ptCount val="5"/>
                <c:pt idx="0">
                  <c:v>20</c:v>
                </c:pt>
                <c:pt idx="1">
                  <c:v>33</c:v>
                </c:pt>
                <c:pt idx="2">
                  <c:v>312</c:v>
                </c:pt>
                <c:pt idx="3">
                  <c:v>436</c:v>
                </c:pt>
                <c:pt idx="4" formatCode="#,##0">
                  <c:v>801</c:v>
                </c:pt>
              </c:numCache>
            </c:numRef>
          </c:val>
          <c:extLst xmlns:c16r2="http://schemas.microsoft.com/office/drawing/2015/06/chart">
            <c:ext xmlns:c16="http://schemas.microsoft.com/office/drawing/2014/chart" uri="{C3380CC4-5D6E-409C-BE32-E72D297353CC}">
              <c16:uniqueId val="{00000001-3293-409B-82CA-DA0FE06182F7}"/>
            </c:ext>
          </c:extLst>
        </c:ser>
        <c:dLbls>
          <c:showLegendKey val="0"/>
          <c:showVal val="1"/>
          <c:showCatName val="0"/>
          <c:showSerName val="0"/>
          <c:showPercent val="0"/>
          <c:showBubbleSize val="0"/>
        </c:dLbls>
        <c:gapWidth val="269"/>
        <c:axId val="-971695648"/>
        <c:axId val="-971974864"/>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2.0764734354496578E-2"/>
                  <c:y val="-6.60241971905634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93-409B-82CA-DA0FE06182F7}"/>
                </c:ext>
                <c:ext xmlns:c15="http://schemas.microsoft.com/office/drawing/2012/chart" uri="{CE6537A1-D6FC-4f65-9D91-7224C49458BB}">
                  <c15:layout/>
                </c:ext>
              </c:extLst>
            </c:dLbl>
            <c:dLbl>
              <c:idx val="1"/>
              <c:layout>
                <c:manualLayout>
                  <c:x val="-3.1199137802190934E-2"/>
                  <c:y val="-0.2598777322885996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93-409B-82CA-DA0FE06182F7}"/>
                </c:ext>
                <c:ext xmlns:c15="http://schemas.microsoft.com/office/drawing/2012/chart" uri="{CE6537A1-D6FC-4f65-9D91-7224C49458BB}">
                  <c15:layout/>
                </c:ext>
              </c:extLst>
            </c:dLbl>
            <c:dLbl>
              <c:idx val="2"/>
              <c:layout>
                <c:manualLayout>
                  <c:x val="-3.1178295870418097E-2"/>
                  <c:y val="-0.6054933184729720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93-409B-82CA-DA0FE06182F7}"/>
                </c:ext>
                <c:ext xmlns:c15="http://schemas.microsoft.com/office/drawing/2012/chart" uri="{CE6537A1-D6FC-4f65-9D91-7224C49458BB}">
                  <c15:layout/>
                </c:ext>
              </c:extLst>
            </c:dLbl>
            <c:dLbl>
              <c:idx val="3"/>
              <c:layout>
                <c:manualLayout>
                  <c:x val="1.04209658864197E-5"/>
                  <c:y val="-6.1762677549120321E-2"/>
                </c:manualLayout>
              </c:layout>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93-409B-82CA-DA0FE06182F7}"/>
                </c:ext>
                <c:ext xmlns:c15="http://schemas.microsoft.com/office/drawing/2012/chart" uri="{CE6537A1-D6FC-4f65-9D91-7224C49458BB}">
                  <c15:layout/>
                </c:ext>
              </c:extLst>
            </c:dLbl>
            <c:dLbl>
              <c:idx val="4"/>
              <c:layout>
                <c:manualLayout>
                  <c:x val="-2.6028007716999476E-2"/>
                  <c:y val="-0.7123809753475098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93-409B-82CA-DA0FE06182F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ESTRATÉGICOS'!$D$40:$D$44</c:f>
              <c:strCache>
                <c:ptCount val="5"/>
                <c:pt idx="0">
                  <c:v>2019</c:v>
                </c:pt>
                <c:pt idx="1">
                  <c:v>2020</c:v>
                </c:pt>
                <c:pt idx="2">
                  <c:v>2021</c:v>
                </c:pt>
                <c:pt idx="3">
                  <c:v>2022</c:v>
                </c:pt>
                <c:pt idx="4">
                  <c:v>2019 - 2022</c:v>
                </c:pt>
              </c:strCache>
            </c:strRef>
          </c:cat>
          <c:val>
            <c:numRef>
              <c:f>'INDICADORES ESTRATÉGICOS'!$G$40:$G$44</c:f>
              <c:numCache>
                <c:formatCode>0%</c:formatCode>
                <c:ptCount val="5"/>
                <c:pt idx="0">
                  <c:v>1</c:v>
                </c:pt>
                <c:pt idx="1">
                  <c:v>1.65</c:v>
                </c:pt>
                <c:pt idx="2">
                  <c:v>15.6</c:v>
                </c:pt>
                <c:pt idx="3">
                  <c:v>21.8</c:v>
                </c:pt>
                <c:pt idx="4">
                  <c:v>10.012499999999999</c:v>
                </c:pt>
              </c:numCache>
            </c:numRef>
          </c:val>
          <c:smooth val="0"/>
          <c:extLst xmlns:c16r2="http://schemas.microsoft.com/office/drawing/2015/06/chart">
            <c:ext xmlns:c16="http://schemas.microsoft.com/office/drawing/2014/chart" uri="{C3380CC4-5D6E-409C-BE32-E72D297353CC}">
              <c16:uniqueId val="{00000007-3293-409B-82CA-DA0FE06182F7}"/>
            </c:ext>
          </c:extLst>
        </c:ser>
        <c:dLbls>
          <c:showLegendKey val="0"/>
          <c:showVal val="1"/>
          <c:showCatName val="0"/>
          <c:showSerName val="0"/>
          <c:showPercent val="0"/>
          <c:showBubbleSize val="0"/>
        </c:dLbls>
        <c:marker val="1"/>
        <c:smooth val="0"/>
        <c:axId val="-971982480"/>
        <c:axId val="-971983568"/>
      </c:lineChart>
      <c:catAx>
        <c:axId val="-97169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1974864"/>
        <c:crosses val="autoZero"/>
        <c:auto val="1"/>
        <c:lblAlgn val="ctr"/>
        <c:lblOffset val="100"/>
        <c:noMultiLvlLbl val="0"/>
      </c:catAx>
      <c:valAx>
        <c:axId val="-971974864"/>
        <c:scaling>
          <c:orientation val="minMax"/>
          <c:max val="9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1695648"/>
        <c:crosses val="autoZero"/>
        <c:crossBetween val="between"/>
        <c:majorUnit val="50"/>
      </c:valAx>
      <c:valAx>
        <c:axId val="-971983568"/>
        <c:scaling>
          <c:orientation val="minMax"/>
        </c:scaling>
        <c:delete val="1"/>
        <c:axPos val="r"/>
        <c:numFmt formatCode="0%" sourceLinked="1"/>
        <c:majorTickMark val="out"/>
        <c:minorTickMark val="none"/>
        <c:tickLblPos val="nextTo"/>
        <c:crossAx val="-971982480"/>
        <c:crosses val="max"/>
        <c:crossBetween val="between"/>
      </c:valAx>
      <c:catAx>
        <c:axId val="-971982480"/>
        <c:scaling>
          <c:orientation val="minMax"/>
        </c:scaling>
        <c:delete val="1"/>
        <c:axPos val="b"/>
        <c:numFmt formatCode="General" sourceLinked="1"/>
        <c:majorTickMark val="out"/>
        <c:minorTickMark val="none"/>
        <c:tickLblPos val="nextTo"/>
        <c:crossAx val="-971983568"/>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BASES DE DATOS PRODUCIDAS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6.9162083657530286E-3"/>
                  <c:y val="-7.97467324588585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DB-45AE-ACA1-17378EA26036}"/>
                </c:ext>
                <c:ext xmlns:c15="http://schemas.microsoft.com/office/drawing/2012/chart" uri="{CE6537A1-D6FC-4f65-9D91-7224C49458BB}">
                  <c15:layout/>
                </c:ext>
              </c:extLst>
            </c:dLbl>
            <c:dLbl>
              <c:idx val="1"/>
              <c:layout>
                <c:manualLayout>
                  <c:x val="0"/>
                  <c:y val="-0.1074847263575918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DB-45AE-ACA1-17378EA26036}"/>
                </c:ext>
                <c:ext xmlns:c15="http://schemas.microsoft.com/office/drawing/2012/chart" uri="{CE6537A1-D6FC-4f65-9D91-7224C49458BB}">
                  <c15:layout/>
                </c:ext>
              </c:extLst>
            </c:dLbl>
            <c:dLbl>
              <c:idx val="2"/>
              <c:layout>
                <c:manualLayout>
                  <c:x val="3.4581041828765299E-3"/>
                  <c:y val="-7.97467324588584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DB-45AE-ACA1-17378EA26036}"/>
                </c:ext>
                <c:ext xmlns:c15="http://schemas.microsoft.com/office/drawing/2012/chart" uri="{CE6537A1-D6FC-4f65-9D91-7224C49458BB}">
                  <c15:layout/>
                </c:ext>
              </c:extLst>
            </c:dLbl>
            <c:dLbl>
              <c:idx val="3"/>
              <c:layout>
                <c:manualLayout>
                  <c:x val="1.7290520914381381E-3"/>
                  <c:y val="-6.93449847468335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DB-45AE-ACA1-17378EA2603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ESTRATÉGICOS'!$D$40:$D$43</c:f>
              <c:numCache>
                <c:formatCode>General</c:formatCode>
                <c:ptCount val="4"/>
                <c:pt idx="0">
                  <c:v>2019</c:v>
                </c:pt>
                <c:pt idx="1">
                  <c:v>2020</c:v>
                </c:pt>
                <c:pt idx="2">
                  <c:v>2021</c:v>
                </c:pt>
                <c:pt idx="3">
                  <c:v>2022</c:v>
                </c:pt>
              </c:numCache>
            </c:numRef>
          </c:cat>
          <c:val>
            <c:numRef>
              <c:f>'INDICADORES ESTRATÉGICOS'!$H$40:$H$43</c:f>
              <c:numCache>
                <c:formatCode>0%</c:formatCode>
                <c:ptCount val="4"/>
                <c:pt idx="0">
                  <c:v>0.25</c:v>
                </c:pt>
                <c:pt idx="1">
                  <c:v>0.66249999999999998</c:v>
                </c:pt>
                <c:pt idx="2">
                  <c:v>4.5625</c:v>
                </c:pt>
                <c:pt idx="3">
                  <c:v>10.012499999999999</c:v>
                </c:pt>
              </c:numCache>
            </c:numRef>
          </c:val>
          <c:extLst xmlns:c16r2="http://schemas.microsoft.com/office/drawing/2015/06/chart">
            <c:ext xmlns:c16="http://schemas.microsoft.com/office/drawing/2014/chart" uri="{C3380CC4-5D6E-409C-BE32-E72D297353CC}">
              <c16:uniqueId val="{00000004-A9DB-45AE-ACA1-17378EA26036}"/>
            </c:ext>
          </c:extLst>
        </c:ser>
        <c:dLbls>
          <c:showLegendKey val="0"/>
          <c:showVal val="1"/>
          <c:showCatName val="0"/>
          <c:showSerName val="0"/>
          <c:showPercent val="0"/>
          <c:showBubbleSize val="0"/>
        </c:dLbls>
        <c:gapWidth val="100"/>
        <c:shape val="box"/>
        <c:axId val="-971978128"/>
        <c:axId val="-971969968"/>
        <c:axId val="-1006644112"/>
      </c:bar3DChart>
      <c:catAx>
        <c:axId val="-971978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1969968"/>
        <c:crosses val="autoZero"/>
        <c:auto val="1"/>
        <c:lblAlgn val="ctr"/>
        <c:lblOffset val="100"/>
        <c:noMultiLvlLbl val="0"/>
      </c:catAx>
      <c:valAx>
        <c:axId val="-971969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1978128"/>
        <c:crosses val="autoZero"/>
        <c:crossBetween val="between"/>
      </c:valAx>
      <c:serAx>
        <c:axId val="-1006644112"/>
        <c:scaling>
          <c:orientation val="minMax"/>
        </c:scaling>
        <c:delete val="1"/>
        <c:axPos val="b"/>
        <c:majorTickMark val="out"/>
        <c:minorTickMark val="none"/>
        <c:tickLblPos val="nextTo"/>
        <c:crossAx val="-971969968"/>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DESCARGAS</a:t>
            </a:r>
            <a:r>
              <a:rPr lang="es-CO" b="1" baseline="0">
                <a:solidFill>
                  <a:schemeClr val="tx1"/>
                </a:solidFill>
                <a:latin typeface="Arial" panose="020B0604020202020204" pitchFamily="34" charset="0"/>
                <a:cs typeface="Arial" panose="020B0604020202020204" pitchFamily="34" charset="0"/>
              </a:rPr>
              <a:t> DE INFORMACIÓN SIPRA</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ESTRATÉGICOS'!$D$45:$D$49</c:f>
              <c:strCache>
                <c:ptCount val="5"/>
                <c:pt idx="0">
                  <c:v>2019</c:v>
                </c:pt>
                <c:pt idx="1">
                  <c:v>2020</c:v>
                </c:pt>
                <c:pt idx="2">
                  <c:v>2021</c:v>
                </c:pt>
                <c:pt idx="3">
                  <c:v>2022</c:v>
                </c:pt>
                <c:pt idx="4">
                  <c:v>2019 - 2022</c:v>
                </c:pt>
              </c:strCache>
            </c:strRef>
          </c:cat>
          <c:val>
            <c:numRef>
              <c:f>'INDICADORES ESTRATÉGICOS'!$E$45:$E$49</c:f>
              <c:numCache>
                <c:formatCode>#,##0</c:formatCode>
                <c:ptCount val="5"/>
                <c:pt idx="0">
                  <c:v>2000</c:v>
                </c:pt>
                <c:pt idx="1">
                  <c:v>5000</c:v>
                </c:pt>
                <c:pt idx="2">
                  <c:v>5000</c:v>
                </c:pt>
                <c:pt idx="3">
                  <c:v>5000</c:v>
                </c:pt>
                <c:pt idx="4">
                  <c:v>17000</c:v>
                </c:pt>
              </c:numCache>
            </c:numRef>
          </c:val>
          <c:extLst xmlns:c16r2="http://schemas.microsoft.com/office/drawing/2015/06/chart">
            <c:ext xmlns:c16="http://schemas.microsoft.com/office/drawing/2014/chart" uri="{C3380CC4-5D6E-409C-BE32-E72D297353CC}">
              <c16:uniqueId val="{00000000-6BB1-46E8-9693-0D87CB81AB6A}"/>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ESTRATÉGICOS'!$D$45:$D$49</c:f>
              <c:strCache>
                <c:ptCount val="5"/>
                <c:pt idx="0">
                  <c:v>2019</c:v>
                </c:pt>
                <c:pt idx="1">
                  <c:v>2020</c:v>
                </c:pt>
                <c:pt idx="2">
                  <c:v>2021</c:v>
                </c:pt>
                <c:pt idx="3">
                  <c:v>2022</c:v>
                </c:pt>
                <c:pt idx="4">
                  <c:v>2019 - 2022</c:v>
                </c:pt>
              </c:strCache>
            </c:strRef>
          </c:cat>
          <c:val>
            <c:numRef>
              <c:f>'INDICADORES ESTRATÉGICOS'!$F$45:$F$49</c:f>
              <c:numCache>
                <c:formatCode>#,##0</c:formatCode>
                <c:ptCount val="5"/>
                <c:pt idx="0">
                  <c:v>5024</c:v>
                </c:pt>
                <c:pt idx="1">
                  <c:v>6231</c:v>
                </c:pt>
                <c:pt idx="2">
                  <c:v>6065</c:v>
                </c:pt>
                <c:pt idx="3">
                  <c:v>5441</c:v>
                </c:pt>
                <c:pt idx="4">
                  <c:v>22761</c:v>
                </c:pt>
              </c:numCache>
            </c:numRef>
          </c:val>
          <c:extLst xmlns:c16r2="http://schemas.microsoft.com/office/drawing/2015/06/chart">
            <c:ext xmlns:c16="http://schemas.microsoft.com/office/drawing/2014/chart" uri="{C3380CC4-5D6E-409C-BE32-E72D297353CC}">
              <c16:uniqueId val="{00000001-6BB1-46E8-9693-0D87CB81AB6A}"/>
            </c:ext>
          </c:extLst>
        </c:ser>
        <c:dLbls>
          <c:showLegendKey val="0"/>
          <c:showVal val="1"/>
          <c:showCatName val="0"/>
          <c:showSerName val="0"/>
          <c:showPercent val="0"/>
          <c:showBubbleSize val="0"/>
        </c:dLbls>
        <c:gapWidth val="269"/>
        <c:axId val="-971977584"/>
        <c:axId val="-971981936"/>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3.4688904712856447E-2"/>
                  <c:y val="-0.22703387902360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B1-46E8-9693-0D87CB81AB6A}"/>
                </c:ext>
                <c:ext xmlns:c15="http://schemas.microsoft.com/office/drawing/2012/chart" uri="{CE6537A1-D6FC-4f65-9D91-7224C49458BB}">
                  <c15:layout/>
                </c:ext>
              </c:extLst>
            </c:dLbl>
            <c:dLbl>
              <c:idx val="1"/>
              <c:layout>
                <c:manualLayout>
                  <c:x val="-2.948556900592798E-2"/>
                  <c:y val="-0.2614329516029426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B1-46E8-9693-0D87CB81AB6A}"/>
                </c:ext>
                <c:ext xmlns:c15="http://schemas.microsoft.com/office/drawing/2012/chart" uri="{CE6537A1-D6FC-4f65-9D91-7224C49458BB}">
                  <c15:layout/>
                </c:ext>
              </c:extLst>
            </c:dLbl>
            <c:dLbl>
              <c:idx val="2"/>
              <c:layout>
                <c:manualLayout>
                  <c:x val="-3.2954459477213559E-2"/>
                  <c:y val="-0.2751925806346764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B1-46E8-9693-0D87CB81AB6A}"/>
                </c:ext>
                <c:ext xmlns:c15="http://schemas.microsoft.com/office/drawing/2012/chart" uri="{CE6537A1-D6FC-4f65-9D91-7224C49458BB}">
                  <c15:layout/>
                </c:ext>
              </c:extLst>
            </c:dLbl>
            <c:dLbl>
              <c:idx val="3"/>
              <c:layout>
                <c:manualLayout>
                  <c:x val="-3.4688904712856447E-2"/>
                  <c:y val="-0.2648728588608760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B1-46E8-9693-0D87CB81AB6A}"/>
                </c:ext>
                <c:ext xmlns:c15="http://schemas.microsoft.com/office/drawing/2012/chart" uri="{CE6537A1-D6FC-4f65-9D91-7224C49458BB}">
                  <c15:layout/>
                </c:ext>
              </c:extLst>
            </c:dLbl>
            <c:dLbl>
              <c:idx val="4"/>
              <c:layout>
                <c:manualLayout>
                  <c:x val="-2.9485569005928105E-2"/>
                  <c:y val="-0.7258204314239591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B1-46E8-9693-0D87CB81AB6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ESTRATÉGICOS'!$D$45:$D$49</c:f>
              <c:strCache>
                <c:ptCount val="5"/>
                <c:pt idx="0">
                  <c:v>2019</c:v>
                </c:pt>
                <c:pt idx="1">
                  <c:v>2020</c:v>
                </c:pt>
                <c:pt idx="2">
                  <c:v>2021</c:v>
                </c:pt>
                <c:pt idx="3">
                  <c:v>2022</c:v>
                </c:pt>
                <c:pt idx="4">
                  <c:v>2019 - 2022</c:v>
                </c:pt>
              </c:strCache>
            </c:strRef>
          </c:cat>
          <c:val>
            <c:numRef>
              <c:f>'INDICADORES ESTRATÉGICOS'!$G$45:$G$49</c:f>
              <c:numCache>
                <c:formatCode>0%</c:formatCode>
                <c:ptCount val="5"/>
                <c:pt idx="0">
                  <c:v>2.512</c:v>
                </c:pt>
                <c:pt idx="1">
                  <c:v>1.2462</c:v>
                </c:pt>
                <c:pt idx="2">
                  <c:v>1.2130000000000001</c:v>
                </c:pt>
                <c:pt idx="3">
                  <c:v>1.0882000000000001</c:v>
                </c:pt>
                <c:pt idx="4">
                  <c:v>1.3388823529411764</c:v>
                </c:pt>
              </c:numCache>
            </c:numRef>
          </c:val>
          <c:smooth val="0"/>
          <c:extLst xmlns:c16r2="http://schemas.microsoft.com/office/drawing/2015/06/chart">
            <c:ext xmlns:c16="http://schemas.microsoft.com/office/drawing/2014/chart" uri="{C3380CC4-5D6E-409C-BE32-E72D297353CC}">
              <c16:uniqueId val="{00000007-6BB1-46E8-9693-0D87CB81AB6A}"/>
            </c:ext>
          </c:extLst>
        </c:ser>
        <c:dLbls>
          <c:showLegendKey val="0"/>
          <c:showVal val="1"/>
          <c:showCatName val="0"/>
          <c:showSerName val="0"/>
          <c:showPercent val="0"/>
          <c:showBubbleSize val="0"/>
        </c:dLbls>
        <c:marker val="1"/>
        <c:smooth val="0"/>
        <c:axId val="-971975408"/>
        <c:axId val="-971972144"/>
      </c:lineChart>
      <c:catAx>
        <c:axId val="-97197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1981936"/>
        <c:crosses val="autoZero"/>
        <c:auto val="1"/>
        <c:lblAlgn val="ctr"/>
        <c:lblOffset val="100"/>
        <c:noMultiLvlLbl val="0"/>
      </c:catAx>
      <c:valAx>
        <c:axId val="-97198193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1977584"/>
        <c:crosses val="autoZero"/>
        <c:crossBetween val="between"/>
        <c:majorUnit val="2500"/>
      </c:valAx>
      <c:valAx>
        <c:axId val="-971972144"/>
        <c:scaling>
          <c:orientation val="minMax"/>
        </c:scaling>
        <c:delete val="1"/>
        <c:axPos val="r"/>
        <c:numFmt formatCode="0%" sourceLinked="1"/>
        <c:majorTickMark val="out"/>
        <c:minorTickMark val="none"/>
        <c:tickLblPos val="nextTo"/>
        <c:crossAx val="-971975408"/>
        <c:crosses val="max"/>
        <c:crossBetween val="between"/>
      </c:valAx>
      <c:catAx>
        <c:axId val="-971975408"/>
        <c:scaling>
          <c:orientation val="minMax"/>
        </c:scaling>
        <c:delete val="1"/>
        <c:axPos val="b"/>
        <c:numFmt formatCode="General" sourceLinked="1"/>
        <c:majorTickMark val="out"/>
        <c:minorTickMark val="none"/>
        <c:tickLblPos val="nextTo"/>
        <c:crossAx val="-971972144"/>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DESCARGAS DE INFORMACIÓN SIPRA</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333E-3"/>
                  <c:y val="-5.8943237034808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17-4677-86F5-083CE4E77D22}"/>
                </c:ext>
                <c:ext xmlns:c15="http://schemas.microsoft.com/office/drawing/2012/chart" uri="{CE6537A1-D6FC-4f65-9D91-7224C49458BB}">
                  <c15:layout/>
                </c:ext>
              </c:extLst>
            </c:dLbl>
            <c:dLbl>
              <c:idx val="1"/>
              <c:layout>
                <c:manualLayout>
                  <c:x val="-6.3397844308762319E-17"/>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17-4677-86F5-083CE4E77D22}"/>
                </c:ext>
                <c:ext xmlns:c15="http://schemas.microsoft.com/office/drawing/2012/chart" uri="{CE6537A1-D6FC-4f65-9D91-7224C49458BB}">
                  <c15:layout/>
                </c:ext>
              </c:extLst>
            </c:dLbl>
            <c:dLbl>
              <c:idx val="2"/>
              <c:layout>
                <c:manualLayout>
                  <c:x val="6.9162083657530599E-3"/>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17-4677-86F5-083CE4E77D22}"/>
                </c:ext>
                <c:ext xmlns:c15="http://schemas.microsoft.com/office/drawing/2012/chart" uri="{CE6537A1-D6FC-4f65-9D91-7224C49458BB}">
                  <c15:layout/>
                </c:ext>
              </c:extLst>
            </c:dLbl>
            <c:dLbl>
              <c:idx val="3"/>
              <c:layout>
                <c:manualLayout>
                  <c:x val="3.4581041828764033E-3"/>
                  <c:y val="-6.9344984746833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17-4677-86F5-083CE4E77D2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'INDICADORES ESTRATÉGICOS'!$D$45:$D$48</c:f>
              <c:numCache>
                <c:formatCode>General</c:formatCode>
                <c:ptCount val="4"/>
                <c:pt idx="0">
                  <c:v>2019</c:v>
                </c:pt>
                <c:pt idx="1">
                  <c:v>2020</c:v>
                </c:pt>
                <c:pt idx="2">
                  <c:v>2021</c:v>
                </c:pt>
                <c:pt idx="3">
                  <c:v>2022</c:v>
                </c:pt>
              </c:numCache>
            </c:numRef>
          </c:cat>
          <c:val>
            <c:numRef>
              <c:f>'INDICADORES ESTRATÉGICOS'!$H$45:$H$48</c:f>
              <c:numCache>
                <c:formatCode>0%</c:formatCode>
                <c:ptCount val="4"/>
                <c:pt idx="0">
                  <c:v>0.29552941176470587</c:v>
                </c:pt>
                <c:pt idx="1">
                  <c:v>0.66205882352941181</c:v>
                </c:pt>
                <c:pt idx="2">
                  <c:v>1.0188235294117647</c:v>
                </c:pt>
                <c:pt idx="3">
                  <c:v>1.3388823529411764</c:v>
                </c:pt>
              </c:numCache>
            </c:numRef>
          </c:val>
          <c:extLst xmlns:c16r2="http://schemas.microsoft.com/office/drawing/2015/06/chart">
            <c:ext xmlns:c16="http://schemas.microsoft.com/office/drawing/2014/chart" uri="{C3380CC4-5D6E-409C-BE32-E72D297353CC}">
              <c16:uniqueId val="{00000004-3B17-4677-86F5-083CE4E77D22}"/>
            </c:ext>
          </c:extLst>
        </c:ser>
        <c:dLbls>
          <c:showLegendKey val="0"/>
          <c:showVal val="1"/>
          <c:showCatName val="0"/>
          <c:showSerName val="0"/>
          <c:showPercent val="0"/>
          <c:showBubbleSize val="0"/>
        </c:dLbls>
        <c:gapWidth val="100"/>
        <c:shape val="box"/>
        <c:axId val="-971971600"/>
        <c:axId val="-971981392"/>
        <c:axId val="-1006644736"/>
      </c:bar3DChart>
      <c:catAx>
        <c:axId val="-9719716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1981392"/>
        <c:crosses val="autoZero"/>
        <c:auto val="1"/>
        <c:lblAlgn val="ctr"/>
        <c:lblOffset val="100"/>
        <c:noMultiLvlLbl val="0"/>
      </c:catAx>
      <c:valAx>
        <c:axId val="-97198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1971600"/>
        <c:crosses val="autoZero"/>
        <c:crossBetween val="between"/>
      </c:valAx>
      <c:serAx>
        <c:axId val="-1006644736"/>
        <c:scaling>
          <c:orientation val="minMax"/>
        </c:scaling>
        <c:delete val="1"/>
        <c:axPos val="b"/>
        <c:majorTickMark val="out"/>
        <c:minorTickMark val="none"/>
        <c:tickLblPos val="nextTo"/>
        <c:crossAx val="-97198139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IMPLEMENTACIÓN DEL MODELO INTEGRADO DE PLANEACIÓN Y GESTIÓN -</a:t>
            </a:r>
            <a:r>
              <a:rPr lang="es-CO" b="1" baseline="0">
                <a:solidFill>
                  <a:schemeClr val="tx1"/>
                </a:solidFill>
                <a:latin typeface="Arial" panose="020B0604020202020204" pitchFamily="34" charset="0"/>
                <a:cs typeface="Arial" panose="020B0604020202020204" pitchFamily="34" charset="0"/>
              </a:rPr>
              <a:t> FURAG</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'INDICADORES ESTRATÉGICOS'!$E$4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'INDICADORES ESTRATÉGICOS'!$D$50:$D$54</c:f>
              <c:strCache>
                <c:ptCount val="5"/>
                <c:pt idx="0">
                  <c:v>2019</c:v>
                </c:pt>
                <c:pt idx="1">
                  <c:v>2020</c:v>
                </c:pt>
                <c:pt idx="2">
                  <c:v>2021</c:v>
                </c:pt>
                <c:pt idx="3">
                  <c:v>2022</c:v>
                </c:pt>
                <c:pt idx="4">
                  <c:v>2019 - 2022</c:v>
                </c:pt>
              </c:strCache>
            </c:strRef>
          </c:cat>
          <c:val>
            <c:numRef>
              <c:f>'INDICADORES ESTRATÉGICOS'!$E$50:$E$54</c:f>
              <c:numCache>
                <c:formatCode>General</c:formatCode>
                <c:ptCount val="5"/>
                <c:pt idx="0">
                  <c:v>2</c:v>
                </c:pt>
                <c:pt idx="1">
                  <c:v>4</c:v>
                </c:pt>
                <c:pt idx="2">
                  <c:v>4</c:v>
                </c:pt>
                <c:pt idx="3">
                  <c:v>0</c:v>
                </c:pt>
                <c:pt idx="4" formatCode="#,##0">
                  <c:v>10</c:v>
                </c:pt>
              </c:numCache>
            </c:numRef>
          </c:val>
          <c:extLst xmlns:c16r2="http://schemas.microsoft.com/office/drawing/2015/06/chart">
            <c:ext xmlns:c16="http://schemas.microsoft.com/office/drawing/2014/chart" uri="{C3380CC4-5D6E-409C-BE32-E72D297353CC}">
              <c16:uniqueId val="{00000000-AAF7-4B36-9A61-C8549FFE8FC5}"/>
            </c:ext>
          </c:extLst>
        </c:ser>
        <c:ser>
          <c:idx val="1"/>
          <c:order val="1"/>
          <c:tx>
            <c:strRef>
              <c:f>'INDICADORES ESTRATÉGICOS'!$F$4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'INDICADORES ESTRATÉGICOS'!$D$50:$D$54</c:f>
              <c:strCache>
                <c:ptCount val="5"/>
                <c:pt idx="0">
                  <c:v>2019</c:v>
                </c:pt>
                <c:pt idx="1">
                  <c:v>2020</c:v>
                </c:pt>
                <c:pt idx="2">
                  <c:v>2021</c:v>
                </c:pt>
                <c:pt idx="3">
                  <c:v>2022</c:v>
                </c:pt>
                <c:pt idx="4">
                  <c:v>2019 - 2022</c:v>
                </c:pt>
              </c:strCache>
            </c:strRef>
          </c:cat>
          <c:val>
            <c:numRef>
              <c:f>'INDICADORES ESTRATÉGICOS'!$F$50:$F$54</c:f>
              <c:numCache>
                <c:formatCode>General</c:formatCode>
                <c:ptCount val="5"/>
                <c:pt idx="0">
                  <c:v>2</c:v>
                </c:pt>
                <c:pt idx="1">
                  <c:v>8.4</c:v>
                </c:pt>
                <c:pt idx="2">
                  <c:v>3.8</c:v>
                </c:pt>
                <c:pt idx="3">
                  <c:v>0</c:v>
                </c:pt>
                <c:pt idx="4">
                  <c:v>14.2</c:v>
                </c:pt>
              </c:numCache>
            </c:numRef>
          </c:val>
          <c:extLst xmlns:c16r2="http://schemas.microsoft.com/office/drawing/2015/06/chart">
            <c:ext xmlns:c16="http://schemas.microsoft.com/office/drawing/2014/chart" uri="{C3380CC4-5D6E-409C-BE32-E72D297353CC}">
              <c16:uniqueId val="{00000001-AAF7-4B36-9A61-C8549FFE8FC5}"/>
            </c:ext>
          </c:extLst>
        </c:ser>
        <c:dLbls>
          <c:showLegendKey val="0"/>
          <c:showVal val="1"/>
          <c:showCatName val="0"/>
          <c:showSerName val="0"/>
          <c:showPercent val="0"/>
          <c:showBubbleSize val="0"/>
        </c:dLbls>
        <c:gapWidth val="269"/>
        <c:axId val="-971977040"/>
        <c:axId val="-971973232"/>
      </c:barChart>
      <c:lineChart>
        <c:grouping val="standard"/>
        <c:varyColors val="0"/>
        <c:ser>
          <c:idx val="2"/>
          <c:order val="2"/>
          <c:tx>
            <c:strRef>
              <c:f>'INDICADORES ESTRATÉGICOS'!$G$4</c:f>
              <c:strCache>
                <c:ptCount val="1"/>
                <c:pt idx="0">
                  <c:v>CUMPLIMIENTO</c:v>
                </c:pt>
              </c:strCache>
            </c:strRef>
          </c:tx>
          <c:spPr>
            <a:ln w="25400" cap="rnd">
              <a:noFill/>
              <a:round/>
            </a:ln>
            <a:effectLst/>
          </c:spPr>
          <c:marker>
            <c:symbol val="none"/>
          </c:marker>
          <c:dLbls>
            <c:dLbl>
              <c:idx val="0"/>
              <c:layout>
                <c:manualLayout>
                  <c:x val="-2.4251643305483444E-2"/>
                  <c:y val="-3.6221515291960125E-2"/>
                </c:manualLayout>
              </c:layout>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F7-4B36-9A61-C8549FFE8FC5}"/>
                </c:ext>
                <c:ext xmlns:c15="http://schemas.microsoft.com/office/drawing/2012/chart" uri="{CE6537A1-D6FC-4f65-9D91-7224C49458BB}">
                  <c15:layout/>
                </c:ext>
              </c:extLst>
            </c:dLbl>
            <c:dLbl>
              <c:idx val="1"/>
              <c:layout>
                <c:manualLayout>
                  <c:x val="-3.9953523533519317E-2"/>
                  <c:y val="-8.5699331243738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F7-4B36-9A61-C8549FFE8FC5}"/>
                </c:ext>
                <c:ext xmlns:c15="http://schemas.microsoft.com/office/drawing/2012/chart" uri="{CE6537A1-D6FC-4f65-9D91-7224C49458BB}">
                  <c15:layout/>
                </c:ext>
              </c:extLst>
            </c:dLbl>
            <c:dLbl>
              <c:idx val="2"/>
              <c:layout>
                <c:manualLayout>
                  <c:x val="-2.5996296664154154E-2"/>
                  <c:y val="-0.292490628763380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F7-4B36-9A61-C8549FFE8FC5}"/>
                </c:ext>
                <c:ext xmlns:c15="http://schemas.microsoft.com/office/drawing/2012/chart" uri="{CE6537A1-D6FC-4f65-9D91-7224C49458BB}">
                  <c15:layout/>
                </c:ext>
              </c:extLst>
            </c:dLbl>
            <c:dLbl>
              <c:idx val="3"/>
              <c:layout>
                <c:manualLayout>
                  <c:x val="-1.9191186945377102E-2"/>
                  <c:y val="-0.146900821177693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BF-42B3-BD4A-1D82B8AFBBB7}"/>
                </c:ext>
                <c:ext xmlns:c15="http://schemas.microsoft.com/office/drawing/2012/chart" uri="{CE6537A1-D6FC-4f65-9D91-7224C49458BB}">
                  <c15:layout/>
                </c:ext>
              </c:extLst>
            </c:dLbl>
            <c:dLbl>
              <c:idx val="4"/>
              <c:layout>
                <c:manualLayout>
                  <c:x val="-1.909928355191642E-2"/>
                  <c:y val="-0.550688801336092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F7-4B36-9A61-C8549FFE8FC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'INDICADORES ESTRATÉGICOS'!$D$50:$D$54</c:f>
              <c:strCache>
                <c:ptCount val="5"/>
                <c:pt idx="0">
                  <c:v>2019</c:v>
                </c:pt>
                <c:pt idx="1">
                  <c:v>2020</c:v>
                </c:pt>
                <c:pt idx="2">
                  <c:v>2021</c:v>
                </c:pt>
                <c:pt idx="3">
                  <c:v>2022</c:v>
                </c:pt>
                <c:pt idx="4">
                  <c:v>2019 - 2022</c:v>
                </c:pt>
              </c:strCache>
            </c:strRef>
          </c:cat>
          <c:val>
            <c:numRef>
              <c:f>'INDICADORES ESTRATÉGICOS'!$G$50:$G$54</c:f>
              <c:numCache>
                <c:formatCode>0%</c:formatCode>
                <c:ptCount val="5"/>
                <c:pt idx="0">
                  <c:v>1</c:v>
                </c:pt>
                <c:pt idx="1">
                  <c:v>2.1</c:v>
                </c:pt>
                <c:pt idx="2">
                  <c:v>0.95</c:v>
                </c:pt>
                <c:pt idx="3">
                  <c:v>0</c:v>
                </c:pt>
                <c:pt idx="4">
                  <c:v>1.42</c:v>
                </c:pt>
              </c:numCache>
            </c:numRef>
          </c:val>
          <c:smooth val="0"/>
          <c:extLst xmlns:c16r2="http://schemas.microsoft.com/office/drawing/2015/06/chart">
            <c:ext xmlns:c16="http://schemas.microsoft.com/office/drawing/2014/chart" uri="{C3380CC4-5D6E-409C-BE32-E72D297353CC}">
              <c16:uniqueId val="{00000007-AAF7-4B36-9A61-C8549FFE8FC5}"/>
            </c:ext>
          </c:extLst>
        </c:ser>
        <c:dLbls>
          <c:showLegendKey val="0"/>
          <c:showVal val="1"/>
          <c:showCatName val="0"/>
          <c:showSerName val="0"/>
          <c:showPercent val="0"/>
          <c:showBubbleSize val="0"/>
        </c:dLbls>
        <c:marker val="1"/>
        <c:smooth val="0"/>
        <c:axId val="-971971056"/>
        <c:axId val="-971983024"/>
      </c:lineChart>
      <c:catAx>
        <c:axId val="-97197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1973232"/>
        <c:crosses val="autoZero"/>
        <c:auto val="1"/>
        <c:lblAlgn val="ctr"/>
        <c:lblOffset val="100"/>
        <c:noMultiLvlLbl val="0"/>
      </c:catAx>
      <c:valAx>
        <c:axId val="-971973232"/>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1977040"/>
        <c:crosses val="autoZero"/>
        <c:crossBetween val="between"/>
        <c:majorUnit val="2"/>
      </c:valAx>
      <c:valAx>
        <c:axId val="-971983024"/>
        <c:scaling>
          <c:orientation val="minMax"/>
        </c:scaling>
        <c:delete val="1"/>
        <c:axPos val="r"/>
        <c:numFmt formatCode="0%" sourceLinked="1"/>
        <c:majorTickMark val="out"/>
        <c:minorTickMark val="none"/>
        <c:tickLblPos val="nextTo"/>
        <c:crossAx val="-971971056"/>
        <c:crosses val="max"/>
        <c:crossBetween val="between"/>
      </c:valAx>
      <c:catAx>
        <c:axId val="-971971056"/>
        <c:scaling>
          <c:orientation val="minMax"/>
        </c:scaling>
        <c:delete val="1"/>
        <c:axPos val="b"/>
        <c:numFmt formatCode="General" sourceLinked="1"/>
        <c:majorTickMark val="out"/>
        <c:minorTickMark val="none"/>
        <c:tickLblPos val="nextTo"/>
        <c:crossAx val="-971983024"/>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CUATRENIO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IMPLEMENTACIÓN DEL MODELO INTEGRADO DE PLANEACIÓN Y GESTIÓN - FURAG</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'INDICADORES ESTRATÉGICOS'!$H$4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1"/>
              <c:layout>
                <c:manualLayout>
                  <c:x val="6.9162083657530599E-3"/>
                  <c:y val="-5.200873856012516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11-4260-A00F-567282C170BA}"/>
                </c:ext>
                <c:ext xmlns:c15="http://schemas.microsoft.com/office/drawing/2012/chart" uri="{CE6537A1-D6FC-4f65-9D91-7224C49458BB}">
                  <c15:layout/>
                </c:ext>
              </c:extLst>
            </c:dLbl>
            <c:dLbl>
              <c:idx val="2"/>
              <c:layout>
                <c:manualLayout>
                  <c:x val="3.4581041828765299E-3"/>
                  <c:y val="-5.54759877974667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11-4260-A00F-567282C170BA}"/>
                </c:ext>
                <c:ext xmlns:c15="http://schemas.microsoft.com/office/drawing/2012/chart" uri="{CE6537A1-D6FC-4f65-9D91-7224C49458BB}">
                  <c15:layout/>
                </c:ext>
              </c:extLst>
            </c:dLbl>
            <c:dLbl>
              <c:idx val="3"/>
              <c:layout>
                <c:manualLayout>
                  <c:x val="-1.2679568861752464E-16"/>
                  <c:y val="-5.89432370348084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11-4260-A00F-567282C170B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'INDICADORES ESTRATÉGICOS'!$D$50:$D$53</c:f>
              <c:numCache>
                <c:formatCode>General</c:formatCode>
                <c:ptCount val="4"/>
                <c:pt idx="0">
                  <c:v>2019</c:v>
                </c:pt>
                <c:pt idx="1">
                  <c:v>2020</c:v>
                </c:pt>
                <c:pt idx="2">
                  <c:v>2021</c:v>
                </c:pt>
                <c:pt idx="3">
                  <c:v>2022</c:v>
                </c:pt>
              </c:numCache>
            </c:numRef>
          </c:cat>
          <c:val>
            <c:numRef>
              <c:f>'INDICADORES ESTRATÉGICOS'!$H$50:$H$53</c:f>
              <c:numCache>
                <c:formatCode>0.0%</c:formatCode>
                <c:ptCount val="4"/>
                <c:pt idx="0">
                  <c:v>0.2</c:v>
                </c:pt>
                <c:pt idx="1">
                  <c:v>0.84000000000000008</c:v>
                </c:pt>
                <c:pt idx="2">
                  <c:v>1.42</c:v>
                </c:pt>
              </c:numCache>
            </c:numRef>
          </c:val>
          <c:extLst xmlns:c16r2="http://schemas.microsoft.com/office/drawing/2015/06/chart">
            <c:ext xmlns:c16="http://schemas.microsoft.com/office/drawing/2014/chart" uri="{C3380CC4-5D6E-409C-BE32-E72D297353CC}">
              <c16:uniqueId val="{00000004-BF11-4260-A00F-567282C170BA}"/>
            </c:ext>
          </c:extLst>
        </c:ser>
        <c:dLbls>
          <c:showLegendKey val="0"/>
          <c:showVal val="1"/>
          <c:showCatName val="0"/>
          <c:showSerName val="0"/>
          <c:showPercent val="0"/>
          <c:showBubbleSize val="0"/>
        </c:dLbls>
        <c:gapWidth val="100"/>
        <c:shape val="box"/>
        <c:axId val="-971980304"/>
        <c:axId val="-971979760"/>
        <c:axId val="-1006642864"/>
      </c:bar3DChart>
      <c:catAx>
        <c:axId val="-9719803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1979760"/>
        <c:crosses val="autoZero"/>
        <c:auto val="1"/>
        <c:lblAlgn val="ctr"/>
        <c:lblOffset val="100"/>
        <c:noMultiLvlLbl val="0"/>
      </c:catAx>
      <c:valAx>
        <c:axId val="-9719797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1980304"/>
        <c:crosses val="autoZero"/>
        <c:crossBetween val="between"/>
      </c:valAx>
      <c:serAx>
        <c:axId val="-1006642864"/>
        <c:scaling>
          <c:orientation val="minMax"/>
        </c:scaling>
        <c:delete val="1"/>
        <c:axPos val="b"/>
        <c:majorTickMark val="out"/>
        <c:minorTickMark val="none"/>
        <c:tickLblPos val="nextTo"/>
        <c:crossAx val="-971979760"/>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DOCUMENTOS DE LINEAMIENTOS TÉCNICOS ELABORADOS - TERRITORIAL </a:t>
            </a:r>
          </a:p>
        </c:rich>
      </c:tx>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Pt>
            <c:idx val="0"/>
            <c:invertIfNegative val="0"/>
            <c:bubble3D val="0"/>
            <c:spPr>
              <a:solidFill>
                <a:srgbClr val="FFC000"/>
              </a:solidFill>
              <a:ln>
                <a:no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AAF8-4134-96E2-30BA5A013F95}"/>
              </c:ext>
            </c:extLst>
          </c:dPt>
          <c:dLbls>
            <c:delete val="1"/>
          </c:dLbls>
          <c:cat>
            <c:strRef>
              <c:f>'PROYECTO GESTUA'!$C$5:$C$9</c:f>
              <c:strCache>
                <c:ptCount val="5"/>
                <c:pt idx="0">
                  <c:v>2019</c:v>
                </c:pt>
                <c:pt idx="1">
                  <c:v>2020</c:v>
                </c:pt>
                <c:pt idx="2">
                  <c:v>2021</c:v>
                </c:pt>
                <c:pt idx="3">
                  <c:v>2022</c:v>
                </c:pt>
                <c:pt idx="4">
                  <c:v>2019 - 2022</c:v>
                </c:pt>
              </c:strCache>
            </c:strRef>
          </c:cat>
          <c:val>
            <c:numRef>
              <c:f>'PROYECTO GESTUA'!$D$5:$D$9</c:f>
              <c:numCache>
                <c:formatCode>General</c:formatCode>
                <c:ptCount val="5"/>
                <c:pt idx="0">
                  <c:v>4</c:v>
                </c:pt>
                <c:pt idx="1">
                  <c:v>2</c:v>
                </c:pt>
                <c:pt idx="2">
                  <c:v>2</c:v>
                </c:pt>
                <c:pt idx="3">
                  <c:v>2</c:v>
                </c:pt>
                <c:pt idx="4">
                  <c:v>10</c:v>
                </c:pt>
              </c:numCache>
            </c:numRef>
          </c:val>
          <c:extLst xmlns:c16r2="http://schemas.microsoft.com/office/drawing/2015/06/chart">
            <c:ext xmlns:c16="http://schemas.microsoft.com/office/drawing/2014/chart" uri="{C3380CC4-5D6E-409C-BE32-E72D297353CC}">
              <c16:uniqueId val="{00000002-AAF8-4134-96E2-30BA5A013F95}"/>
            </c:ext>
          </c:extLst>
        </c:ser>
        <c:ser>
          <c:idx val="1"/>
          <c:order val="1"/>
          <c:tx>
            <c:strRef>
              <c:f>'PROYECTO GESTUA'!$E$4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GESTUA'!$C$5:$C$9</c:f>
              <c:strCache>
                <c:ptCount val="5"/>
                <c:pt idx="0">
                  <c:v>2019</c:v>
                </c:pt>
                <c:pt idx="1">
                  <c:v>2020</c:v>
                </c:pt>
                <c:pt idx="2">
                  <c:v>2021</c:v>
                </c:pt>
                <c:pt idx="3">
                  <c:v>2022</c:v>
                </c:pt>
                <c:pt idx="4">
                  <c:v>2019 - 2022</c:v>
                </c:pt>
              </c:strCache>
            </c:strRef>
          </c:cat>
          <c:val>
            <c:numRef>
              <c:f>'PROYECTO GESTUA'!$E$5:$E$9</c:f>
              <c:numCache>
                <c:formatCode>General</c:formatCode>
                <c:ptCount val="5"/>
                <c:pt idx="0">
                  <c:v>4</c:v>
                </c:pt>
                <c:pt idx="1">
                  <c:v>2</c:v>
                </c:pt>
                <c:pt idx="2">
                  <c:v>2</c:v>
                </c:pt>
                <c:pt idx="3">
                  <c:v>2</c:v>
                </c:pt>
                <c:pt idx="4">
                  <c:v>10</c:v>
                </c:pt>
              </c:numCache>
            </c:numRef>
          </c:val>
          <c:extLst xmlns:c16r2="http://schemas.microsoft.com/office/drawing/2015/06/chart">
            <c:ext xmlns:c16="http://schemas.microsoft.com/office/drawing/2014/chart" uri="{C3380CC4-5D6E-409C-BE32-E72D297353CC}">
              <c16:uniqueId val="{00000003-AAF8-4134-96E2-30BA5A013F95}"/>
            </c:ext>
          </c:extLst>
        </c:ser>
        <c:dLbls>
          <c:showLegendKey val="0"/>
          <c:showVal val="1"/>
          <c:showCatName val="0"/>
          <c:showSerName val="0"/>
          <c:showPercent val="0"/>
          <c:showBubbleSize val="0"/>
        </c:dLbls>
        <c:gapWidth val="269"/>
        <c:axId val="-970242848"/>
        <c:axId val="-970239584"/>
      </c:barChart>
      <c:lineChart>
        <c:grouping val="standard"/>
        <c:varyColors val="0"/>
        <c:ser>
          <c:idx val="2"/>
          <c:order val="2"/>
          <c:tx>
            <c:strRef>
              <c:f>'PROYECTO GESTUA'!$F$4</c:f>
              <c:strCache>
                <c:ptCount val="1"/>
                <c:pt idx="0">
                  <c:v>CUMPLIMIENTO</c:v>
                </c:pt>
              </c:strCache>
            </c:strRef>
          </c:tx>
          <c:spPr>
            <a:ln w="25400" cap="rnd">
              <a:noFill/>
              <a:round/>
            </a:ln>
            <a:effectLst/>
          </c:spPr>
          <c:marker>
            <c:symbol val="none"/>
          </c:marker>
          <c:dLbls>
            <c:dLbl>
              <c:idx val="0"/>
              <c:layout>
                <c:manualLayout>
                  <c:x val="-4.170888546374129E-2"/>
                  <c:y val="-0.220412534762300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F8-4134-96E2-30BA5A013F95}"/>
                </c:ext>
                <c:ext xmlns:c15="http://schemas.microsoft.com/office/drawing/2012/chart" uri="{CE6537A1-D6FC-4f65-9D91-7224C49458BB}">
                  <c15:layout/>
                </c:ext>
              </c:extLst>
            </c:dLbl>
            <c:dLbl>
              <c:idx val="1"/>
              <c:layout>
                <c:manualLayout>
                  <c:x val="-4.0002945032539441E-2"/>
                  <c:y val="-0.102322090657776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F8-4134-96E2-30BA5A013F95}"/>
                </c:ext>
                <c:ext xmlns:c15="http://schemas.microsoft.com/office/drawing/2012/chart" uri="{CE6537A1-D6FC-4f65-9D91-7224C49458BB}">
                  <c15:layout/>
                </c:ext>
              </c:extLst>
            </c:dLbl>
            <c:dLbl>
              <c:idx val="2"/>
              <c:layout>
                <c:manualLayout>
                  <c:x val="-3.6485864740005057E-2"/>
                  <c:y val="-0.1066867274491060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F8-4134-96E2-30BA5A013F95}"/>
                </c:ext>
                <c:ext xmlns:c15="http://schemas.microsoft.com/office/drawing/2012/chart" uri="{CE6537A1-D6FC-4f65-9D91-7224C49458BB}">
                  <c15:layout/>
                </c:ext>
              </c:extLst>
            </c:dLbl>
            <c:dLbl>
              <c:idx val="3"/>
              <c:layout>
                <c:manualLayout>
                  <c:x val="-3.6500893230023722E-2"/>
                  <c:y val="-0.11736413596039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F8-4134-96E2-30BA5A013F95}"/>
                </c:ext>
                <c:ext xmlns:c15="http://schemas.microsoft.com/office/drawing/2012/chart" uri="{CE6537A1-D6FC-4f65-9D91-7224C49458BB}">
                  <c15:layout/>
                </c:ext>
              </c:extLst>
            </c:dLbl>
            <c:dLbl>
              <c:idx val="4"/>
              <c:layout>
                <c:manualLayout>
                  <c:x val="-3.2923698977414664E-2"/>
                  <c:y val="-0.560252144911017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F8-4134-96E2-30BA5A013F95}"/>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'PROYECTO GESTUA'!$C$5:$C$9</c:f>
              <c:strCache>
                <c:ptCount val="5"/>
                <c:pt idx="0">
                  <c:v>2019</c:v>
                </c:pt>
                <c:pt idx="1">
                  <c:v>2020</c:v>
                </c:pt>
                <c:pt idx="2">
                  <c:v>2021</c:v>
                </c:pt>
                <c:pt idx="3">
                  <c:v>2022</c:v>
                </c:pt>
                <c:pt idx="4">
                  <c:v>2019 - 2022</c:v>
                </c:pt>
              </c:strCache>
            </c:strRef>
          </c:cat>
          <c:val>
            <c:numRef>
              <c:f>'PROYECTO GESTUA'!$F$5:$F$9</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9-AAF8-4134-96E2-30BA5A013F95}"/>
            </c:ext>
          </c:extLst>
        </c:ser>
        <c:dLbls>
          <c:showLegendKey val="0"/>
          <c:showVal val="1"/>
          <c:showCatName val="0"/>
          <c:showSerName val="0"/>
          <c:showPercent val="0"/>
          <c:showBubbleSize val="0"/>
        </c:dLbls>
        <c:marker val="1"/>
        <c:smooth val="0"/>
        <c:axId val="-970232512"/>
        <c:axId val="-970237952"/>
      </c:lineChart>
      <c:catAx>
        <c:axId val="-97024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0239584"/>
        <c:crosses val="autoZero"/>
        <c:auto val="1"/>
        <c:lblAlgn val="ctr"/>
        <c:lblOffset val="100"/>
        <c:noMultiLvlLbl val="0"/>
      </c:catAx>
      <c:valAx>
        <c:axId val="-970239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0242848"/>
        <c:crosses val="autoZero"/>
        <c:crossBetween val="between"/>
        <c:majorUnit val="3"/>
      </c:valAx>
      <c:valAx>
        <c:axId val="-970237952"/>
        <c:scaling>
          <c:orientation val="minMax"/>
        </c:scaling>
        <c:delete val="1"/>
        <c:axPos val="r"/>
        <c:numFmt formatCode="0%" sourceLinked="1"/>
        <c:majorTickMark val="out"/>
        <c:minorTickMark val="none"/>
        <c:tickLblPos val="nextTo"/>
        <c:crossAx val="-970232512"/>
        <c:crosses val="max"/>
        <c:crossBetween val="between"/>
      </c:valAx>
      <c:catAx>
        <c:axId val="-970232512"/>
        <c:scaling>
          <c:orientation val="minMax"/>
        </c:scaling>
        <c:delete val="1"/>
        <c:axPos val="b"/>
        <c:numFmt formatCode="General" sourceLinked="1"/>
        <c:majorTickMark val="out"/>
        <c:minorTickMark val="none"/>
        <c:tickLblPos val="nextTo"/>
        <c:crossAx val="-97023795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PROYECTO (2019 - 2022)</a:t>
            </a:r>
          </a:p>
          <a:p>
            <a:pPr>
              <a:defRPr/>
            </a:pPr>
            <a:r>
              <a:rPr lang="es-CO" sz="1400" b="1" baseline="0">
                <a:solidFill>
                  <a:schemeClr val="tx1"/>
                </a:solidFill>
                <a:latin typeface="Arial" panose="020B0604020202020204" pitchFamily="34" charset="0"/>
                <a:cs typeface="Arial" panose="020B0604020202020204" pitchFamily="34" charset="0"/>
              </a:rPr>
              <a:t>% </a:t>
            </a:r>
            <a:r>
              <a:rPr lang="es-CO" sz="1400" b="1">
                <a:solidFill>
                  <a:schemeClr val="tx1"/>
                </a:solidFill>
                <a:latin typeface="Arial" panose="020B0604020202020204" pitchFamily="34" charset="0"/>
                <a:cs typeface="Arial" panose="020B0604020202020204" pitchFamily="34" charset="0"/>
              </a:rPr>
              <a:t>DOCUMENTOS DE LINEAMIENTOS TÉCNICOS ELABORADOS - TERRITORIAL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GESTUA'!$G$4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471984909167954E-3"/>
                  <c:y val="-3.78389798372680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8D-4135-B2F5-1FF7341A8043}"/>
                </c:ext>
                <c:ext xmlns:c15="http://schemas.microsoft.com/office/drawing/2012/chart" uri="{CE6537A1-D6FC-4f65-9D91-7224C49458BB}">
                  <c15:layout/>
                </c:ext>
              </c:extLst>
            </c:dLbl>
            <c:dLbl>
              <c:idx val="1"/>
              <c:layout>
                <c:manualLayout>
                  <c:x val="-6.3652321351031238E-17"/>
                  <c:y val="-4.81587016110683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8D-4135-B2F5-1FF7341A8043}"/>
                </c:ext>
                <c:ext xmlns:c15="http://schemas.microsoft.com/office/drawing/2012/chart" uri="{CE6537A1-D6FC-4f65-9D91-7224C49458BB}">
                  <c15:layout/>
                </c:ext>
              </c:extLst>
            </c:dLbl>
            <c:dLbl>
              <c:idx val="2"/>
              <c:layout>
                <c:manualLayout>
                  <c:x val="3.471984909167954E-3"/>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8D-4135-B2F5-1FF7341A8043}"/>
                </c:ext>
                <c:ext xmlns:c15="http://schemas.microsoft.com/office/drawing/2012/chart" uri="{CE6537A1-D6FC-4f65-9D91-7224C49458BB}">
                  <c15:layout/>
                </c:ext>
              </c:extLst>
            </c:dLbl>
            <c:dLbl>
              <c:idx val="3"/>
              <c:layout>
                <c:manualLayout>
                  <c:x val="-1.2730464270206248E-16"/>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8D-4135-B2F5-1FF7341A804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'PROYECTO GESTUA'!$C$5:$C$9</c15:sqref>
                  </c15:fullRef>
                </c:ext>
              </c:extLst>
              <c:f>'PROYECTO GESTUA'!$C$5:$C$8</c:f>
              <c:strCache>
                <c:ptCount val="4"/>
                <c:pt idx="0">
                  <c:v>2019</c:v>
                </c:pt>
                <c:pt idx="1">
                  <c:v>2020</c:v>
                </c:pt>
                <c:pt idx="2">
                  <c:v>2021</c:v>
                </c:pt>
                <c:pt idx="3">
                  <c:v>2022</c:v>
                </c:pt>
              </c:strCache>
            </c:strRef>
          </c:cat>
          <c:val>
            <c:numRef>
              <c:extLst>
                <c:ext xmlns:c15="http://schemas.microsoft.com/office/drawing/2012/chart" uri="{02D57815-91ED-43cb-92C2-25804820EDAC}">
                  <c15:fullRef>
                    <c15:sqref>'PROYECTO GESTUA'!$G$5:$G$9</c15:sqref>
                  </c15:fullRef>
                </c:ext>
              </c:extLst>
              <c:f>'PROYECTO GESTUA'!$G$5:$G$8</c:f>
              <c:numCache>
                <c:formatCode>0.0%</c:formatCode>
                <c:ptCount val="4"/>
                <c:pt idx="0">
                  <c:v>0.4</c:v>
                </c:pt>
                <c:pt idx="1">
                  <c:v>0.6</c:v>
                </c:pt>
                <c:pt idx="2">
                  <c:v>0.8</c:v>
                </c:pt>
                <c:pt idx="3">
                  <c:v>1</c:v>
                </c:pt>
              </c:numCache>
            </c:numRef>
          </c:val>
          <c:extLst xmlns:c16r2="http://schemas.microsoft.com/office/drawing/2015/06/chart">
            <c:ext xmlns:c16="http://schemas.microsoft.com/office/drawing/2014/chart" uri="{C3380CC4-5D6E-409C-BE32-E72D297353CC}">
              <c16:uniqueId val="{00000004-078D-4135-B2F5-1FF7341A8043}"/>
            </c:ext>
          </c:extLst>
        </c:ser>
        <c:dLbls>
          <c:showLegendKey val="0"/>
          <c:showVal val="1"/>
          <c:showCatName val="0"/>
          <c:showSerName val="0"/>
          <c:showPercent val="0"/>
          <c:showBubbleSize val="0"/>
        </c:dLbls>
        <c:gapWidth val="100"/>
        <c:shape val="box"/>
        <c:axId val="-970233600"/>
        <c:axId val="-970237408"/>
        <c:axId val="-1006642240"/>
      </c:bar3DChart>
      <c:catAx>
        <c:axId val="-9702336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0237408"/>
        <c:crosses val="autoZero"/>
        <c:auto val="1"/>
        <c:lblAlgn val="ctr"/>
        <c:lblOffset val="100"/>
        <c:noMultiLvlLbl val="0"/>
      </c:catAx>
      <c:valAx>
        <c:axId val="-9702374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0233600"/>
        <c:crosses val="autoZero"/>
        <c:crossBetween val="between"/>
      </c:valAx>
      <c:serAx>
        <c:axId val="-1006642240"/>
        <c:scaling>
          <c:orientation val="minMax"/>
        </c:scaling>
        <c:delete val="1"/>
        <c:axPos val="b"/>
        <c:majorTickMark val="out"/>
        <c:minorTickMark val="none"/>
        <c:tickLblPos val="nextTo"/>
        <c:crossAx val="-970237408"/>
        <c:crosses val="autoZero"/>
      </c:serAx>
      <c:spPr>
        <a:noFill/>
        <a:ln>
          <a:noFill/>
        </a:ln>
        <a:effectLst/>
      </c:spPr>
    </c:plotArea>
    <c:legend>
      <c:legendPos val="b"/>
      <c:layout>
        <c:manualLayout>
          <c:xMode val="edge"/>
          <c:yMode val="edge"/>
          <c:x val="0.46432046550983552"/>
          <c:y val="0.79947285863550765"/>
          <c:w val="0.10248187048038376"/>
          <c:h val="6.41721942750300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MAPAS</a:t>
            </a:r>
            <a:r>
              <a:rPr lang="es-CO" sz="1400" b="1" baseline="0">
                <a:solidFill>
                  <a:schemeClr val="tx1"/>
                </a:solidFill>
                <a:latin typeface="Arial" panose="020B0604020202020204" pitchFamily="34" charset="0"/>
                <a:cs typeface="Arial" panose="020B0604020202020204" pitchFamily="34" charset="0"/>
              </a:rPr>
              <a:t> DE ZONIFICACIÓN ELABORADOS</a:t>
            </a:r>
            <a:endParaRPr lang="es-CO" sz="1400"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GESTUA'!$C$10:$C$14</c:f>
              <c:strCache>
                <c:ptCount val="5"/>
                <c:pt idx="0">
                  <c:v>2019</c:v>
                </c:pt>
                <c:pt idx="1">
                  <c:v>2020</c:v>
                </c:pt>
                <c:pt idx="2">
                  <c:v>2021</c:v>
                </c:pt>
                <c:pt idx="3">
                  <c:v>2022</c:v>
                </c:pt>
                <c:pt idx="4">
                  <c:v>2019 - 2022</c:v>
                </c:pt>
              </c:strCache>
            </c:strRef>
          </c:cat>
          <c:val>
            <c:numRef>
              <c:f>'PROYECTO GESTUA'!$D$10:$D$14</c:f>
              <c:numCache>
                <c:formatCode>General</c:formatCode>
                <c:ptCount val="5"/>
                <c:pt idx="0">
                  <c:v>3</c:v>
                </c:pt>
                <c:pt idx="1">
                  <c:v>3</c:v>
                </c:pt>
                <c:pt idx="2">
                  <c:v>3</c:v>
                </c:pt>
                <c:pt idx="3">
                  <c:v>3</c:v>
                </c:pt>
                <c:pt idx="4">
                  <c:v>12</c:v>
                </c:pt>
              </c:numCache>
            </c:numRef>
          </c:val>
          <c:extLst xmlns:c16r2="http://schemas.microsoft.com/office/drawing/2015/06/chart">
            <c:ext xmlns:c16="http://schemas.microsoft.com/office/drawing/2014/chart" uri="{C3380CC4-5D6E-409C-BE32-E72D297353CC}">
              <c16:uniqueId val="{00000000-C551-420C-AB4E-92D4B5AFD252}"/>
            </c:ext>
          </c:extLst>
        </c:ser>
        <c:ser>
          <c:idx val="1"/>
          <c:order val="1"/>
          <c:tx>
            <c:strRef>
              <c:f>'PROYECTO GESTUA'!$E$4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GESTUA'!$C$10:$C$14</c:f>
              <c:strCache>
                <c:ptCount val="5"/>
                <c:pt idx="0">
                  <c:v>2019</c:v>
                </c:pt>
                <c:pt idx="1">
                  <c:v>2020</c:v>
                </c:pt>
                <c:pt idx="2">
                  <c:v>2021</c:v>
                </c:pt>
                <c:pt idx="3">
                  <c:v>2022</c:v>
                </c:pt>
                <c:pt idx="4">
                  <c:v>2019 - 2022</c:v>
                </c:pt>
              </c:strCache>
            </c:strRef>
          </c:cat>
          <c:val>
            <c:numRef>
              <c:f>'PROYECTO GESTUA'!$E$10:$E$14</c:f>
              <c:numCache>
                <c:formatCode>General</c:formatCode>
                <c:ptCount val="5"/>
                <c:pt idx="0">
                  <c:v>3</c:v>
                </c:pt>
                <c:pt idx="1">
                  <c:v>3</c:v>
                </c:pt>
                <c:pt idx="2">
                  <c:v>3</c:v>
                </c:pt>
                <c:pt idx="3">
                  <c:v>3</c:v>
                </c:pt>
                <c:pt idx="4">
                  <c:v>12</c:v>
                </c:pt>
              </c:numCache>
            </c:numRef>
          </c:val>
          <c:extLst xmlns:c16r2="http://schemas.microsoft.com/office/drawing/2015/06/chart">
            <c:ext xmlns:c16="http://schemas.microsoft.com/office/drawing/2014/chart" uri="{C3380CC4-5D6E-409C-BE32-E72D297353CC}">
              <c16:uniqueId val="{00000001-C551-420C-AB4E-92D4B5AFD252}"/>
            </c:ext>
          </c:extLst>
        </c:ser>
        <c:dLbls>
          <c:showLegendKey val="0"/>
          <c:showVal val="1"/>
          <c:showCatName val="0"/>
          <c:showSerName val="0"/>
          <c:showPercent val="0"/>
          <c:showBubbleSize val="0"/>
        </c:dLbls>
        <c:gapWidth val="269"/>
        <c:axId val="-970235232"/>
        <c:axId val="-970235776"/>
      </c:barChart>
      <c:lineChart>
        <c:grouping val="standard"/>
        <c:varyColors val="0"/>
        <c:ser>
          <c:idx val="2"/>
          <c:order val="2"/>
          <c:tx>
            <c:strRef>
              <c:f>'PROYECTO GESTUA'!$F$4</c:f>
              <c:strCache>
                <c:ptCount val="1"/>
                <c:pt idx="0">
                  <c:v>CUMPLIMIENTO</c:v>
                </c:pt>
              </c:strCache>
            </c:strRef>
          </c:tx>
          <c:spPr>
            <a:ln w="25400" cap="rnd">
              <a:noFill/>
              <a:round/>
            </a:ln>
            <a:effectLst/>
          </c:spPr>
          <c:marker>
            <c:symbol val="none"/>
          </c:marker>
          <c:dLbls>
            <c:dLbl>
              <c:idx val="0"/>
              <c:layout>
                <c:manualLayout>
                  <c:x val="-4.1669369182236592E-2"/>
                  <c:y val="-0.1498622222222222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51-420C-AB4E-92D4B5AFD252}"/>
                </c:ext>
                <c:ext xmlns:c15="http://schemas.microsoft.com/office/drawing/2012/chart" uri="{CE6537A1-D6FC-4f65-9D91-7224C49458BB}">
                  <c15:layout/>
                </c:ext>
              </c:extLst>
            </c:dLbl>
            <c:dLbl>
              <c:idx val="1"/>
              <c:layout>
                <c:manualLayout>
                  <c:x val="-4.1674842631492091E-2"/>
                  <c:y val="-0.1491461111111110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51-420C-AB4E-92D4B5AFD252}"/>
                </c:ext>
                <c:ext xmlns:c15="http://schemas.microsoft.com/office/drawing/2012/chart" uri="{CE6537A1-D6FC-4f65-9D91-7224C49458BB}">
                  <c15:layout/>
                </c:ext>
              </c:extLst>
            </c:dLbl>
            <c:dLbl>
              <c:idx val="2"/>
              <c:layout>
                <c:manualLayout>
                  <c:x val="-4.1667453474997208E-2"/>
                  <c:y val="-0.149321944444444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51-420C-AB4E-92D4B5AFD252}"/>
                </c:ext>
                <c:ext xmlns:c15="http://schemas.microsoft.com/office/drawing/2012/chart" uri="{CE6537A1-D6FC-4f65-9D91-7224C49458BB}">
                  <c15:layout/>
                </c:ext>
              </c:extLst>
            </c:dLbl>
            <c:dLbl>
              <c:idx val="3"/>
              <c:layout>
                <c:manualLayout>
                  <c:x val="-4.1671148053244622E-2"/>
                  <c:y val="-0.1491461111111110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51-420C-AB4E-92D4B5AFD252}"/>
                </c:ext>
                <c:ext xmlns:c15="http://schemas.microsoft.com/office/drawing/2012/chart" uri="{CE6537A1-D6FC-4f65-9D91-7224C49458BB}">
                  <c15:layout/>
                </c:ext>
              </c:extLst>
            </c:dLbl>
            <c:dLbl>
              <c:idx val="4"/>
              <c:layout>
                <c:manualLayout>
                  <c:x val="-4.0069708194186003E-2"/>
                  <c:y val="-0.57461674599819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51-420C-AB4E-92D4B5AFD25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GESTUA'!$C$10:$C$14</c:f>
              <c:strCache>
                <c:ptCount val="5"/>
                <c:pt idx="0">
                  <c:v>2019</c:v>
                </c:pt>
                <c:pt idx="1">
                  <c:v>2020</c:v>
                </c:pt>
                <c:pt idx="2">
                  <c:v>2021</c:v>
                </c:pt>
                <c:pt idx="3">
                  <c:v>2022</c:v>
                </c:pt>
                <c:pt idx="4">
                  <c:v>2019 - 2022</c:v>
                </c:pt>
              </c:strCache>
            </c:strRef>
          </c:cat>
          <c:val>
            <c:numRef>
              <c:f>'PROYECTO GESTUA'!$F$10:$F$14</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7-C551-420C-AB4E-92D4B5AFD252}"/>
            </c:ext>
          </c:extLst>
        </c:ser>
        <c:dLbls>
          <c:showLegendKey val="0"/>
          <c:showVal val="1"/>
          <c:showCatName val="0"/>
          <c:showSerName val="0"/>
          <c:showPercent val="0"/>
          <c:showBubbleSize val="0"/>
        </c:dLbls>
        <c:marker val="1"/>
        <c:smooth val="0"/>
        <c:axId val="-970230336"/>
        <c:axId val="-970229792"/>
      </c:lineChart>
      <c:catAx>
        <c:axId val="-97023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0235776"/>
        <c:crosses val="autoZero"/>
        <c:auto val="1"/>
        <c:lblAlgn val="ctr"/>
        <c:lblOffset val="100"/>
        <c:noMultiLvlLbl val="0"/>
      </c:catAx>
      <c:valAx>
        <c:axId val="-97023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0235232"/>
        <c:crosses val="autoZero"/>
        <c:crossBetween val="between"/>
      </c:valAx>
      <c:valAx>
        <c:axId val="-970229792"/>
        <c:scaling>
          <c:orientation val="minMax"/>
        </c:scaling>
        <c:delete val="1"/>
        <c:axPos val="r"/>
        <c:numFmt formatCode="0%" sourceLinked="1"/>
        <c:majorTickMark val="out"/>
        <c:minorTickMark val="none"/>
        <c:tickLblPos val="nextTo"/>
        <c:crossAx val="-970230336"/>
        <c:crosses val="max"/>
        <c:crossBetween val="between"/>
      </c:valAx>
      <c:catAx>
        <c:axId val="-970230336"/>
        <c:scaling>
          <c:orientation val="minMax"/>
        </c:scaling>
        <c:delete val="1"/>
        <c:axPos val="b"/>
        <c:numFmt formatCode="General" sourceLinked="1"/>
        <c:majorTickMark val="out"/>
        <c:minorTickMark val="none"/>
        <c:tickLblPos val="nextTo"/>
        <c:crossAx val="-97022979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PLANES</a:t>
            </a:r>
            <a:r>
              <a:rPr lang="es-CO" b="1" baseline="0">
                <a:solidFill>
                  <a:schemeClr val="tx1"/>
                </a:solidFill>
                <a:latin typeface="Arial" panose="020B0604020202020204" pitchFamily="34" charset="0"/>
                <a:cs typeface="Arial" panose="020B0604020202020204" pitchFamily="34" charset="0"/>
              </a:rPr>
              <a:t> DE ORDENAMIENTO PRODUCTIVO FORMULADOS</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GESTUA'!$C$15:$C$19</c:f>
              <c:strCache>
                <c:ptCount val="5"/>
                <c:pt idx="0">
                  <c:v>2019</c:v>
                </c:pt>
                <c:pt idx="1">
                  <c:v>2020</c:v>
                </c:pt>
                <c:pt idx="2">
                  <c:v>2021</c:v>
                </c:pt>
                <c:pt idx="3">
                  <c:v>2022</c:v>
                </c:pt>
                <c:pt idx="4">
                  <c:v>2019 - 2022</c:v>
                </c:pt>
              </c:strCache>
            </c:strRef>
          </c:cat>
          <c:val>
            <c:numRef>
              <c:f>'PROYECTO GESTUA'!$D$15:$D$19</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0-BFE7-4765-9CD5-88CB045FF3B3}"/>
            </c:ext>
          </c:extLst>
        </c:ser>
        <c:ser>
          <c:idx val="1"/>
          <c:order val="1"/>
          <c:tx>
            <c:strRef>
              <c:f>'PROYECTO GESTUA'!$E$4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GESTUA'!$C$15:$C$19</c:f>
              <c:strCache>
                <c:ptCount val="5"/>
                <c:pt idx="0">
                  <c:v>2019</c:v>
                </c:pt>
                <c:pt idx="1">
                  <c:v>2020</c:v>
                </c:pt>
                <c:pt idx="2">
                  <c:v>2021</c:v>
                </c:pt>
                <c:pt idx="3">
                  <c:v>2022</c:v>
                </c:pt>
                <c:pt idx="4">
                  <c:v>2019 - 2022</c:v>
                </c:pt>
              </c:strCache>
            </c:strRef>
          </c:cat>
          <c:val>
            <c:numRef>
              <c:f>'PROYECTO GESTUA'!$E$15:$E$19</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1-BFE7-4765-9CD5-88CB045FF3B3}"/>
            </c:ext>
          </c:extLst>
        </c:ser>
        <c:dLbls>
          <c:showLegendKey val="0"/>
          <c:showVal val="1"/>
          <c:showCatName val="0"/>
          <c:showSerName val="0"/>
          <c:showPercent val="0"/>
          <c:showBubbleSize val="0"/>
        </c:dLbls>
        <c:gapWidth val="269"/>
        <c:axId val="-970238496"/>
        <c:axId val="-970241216"/>
      </c:barChart>
      <c:lineChart>
        <c:grouping val="standard"/>
        <c:varyColors val="0"/>
        <c:ser>
          <c:idx val="2"/>
          <c:order val="2"/>
          <c:tx>
            <c:strRef>
              <c:f>'PROYECTO GESTUA'!$F$4</c:f>
              <c:strCache>
                <c:ptCount val="1"/>
                <c:pt idx="0">
                  <c:v>CUMPLIMIENTO</c:v>
                </c:pt>
              </c:strCache>
            </c:strRef>
          </c:tx>
          <c:spPr>
            <a:ln w="25400" cap="rnd">
              <a:noFill/>
              <a:round/>
            </a:ln>
            <a:effectLst/>
          </c:spPr>
          <c:marker>
            <c:symbol val="none"/>
          </c:marker>
          <c:dLbls>
            <c:dLbl>
              <c:idx val="0"/>
              <c:layout>
                <c:manualLayout>
                  <c:x val="-3.98991008179529E-2"/>
                  <c:y val="-4.9489722222222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E7-4765-9CD5-88CB045FF3B3}"/>
                </c:ext>
                <c:ext xmlns:c15="http://schemas.microsoft.com/office/drawing/2012/chart" uri="{CE6537A1-D6FC-4f65-9D91-7224C49458BB}">
                  <c15:layout/>
                </c:ext>
              </c:extLst>
            </c:dLbl>
            <c:dLbl>
              <c:idx val="1"/>
              <c:layout>
                <c:manualLayout>
                  <c:x val="-3.4695785902941291E-2"/>
                  <c:y val="-5.99852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E7-4765-9CD5-88CB045FF3B3}"/>
                </c:ext>
                <c:ext xmlns:c15="http://schemas.microsoft.com/office/drawing/2012/chart" uri="{CE6537A1-D6FC-4f65-9D91-7224C49458BB}">
                  <c15:layout/>
                </c:ext>
              </c:extLst>
            </c:dLbl>
            <c:dLbl>
              <c:idx val="2"/>
              <c:layout>
                <c:manualLayout>
                  <c:x val="-3.4688948432619389E-2"/>
                  <c:y val="-6.70408333333333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E7-4765-9CD5-88CB045FF3B3}"/>
                </c:ext>
                <c:ext xmlns:c15="http://schemas.microsoft.com/office/drawing/2012/chart" uri="{CE6537A1-D6FC-4f65-9D91-7224C49458BB}">
                  <c15:layout/>
                </c:ext>
              </c:extLst>
            </c:dLbl>
            <c:dLbl>
              <c:idx val="3"/>
              <c:layout>
                <c:manualLayout>
                  <c:x val="-3.4688948432619326E-2"/>
                  <c:y val="-7.05686111111111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E7-4765-9CD5-88CB045FF3B3}"/>
                </c:ext>
                <c:ext xmlns:c15="http://schemas.microsoft.com/office/drawing/2012/chart" uri="{CE6537A1-D6FC-4f65-9D91-7224C49458BB}">
                  <c15:layout/>
                </c:ext>
              </c:extLst>
            </c:dLbl>
            <c:dLbl>
              <c:idx val="4"/>
              <c:layout>
                <c:manualLayout>
                  <c:x val="-3.9892263347631067E-2"/>
                  <c:y val="-0.450728611111111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E7-4765-9CD5-88CB045FF3B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'PROYECTO GESTUA'!$C$15:$C$19</c:f>
              <c:strCache>
                <c:ptCount val="5"/>
                <c:pt idx="0">
                  <c:v>2019</c:v>
                </c:pt>
                <c:pt idx="1">
                  <c:v>2020</c:v>
                </c:pt>
                <c:pt idx="2">
                  <c:v>2021</c:v>
                </c:pt>
                <c:pt idx="3">
                  <c:v>2022</c:v>
                </c:pt>
                <c:pt idx="4">
                  <c:v>2019 - 2022</c:v>
                </c:pt>
              </c:strCache>
            </c:strRef>
          </c:cat>
          <c:val>
            <c:numRef>
              <c:f>'PROYECTO GESTUA'!$F$15:$F$19</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7-BFE7-4765-9CD5-88CB045FF3B3}"/>
            </c:ext>
          </c:extLst>
        </c:ser>
        <c:dLbls>
          <c:showLegendKey val="0"/>
          <c:showVal val="1"/>
          <c:showCatName val="0"/>
          <c:showSerName val="0"/>
          <c:showPercent val="0"/>
          <c:showBubbleSize val="0"/>
        </c:dLbls>
        <c:marker val="1"/>
        <c:smooth val="0"/>
        <c:axId val="-970236320"/>
        <c:axId val="-970233056"/>
      </c:lineChart>
      <c:catAx>
        <c:axId val="-97023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70241216"/>
        <c:crosses val="autoZero"/>
        <c:auto val="1"/>
        <c:lblAlgn val="ctr"/>
        <c:lblOffset val="100"/>
        <c:noMultiLvlLbl val="0"/>
      </c:catAx>
      <c:valAx>
        <c:axId val="-9702412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0238496"/>
        <c:crosses val="autoZero"/>
        <c:crossBetween val="between"/>
        <c:majorUnit val="1"/>
      </c:valAx>
      <c:valAx>
        <c:axId val="-970233056"/>
        <c:scaling>
          <c:orientation val="minMax"/>
        </c:scaling>
        <c:delete val="1"/>
        <c:axPos val="r"/>
        <c:numFmt formatCode="0%" sourceLinked="1"/>
        <c:majorTickMark val="out"/>
        <c:minorTickMark val="none"/>
        <c:tickLblPos val="nextTo"/>
        <c:crossAx val="-970236320"/>
        <c:crosses val="max"/>
        <c:crossBetween val="between"/>
      </c:valAx>
      <c:catAx>
        <c:axId val="-970236320"/>
        <c:scaling>
          <c:orientation val="minMax"/>
        </c:scaling>
        <c:delete val="1"/>
        <c:axPos val="b"/>
        <c:numFmt formatCode="General" sourceLinked="1"/>
        <c:majorTickMark val="out"/>
        <c:minorTickMark val="none"/>
        <c:tickLblPos val="nextTo"/>
        <c:crossAx val="-970233056"/>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i="0" baseline="0">
                <a:solidFill>
                  <a:sysClr val="windowText" lastClr="000000"/>
                </a:solidFill>
                <a:effectLst/>
                <a:latin typeface="Arial" panose="020B0604020202020204" pitchFamily="34" charset="0"/>
                <a:cs typeface="Arial" panose="020B0604020202020204" pitchFamily="34" charset="0"/>
              </a:rPr>
              <a:t>AVANCE PROYECTO (2019 - 2022)</a:t>
            </a:r>
            <a:endParaRPr lang="es-CO" sz="1400">
              <a:solidFill>
                <a:sysClr val="windowText" lastClr="000000"/>
              </a:solidFill>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MAPAS DE ZONIFICACIÓN ELABORADOS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GESTUA'!$G$4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0"/>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FA-4A9C-B76C-C4F4DED90FD5}"/>
                </c:ext>
                <c:ext xmlns:c15="http://schemas.microsoft.com/office/drawing/2012/chart" uri="{CE6537A1-D6FC-4f65-9D91-7224C49458BB}">
                  <c15:layout/>
                </c:ext>
              </c:extLst>
            </c:dLbl>
            <c:dLbl>
              <c:idx val="1"/>
              <c:layout>
                <c:manualLayout>
                  <c:x val="1.7290520914382016E-3"/>
                  <c:y val="-4.1606990848100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FA-4A9C-B76C-C4F4DED90FD5}"/>
                </c:ext>
                <c:ext xmlns:c15="http://schemas.microsoft.com/office/drawing/2012/chart" uri="{CE6537A1-D6FC-4f65-9D91-7224C49458BB}">
                  <c15:layout/>
                </c:ext>
              </c:extLst>
            </c:dLbl>
            <c:dLbl>
              <c:idx val="2"/>
              <c:layout>
                <c:manualLayout>
                  <c:x val="3.4581041828765299E-3"/>
                  <c:y val="-3.4672492373416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FA-4A9C-B76C-C4F4DED90FD5}"/>
                </c:ext>
                <c:ext xmlns:c15="http://schemas.microsoft.com/office/drawing/2012/chart" uri="{CE6537A1-D6FC-4f65-9D91-7224C49458BB}">
                  <c15:layout/>
                </c:ext>
              </c:extLst>
            </c:dLbl>
            <c:dLbl>
              <c:idx val="3"/>
              <c:layout>
                <c:manualLayout>
                  <c:x val="-1.2679568861752464E-16"/>
                  <c:y val="-4.1606990848100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FA-4A9C-B76C-C4F4DED90FD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'PROYECTO GESTUA'!$C$10:$C$13</c:f>
              <c:numCache>
                <c:formatCode>General</c:formatCode>
                <c:ptCount val="4"/>
                <c:pt idx="0">
                  <c:v>2019</c:v>
                </c:pt>
                <c:pt idx="1">
                  <c:v>2020</c:v>
                </c:pt>
                <c:pt idx="2">
                  <c:v>2021</c:v>
                </c:pt>
                <c:pt idx="3">
                  <c:v>2022</c:v>
                </c:pt>
              </c:numCache>
            </c:numRef>
          </c:cat>
          <c:val>
            <c:numRef>
              <c:f>'PROYECTO GESTUA'!$G$10:$G$13</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4-61FA-4A9C-B76C-C4F4DED90FD5}"/>
            </c:ext>
          </c:extLst>
        </c:ser>
        <c:dLbls>
          <c:showLegendKey val="0"/>
          <c:showVal val="1"/>
          <c:showCatName val="0"/>
          <c:showSerName val="0"/>
          <c:showPercent val="0"/>
          <c:showBubbleSize val="0"/>
        </c:dLbls>
        <c:gapWidth val="100"/>
        <c:shape val="box"/>
        <c:axId val="-970230880"/>
        <c:axId val="-970229248"/>
        <c:axId val="-1006641616"/>
      </c:bar3DChart>
      <c:catAx>
        <c:axId val="-9702308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0229248"/>
        <c:crosses val="autoZero"/>
        <c:auto val="1"/>
        <c:lblAlgn val="ctr"/>
        <c:lblOffset val="100"/>
        <c:noMultiLvlLbl val="0"/>
      </c:catAx>
      <c:valAx>
        <c:axId val="-970229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0230880"/>
        <c:crosses val="autoZero"/>
        <c:crossBetween val="between"/>
      </c:valAx>
      <c:serAx>
        <c:axId val="-1006641616"/>
        <c:scaling>
          <c:orientation val="minMax"/>
        </c:scaling>
        <c:delete val="1"/>
        <c:axPos val="b"/>
        <c:majorTickMark val="out"/>
        <c:minorTickMark val="none"/>
        <c:tickLblPos val="nextTo"/>
        <c:crossAx val="-970229248"/>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i="0" baseline="0">
                <a:solidFill>
                  <a:sysClr val="windowText" lastClr="000000"/>
                </a:solidFill>
                <a:effectLst/>
                <a:latin typeface="Arial" panose="020B0604020202020204" pitchFamily="34" charset="0"/>
                <a:cs typeface="Arial" panose="020B0604020202020204" pitchFamily="34" charset="0"/>
              </a:rPr>
              <a:t>AVANCE PROYECTO (2019 - 2022)</a:t>
            </a:r>
            <a:endParaRPr lang="es-CO" sz="1400">
              <a:solidFill>
                <a:sysClr val="windowText" lastClr="000000"/>
              </a:solidFill>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PLANES DE ORDENAMIENTO PRODUCTIVO FORMULADOS</a:t>
            </a:r>
            <a:endParaRPr lang="es-CO" sz="14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GESTUA'!$G$4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65E-3"/>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F4-4691-B5B0-D6149C97AA47}"/>
                </c:ext>
                <c:ext xmlns:c15="http://schemas.microsoft.com/office/drawing/2012/chart" uri="{CE6537A1-D6FC-4f65-9D91-7224C49458BB}">
                  <c15:layout/>
                </c:ext>
              </c:extLst>
            </c:dLbl>
            <c:dLbl>
              <c:idx val="1"/>
              <c:layout>
                <c:manualLayout>
                  <c:x val="-6.3397844308762319E-17"/>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F4-4691-B5B0-D6149C97AA47}"/>
                </c:ext>
                <c:ext xmlns:c15="http://schemas.microsoft.com/office/drawing/2012/chart" uri="{CE6537A1-D6FC-4f65-9D91-7224C49458BB}">
                  <c15:layout/>
                </c:ext>
              </c:extLst>
            </c:dLbl>
            <c:dLbl>
              <c:idx val="2"/>
              <c:layout>
                <c:manualLayout>
                  <c:x val="0"/>
                  <c:y val="-3.81397416107584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F4-4691-B5B0-D6149C97AA47}"/>
                </c:ext>
                <c:ext xmlns:c15="http://schemas.microsoft.com/office/drawing/2012/chart" uri="{CE6537A1-D6FC-4f65-9D91-7224C49458BB}">
                  <c15:layout/>
                </c:ext>
              </c:extLst>
            </c:dLbl>
            <c:dLbl>
              <c:idx val="3"/>
              <c:layout>
                <c:manualLayout>
                  <c:x val="-1.2679568861752464E-16"/>
                  <c:y val="-5.8943237034808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F4-4691-B5B0-D6149C97AA4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'PROYECTO GESTUA'!$C$15:$C$18</c:f>
              <c:numCache>
                <c:formatCode>General</c:formatCode>
                <c:ptCount val="4"/>
                <c:pt idx="0">
                  <c:v>2019</c:v>
                </c:pt>
                <c:pt idx="1">
                  <c:v>2020</c:v>
                </c:pt>
                <c:pt idx="2">
                  <c:v>2021</c:v>
                </c:pt>
                <c:pt idx="3">
                  <c:v>2022</c:v>
                </c:pt>
              </c:numCache>
            </c:numRef>
          </c:cat>
          <c:val>
            <c:numRef>
              <c:f>'PROYECTO GESTUA'!$G$15:$G$18</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4-50F4-4691-B5B0-D6149C97AA47}"/>
            </c:ext>
          </c:extLst>
        </c:ser>
        <c:dLbls>
          <c:showLegendKey val="0"/>
          <c:showVal val="1"/>
          <c:showCatName val="0"/>
          <c:showSerName val="0"/>
          <c:showPercent val="0"/>
          <c:showBubbleSize val="0"/>
        </c:dLbls>
        <c:gapWidth val="100"/>
        <c:shape val="box"/>
        <c:axId val="-970241760"/>
        <c:axId val="-970240672"/>
        <c:axId val="-971176048"/>
      </c:bar3DChart>
      <c:catAx>
        <c:axId val="-970241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70240672"/>
        <c:crosses val="autoZero"/>
        <c:auto val="1"/>
        <c:lblAlgn val="ctr"/>
        <c:lblOffset val="100"/>
        <c:noMultiLvlLbl val="0"/>
      </c:catAx>
      <c:valAx>
        <c:axId val="-970240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70241760"/>
        <c:crosses val="autoZero"/>
        <c:crossBetween val="between"/>
      </c:valAx>
      <c:serAx>
        <c:axId val="-971176048"/>
        <c:scaling>
          <c:orientation val="minMax"/>
        </c:scaling>
        <c:delete val="1"/>
        <c:axPos val="b"/>
        <c:majorTickMark val="out"/>
        <c:minorTickMark val="none"/>
        <c:tickLblPos val="nextTo"/>
        <c:crossAx val="-97024067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DOCUMENTOS DE EVALUACIÓN ELABORADOS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GESTUA'!$C$20:$C$24</c:f>
              <c:strCache>
                <c:ptCount val="5"/>
                <c:pt idx="0">
                  <c:v>2019</c:v>
                </c:pt>
                <c:pt idx="1">
                  <c:v>2020</c:v>
                </c:pt>
                <c:pt idx="2">
                  <c:v>2021</c:v>
                </c:pt>
                <c:pt idx="3">
                  <c:v>2022</c:v>
                </c:pt>
                <c:pt idx="4">
                  <c:v>2019 - 2022</c:v>
                </c:pt>
              </c:strCache>
            </c:strRef>
          </c:cat>
          <c:val>
            <c:numRef>
              <c:f>'PROYECTO GESTUA'!$D$20:$D$24</c:f>
              <c:numCache>
                <c:formatCode>General</c:formatCode>
                <c:ptCount val="5"/>
                <c:pt idx="0">
                  <c:v>2</c:v>
                </c:pt>
                <c:pt idx="1">
                  <c:v>2</c:v>
                </c:pt>
                <c:pt idx="2">
                  <c:v>2</c:v>
                </c:pt>
                <c:pt idx="3">
                  <c:v>2</c:v>
                </c:pt>
                <c:pt idx="4">
                  <c:v>8</c:v>
                </c:pt>
              </c:numCache>
            </c:numRef>
          </c:val>
          <c:extLst xmlns:c16r2="http://schemas.microsoft.com/office/drawing/2015/06/chart">
            <c:ext xmlns:c16="http://schemas.microsoft.com/office/drawing/2014/chart" uri="{C3380CC4-5D6E-409C-BE32-E72D297353CC}">
              <c16:uniqueId val="{00000000-2C2A-413D-8C85-7B0B575FFE09}"/>
            </c:ext>
          </c:extLst>
        </c:ser>
        <c:ser>
          <c:idx val="1"/>
          <c:order val="1"/>
          <c:tx>
            <c:strRef>
              <c:f>'PROYECTO GESTUA'!$E$4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GESTUA'!$C$20:$C$24</c:f>
              <c:strCache>
                <c:ptCount val="5"/>
                <c:pt idx="0">
                  <c:v>2019</c:v>
                </c:pt>
                <c:pt idx="1">
                  <c:v>2020</c:v>
                </c:pt>
                <c:pt idx="2">
                  <c:v>2021</c:v>
                </c:pt>
                <c:pt idx="3">
                  <c:v>2022</c:v>
                </c:pt>
                <c:pt idx="4">
                  <c:v>2019 - 2022</c:v>
                </c:pt>
              </c:strCache>
            </c:strRef>
          </c:cat>
          <c:val>
            <c:numRef>
              <c:f>'PROYECTO GESTUA'!$E$20:$E$24</c:f>
              <c:numCache>
                <c:formatCode>General</c:formatCode>
                <c:ptCount val="5"/>
                <c:pt idx="0">
                  <c:v>0</c:v>
                </c:pt>
                <c:pt idx="1">
                  <c:v>0</c:v>
                </c:pt>
                <c:pt idx="2">
                  <c:v>2</c:v>
                </c:pt>
                <c:pt idx="3">
                  <c:v>2</c:v>
                </c:pt>
                <c:pt idx="4">
                  <c:v>4</c:v>
                </c:pt>
              </c:numCache>
            </c:numRef>
          </c:val>
          <c:extLst xmlns:c16r2="http://schemas.microsoft.com/office/drawing/2015/06/chart">
            <c:ext xmlns:c16="http://schemas.microsoft.com/office/drawing/2014/chart" uri="{C3380CC4-5D6E-409C-BE32-E72D297353CC}">
              <c16:uniqueId val="{00000001-2C2A-413D-8C85-7B0B575FFE09}"/>
            </c:ext>
          </c:extLst>
        </c:ser>
        <c:dLbls>
          <c:showLegendKey val="0"/>
          <c:showVal val="1"/>
          <c:showCatName val="0"/>
          <c:showSerName val="0"/>
          <c:showPercent val="0"/>
          <c:showBubbleSize val="0"/>
        </c:dLbls>
        <c:gapWidth val="269"/>
        <c:axId val="-969469568"/>
        <c:axId val="-969478272"/>
      </c:barChart>
      <c:lineChart>
        <c:grouping val="standard"/>
        <c:varyColors val="0"/>
        <c:ser>
          <c:idx val="2"/>
          <c:order val="2"/>
          <c:tx>
            <c:strRef>
              <c:f>'PROYECTO GESTUA'!$F$4</c:f>
              <c:strCache>
                <c:ptCount val="1"/>
                <c:pt idx="0">
                  <c:v>CUMPLIMIENTO</c:v>
                </c:pt>
              </c:strCache>
            </c:strRef>
          </c:tx>
          <c:spPr>
            <a:ln w="25400" cap="rnd">
              <a:noFill/>
              <a:round/>
            </a:ln>
            <a:effectLst/>
          </c:spPr>
          <c:marker>
            <c:symbol val="none"/>
          </c:marker>
          <c:dLbls>
            <c:dLbl>
              <c:idx val="0"/>
              <c:layout>
                <c:manualLayout>
                  <c:x val="-4.5097903002552016E-2"/>
                  <c:y val="-0.185478333333333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2A-413D-8C85-7B0B575FFE09}"/>
                </c:ext>
                <c:ext xmlns:c15="http://schemas.microsoft.com/office/drawing/2012/chart" uri="{CE6537A1-D6FC-4f65-9D91-7224C49458BB}">
                  <c15:layout/>
                </c:ext>
              </c:extLst>
            </c:dLbl>
            <c:dLbl>
              <c:idx val="1"/>
              <c:layout>
                <c:manualLayout>
                  <c:x val="-4.5109253203286473E-2"/>
                  <c:y val="-0.1893577777777777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2A-413D-8C85-7B0B575FFE09}"/>
                </c:ext>
                <c:ext xmlns:c15="http://schemas.microsoft.com/office/drawing/2012/chart" uri="{CE6537A1-D6FC-4f65-9D91-7224C49458BB}">
                  <c15:layout/>
                </c:ext>
              </c:extLst>
            </c:dLbl>
            <c:dLbl>
              <c:idx val="2"/>
              <c:layout>
                <c:manualLayout>
                  <c:x val="-3.4697973893444381E-2"/>
                  <c:y val="-0.1221541666666666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2A-413D-8C85-7B0B575FFE09}"/>
                </c:ext>
                <c:ext xmlns:c15="http://schemas.microsoft.com/office/drawing/2012/chart" uri="{CE6537A1-D6FC-4f65-9D91-7224C49458BB}">
                  <c15:layout/>
                </c:ext>
              </c:extLst>
            </c:dLbl>
            <c:dLbl>
              <c:idx val="3"/>
              <c:layout>
                <c:manualLayout>
                  <c:x val="-4.3374723732011643E-2"/>
                  <c:y val="-0.114922777777777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2A-413D-8C85-7B0B575FFE09}"/>
                </c:ext>
                <c:ext xmlns:c15="http://schemas.microsoft.com/office/drawing/2012/chart" uri="{CE6537A1-D6FC-4f65-9D91-7224C49458BB}">
                  <c15:layout/>
                </c:ext>
              </c:extLst>
            </c:dLbl>
            <c:dLbl>
              <c:idx val="4"/>
              <c:layout>
                <c:manualLayout>
                  <c:x val="-3.6423341154487719E-2"/>
                  <c:y val="-0.5702208333333332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2A-413D-8C85-7B0B575FFE0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GESTUA'!$C$20:$C$24</c:f>
              <c:strCache>
                <c:ptCount val="5"/>
                <c:pt idx="0">
                  <c:v>2019</c:v>
                </c:pt>
                <c:pt idx="1">
                  <c:v>2020</c:v>
                </c:pt>
                <c:pt idx="2">
                  <c:v>2021</c:v>
                </c:pt>
                <c:pt idx="3">
                  <c:v>2022</c:v>
                </c:pt>
                <c:pt idx="4">
                  <c:v>2019 - 2022</c:v>
                </c:pt>
              </c:strCache>
            </c:strRef>
          </c:cat>
          <c:val>
            <c:numRef>
              <c:f>'PROYECTO GESTUA'!$F$20:$F$24</c:f>
              <c:numCache>
                <c:formatCode>0%</c:formatCode>
                <c:ptCount val="5"/>
                <c:pt idx="0">
                  <c:v>0</c:v>
                </c:pt>
                <c:pt idx="1">
                  <c:v>0</c:v>
                </c:pt>
                <c:pt idx="2">
                  <c:v>1</c:v>
                </c:pt>
                <c:pt idx="3">
                  <c:v>1</c:v>
                </c:pt>
                <c:pt idx="4">
                  <c:v>0.5</c:v>
                </c:pt>
              </c:numCache>
            </c:numRef>
          </c:val>
          <c:smooth val="0"/>
          <c:extLst xmlns:c16r2="http://schemas.microsoft.com/office/drawing/2015/06/chart">
            <c:ext xmlns:c16="http://schemas.microsoft.com/office/drawing/2014/chart" uri="{C3380CC4-5D6E-409C-BE32-E72D297353CC}">
              <c16:uniqueId val="{00000007-2C2A-413D-8C85-7B0B575FFE09}"/>
            </c:ext>
          </c:extLst>
        </c:ser>
        <c:dLbls>
          <c:showLegendKey val="0"/>
          <c:showVal val="1"/>
          <c:showCatName val="0"/>
          <c:showSerName val="0"/>
          <c:showPercent val="0"/>
          <c:showBubbleSize val="0"/>
        </c:dLbls>
        <c:marker val="1"/>
        <c:smooth val="0"/>
        <c:axId val="-969479904"/>
        <c:axId val="-969471200"/>
      </c:lineChart>
      <c:catAx>
        <c:axId val="-96946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9478272"/>
        <c:crosses val="autoZero"/>
        <c:auto val="1"/>
        <c:lblAlgn val="ctr"/>
        <c:lblOffset val="100"/>
        <c:noMultiLvlLbl val="0"/>
      </c:catAx>
      <c:valAx>
        <c:axId val="-96947827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9469568"/>
        <c:crosses val="autoZero"/>
        <c:crossBetween val="between"/>
        <c:majorUnit val="2"/>
      </c:valAx>
      <c:valAx>
        <c:axId val="-969471200"/>
        <c:scaling>
          <c:orientation val="minMax"/>
        </c:scaling>
        <c:delete val="1"/>
        <c:axPos val="r"/>
        <c:numFmt formatCode="0%" sourceLinked="1"/>
        <c:majorTickMark val="out"/>
        <c:minorTickMark val="none"/>
        <c:tickLblPos val="nextTo"/>
        <c:crossAx val="-969479904"/>
        <c:crosses val="max"/>
        <c:crossBetween val="between"/>
      </c:valAx>
      <c:catAx>
        <c:axId val="-969479904"/>
        <c:scaling>
          <c:orientation val="minMax"/>
        </c:scaling>
        <c:delete val="1"/>
        <c:axPos val="b"/>
        <c:numFmt formatCode="General" sourceLinked="1"/>
        <c:majorTickMark val="out"/>
        <c:minorTickMark val="none"/>
        <c:tickLblPos val="nextTo"/>
        <c:crossAx val="-969471200"/>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PROYECTO (2019 - 2022)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DOCUMENTOS DE EVALUACIÓN ELABORADOS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GESTUA'!$G$4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1432439901993053E-17"/>
                  <c:y val="-6.29552777777777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A6-49E3-8899-54C18EAE7E96}"/>
                </c:ext>
                <c:ext xmlns:c15="http://schemas.microsoft.com/office/drawing/2012/chart" uri="{CE6537A1-D6FC-4f65-9D91-7224C49458BB}">
                  <c15:layout/>
                </c:ext>
              </c:extLst>
            </c:dLbl>
            <c:dLbl>
              <c:idx val="1"/>
              <c:layout>
                <c:manualLayout>
                  <c:x val="-6.2864879803986107E-17"/>
                  <c:y val="-8.72261111111111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A6-49E3-8899-54C18EAE7E96}"/>
                </c:ext>
                <c:ext xmlns:c15="http://schemas.microsoft.com/office/drawing/2012/chart" uri="{CE6537A1-D6FC-4f65-9D91-7224C49458BB}">
                  <c15:layout/>
                </c:ext>
              </c:extLst>
            </c:dLbl>
            <c:dLbl>
              <c:idx val="2"/>
              <c:layout>
                <c:manualLayout>
                  <c:x val="0"/>
                  <c:y val="-7.68241666666667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A6-49E3-8899-54C18EAE7E96}"/>
                </c:ext>
                <c:ext xmlns:c15="http://schemas.microsoft.com/office/drawing/2012/chart" uri="{CE6537A1-D6FC-4f65-9D91-7224C49458BB}">
                  <c15:layout/>
                </c:ext>
              </c:extLst>
            </c:dLbl>
            <c:dLbl>
              <c:idx val="3"/>
              <c:layout>
                <c:manualLayout>
                  <c:x val="0"/>
                  <c:y val="-6.61197222222222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A6-49E3-8899-54C18EAE7E9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'PROYECTO GESTUA'!$C$20:$C$23</c:f>
              <c:numCache>
                <c:formatCode>General</c:formatCode>
                <c:ptCount val="4"/>
                <c:pt idx="0">
                  <c:v>2019</c:v>
                </c:pt>
                <c:pt idx="1">
                  <c:v>2020</c:v>
                </c:pt>
                <c:pt idx="2">
                  <c:v>2021</c:v>
                </c:pt>
                <c:pt idx="3">
                  <c:v>2022</c:v>
                </c:pt>
              </c:numCache>
            </c:numRef>
          </c:cat>
          <c:val>
            <c:numRef>
              <c:f>'PROYECTO GESTUA'!$G$20:$G$23</c:f>
              <c:numCache>
                <c:formatCode>0.0%</c:formatCode>
                <c:ptCount val="4"/>
                <c:pt idx="0">
                  <c:v>0</c:v>
                </c:pt>
                <c:pt idx="1">
                  <c:v>0</c:v>
                </c:pt>
                <c:pt idx="2">
                  <c:v>0.25</c:v>
                </c:pt>
                <c:pt idx="3">
                  <c:v>0.5</c:v>
                </c:pt>
              </c:numCache>
            </c:numRef>
          </c:val>
          <c:extLst xmlns:c16r2="http://schemas.microsoft.com/office/drawing/2015/06/chart">
            <c:ext xmlns:c16="http://schemas.microsoft.com/office/drawing/2014/chart" uri="{C3380CC4-5D6E-409C-BE32-E72D297353CC}">
              <c16:uniqueId val="{00000004-54A6-49E3-8899-54C18EAE7E96}"/>
            </c:ext>
          </c:extLst>
        </c:ser>
        <c:dLbls>
          <c:showLegendKey val="0"/>
          <c:showVal val="1"/>
          <c:showCatName val="0"/>
          <c:showSerName val="0"/>
          <c:showPercent val="0"/>
          <c:showBubbleSize val="0"/>
        </c:dLbls>
        <c:gapWidth val="100"/>
        <c:shape val="box"/>
        <c:axId val="-969470656"/>
        <c:axId val="-969467936"/>
        <c:axId val="-971180416"/>
      </c:bar3DChart>
      <c:catAx>
        <c:axId val="-9694706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9467936"/>
        <c:crosses val="autoZero"/>
        <c:auto val="1"/>
        <c:lblAlgn val="ctr"/>
        <c:lblOffset val="100"/>
        <c:noMultiLvlLbl val="0"/>
      </c:catAx>
      <c:valAx>
        <c:axId val="-969467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9470656"/>
        <c:crosses val="autoZero"/>
        <c:crossBetween val="between"/>
      </c:valAx>
      <c:serAx>
        <c:axId val="-971180416"/>
        <c:scaling>
          <c:orientation val="minMax"/>
        </c:scaling>
        <c:delete val="1"/>
        <c:axPos val="b"/>
        <c:majorTickMark val="out"/>
        <c:minorTickMark val="none"/>
        <c:tickLblPos val="nextTo"/>
        <c:crossAx val="-969467936"/>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DOCUMENTOS DE PLANEACIÓN ELABORADOS: LCI</a:t>
            </a:r>
            <a:r>
              <a:rPr lang="es-CO" b="1" baseline="0">
                <a:solidFill>
                  <a:schemeClr val="tx1"/>
                </a:solidFill>
                <a:latin typeface="Arial" panose="020B0604020202020204" pitchFamily="34" charset="0"/>
                <a:cs typeface="Arial" panose="020B0604020202020204" pitchFamily="34" charset="0"/>
              </a:rPr>
              <a:t> - NACIONAL</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GESTUA'!$C$25:$C$29</c:f>
              <c:strCache>
                <c:ptCount val="5"/>
                <c:pt idx="0">
                  <c:v>2019</c:v>
                </c:pt>
                <c:pt idx="1">
                  <c:v>2020</c:v>
                </c:pt>
                <c:pt idx="2">
                  <c:v>2021</c:v>
                </c:pt>
                <c:pt idx="3">
                  <c:v>2022</c:v>
                </c:pt>
                <c:pt idx="4">
                  <c:v>2019 - 2022</c:v>
                </c:pt>
              </c:strCache>
            </c:strRef>
          </c:cat>
          <c:val>
            <c:numRef>
              <c:f>'PROYECTO GESTUA'!$D$25:$D$29</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0-3F43-4812-A748-9DE5580F1E0C}"/>
            </c:ext>
          </c:extLst>
        </c:ser>
        <c:ser>
          <c:idx val="1"/>
          <c:order val="1"/>
          <c:tx>
            <c:strRef>
              <c:f>'PROYECTO GESTUA'!$E$4</c:f>
              <c:strCache>
                <c:ptCount val="1"/>
                <c:pt idx="0">
                  <c:v>EJECUTADO</c:v>
                </c:pt>
              </c:strCache>
            </c:strRef>
          </c:tx>
          <c:spPr>
            <a:solidFill>
              <a:srgbClr val="00B050"/>
            </a:solidFill>
            <a:ln>
              <a:noFill/>
            </a:ln>
            <a:effectLst/>
          </c:spPr>
          <c:invertIfNegative val="0"/>
          <c:dLbls>
            <c:delete val="1"/>
          </c:dLbls>
          <c:cat>
            <c:strRef>
              <c:f>'PROYECTO GESTUA'!$C$25:$C$29</c:f>
              <c:strCache>
                <c:ptCount val="5"/>
                <c:pt idx="0">
                  <c:v>2019</c:v>
                </c:pt>
                <c:pt idx="1">
                  <c:v>2020</c:v>
                </c:pt>
                <c:pt idx="2">
                  <c:v>2021</c:v>
                </c:pt>
                <c:pt idx="3">
                  <c:v>2022</c:v>
                </c:pt>
                <c:pt idx="4">
                  <c:v>2019 - 2022</c:v>
                </c:pt>
              </c:strCache>
            </c:strRef>
          </c:cat>
          <c:val>
            <c:numRef>
              <c:f>'PROYECTO GESTUA'!$E$25:$E$29</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1-3F43-4812-A748-9DE5580F1E0C}"/>
            </c:ext>
          </c:extLst>
        </c:ser>
        <c:dLbls>
          <c:showLegendKey val="0"/>
          <c:showVal val="1"/>
          <c:showCatName val="0"/>
          <c:showSerName val="0"/>
          <c:showPercent val="0"/>
          <c:showBubbleSize val="0"/>
        </c:dLbls>
        <c:gapWidth val="269"/>
        <c:axId val="-969470112"/>
        <c:axId val="-969482080"/>
      </c:barChart>
      <c:lineChart>
        <c:grouping val="standard"/>
        <c:varyColors val="0"/>
        <c:ser>
          <c:idx val="2"/>
          <c:order val="2"/>
          <c:tx>
            <c:strRef>
              <c:f>'PROYECTO GESTUA'!$F$4</c:f>
              <c:strCache>
                <c:ptCount val="1"/>
                <c:pt idx="0">
                  <c:v>CUMPLIMIENTO</c:v>
                </c:pt>
              </c:strCache>
            </c:strRef>
          </c:tx>
          <c:spPr>
            <a:ln w="25400" cap="rnd">
              <a:noFill/>
              <a:round/>
            </a:ln>
            <a:effectLst/>
          </c:spPr>
          <c:marker>
            <c:symbol val="none"/>
          </c:marker>
          <c:dLbls>
            <c:dLbl>
              <c:idx val="0"/>
              <c:layout>
                <c:manualLayout>
                  <c:x val="-3.2997631773779283E-2"/>
                  <c:y val="-5.99722222222222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43-4812-A748-9DE5580F1E0C}"/>
                </c:ext>
                <c:ext xmlns:c15="http://schemas.microsoft.com/office/drawing/2012/chart" uri="{CE6537A1-D6FC-4f65-9D91-7224C49458BB}">
                  <c15:layout/>
                </c:ext>
              </c:extLst>
            </c:dLbl>
            <c:dLbl>
              <c:idx val="1"/>
              <c:layout>
                <c:manualLayout>
                  <c:x val="-2.9524196850223571E-2"/>
                  <c:y val="-5.291666666666666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43-4812-A748-9DE5580F1E0C}"/>
                </c:ext>
                <c:ext xmlns:c15="http://schemas.microsoft.com/office/drawing/2012/chart" uri="{CE6537A1-D6FC-4f65-9D91-7224C49458BB}">
                  <c15:layout/>
                </c:ext>
              </c:extLst>
            </c:dLbl>
            <c:dLbl>
              <c:idx val="2"/>
              <c:layout>
                <c:manualLayout>
                  <c:x val="-2.9524196850223634E-2"/>
                  <c:y val="-4.93888888888888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43-4812-A748-9DE5580F1E0C}"/>
                </c:ext>
                <c:ext xmlns:c15="http://schemas.microsoft.com/office/drawing/2012/chart" uri="{CE6537A1-D6FC-4f65-9D91-7224C49458BB}">
                  <c15:layout/>
                </c:ext>
              </c:extLst>
            </c:dLbl>
            <c:dLbl>
              <c:idx val="3"/>
              <c:layout>
                <c:manualLayout>
                  <c:x val="-2.9524196850223571E-2"/>
                  <c:y val="-4.93888888888888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43-4812-A748-9DE5580F1E0C}"/>
                </c:ext>
                <c:ext xmlns:c15="http://schemas.microsoft.com/office/drawing/2012/chart" uri="{CE6537A1-D6FC-4f65-9D91-7224C49458BB}">
                  <c15:layout/>
                </c:ext>
              </c:extLst>
            </c:dLbl>
            <c:dLbl>
              <c:idx val="4"/>
              <c:layout>
                <c:manualLayout>
                  <c:x val="-4.8628088929780128E-2"/>
                  <c:y val="-0.437444444444444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43-4812-A748-9DE5580F1E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GESTUA'!$C$25:$C$29</c:f>
              <c:strCache>
                <c:ptCount val="5"/>
                <c:pt idx="0">
                  <c:v>2019</c:v>
                </c:pt>
                <c:pt idx="1">
                  <c:v>2020</c:v>
                </c:pt>
                <c:pt idx="2">
                  <c:v>2021</c:v>
                </c:pt>
                <c:pt idx="3">
                  <c:v>2022</c:v>
                </c:pt>
                <c:pt idx="4">
                  <c:v>2019 - 2022</c:v>
                </c:pt>
              </c:strCache>
            </c:strRef>
          </c:cat>
          <c:val>
            <c:numRef>
              <c:f>'PROYECTO GESTUA'!$F$25:$F$29</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7-3F43-4812-A748-9DE5580F1E0C}"/>
            </c:ext>
          </c:extLst>
        </c:ser>
        <c:dLbls>
          <c:showLegendKey val="0"/>
          <c:showVal val="1"/>
          <c:showCatName val="0"/>
          <c:showSerName val="0"/>
          <c:showPercent val="0"/>
          <c:showBubbleSize val="0"/>
        </c:dLbls>
        <c:marker val="1"/>
        <c:smooth val="0"/>
        <c:axId val="-969480448"/>
        <c:axId val="-969468480"/>
      </c:lineChart>
      <c:catAx>
        <c:axId val="-9694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9482080"/>
        <c:crosses val="autoZero"/>
        <c:auto val="1"/>
        <c:lblAlgn val="ctr"/>
        <c:lblOffset val="100"/>
        <c:noMultiLvlLbl val="0"/>
      </c:catAx>
      <c:valAx>
        <c:axId val="-9694820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9470112"/>
        <c:crosses val="autoZero"/>
        <c:crossBetween val="between"/>
        <c:majorUnit val="1"/>
      </c:valAx>
      <c:valAx>
        <c:axId val="-969468480"/>
        <c:scaling>
          <c:orientation val="minMax"/>
        </c:scaling>
        <c:delete val="1"/>
        <c:axPos val="r"/>
        <c:numFmt formatCode="0%" sourceLinked="1"/>
        <c:majorTickMark val="out"/>
        <c:minorTickMark val="none"/>
        <c:tickLblPos val="nextTo"/>
        <c:crossAx val="-969480448"/>
        <c:crosses val="max"/>
        <c:crossBetween val="between"/>
      </c:valAx>
      <c:catAx>
        <c:axId val="-969480448"/>
        <c:scaling>
          <c:orientation val="minMax"/>
        </c:scaling>
        <c:delete val="1"/>
        <c:axPos val="b"/>
        <c:numFmt formatCode="General" sourceLinked="1"/>
        <c:majorTickMark val="out"/>
        <c:minorTickMark val="none"/>
        <c:tickLblPos val="nextTo"/>
        <c:crossAx val="-969468480"/>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(2019 - 2022)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DOCUMENTOS DE PLANEACIÓN ELABORADOS: LCI - NACIONAL</a:t>
            </a:r>
            <a:endParaRPr lang="es-CO" sz="14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GESTUA'!$G$4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5.1435495838179877E-3"/>
                  <c:y val="-4.93888888888888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7C-499D-8ADB-53F1816DA58A}"/>
                </c:ext>
                <c:ext xmlns:c15="http://schemas.microsoft.com/office/drawing/2012/chart" uri="{CE6537A1-D6FC-4f65-9D91-7224C49458BB}">
                  <c15:layout/>
                </c:ext>
              </c:extLst>
            </c:dLbl>
            <c:dLbl>
              <c:idx val="1"/>
              <c:layout>
                <c:manualLayout>
                  <c:x val="1.7145165279392664E-3"/>
                  <c:y val="-3.88055555555556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7C-499D-8ADB-53F1816DA58A}"/>
                </c:ext>
                <c:ext xmlns:c15="http://schemas.microsoft.com/office/drawing/2012/chart" uri="{CE6537A1-D6FC-4f65-9D91-7224C49458BB}">
                  <c15:layout/>
                </c:ext>
              </c:extLst>
            </c:dLbl>
            <c:dLbl>
              <c:idx val="2"/>
              <c:layout>
                <c:manualLayout>
                  <c:x val="0"/>
                  <c:y val="-5.2916666666666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7C-499D-8ADB-53F1816DA58A}"/>
                </c:ext>
                <c:ext xmlns:c15="http://schemas.microsoft.com/office/drawing/2012/chart" uri="{CE6537A1-D6FC-4f65-9D91-7224C49458BB}">
                  <c15:layout/>
                </c:ext>
              </c:extLst>
            </c:dLbl>
            <c:dLbl>
              <c:idx val="3"/>
              <c:layout>
                <c:manualLayout>
                  <c:x val="-1.2572975960797221E-16"/>
                  <c:y val="-5.99722222222222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7C-499D-8ADB-53F1816DA58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'PROYECTO GESTUA'!$C$25:$C$28</c:f>
              <c:numCache>
                <c:formatCode>General</c:formatCode>
                <c:ptCount val="4"/>
                <c:pt idx="0">
                  <c:v>2019</c:v>
                </c:pt>
                <c:pt idx="1">
                  <c:v>2020</c:v>
                </c:pt>
                <c:pt idx="2">
                  <c:v>2021</c:v>
                </c:pt>
                <c:pt idx="3">
                  <c:v>2022</c:v>
                </c:pt>
              </c:numCache>
            </c:numRef>
          </c:cat>
          <c:val>
            <c:numRef>
              <c:f>'PROYECTO GESTUA'!$G$25:$G$28</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4-C47C-499D-8ADB-53F1816DA58A}"/>
            </c:ext>
          </c:extLst>
        </c:ser>
        <c:dLbls>
          <c:showLegendKey val="0"/>
          <c:showVal val="1"/>
          <c:showCatName val="0"/>
          <c:showSerName val="0"/>
          <c:showPercent val="0"/>
          <c:showBubbleSize val="0"/>
        </c:dLbls>
        <c:gapWidth val="100"/>
        <c:shape val="box"/>
        <c:axId val="-969481536"/>
        <c:axId val="-969476096"/>
        <c:axId val="-971170432"/>
      </c:bar3DChart>
      <c:catAx>
        <c:axId val="-969481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9476096"/>
        <c:crosses val="autoZero"/>
        <c:auto val="1"/>
        <c:lblAlgn val="ctr"/>
        <c:lblOffset val="100"/>
        <c:noMultiLvlLbl val="0"/>
      </c:catAx>
      <c:valAx>
        <c:axId val="-969476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9481536"/>
        <c:crosses val="autoZero"/>
        <c:crossBetween val="between"/>
      </c:valAx>
      <c:serAx>
        <c:axId val="-971170432"/>
        <c:scaling>
          <c:orientation val="minMax"/>
        </c:scaling>
        <c:delete val="1"/>
        <c:axPos val="b"/>
        <c:majorTickMark val="out"/>
        <c:minorTickMark val="none"/>
        <c:tickLblPos val="nextTo"/>
        <c:crossAx val="-969476096"/>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EVENTOS DE TRANSFERENCIA DE INFORMACIÓN Y/O CONOCIMIENTO A LOS FUNCIONARIOS DEPARTAMENTALES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GESTUA'!$C$30:$C$34</c:f>
              <c:strCache>
                <c:ptCount val="5"/>
                <c:pt idx="0">
                  <c:v>2019</c:v>
                </c:pt>
                <c:pt idx="1">
                  <c:v>2020</c:v>
                </c:pt>
                <c:pt idx="2">
                  <c:v>2021</c:v>
                </c:pt>
                <c:pt idx="3">
                  <c:v>2022</c:v>
                </c:pt>
                <c:pt idx="4">
                  <c:v>2019 - 2022</c:v>
                </c:pt>
              </c:strCache>
            </c:strRef>
          </c:cat>
          <c:val>
            <c:numRef>
              <c:f>'PROYECTO GESTUA'!$D$30:$D$34</c:f>
              <c:numCache>
                <c:formatCode>General</c:formatCode>
                <c:ptCount val="5"/>
                <c:pt idx="0">
                  <c:v>2</c:v>
                </c:pt>
                <c:pt idx="1">
                  <c:v>2</c:v>
                </c:pt>
                <c:pt idx="2">
                  <c:v>2</c:v>
                </c:pt>
                <c:pt idx="3">
                  <c:v>2</c:v>
                </c:pt>
                <c:pt idx="4">
                  <c:v>8</c:v>
                </c:pt>
              </c:numCache>
            </c:numRef>
          </c:val>
          <c:extLst xmlns:c16r2="http://schemas.microsoft.com/office/drawing/2015/06/chart">
            <c:ext xmlns:c16="http://schemas.microsoft.com/office/drawing/2014/chart" uri="{C3380CC4-5D6E-409C-BE32-E72D297353CC}">
              <c16:uniqueId val="{00000000-0709-4F6E-9C33-BF7DE386FD66}"/>
            </c:ext>
          </c:extLst>
        </c:ser>
        <c:ser>
          <c:idx val="1"/>
          <c:order val="1"/>
          <c:tx>
            <c:strRef>
              <c:f>'PROYECTO GESTUA'!$E$4</c:f>
              <c:strCache>
                <c:ptCount val="1"/>
                <c:pt idx="0">
                  <c:v>EJECUTADO</c:v>
                </c:pt>
              </c:strCache>
            </c:strRef>
          </c:tx>
          <c:spPr>
            <a:solidFill>
              <a:srgbClr val="00B050"/>
            </a:solidFill>
            <a:ln>
              <a:noFill/>
            </a:ln>
            <a:effectLst/>
          </c:spPr>
          <c:invertIfNegative val="0"/>
          <c:dLbls>
            <c:delete val="1"/>
          </c:dLbls>
          <c:cat>
            <c:strRef>
              <c:f>'PROYECTO GESTUA'!$C$30:$C$34</c:f>
              <c:strCache>
                <c:ptCount val="5"/>
                <c:pt idx="0">
                  <c:v>2019</c:v>
                </c:pt>
                <c:pt idx="1">
                  <c:v>2020</c:v>
                </c:pt>
                <c:pt idx="2">
                  <c:v>2021</c:v>
                </c:pt>
                <c:pt idx="3">
                  <c:v>2022</c:v>
                </c:pt>
                <c:pt idx="4">
                  <c:v>2019 - 2022</c:v>
                </c:pt>
              </c:strCache>
            </c:strRef>
          </c:cat>
          <c:val>
            <c:numRef>
              <c:f>'PROYECTO GESTUA'!$E$30:$E$34</c:f>
              <c:numCache>
                <c:formatCode>General</c:formatCode>
                <c:ptCount val="5"/>
                <c:pt idx="0">
                  <c:v>2</c:v>
                </c:pt>
                <c:pt idx="1">
                  <c:v>2</c:v>
                </c:pt>
                <c:pt idx="2">
                  <c:v>2</c:v>
                </c:pt>
                <c:pt idx="3">
                  <c:v>2</c:v>
                </c:pt>
                <c:pt idx="4">
                  <c:v>8</c:v>
                </c:pt>
              </c:numCache>
            </c:numRef>
          </c:val>
          <c:extLst xmlns:c16r2="http://schemas.microsoft.com/office/drawing/2015/06/chart">
            <c:ext xmlns:c16="http://schemas.microsoft.com/office/drawing/2014/chart" uri="{C3380CC4-5D6E-409C-BE32-E72D297353CC}">
              <c16:uniqueId val="{00000001-0709-4F6E-9C33-BF7DE386FD66}"/>
            </c:ext>
          </c:extLst>
        </c:ser>
        <c:dLbls>
          <c:showLegendKey val="0"/>
          <c:showVal val="1"/>
          <c:showCatName val="0"/>
          <c:showSerName val="0"/>
          <c:showPercent val="0"/>
          <c:showBubbleSize val="0"/>
        </c:dLbls>
        <c:gapWidth val="269"/>
        <c:axId val="-969475552"/>
        <c:axId val="-969475008"/>
      </c:barChart>
      <c:lineChart>
        <c:grouping val="standard"/>
        <c:varyColors val="0"/>
        <c:ser>
          <c:idx val="2"/>
          <c:order val="2"/>
          <c:tx>
            <c:strRef>
              <c:f>'PROYECTO GESTUA'!$F$4</c:f>
              <c:strCache>
                <c:ptCount val="1"/>
                <c:pt idx="0">
                  <c:v>CUMPLIMIENTO</c:v>
                </c:pt>
              </c:strCache>
            </c:strRef>
          </c:tx>
          <c:spPr>
            <a:ln w="25400" cap="rnd">
              <a:noFill/>
              <a:round/>
            </a:ln>
            <a:effectLst/>
          </c:spPr>
          <c:marker>
            <c:symbol val="none"/>
          </c:marker>
          <c:dLbls>
            <c:dLbl>
              <c:idx val="0"/>
              <c:layout>
                <c:manualLayout>
                  <c:x val="-3.4734349235557162E-2"/>
                  <c:y val="-0.105833333333333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09-4F6E-9C33-BF7DE386FD66}"/>
                </c:ext>
                <c:ext xmlns:c15="http://schemas.microsoft.com/office/drawing/2012/chart" uri="{CE6537A1-D6FC-4f65-9D91-7224C49458BB}">
                  <c15:layout/>
                </c:ext>
              </c:extLst>
            </c:dLbl>
            <c:dLbl>
              <c:idx val="1"/>
              <c:layout>
                <c:manualLayout>
                  <c:x val="-2.6050761926667856E-2"/>
                  <c:y val="-0.109361111111111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09-4F6E-9C33-BF7DE386FD66}"/>
                </c:ext>
                <c:ext xmlns:c15="http://schemas.microsoft.com/office/drawing/2012/chart" uri="{CE6537A1-D6FC-4f65-9D91-7224C49458BB}">
                  <c15:layout/>
                </c:ext>
              </c:extLst>
            </c:dLbl>
            <c:dLbl>
              <c:idx val="2"/>
              <c:layout>
                <c:manualLayout>
                  <c:x val="-3.2997631773779353E-2"/>
                  <c:y val="-0.105833333333333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09-4F6E-9C33-BF7DE386FD66}"/>
                </c:ext>
                <c:ext xmlns:c15="http://schemas.microsoft.com/office/drawing/2012/chart" uri="{CE6537A1-D6FC-4f65-9D91-7224C49458BB}">
                  <c15:layout/>
                </c:ext>
              </c:extLst>
            </c:dLbl>
            <c:dLbl>
              <c:idx val="3"/>
              <c:layout>
                <c:manualLayout>
                  <c:x val="-2.4314044464890001E-2"/>
                  <c:y val="-0.109361111111111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09-4F6E-9C33-BF7DE386FD66}"/>
                </c:ext>
                <c:ext xmlns:c15="http://schemas.microsoft.com/office/drawing/2012/chart" uri="{CE6537A1-D6FC-4f65-9D91-7224C49458BB}">
                  <c15:layout/>
                </c:ext>
              </c:extLst>
            </c:dLbl>
            <c:dLbl>
              <c:idx val="4"/>
              <c:layout>
                <c:manualLayout>
                  <c:x val="-4.5154654006224287E-2"/>
                  <c:y val="-0.469194444444444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09-4F6E-9C33-BF7DE386FD6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GESTUA'!$C$30:$C$34</c:f>
              <c:strCache>
                <c:ptCount val="5"/>
                <c:pt idx="0">
                  <c:v>2019</c:v>
                </c:pt>
                <c:pt idx="1">
                  <c:v>2020</c:v>
                </c:pt>
                <c:pt idx="2">
                  <c:v>2021</c:v>
                </c:pt>
                <c:pt idx="3">
                  <c:v>2022</c:v>
                </c:pt>
                <c:pt idx="4">
                  <c:v>2019 - 2022</c:v>
                </c:pt>
              </c:strCache>
            </c:strRef>
          </c:cat>
          <c:val>
            <c:numRef>
              <c:f>'PROYECTO GESTUA'!$F$30:$F$34</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2-0709-4F6E-9C33-BF7DE386FD66}"/>
            </c:ext>
          </c:extLst>
        </c:ser>
        <c:dLbls>
          <c:showLegendKey val="0"/>
          <c:showVal val="1"/>
          <c:showCatName val="0"/>
          <c:showSerName val="0"/>
          <c:showPercent val="0"/>
          <c:showBubbleSize val="0"/>
        </c:dLbls>
        <c:marker val="1"/>
        <c:smooth val="0"/>
        <c:axId val="-969472832"/>
        <c:axId val="-969474464"/>
      </c:lineChart>
      <c:catAx>
        <c:axId val="-96947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9475008"/>
        <c:crosses val="autoZero"/>
        <c:auto val="1"/>
        <c:lblAlgn val="ctr"/>
        <c:lblOffset val="100"/>
        <c:noMultiLvlLbl val="0"/>
      </c:catAx>
      <c:valAx>
        <c:axId val="-96947500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9475552"/>
        <c:crosses val="autoZero"/>
        <c:crossBetween val="between"/>
        <c:majorUnit val="2"/>
      </c:valAx>
      <c:valAx>
        <c:axId val="-969474464"/>
        <c:scaling>
          <c:orientation val="minMax"/>
        </c:scaling>
        <c:delete val="1"/>
        <c:axPos val="r"/>
        <c:numFmt formatCode="0%" sourceLinked="1"/>
        <c:majorTickMark val="out"/>
        <c:minorTickMark val="none"/>
        <c:tickLblPos val="nextTo"/>
        <c:crossAx val="-969472832"/>
        <c:crosses val="max"/>
        <c:crossBetween val="between"/>
      </c:valAx>
      <c:catAx>
        <c:axId val="-969472832"/>
        <c:scaling>
          <c:orientation val="minMax"/>
        </c:scaling>
        <c:delete val="1"/>
        <c:axPos val="b"/>
        <c:numFmt formatCode="General" sourceLinked="1"/>
        <c:majorTickMark val="out"/>
        <c:minorTickMark val="none"/>
        <c:tickLblPos val="nextTo"/>
        <c:crossAx val="-969474464"/>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(2019 - 2022)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EVENTOS DE TRANSFERENCIA DE INFORMACIÓN Y/O CONOCIMIENTO A LOS FUNCIONARIOS DEPARTAMENTALES</a:t>
            </a:r>
            <a:endParaRPr lang="es-CO" sz="1400">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GESTUA'!$G$4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145165279393608E-3"/>
                  <c:y val="-3.1749999999999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58-4962-8F45-BFE4EA35FAF6}"/>
                </c:ext>
                <c:ext xmlns:c15="http://schemas.microsoft.com/office/drawing/2012/chart" uri="{CE6537A1-D6FC-4f65-9D91-7224C49458BB}">
                  <c15:layout/>
                </c:ext>
              </c:extLst>
            </c:dLbl>
            <c:dLbl>
              <c:idx val="1"/>
              <c:layout>
                <c:manualLayout>
                  <c:x val="-6.2864879803986107E-17"/>
                  <c:y val="-5.2916666666666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58-4962-8F45-BFE4EA35FAF6}"/>
                </c:ext>
                <c:ext xmlns:c15="http://schemas.microsoft.com/office/drawing/2012/chart" uri="{CE6537A1-D6FC-4f65-9D91-7224C49458BB}">
                  <c15:layout/>
                </c:ext>
              </c:extLst>
            </c:dLbl>
            <c:dLbl>
              <c:idx val="2"/>
              <c:layout>
                <c:manualLayout>
                  <c:x val="-1.7145165279393293E-3"/>
                  <c:y val="-5.291666666666666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58-4962-8F45-BFE4EA35FAF6}"/>
                </c:ext>
                <c:ext xmlns:c15="http://schemas.microsoft.com/office/drawing/2012/chart" uri="{CE6537A1-D6FC-4f65-9D91-7224C49458BB}">
                  <c15:layout/>
                </c:ext>
              </c:extLst>
            </c:dLbl>
            <c:dLbl>
              <c:idx val="3"/>
              <c:layout>
                <c:manualLayout>
                  <c:x val="-1.2572975960797221E-16"/>
                  <c:y val="-4.23333333333333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58-4962-8F45-BFE4EA35FAF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'PROYECTO GESTUA'!$C$30:$C$33</c:f>
              <c:numCache>
                <c:formatCode>General</c:formatCode>
                <c:ptCount val="4"/>
                <c:pt idx="0">
                  <c:v>2019</c:v>
                </c:pt>
                <c:pt idx="1">
                  <c:v>2020</c:v>
                </c:pt>
                <c:pt idx="2">
                  <c:v>2021</c:v>
                </c:pt>
                <c:pt idx="3">
                  <c:v>2022</c:v>
                </c:pt>
              </c:numCache>
            </c:numRef>
          </c:cat>
          <c:val>
            <c:numRef>
              <c:f>'PROYECTO GESTUA'!$G$30:$G$33</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0-C458-4962-8F45-BFE4EA35FAF6}"/>
            </c:ext>
          </c:extLst>
        </c:ser>
        <c:dLbls>
          <c:showLegendKey val="0"/>
          <c:showVal val="1"/>
          <c:showCatName val="0"/>
          <c:showSerName val="0"/>
          <c:showPercent val="0"/>
          <c:showBubbleSize val="0"/>
        </c:dLbls>
        <c:gapWidth val="100"/>
        <c:shape val="box"/>
        <c:axId val="-969472288"/>
        <c:axId val="-969471744"/>
        <c:axId val="-971174800"/>
      </c:bar3DChart>
      <c:catAx>
        <c:axId val="-9694722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9471744"/>
        <c:crosses val="autoZero"/>
        <c:auto val="1"/>
        <c:lblAlgn val="ctr"/>
        <c:lblOffset val="100"/>
        <c:noMultiLvlLbl val="0"/>
      </c:catAx>
      <c:valAx>
        <c:axId val="-969471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9472288"/>
        <c:crosses val="autoZero"/>
        <c:crossBetween val="between"/>
      </c:valAx>
      <c:serAx>
        <c:axId val="-971174800"/>
        <c:scaling>
          <c:orientation val="minMax"/>
        </c:scaling>
        <c:delete val="1"/>
        <c:axPos val="b"/>
        <c:majorTickMark val="out"/>
        <c:minorTickMark val="none"/>
        <c:tickLblPos val="nextTo"/>
        <c:crossAx val="-969471744"/>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b="1" baseline="0">
                <a:solidFill>
                  <a:sysClr val="windowText" lastClr="000000"/>
                </a:solidFill>
                <a:latin typeface="Arial" panose="020B0604020202020204" pitchFamily="34" charset="0"/>
                <a:cs typeface="Arial" panose="020B0604020202020204" pitchFamily="34" charset="0"/>
              </a:rPr>
              <a:t>PROYECTO DE INVERSIÓN  - GESTUA </a:t>
            </a:r>
            <a:endParaRPr lang="es-CO" sz="2000" b="1">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'PROYECTO GESTUA'!$D$4</c:f>
              <c:strCache>
                <c:ptCount val="1"/>
                <c:pt idx="0">
                  <c:v>META</c:v>
                </c:pt>
              </c:strCache>
            </c:strRef>
          </c:tx>
          <c:spPr>
            <a:solidFill>
              <a:schemeClr val="accent1"/>
            </a:solidFill>
            <a:ln>
              <a:noFill/>
            </a:ln>
            <a:effectLst/>
            <a:scene3d>
              <a:camera prst="orthographicFront"/>
              <a:lightRig rig="threePt" dir="t"/>
            </a:scene3d>
            <a:sp3d>
              <a:bevelT w="63500" h="63500"/>
            </a:sp3d>
          </c:spPr>
          <c:invertIfNegative val="0"/>
          <c:dLbls>
            <c:dLbl>
              <c:idx val="0"/>
              <c:layout>
                <c:manualLayout>
                  <c:x val="-1.0419694804607191E-17"/>
                  <c:y val="0.165308619477780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46-44F5-9362-688B397DBA1A}"/>
                </c:ext>
                <c:ext xmlns:c15="http://schemas.microsoft.com/office/drawing/2012/chart" uri="{CE6537A1-D6FC-4f65-9D91-7224C49458BB}">
                  <c15:layout/>
                </c:ext>
              </c:extLst>
            </c:dLbl>
            <c:dLbl>
              <c:idx val="1"/>
              <c:layout>
                <c:manualLayout>
                  <c:x val="0"/>
                  <c:y val="0.260820266287165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46-44F5-9362-688B397DBA1A}"/>
                </c:ext>
                <c:ext xmlns:c15="http://schemas.microsoft.com/office/drawing/2012/chart" uri="{CE6537A1-D6FC-4f65-9D91-7224C49458BB}">
                  <c15:layout/>
                </c:ext>
              </c:extLst>
            </c:dLbl>
            <c:dLbl>
              <c:idx val="2"/>
              <c:layout>
                <c:manualLayout>
                  <c:x val="5.6835355493504687E-4"/>
                  <c:y val="0.11847117729240969"/>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F46-44F5-9362-688B397DBA1A}"/>
                </c:ext>
                <c:ext xmlns:c15="http://schemas.microsoft.com/office/drawing/2012/chart" uri="{CE6537A1-D6FC-4f65-9D91-7224C49458BB}">
                  <c15:layout>
                    <c:manualLayout>
                      <c:w val="3.8784446588773287E-2"/>
                      <c:h val="6.1807056060303657E-2"/>
                    </c:manualLayout>
                  </c15:layout>
                </c:ext>
              </c:extLst>
            </c:dLbl>
            <c:dLbl>
              <c:idx val="3"/>
              <c:layout>
                <c:manualLayout>
                  <c:x val="-1.1367071098702605E-3"/>
                  <c:y val="0.21673796775975726"/>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F46-44F5-9362-688B397DBA1A}"/>
                </c:ext>
                <c:ext xmlns:c15="http://schemas.microsoft.com/office/drawing/2012/chart" uri="{CE6537A1-D6FC-4f65-9D91-7224C49458BB}">
                  <c15:layout>
                    <c:manualLayout>
                      <c:w val="4.7878103467735376E-2"/>
                      <c:h val="6.7317343376229688E-2"/>
                    </c:manualLayout>
                  </c15:layout>
                </c:ext>
              </c:extLst>
            </c:dLbl>
            <c:dLbl>
              <c:idx val="4"/>
              <c:layout>
                <c:manualLayout>
                  <c:x val="-8.335755843685753E-17"/>
                  <c:y val="0.13959394533679281"/>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F46-44F5-9362-688B397DBA1A}"/>
                </c:ext>
                <c:ext xmlns:c15="http://schemas.microsoft.com/office/drawing/2012/chart" uri="{CE6537A1-D6FC-4f65-9D91-7224C49458BB}">
                  <c15:layout>
                    <c:manualLayout>
                      <c:w val="6.4928710115789282E-2"/>
                      <c:h val="8.0174680446723767E-2"/>
                    </c:manualLayout>
                  </c15:layout>
                </c:ext>
              </c:extLst>
            </c:dLbl>
            <c:dLbl>
              <c:idx val="5"/>
              <c:layout>
                <c:manualLayout>
                  <c:x val="-1.1366623576218404E-3"/>
                  <c:y val="0.24245264190074534"/>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F46-44F5-9362-688B397DBA1A}"/>
                </c:ext>
                <c:ext xmlns:c15="http://schemas.microsoft.com/office/drawing/2012/chart" uri="{CE6537A1-D6FC-4f65-9D91-7224C49458BB}">
                  <c15:layout>
                    <c:manualLayout>
                      <c:w val="3.4237618149292243E-2"/>
                      <c:h val="6.7317343376229688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('PROYECTO GESTUA'!$B$9:$C$9,'PROYECTO GESTUA'!$B$14:$C$14,'PROYECTO GESTUA'!$B$19:$C$19,'PROYECTO GESTUA'!$B$24:$C$24,'PROYECTO GESTUA'!$B$29:$C$29,'PROYECTO GESTUA'!$B$34:$C$34)</c:f>
              <c:multiLvlStrCache>
                <c:ptCount val="6"/>
                <c:lvl>
                  <c:pt idx="0">
                    <c:v>2019 - 2022</c:v>
                  </c:pt>
                  <c:pt idx="1">
                    <c:v>2019 - 2022</c:v>
                  </c:pt>
                  <c:pt idx="2">
                    <c:v>2019 - 2022</c:v>
                  </c:pt>
                  <c:pt idx="3">
                    <c:v>2019 - 2022</c:v>
                  </c:pt>
                  <c:pt idx="4">
                    <c:v>2019 - 2022</c:v>
                  </c:pt>
                  <c:pt idx="5">
                    <c:v>2019 - 2022</c:v>
                  </c:pt>
                </c:lvl>
                <c:lvl>
                  <c:pt idx="0">
                    <c:v>DOCUMENTOS DE LINEAMIENTOS TÉCNICOS ELABORADOS - TERRITORIAL </c:v>
                  </c:pt>
                  <c:pt idx="1">
                    <c:v>MAPAS DE ZONIFICACIÓN ELABORADOS</c:v>
                  </c:pt>
                  <c:pt idx="2">
                    <c:v>PLANES DE ORDENAMIENTO PRODUCTIVO FORMULADOS</c:v>
                  </c:pt>
                  <c:pt idx="3">
                    <c:v>DOCUMENTOS DE EVALUACIÓN ELABORADOS</c:v>
                  </c:pt>
                  <c:pt idx="4">
                    <c:v>DOCUMENTOS DE PLANEACIÓN ELABORADOS: LINEAMIENTOS, CRITERIOS E INSTRUMENTOS CATEGORÍA NACIONAL</c:v>
                  </c:pt>
                  <c:pt idx="5">
                    <c:v>EVENTOS DE TRANSFERENCIA DE INFORMACIÓN Y/O CONOCIMIENTO A LOS FUNCIONARIOS DEPARTAMENTALES</c:v>
                  </c:pt>
                </c:lvl>
              </c:multiLvlStrCache>
            </c:multiLvlStrRef>
          </c:cat>
          <c:val>
            <c:numRef>
              <c:f>('PROYECTO GESTUA'!$D$9,'PROYECTO GESTUA'!$D$14,'PROYECTO GESTUA'!$D$19,'PROYECTO GESTUA'!$D$24,'PROYECTO GESTUA'!$D$29,'PROYECTO GESTUA'!$D$34)</c:f>
              <c:numCache>
                <c:formatCode>General</c:formatCode>
                <c:ptCount val="6"/>
                <c:pt idx="0">
                  <c:v>10</c:v>
                </c:pt>
                <c:pt idx="1">
                  <c:v>12</c:v>
                </c:pt>
                <c:pt idx="2">
                  <c:v>4</c:v>
                </c:pt>
                <c:pt idx="3">
                  <c:v>8</c:v>
                </c:pt>
                <c:pt idx="4">
                  <c:v>4</c:v>
                </c:pt>
                <c:pt idx="5">
                  <c:v>8</c:v>
                </c:pt>
              </c:numCache>
            </c:numRef>
          </c:val>
          <c:extLst xmlns:c16r2="http://schemas.microsoft.com/office/drawing/2015/06/chart">
            <c:ext xmlns:c16="http://schemas.microsoft.com/office/drawing/2014/chart" uri="{C3380CC4-5D6E-409C-BE32-E72D297353CC}">
              <c16:uniqueId val="{00000000-DF46-44F5-9362-688B397DBA1A}"/>
            </c:ext>
          </c:extLst>
        </c:ser>
        <c:ser>
          <c:idx val="1"/>
          <c:order val="1"/>
          <c:tx>
            <c:strRef>
              <c:f>'PROYECTO GESTUA'!$E$4</c:f>
              <c:strCache>
                <c:ptCount val="1"/>
                <c:pt idx="0">
                  <c:v>EJECUTADO</c:v>
                </c:pt>
              </c:strCache>
            </c:strRef>
          </c:tx>
          <c:spPr>
            <a:solidFill>
              <a:schemeClr val="accent2"/>
            </a:solidFill>
            <a:ln>
              <a:noFill/>
            </a:ln>
            <a:effectLst/>
            <a:scene3d>
              <a:camera prst="orthographicFront"/>
              <a:lightRig rig="threePt" dir="t"/>
            </a:scene3d>
            <a:sp3d>
              <a:bevelT w="63500" h="63500"/>
            </a:sp3d>
          </c:spPr>
          <c:invertIfNegative val="0"/>
          <c:dLbls>
            <c:dLbl>
              <c:idx val="0"/>
              <c:layout>
                <c:manualLayout>
                  <c:x val="0"/>
                  <c:y val="0.163471857039138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46-44F5-9362-688B397DBA1A}"/>
                </c:ext>
                <c:ext xmlns:c15="http://schemas.microsoft.com/office/drawing/2012/chart" uri="{CE6537A1-D6FC-4f65-9D91-7224C49458BB}">
                  <c15:layout/>
                </c:ext>
              </c:extLst>
            </c:dLbl>
            <c:dLbl>
              <c:idx val="1"/>
              <c:layout>
                <c:manualLayout>
                  <c:x val="1.1367071098702189E-3"/>
                  <c:y val="0.260820266287165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46-44F5-9362-688B397DBA1A}"/>
                </c:ext>
                <c:ext xmlns:c15="http://schemas.microsoft.com/office/drawing/2012/chart" uri="{CE6537A1-D6FC-4f65-9D91-7224C49458BB}">
                  <c15:layout/>
                </c:ext>
              </c:extLst>
            </c:dLbl>
            <c:dLbl>
              <c:idx val="2"/>
              <c:layout>
                <c:manualLayout>
                  <c:x val="0"/>
                  <c:y val="0.11938955851173069"/>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46-44F5-9362-688B397DBA1A}"/>
                </c:ext>
                <c:ext xmlns:c15="http://schemas.microsoft.com/office/drawing/2012/chart" uri="{CE6537A1-D6FC-4f65-9D91-7224C49458BB}">
                  <c15:layout>
                    <c:manualLayout>
                      <c:w val="4.2194567918384072E-2"/>
                      <c:h val="5.8133531183019636E-2"/>
                    </c:manualLayout>
                  </c15:layout>
                </c:ext>
              </c:extLst>
            </c:dLbl>
            <c:dLbl>
              <c:idx val="3"/>
              <c:layout>
                <c:manualLayout>
                  <c:x val="-3.4101213296107817E-3"/>
                  <c:y val="0.11938955851173069"/>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F46-44F5-9362-688B397DBA1A}"/>
                </c:ext>
                <c:ext xmlns:c15="http://schemas.microsoft.com/office/drawing/2012/chart" uri="{CE6537A1-D6FC-4f65-9D91-7224C49458BB}">
                  <c15:layout>
                    <c:manualLayout>
                      <c:w val="5.2424931907216414E-2"/>
                      <c:h val="6.9154105814871705E-2"/>
                    </c:manualLayout>
                  </c15:layout>
                </c:ext>
              </c:extLst>
            </c:dLbl>
            <c:dLbl>
              <c:idx val="4"/>
              <c:layout>
                <c:manualLayout>
                  <c:x val="3.4101213296106984E-3"/>
                  <c:y val="0.13592049277299048"/>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F46-44F5-9362-688B397DBA1A}"/>
                </c:ext>
                <c:ext xmlns:c15="http://schemas.microsoft.com/office/drawing/2012/chart" uri="{CE6537A1-D6FC-4f65-9D91-7224C49458BB}">
                  <c15:layout>
                    <c:manualLayout>
                      <c:w val="5.8108467456567718E-2"/>
                      <c:h val="6.5480580937587671E-2"/>
                    </c:manualLayout>
                  </c15:layout>
                </c:ext>
              </c:extLst>
            </c:dLbl>
            <c:dLbl>
              <c:idx val="5"/>
              <c:layout>
                <c:manualLayout>
                  <c:x val="-3.4100765773625282E-3"/>
                  <c:y val="0.23326882970753529"/>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46-44F5-9362-688B397DBA1A}"/>
                </c:ext>
                <c:ext xmlns:c15="http://schemas.microsoft.com/office/drawing/2012/chart" uri="{CE6537A1-D6FC-4f65-9D91-7224C49458BB}">
                  <c15:layout>
                    <c:manualLayout>
                      <c:w val="3.3100911039421983E-2"/>
                      <c:h val="6.1807056060303657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('PROYECTO GESTUA'!$B$9:$C$9,'PROYECTO GESTUA'!$B$14:$C$14,'PROYECTO GESTUA'!$B$19:$C$19,'PROYECTO GESTUA'!$B$24:$C$24,'PROYECTO GESTUA'!$B$29:$C$29,'PROYECTO GESTUA'!$B$34:$C$34)</c:f>
              <c:multiLvlStrCache>
                <c:ptCount val="6"/>
                <c:lvl>
                  <c:pt idx="0">
                    <c:v>2019 - 2022</c:v>
                  </c:pt>
                  <c:pt idx="1">
                    <c:v>2019 - 2022</c:v>
                  </c:pt>
                  <c:pt idx="2">
                    <c:v>2019 - 2022</c:v>
                  </c:pt>
                  <c:pt idx="3">
                    <c:v>2019 - 2022</c:v>
                  </c:pt>
                  <c:pt idx="4">
                    <c:v>2019 - 2022</c:v>
                  </c:pt>
                  <c:pt idx="5">
                    <c:v>2019 - 2022</c:v>
                  </c:pt>
                </c:lvl>
                <c:lvl>
                  <c:pt idx="0">
                    <c:v>DOCUMENTOS DE LINEAMIENTOS TÉCNICOS ELABORADOS - TERRITORIAL </c:v>
                  </c:pt>
                  <c:pt idx="1">
                    <c:v>MAPAS DE ZONIFICACIÓN ELABORADOS</c:v>
                  </c:pt>
                  <c:pt idx="2">
                    <c:v>PLANES DE ORDENAMIENTO PRODUCTIVO FORMULADOS</c:v>
                  </c:pt>
                  <c:pt idx="3">
                    <c:v>DOCUMENTOS DE EVALUACIÓN ELABORADOS</c:v>
                  </c:pt>
                  <c:pt idx="4">
                    <c:v>DOCUMENTOS DE PLANEACIÓN ELABORADOS: LINEAMIENTOS, CRITERIOS E INSTRUMENTOS CATEGORÍA NACIONAL</c:v>
                  </c:pt>
                  <c:pt idx="5">
                    <c:v>EVENTOS DE TRANSFERENCIA DE INFORMACIÓN Y/O CONOCIMIENTO A LOS FUNCIONARIOS DEPARTAMENTALES</c:v>
                  </c:pt>
                </c:lvl>
              </c:multiLvlStrCache>
            </c:multiLvlStrRef>
          </c:cat>
          <c:val>
            <c:numRef>
              <c:f>('PROYECTO GESTUA'!$E$9,'PROYECTO GESTUA'!$E$14,'PROYECTO GESTUA'!$E$19,'PROYECTO GESTUA'!$E$24,'PROYECTO GESTUA'!$E$29,'PROYECTO GESTUA'!$E$34)</c:f>
              <c:numCache>
                <c:formatCode>General</c:formatCode>
                <c:ptCount val="6"/>
                <c:pt idx="0">
                  <c:v>10</c:v>
                </c:pt>
                <c:pt idx="1">
                  <c:v>12</c:v>
                </c:pt>
                <c:pt idx="2">
                  <c:v>4</c:v>
                </c:pt>
                <c:pt idx="3">
                  <c:v>4</c:v>
                </c:pt>
                <c:pt idx="4">
                  <c:v>4</c:v>
                </c:pt>
                <c:pt idx="5">
                  <c:v>8</c:v>
                </c:pt>
              </c:numCache>
            </c:numRef>
          </c:val>
          <c:extLst xmlns:c16r2="http://schemas.microsoft.com/office/drawing/2015/06/chart">
            <c:ext xmlns:c16="http://schemas.microsoft.com/office/drawing/2014/chart" uri="{C3380CC4-5D6E-409C-BE32-E72D297353CC}">
              <c16:uniqueId val="{00000001-DF46-44F5-9362-688B397DBA1A}"/>
            </c:ext>
          </c:extLst>
        </c:ser>
        <c:dLbls>
          <c:showLegendKey val="0"/>
          <c:showVal val="0"/>
          <c:showCatName val="0"/>
          <c:showSerName val="0"/>
          <c:showPercent val="0"/>
          <c:showBubbleSize val="0"/>
        </c:dLbls>
        <c:gapWidth val="219"/>
        <c:axId val="-968938736"/>
        <c:axId val="-968937648"/>
        <c:extLst xmlns:c16r2="http://schemas.microsoft.com/office/drawing/2015/06/chart">
          <c:ext xmlns:c15="http://schemas.microsoft.com/office/drawing/2012/chart" uri="{02D57815-91ED-43cb-92C2-25804820EDAC}">
            <c15:filteredBarSeries>
              <c15:ser>
                <c:idx val="3"/>
                <c:order val="3"/>
                <c:tx>
                  <c:strRef>
                    <c:extLst xmlns:c16r2="http://schemas.microsoft.com/office/drawing/2015/06/chart">
                      <c:ext uri="{02D57815-91ED-43cb-92C2-25804820EDAC}">
                        <c15:formulaRef>
                          <c15:sqref>'PROYECTO GESTUA'!$G$4</c15:sqref>
                        </c15:formulaRef>
                      </c:ext>
                    </c:extLst>
                    <c:strCache>
                      <c:ptCount val="1"/>
                      <c:pt idx="0">
                        <c:v>AVANCE ACUMULADO / META</c:v>
                      </c:pt>
                    </c:strCache>
                  </c:strRef>
                </c:tx>
                <c:spPr>
                  <a:solidFill>
                    <a:schemeClr val="accent4"/>
                  </a:solidFill>
                  <a:ln>
                    <a:noFill/>
                  </a:ln>
                  <a:effectLst/>
                </c:spPr>
                <c:invertIfNegative val="0"/>
                <c:cat>
                  <c:multiLvlStrRef>
                    <c:extLst xmlns:c16r2="http://schemas.microsoft.com/office/drawing/2015/06/chart">
                      <c:ext uri="{02D57815-91ED-43cb-92C2-25804820EDAC}">
                        <c15:formulaRef>
                          <c15:sqref>('PROYECTO GESTUA'!$B$9:$C$9,'PROYECTO GESTUA'!$B$14:$C$14,'PROYECTO GESTUA'!$B$19:$C$19,'PROYECTO GESTUA'!$B$24:$C$24,'PROYECTO GESTUA'!$B$29:$C$29,'PROYECTO GESTUA'!$B$34:$C$34)</c15:sqref>
                        </c15:formulaRef>
                      </c:ext>
                    </c:extLst>
                    <c:multiLvlStrCache>
                      <c:ptCount val="6"/>
                      <c:lvl>
                        <c:pt idx="0">
                          <c:v>2019 - 2022</c:v>
                        </c:pt>
                        <c:pt idx="1">
                          <c:v>2019 - 2022</c:v>
                        </c:pt>
                        <c:pt idx="2">
                          <c:v>2019 - 2022</c:v>
                        </c:pt>
                        <c:pt idx="3">
                          <c:v>2019 - 2022</c:v>
                        </c:pt>
                        <c:pt idx="4">
                          <c:v>2019 - 2022</c:v>
                        </c:pt>
                        <c:pt idx="5">
                          <c:v>2019 - 2022</c:v>
                        </c:pt>
                      </c:lvl>
                      <c:lvl>
                        <c:pt idx="0">
                          <c:v>DOCUMENTOS DE LINEAMIENTOS TÉCNICOS ELABORADOS - TERRITORIAL </c:v>
                        </c:pt>
                        <c:pt idx="1">
                          <c:v>MAPAS DE ZONIFICACIÓN ELABORADOS</c:v>
                        </c:pt>
                        <c:pt idx="2">
                          <c:v>PLANES DE ORDENAMIENTO PRODUCTIVO FORMULADOS</c:v>
                        </c:pt>
                        <c:pt idx="3">
                          <c:v>DOCUMENTOS DE EVALUACIÓN ELABORADOS</c:v>
                        </c:pt>
                        <c:pt idx="4">
                          <c:v>DOCUMENTOS DE PLANEACIÓN ELABORADOS: LINEAMIENTOS, CRITERIOS E INSTRUMENTOS CATEGORÍA NACIONAL</c:v>
                        </c:pt>
                        <c:pt idx="5">
                          <c:v>EVENTOS DE TRANSFERENCIA DE INFORMACIÓN Y/O CONOCIMIENTO A LOS FUNCIONARIOS DEPARTAMENTALES</c:v>
                        </c:pt>
                      </c:lvl>
                    </c:multiLvlStrCache>
                  </c:multiLvlStrRef>
                </c:cat>
                <c:val>
                  <c:numRef>
                    <c:extLst xmlns:c16r2="http://schemas.microsoft.com/office/drawing/2015/06/chart">
                      <c:ext uri="{02D57815-91ED-43cb-92C2-25804820EDAC}">
                        <c15:formulaRef>
                          <c15:sqref>('PROYECTO GESTUA'!$G$9,'PROYECTO GESTUA'!$G$14,'PROYECTO GESTUA'!$G$19,'PROYECTO GESTUA'!$G$24,'PROYECTO GESTUA'!$G$29,'PROYECTO GESTUA'!$G$34)</c15:sqref>
                        </c15:formulaRef>
                      </c:ext>
                    </c:extLst>
                    <c:numCache>
                      <c:formatCode>0%</c:formatCode>
                      <c:ptCount val="6"/>
                      <c:pt idx="0">
                        <c:v>1</c:v>
                      </c:pt>
                      <c:pt idx="1">
                        <c:v>1</c:v>
                      </c:pt>
                      <c:pt idx="2">
                        <c:v>1</c:v>
                      </c:pt>
                      <c:pt idx="3">
                        <c:v>0.5</c:v>
                      </c:pt>
                      <c:pt idx="4">
                        <c:v>1</c:v>
                      </c:pt>
                      <c:pt idx="5">
                        <c:v>1</c:v>
                      </c:pt>
                    </c:numCache>
                  </c:numRef>
                </c:val>
                <c:extLst xmlns:c16r2="http://schemas.microsoft.com/office/drawing/2015/06/chart">
                  <c:ext xmlns:c16="http://schemas.microsoft.com/office/drawing/2014/chart" uri="{C3380CC4-5D6E-409C-BE32-E72D297353CC}">
                    <c16:uniqueId val="{00000003-DF46-44F5-9362-688B397DBA1A}"/>
                  </c:ext>
                </c:extLst>
              </c15:ser>
            </c15:filteredBarSeries>
          </c:ext>
        </c:extLst>
      </c:barChart>
      <c:lineChart>
        <c:grouping val="standard"/>
        <c:varyColors val="0"/>
        <c:ser>
          <c:idx val="2"/>
          <c:order val="2"/>
          <c:tx>
            <c:strRef>
              <c:f>'PROYECTO GESTUA'!$F$4</c:f>
              <c:strCache>
                <c:ptCount val="1"/>
                <c:pt idx="0">
                  <c:v>CUMPLIMIENTO</c:v>
                </c:pt>
              </c:strCache>
            </c:strRef>
          </c:tx>
          <c:spPr>
            <a:ln w="50800" cap="rnd">
              <a:solidFill>
                <a:schemeClr val="accent4"/>
              </a:solidFill>
              <a:round/>
            </a:ln>
            <a:effectLst/>
          </c:spPr>
          <c:marker>
            <c:symbol val="circle"/>
            <c:size val="14"/>
            <c:spPr>
              <a:solidFill>
                <a:srgbClr val="00B050"/>
              </a:solidFill>
              <a:ln w="9525">
                <a:noFill/>
              </a:ln>
              <a:effectLst/>
            </c:spPr>
          </c:marker>
          <c:dPt>
            <c:idx val="3"/>
            <c:marker>
              <c:symbol val="circle"/>
              <c:size val="14"/>
              <c:spPr>
                <a:solidFill>
                  <a:srgbClr val="FF0000"/>
                </a:solidFill>
                <a:ln w="9525">
                  <a:noFill/>
                </a:ln>
                <a:effectLst/>
              </c:spPr>
            </c:marker>
            <c:bubble3D val="0"/>
            <c:extLst xmlns:c16r2="http://schemas.microsoft.com/office/drawing/2015/06/chart">
              <c:ext xmlns:c16="http://schemas.microsoft.com/office/drawing/2014/chart" uri="{C3380CC4-5D6E-409C-BE32-E72D297353CC}">
                <c16:uniqueId val="{00000013-DF46-44F5-9362-688B397DBA1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('PROYECTO GESTUA'!$B$9:$C$9,'PROYECTO GESTUA'!$B$14:$C$14,'PROYECTO GESTUA'!$B$19:$C$19,'PROYECTO GESTUA'!$B$24:$C$24,'PROYECTO GESTUA'!$B$29:$C$29,'PROYECTO GESTUA'!$B$34:$C$34)</c:f>
              <c:multiLvlStrCache>
                <c:ptCount val="6"/>
                <c:lvl>
                  <c:pt idx="0">
                    <c:v>2019 - 2022</c:v>
                  </c:pt>
                  <c:pt idx="1">
                    <c:v>2019 - 2022</c:v>
                  </c:pt>
                  <c:pt idx="2">
                    <c:v>2019 - 2022</c:v>
                  </c:pt>
                  <c:pt idx="3">
                    <c:v>2019 - 2022</c:v>
                  </c:pt>
                  <c:pt idx="4">
                    <c:v>2019 - 2022</c:v>
                  </c:pt>
                  <c:pt idx="5">
                    <c:v>2019 - 2022</c:v>
                  </c:pt>
                </c:lvl>
                <c:lvl>
                  <c:pt idx="0">
                    <c:v>DOCUMENTOS DE LINEAMIENTOS TÉCNICOS ELABORADOS - TERRITORIAL </c:v>
                  </c:pt>
                  <c:pt idx="1">
                    <c:v>MAPAS DE ZONIFICACIÓN ELABORADOS</c:v>
                  </c:pt>
                  <c:pt idx="2">
                    <c:v>PLANES DE ORDENAMIENTO PRODUCTIVO FORMULADOS</c:v>
                  </c:pt>
                  <c:pt idx="3">
                    <c:v>DOCUMENTOS DE EVALUACIÓN ELABORADOS</c:v>
                  </c:pt>
                  <c:pt idx="4">
                    <c:v>DOCUMENTOS DE PLANEACIÓN ELABORADOS: LINEAMIENTOS, CRITERIOS E INSTRUMENTOS CATEGORÍA NACIONAL</c:v>
                  </c:pt>
                  <c:pt idx="5">
                    <c:v>EVENTOS DE TRANSFERENCIA DE INFORMACIÓN Y/O CONOCIMIENTO A LOS FUNCIONARIOS DEPARTAMENTALES</c:v>
                  </c:pt>
                </c:lvl>
              </c:multiLvlStrCache>
            </c:multiLvlStrRef>
          </c:cat>
          <c:val>
            <c:numRef>
              <c:f>('PROYECTO GESTUA'!$F$9,'PROYECTO GESTUA'!$F$14,'PROYECTO GESTUA'!$F$19,'PROYECTO GESTUA'!$F$24,'PROYECTO GESTUA'!$F$29,'PROYECTO GESTUA'!$F$34)</c:f>
              <c:numCache>
                <c:formatCode>0%</c:formatCode>
                <c:ptCount val="6"/>
                <c:pt idx="0">
                  <c:v>1</c:v>
                </c:pt>
                <c:pt idx="1">
                  <c:v>1</c:v>
                </c:pt>
                <c:pt idx="2">
                  <c:v>1</c:v>
                </c:pt>
                <c:pt idx="3">
                  <c:v>0.5</c:v>
                </c:pt>
                <c:pt idx="4">
                  <c:v>1</c:v>
                </c:pt>
                <c:pt idx="5">
                  <c:v>1</c:v>
                </c:pt>
              </c:numCache>
            </c:numRef>
          </c:val>
          <c:smooth val="0"/>
          <c:extLst xmlns:c16r2="http://schemas.microsoft.com/office/drawing/2015/06/chart">
            <c:ext xmlns:c16="http://schemas.microsoft.com/office/drawing/2014/chart" uri="{C3380CC4-5D6E-409C-BE32-E72D297353CC}">
              <c16:uniqueId val="{00000002-DF46-44F5-9362-688B397DBA1A}"/>
            </c:ext>
          </c:extLst>
        </c:ser>
        <c:dLbls>
          <c:showLegendKey val="0"/>
          <c:showVal val="0"/>
          <c:showCatName val="0"/>
          <c:showSerName val="0"/>
          <c:showPercent val="0"/>
          <c:showBubbleSize val="0"/>
        </c:dLbls>
        <c:marker val="1"/>
        <c:smooth val="0"/>
        <c:axId val="-968936016"/>
        <c:axId val="-968938192"/>
      </c:lineChart>
      <c:catAx>
        <c:axId val="-96893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968937648"/>
        <c:crosses val="autoZero"/>
        <c:auto val="1"/>
        <c:lblAlgn val="ctr"/>
        <c:lblOffset val="100"/>
        <c:noMultiLvlLbl val="0"/>
      </c:catAx>
      <c:valAx>
        <c:axId val="-96893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8938736"/>
        <c:crosses val="autoZero"/>
        <c:crossBetween val="between"/>
      </c:valAx>
      <c:valAx>
        <c:axId val="-968938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8936016"/>
        <c:crosses val="max"/>
        <c:crossBetween val="between"/>
      </c:valAx>
      <c:catAx>
        <c:axId val="-968936016"/>
        <c:scaling>
          <c:orientation val="minMax"/>
        </c:scaling>
        <c:delete val="1"/>
        <c:axPos val="b"/>
        <c:numFmt formatCode="General" sourceLinked="1"/>
        <c:majorTickMark val="out"/>
        <c:minorTickMark val="none"/>
        <c:tickLblPos val="nextTo"/>
        <c:crossAx val="-96893819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ANÁLISIS GENERADOS</a:t>
            </a:r>
          </a:p>
        </c:rich>
      </c:tx>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TIC'!$D$4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Pt>
            <c:idx val="0"/>
            <c:invertIfNegative val="0"/>
            <c:bubble3D val="0"/>
            <c:spPr>
              <a:solidFill>
                <a:srgbClr val="FFC000"/>
              </a:solidFill>
              <a:ln>
                <a:no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9C45-45A7-AD9D-FCB7F0BE9438}"/>
              </c:ext>
            </c:extLst>
          </c:dPt>
          <c:dLbls>
            <c:delete val="1"/>
          </c:dLbls>
          <c:cat>
            <c:strRef>
              <c:f>'PROYECTO TIC'!$C$5:$C$9</c:f>
              <c:strCache>
                <c:ptCount val="5"/>
                <c:pt idx="0">
                  <c:v>2020</c:v>
                </c:pt>
                <c:pt idx="1">
                  <c:v>2021</c:v>
                </c:pt>
                <c:pt idx="2">
                  <c:v>2022</c:v>
                </c:pt>
                <c:pt idx="3">
                  <c:v>2023</c:v>
                </c:pt>
                <c:pt idx="4">
                  <c:v>2020 - 2023</c:v>
                </c:pt>
              </c:strCache>
            </c:strRef>
          </c:cat>
          <c:val>
            <c:numRef>
              <c:f>'PROYECTO TIC'!$D$5:$D$9</c:f>
              <c:numCache>
                <c:formatCode>#,##0</c:formatCode>
                <c:ptCount val="5"/>
                <c:pt idx="0" formatCode="General">
                  <c:v>800</c:v>
                </c:pt>
                <c:pt idx="1">
                  <c:v>800</c:v>
                </c:pt>
                <c:pt idx="2">
                  <c:v>800</c:v>
                </c:pt>
                <c:pt idx="3">
                  <c:v>800</c:v>
                </c:pt>
                <c:pt idx="4" formatCode="General">
                  <c:v>3200</c:v>
                </c:pt>
              </c:numCache>
            </c:numRef>
          </c:val>
          <c:extLst xmlns:c16r2="http://schemas.microsoft.com/office/drawing/2015/06/chart">
            <c:ext xmlns:c16="http://schemas.microsoft.com/office/drawing/2014/chart" uri="{C3380CC4-5D6E-409C-BE32-E72D297353CC}">
              <c16:uniqueId val="{00000002-9C45-45A7-AD9D-FCB7F0BE9438}"/>
            </c:ext>
          </c:extLst>
        </c:ser>
        <c:ser>
          <c:idx val="1"/>
          <c:order val="1"/>
          <c:tx>
            <c:strRef>
              <c:f>'PROYECTO TIC'!$E$4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TIC'!$C$5:$C$9</c:f>
              <c:strCache>
                <c:ptCount val="5"/>
                <c:pt idx="0">
                  <c:v>2020</c:v>
                </c:pt>
                <c:pt idx="1">
                  <c:v>2021</c:v>
                </c:pt>
                <c:pt idx="2">
                  <c:v>2022</c:v>
                </c:pt>
                <c:pt idx="3">
                  <c:v>2023</c:v>
                </c:pt>
                <c:pt idx="4">
                  <c:v>2020 - 2023</c:v>
                </c:pt>
              </c:strCache>
            </c:strRef>
          </c:cat>
          <c:val>
            <c:numRef>
              <c:f>'PROYECTO TIC'!$E$5:$E$9</c:f>
              <c:numCache>
                <c:formatCode>#,##0</c:formatCode>
                <c:ptCount val="5"/>
                <c:pt idx="0">
                  <c:v>2250</c:v>
                </c:pt>
                <c:pt idx="1">
                  <c:v>2011</c:v>
                </c:pt>
                <c:pt idx="2">
                  <c:v>1362</c:v>
                </c:pt>
                <c:pt idx="4">
                  <c:v>5623</c:v>
                </c:pt>
              </c:numCache>
            </c:numRef>
          </c:val>
          <c:extLst xmlns:c16r2="http://schemas.microsoft.com/office/drawing/2015/06/chart">
            <c:ext xmlns:c16="http://schemas.microsoft.com/office/drawing/2014/chart" uri="{C3380CC4-5D6E-409C-BE32-E72D297353CC}">
              <c16:uniqueId val="{00000003-9C45-45A7-AD9D-FCB7F0BE9438}"/>
            </c:ext>
          </c:extLst>
        </c:ser>
        <c:dLbls>
          <c:showLegendKey val="0"/>
          <c:showVal val="1"/>
          <c:showCatName val="0"/>
          <c:showSerName val="0"/>
          <c:showPercent val="0"/>
          <c:showBubbleSize val="0"/>
        </c:dLbls>
        <c:gapWidth val="269"/>
        <c:axId val="-968937104"/>
        <c:axId val="-968936560"/>
      </c:barChart>
      <c:lineChart>
        <c:grouping val="standard"/>
        <c:varyColors val="0"/>
        <c:ser>
          <c:idx val="2"/>
          <c:order val="2"/>
          <c:tx>
            <c:strRef>
              <c:f>'PROYECTO TIC'!$F$4</c:f>
              <c:strCache>
                <c:ptCount val="1"/>
                <c:pt idx="0">
                  <c:v>CUMPLIMIENTO</c:v>
                </c:pt>
              </c:strCache>
            </c:strRef>
          </c:tx>
          <c:spPr>
            <a:ln w="25400" cap="rnd">
              <a:noFill/>
              <a:round/>
            </a:ln>
            <a:effectLst/>
          </c:spPr>
          <c:marker>
            <c:symbol val="none"/>
          </c:marker>
          <c:dLbls>
            <c:dLbl>
              <c:idx val="0"/>
              <c:layout>
                <c:manualLayout>
                  <c:x val="-2.2438639540798073E-2"/>
                  <c:y val="-0.1317004290292198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45-45A7-AD9D-FCB7F0BE9438}"/>
                </c:ext>
                <c:ext xmlns:c15="http://schemas.microsoft.com/office/drawing/2012/chart" uri="{CE6537A1-D6FC-4f65-9D91-7224C49458BB}">
                  <c15:layout/>
                </c:ext>
              </c:extLst>
            </c:dLbl>
            <c:dLbl>
              <c:idx val="1"/>
              <c:layout>
                <c:manualLayout>
                  <c:x val="-2.2492274317201095E-2"/>
                  <c:y val="-0.3663245546916076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45-45A7-AD9D-FCB7F0BE9438}"/>
                </c:ext>
                <c:ext xmlns:c15="http://schemas.microsoft.com/office/drawing/2012/chart" uri="{CE6537A1-D6FC-4f65-9D91-7224C49458BB}">
                  <c15:layout/>
                </c:ext>
              </c:extLst>
            </c:dLbl>
            <c:dLbl>
              <c:idx val="2"/>
              <c:layout>
                <c:manualLayout>
                  <c:x val="-2.2477383428122576E-2"/>
                  <c:y val="-0.5714894338552642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45-45A7-AD9D-FCB7F0BE9438}"/>
                </c:ext>
                <c:ext xmlns:c15="http://schemas.microsoft.com/office/drawing/2012/chart" uri="{CE6537A1-D6FC-4f65-9D91-7224C49458BB}">
                  <c15:layout>
                    <c:manualLayout>
                      <c:w val="6.9883656101094122E-2"/>
                      <c:h val="9.7871686931006091E-2"/>
                    </c:manualLayout>
                  </c15:layout>
                </c:ext>
              </c:extLst>
            </c:dLbl>
            <c:dLbl>
              <c:idx val="3"/>
              <c:layout>
                <c:manualLayout>
                  <c:x val="-2.4257249974590004E-2"/>
                  <c:y val="-0.74488006184527278"/>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2-F31F-49EC-B239-F0F78F6A70E2}"/>
                </c:ext>
                <c:ext xmlns:c15="http://schemas.microsoft.com/office/drawing/2012/chart" uri="{CE6537A1-D6FC-4f65-9D91-7224C49458BB}"/>
              </c:extLst>
            </c:dLbl>
            <c:dLbl>
              <c:idx val="4"/>
              <c:layout>
                <c:manualLayout>
                  <c:x val="-1.5414138375241433E-2"/>
                  <c:y val="-0.7239821776901955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45-45A7-AD9D-FCB7F0BE9438}"/>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'PROYECTO TIC'!$C$5:$C$9</c:f>
              <c:strCache>
                <c:ptCount val="5"/>
                <c:pt idx="0">
                  <c:v>2020</c:v>
                </c:pt>
                <c:pt idx="1">
                  <c:v>2021</c:v>
                </c:pt>
                <c:pt idx="2">
                  <c:v>2022</c:v>
                </c:pt>
                <c:pt idx="3">
                  <c:v>2023</c:v>
                </c:pt>
                <c:pt idx="4">
                  <c:v>2020 - 2023</c:v>
                </c:pt>
              </c:strCache>
            </c:strRef>
          </c:cat>
          <c:val>
            <c:numRef>
              <c:f>'PROYECTO TIC'!$F$5:$F$9</c:f>
              <c:numCache>
                <c:formatCode>0%</c:formatCode>
                <c:ptCount val="5"/>
                <c:pt idx="0">
                  <c:v>2.8125</c:v>
                </c:pt>
                <c:pt idx="1">
                  <c:v>2.5137499999999999</c:v>
                </c:pt>
                <c:pt idx="2">
                  <c:v>1.7024999999999999</c:v>
                </c:pt>
                <c:pt idx="4">
                  <c:v>1.7571874999999999</c:v>
                </c:pt>
              </c:numCache>
            </c:numRef>
          </c:val>
          <c:smooth val="0"/>
          <c:extLst xmlns:c16r2="http://schemas.microsoft.com/office/drawing/2015/06/chart">
            <c:ext xmlns:c16="http://schemas.microsoft.com/office/drawing/2014/chart" uri="{C3380CC4-5D6E-409C-BE32-E72D297353CC}">
              <c16:uniqueId val="{00000008-9C45-45A7-AD9D-FCB7F0BE9438}"/>
            </c:ext>
          </c:extLst>
        </c:ser>
        <c:dLbls>
          <c:showLegendKey val="0"/>
          <c:showVal val="1"/>
          <c:showCatName val="0"/>
          <c:showSerName val="0"/>
          <c:showPercent val="0"/>
          <c:showBubbleSize val="0"/>
        </c:dLbls>
        <c:marker val="1"/>
        <c:smooth val="0"/>
        <c:axId val="-968949616"/>
        <c:axId val="-968944176"/>
      </c:lineChart>
      <c:catAx>
        <c:axId val="-96893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8936560"/>
        <c:crosses val="autoZero"/>
        <c:auto val="1"/>
        <c:lblAlgn val="ctr"/>
        <c:lblOffset val="100"/>
        <c:noMultiLvlLbl val="0"/>
      </c:catAx>
      <c:valAx>
        <c:axId val="-968936560"/>
        <c:scaling>
          <c:orientation val="minMax"/>
          <c:max val="6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8937104"/>
        <c:crosses val="autoZero"/>
        <c:crossBetween val="between"/>
        <c:majorUnit val="800"/>
      </c:valAx>
      <c:valAx>
        <c:axId val="-968944176"/>
        <c:scaling>
          <c:orientation val="minMax"/>
        </c:scaling>
        <c:delete val="1"/>
        <c:axPos val="r"/>
        <c:numFmt formatCode="0%" sourceLinked="1"/>
        <c:majorTickMark val="out"/>
        <c:minorTickMark val="none"/>
        <c:tickLblPos val="nextTo"/>
        <c:crossAx val="-968949616"/>
        <c:crosses val="max"/>
        <c:crossBetween val="between"/>
      </c:valAx>
      <c:catAx>
        <c:axId val="-968949616"/>
        <c:scaling>
          <c:orientation val="minMax"/>
        </c:scaling>
        <c:delete val="1"/>
        <c:axPos val="b"/>
        <c:numFmt formatCode="General" sourceLinked="1"/>
        <c:majorTickMark val="out"/>
        <c:minorTickMark val="none"/>
        <c:tickLblPos val="nextTo"/>
        <c:crossAx val="-968944176"/>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PROYECTO (2020 - 2023)</a:t>
            </a:r>
          </a:p>
          <a:p>
            <a:pPr>
              <a:defRPr/>
            </a:pPr>
            <a:r>
              <a:rPr lang="es-CO" sz="1400" b="1" baseline="0">
                <a:solidFill>
                  <a:schemeClr val="tx1"/>
                </a:solidFill>
                <a:latin typeface="Arial" panose="020B0604020202020204" pitchFamily="34" charset="0"/>
                <a:cs typeface="Arial" panose="020B0604020202020204" pitchFamily="34" charset="0"/>
              </a:rPr>
              <a:t>% ANALISIS GENERADOS</a:t>
            </a:r>
            <a:endParaRPr lang="es-CO" sz="1400"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TIC'!$G$4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471984909167954E-3"/>
                  <c:y val="-3.78389798372680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A5-4ECD-B393-7E82C226A62E}"/>
                </c:ext>
                <c:ext xmlns:c15="http://schemas.microsoft.com/office/drawing/2012/chart" uri="{CE6537A1-D6FC-4f65-9D91-7224C49458BB}">
                  <c15:layout/>
                </c:ext>
              </c:extLst>
            </c:dLbl>
            <c:dLbl>
              <c:idx val="1"/>
              <c:layout>
                <c:manualLayout>
                  <c:x val="-6.3652321351031238E-17"/>
                  <c:y val="-4.81587016110683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A5-4ECD-B393-7E82C226A62E}"/>
                </c:ext>
                <c:ext xmlns:c15="http://schemas.microsoft.com/office/drawing/2012/chart" uri="{CE6537A1-D6FC-4f65-9D91-7224C49458BB}">
                  <c15:layout/>
                </c:ext>
              </c:extLst>
            </c:dLbl>
            <c:dLbl>
              <c:idx val="2"/>
              <c:layout>
                <c:manualLayout>
                  <c:x val="3.471984909167954E-3"/>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A5-4ECD-B393-7E82C226A62E}"/>
                </c:ext>
                <c:ext xmlns:c15="http://schemas.microsoft.com/office/drawing/2012/chart" uri="{CE6537A1-D6FC-4f65-9D91-7224C49458BB}">
                  <c15:layout/>
                </c:ext>
              </c:extLst>
            </c:dLbl>
            <c:dLbl>
              <c:idx val="3"/>
              <c:layout>
                <c:manualLayout>
                  <c:x val="-1.2730464270206248E-16"/>
                  <c:y val="-4.4718794353134923E-2"/>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0-C0BB-466A-AA8F-64648314E3E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'PROYECTO TIC'!$C$5:$C$9</c15:sqref>
                  </c15:fullRef>
                </c:ext>
              </c:extLst>
              <c:f>'PROYECTO TIC'!$C$5:$C$8</c:f>
              <c:strCache>
                <c:ptCount val="4"/>
                <c:pt idx="0">
                  <c:v>2020</c:v>
                </c:pt>
                <c:pt idx="1">
                  <c:v>2021</c:v>
                </c:pt>
                <c:pt idx="2">
                  <c:v>2022</c:v>
                </c:pt>
                <c:pt idx="3">
                  <c:v>2023</c:v>
                </c:pt>
              </c:strCache>
            </c:strRef>
          </c:cat>
          <c:val>
            <c:numRef>
              <c:extLst>
                <c:ext xmlns:c15="http://schemas.microsoft.com/office/drawing/2012/chart" uri="{02D57815-91ED-43cb-92C2-25804820EDAC}">
                  <c15:fullRef>
                    <c15:sqref>'PROYECTO TIC'!$G$5:$G$9</c15:sqref>
                  </c15:fullRef>
                </c:ext>
              </c:extLst>
              <c:f>'PROYECTO TIC'!$G$5:$G$8</c:f>
              <c:numCache>
                <c:formatCode>0%</c:formatCode>
                <c:ptCount val="4"/>
                <c:pt idx="0">
                  <c:v>0.703125</c:v>
                </c:pt>
                <c:pt idx="1">
                  <c:v>1.3315625</c:v>
                </c:pt>
                <c:pt idx="2">
                  <c:v>1.7571874999999999</c:v>
                </c:pt>
              </c:numCache>
            </c:numRef>
          </c:val>
          <c:extLst xmlns:c16r2="http://schemas.microsoft.com/office/drawing/2015/06/chart">
            <c:ext xmlns:c16="http://schemas.microsoft.com/office/drawing/2014/chart" uri="{C3380CC4-5D6E-409C-BE32-E72D297353CC}">
              <c16:uniqueId val="{00000003-5AA5-4ECD-B393-7E82C226A62E}"/>
            </c:ext>
          </c:extLst>
        </c:ser>
        <c:dLbls>
          <c:showLegendKey val="0"/>
          <c:showVal val="1"/>
          <c:showCatName val="0"/>
          <c:showSerName val="0"/>
          <c:showPercent val="0"/>
          <c:showBubbleSize val="0"/>
        </c:dLbls>
        <c:gapWidth val="100"/>
        <c:shape val="box"/>
        <c:axId val="-968947440"/>
        <c:axId val="-968947984"/>
        <c:axId val="-971171056"/>
      </c:bar3DChart>
      <c:catAx>
        <c:axId val="-9689474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8947984"/>
        <c:crosses val="autoZero"/>
        <c:auto val="1"/>
        <c:lblAlgn val="ctr"/>
        <c:lblOffset val="100"/>
        <c:noMultiLvlLbl val="0"/>
      </c:catAx>
      <c:valAx>
        <c:axId val="-96894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8947440"/>
        <c:crosses val="autoZero"/>
        <c:crossBetween val="between"/>
      </c:valAx>
      <c:serAx>
        <c:axId val="-971171056"/>
        <c:scaling>
          <c:orientation val="minMax"/>
        </c:scaling>
        <c:delete val="1"/>
        <c:axPos val="b"/>
        <c:majorTickMark val="out"/>
        <c:minorTickMark val="none"/>
        <c:tickLblPos val="nextTo"/>
        <c:crossAx val="-968947984"/>
        <c:crosses val="autoZero"/>
      </c:serAx>
      <c:spPr>
        <a:noFill/>
        <a:ln>
          <a:noFill/>
        </a:ln>
        <a:effectLst/>
      </c:spPr>
    </c:plotArea>
    <c:legend>
      <c:legendPos val="b"/>
      <c:layout>
        <c:manualLayout>
          <c:xMode val="edge"/>
          <c:yMode val="edge"/>
          <c:x val="0.46432051492170395"/>
          <c:y val="0.87368346948832454"/>
          <c:w val="0.10248187048038376"/>
          <c:h val="6.41721942750300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BASES</a:t>
            </a:r>
            <a:r>
              <a:rPr lang="es-CO" sz="1400" b="1" baseline="0">
                <a:solidFill>
                  <a:schemeClr val="tx1"/>
                </a:solidFill>
                <a:latin typeface="Arial" panose="020B0604020202020204" pitchFamily="34" charset="0"/>
                <a:cs typeface="Arial" panose="020B0604020202020204" pitchFamily="34" charset="0"/>
              </a:rPr>
              <a:t> DE DATOS PRODUCIDAS</a:t>
            </a:r>
            <a:endParaRPr lang="es-CO" sz="1400"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TIC'!$D$4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TIC'!$C$10:$C$14</c:f>
              <c:strCache>
                <c:ptCount val="5"/>
                <c:pt idx="0">
                  <c:v>2020</c:v>
                </c:pt>
                <c:pt idx="1">
                  <c:v>2021</c:v>
                </c:pt>
                <c:pt idx="2">
                  <c:v>2022</c:v>
                </c:pt>
                <c:pt idx="3">
                  <c:v>2023</c:v>
                </c:pt>
                <c:pt idx="4">
                  <c:v>2020 - 2023</c:v>
                </c:pt>
              </c:strCache>
            </c:strRef>
          </c:cat>
          <c:val>
            <c:numRef>
              <c:f>'PROYECTO TIC'!$D$10:$D$14</c:f>
              <c:numCache>
                <c:formatCode>General</c:formatCode>
                <c:ptCount val="5"/>
                <c:pt idx="0">
                  <c:v>20</c:v>
                </c:pt>
                <c:pt idx="1">
                  <c:v>20</c:v>
                </c:pt>
                <c:pt idx="2">
                  <c:v>20</c:v>
                </c:pt>
                <c:pt idx="3">
                  <c:v>20</c:v>
                </c:pt>
                <c:pt idx="4">
                  <c:v>80</c:v>
                </c:pt>
              </c:numCache>
            </c:numRef>
          </c:val>
          <c:extLst xmlns:c16r2="http://schemas.microsoft.com/office/drawing/2015/06/chart">
            <c:ext xmlns:c16="http://schemas.microsoft.com/office/drawing/2014/chart" uri="{C3380CC4-5D6E-409C-BE32-E72D297353CC}">
              <c16:uniqueId val="{00000000-5A15-4FA8-B908-29D0DAD9FB8A}"/>
            </c:ext>
          </c:extLst>
        </c:ser>
        <c:ser>
          <c:idx val="1"/>
          <c:order val="1"/>
          <c:tx>
            <c:strRef>
              <c:f>'PROYECTO TIC'!$E$4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TIC'!$C$10:$C$14</c:f>
              <c:strCache>
                <c:ptCount val="5"/>
                <c:pt idx="0">
                  <c:v>2020</c:v>
                </c:pt>
                <c:pt idx="1">
                  <c:v>2021</c:v>
                </c:pt>
                <c:pt idx="2">
                  <c:v>2022</c:v>
                </c:pt>
                <c:pt idx="3">
                  <c:v>2023</c:v>
                </c:pt>
                <c:pt idx="4">
                  <c:v>2020 - 2023</c:v>
                </c:pt>
              </c:strCache>
            </c:strRef>
          </c:cat>
          <c:val>
            <c:numRef>
              <c:f>'PROYECTO TIC'!$E$10:$E$14</c:f>
              <c:numCache>
                <c:formatCode>General</c:formatCode>
                <c:ptCount val="5"/>
                <c:pt idx="0">
                  <c:v>37</c:v>
                </c:pt>
                <c:pt idx="1">
                  <c:v>312</c:v>
                </c:pt>
                <c:pt idx="2">
                  <c:v>436</c:v>
                </c:pt>
                <c:pt idx="4" formatCode="#,##0">
                  <c:v>785</c:v>
                </c:pt>
              </c:numCache>
            </c:numRef>
          </c:val>
          <c:extLst xmlns:c16r2="http://schemas.microsoft.com/office/drawing/2015/06/chart">
            <c:ext xmlns:c16="http://schemas.microsoft.com/office/drawing/2014/chart" uri="{C3380CC4-5D6E-409C-BE32-E72D297353CC}">
              <c16:uniqueId val="{00000001-5A15-4FA8-B908-29D0DAD9FB8A}"/>
            </c:ext>
          </c:extLst>
        </c:ser>
        <c:dLbls>
          <c:showLegendKey val="0"/>
          <c:showVal val="1"/>
          <c:showCatName val="0"/>
          <c:showSerName val="0"/>
          <c:showPercent val="0"/>
          <c:showBubbleSize val="0"/>
        </c:dLbls>
        <c:gapWidth val="269"/>
        <c:axId val="-968940368"/>
        <c:axId val="-968942544"/>
      </c:barChart>
      <c:lineChart>
        <c:grouping val="standard"/>
        <c:varyColors val="0"/>
        <c:ser>
          <c:idx val="2"/>
          <c:order val="2"/>
          <c:tx>
            <c:strRef>
              <c:f>'PROYECTO TIC'!$F$4</c:f>
              <c:strCache>
                <c:ptCount val="1"/>
                <c:pt idx="0">
                  <c:v>CUMPLIMIENTO</c:v>
                </c:pt>
              </c:strCache>
            </c:strRef>
          </c:tx>
          <c:spPr>
            <a:ln w="25400" cap="rnd">
              <a:noFill/>
              <a:round/>
            </a:ln>
            <a:effectLst/>
          </c:spPr>
          <c:marker>
            <c:symbol val="none"/>
          </c:marker>
          <c:dLbls>
            <c:dLbl>
              <c:idx val="0"/>
              <c:layout>
                <c:manualLayout>
                  <c:x val="-1.0251396287177632E-2"/>
                  <c:y val="-5.77280827592698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15-4FA8-B908-29D0DAD9FB8A}"/>
                </c:ext>
                <c:ext xmlns:c15="http://schemas.microsoft.com/office/drawing/2012/chart" uri="{CE6537A1-D6FC-4f65-9D91-7224C49458BB}">
                  <c15:layout/>
                </c:ext>
              </c:extLst>
            </c:dLbl>
            <c:dLbl>
              <c:idx val="1"/>
              <c:layout>
                <c:manualLayout>
                  <c:x val="-1.7249255849508083E-2"/>
                  <c:y val="-0.2544483022427669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15-4FA8-B908-29D0DAD9FB8A}"/>
                </c:ext>
                <c:ext xmlns:c15="http://schemas.microsoft.com/office/drawing/2012/chart" uri="{CE6537A1-D6FC-4f65-9D91-7224C49458BB}">
                  <c15:layout/>
                </c:ext>
              </c:extLst>
            </c:dLbl>
            <c:dLbl>
              <c:idx val="2"/>
              <c:layout>
                <c:manualLayout>
                  <c:x val="-2.0775054486741627E-2"/>
                  <c:y val="-0.331820543498872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15-4FA8-B908-29D0DAD9FB8A}"/>
                </c:ext>
                <c:ext xmlns:c15="http://schemas.microsoft.com/office/drawing/2012/chart" uri="{CE6537A1-D6FC-4f65-9D91-7224C49458BB}">
                  <c15:layout/>
                </c:ext>
              </c:extLst>
            </c:dLbl>
            <c:dLbl>
              <c:idx val="3"/>
              <c:layout>
                <c:manualLayout>
                  <c:x val="7.146586325257779E-3"/>
                  <c:y val="-4.6682474970341878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0-77C4-4D2C-959F-C0BAA2901438}"/>
                </c:ext>
                <c:ext xmlns:c15="http://schemas.microsoft.com/office/drawing/2012/chart" uri="{CE6537A1-D6FC-4f65-9D91-7224C49458BB}">
                  <c15:layout>
                    <c:manualLayout>
                      <c:w val="3.486111879512048E-2"/>
                      <c:h val="5.2807186253010743E-2"/>
                    </c:manualLayout>
                  </c15:layout>
                </c:ext>
              </c:extLst>
            </c:dLbl>
            <c:dLbl>
              <c:idx val="4"/>
              <c:layout>
                <c:manualLayout>
                  <c:x val="-1.5549439932095323E-2"/>
                  <c:y val="-0.624135644837650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15-4FA8-B908-29D0DAD9FB8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TIC'!$C$10:$C$14</c:f>
              <c:strCache>
                <c:ptCount val="5"/>
                <c:pt idx="0">
                  <c:v>2020</c:v>
                </c:pt>
                <c:pt idx="1">
                  <c:v>2021</c:v>
                </c:pt>
                <c:pt idx="2">
                  <c:v>2022</c:v>
                </c:pt>
                <c:pt idx="3">
                  <c:v>2023</c:v>
                </c:pt>
                <c:pt idx="4">
                  <c:v>2020 - 2023</c:v>
                </c:pt>
              </c:strCache>
            </c:strRef>
          </c:cat>
          <c:val>
            <c:numRef>
              <c:f>'PROYECTO TIC'!$F$10:$F$14</c:f>
              <c:numCache>
                <c:formatCode>0%</c:formatCode>
                <c:ptCount val="5"/>
                <c:pt idx="0">
                  <c:v>1.85</c:v>
                </c:pt>
                <c:pt idx="1">
                  <c:v>15.6</c:v>
                </c:pt>
                <c:pt idx="2">
                  <c:v>21.8</c:v>
                </c:pt>
                <c:pt idx="4">
                  <c:v>9.8125</c:v>
                </c:pt>
              </c:numCache>
            </c:numRef>
          </c:val>
          <c:smooth val="0"/>
          <c:extLst xmlns:c16r2="http://schemas.microsoft.com/office/drawing/2015/06/chart">
            <c:ext xmlns:c16="http://schemas.microsoft.com/office/drawing/2014/chart" uri="{C3380CC4-5D6E-409C-BE32-E72D297353CC}">
              <c16:uniqueId val="{00000006-5A15-4FA8-B908-29D0DAD9FB8A}"/>
            </c:ext>
          </c:extLst>
        </c:ser>
        <c:dLbls>
          <c:showLegendKey val="0"/>
          <c:showVal val="1"/>
          <c:showCatName val="0"/>
          <c:showSerName val="0"/>
          <c:showPercent val="0"/>
          <c:showBubbleSize val="0"/>
        </c:dLbls>
        <c:marker val="1"/>
        <c:smooth val="0"/>
        <c:axId val="-968942000"/>
        <c:axId val="-968946896"/>
      </c:lineChart>
      <c:catAx>
        <c:axId val="-96894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8942544"/>
        <c:crosses val="autoZero"/>
        <c:auto val="1"/>
        <c:lblAlgn val="ctr"/>
        <c:lblOffset val="100"/>
        <c:noMultiLvlLbl val="0"/>
      </c:catAx>
      <c:valAx>
        <c:axId val="-968942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8940368"/>
        <c:crosses val="autoZero"/>
        <c:crossBetween val="between"/>
        <c:minorUnit val="50"/>
      </c:valAx>
      <c:valAx>
        <c:axId val="-968946896"/>
        <c:scaling>
          <c:orientation val="minMax"/>
        </c:scaling>
        <c:delete val="1"/>
        <c:axPos val="r"/>
        <c:numFmt formatCode="0%" sourceLinked="1"/>
        <c:majorTickMark val="out"/>
        <c:minorTickMark val="none"/>
        <c:tickLblPos val="nextTo"/>
        <c:crossAx val="-968942000"/>
        <c:crosses val="max"/>
        <c:crossBetween val="between"/>
      </c:valAx>
      <c:catAx>
        <c:axId val="-968942000"/>
        <c:scaling>
          <c:orientation val="minMax"/>
        </c:scaling>
        <c:delete val="1"/>
        <c:axPos val="b"/>
        <c:numFmt formatCode="General" sourceLinked="1"/>
        <c:majorTickMark val="out"/>
        <c:minorTickMark val="none"/>
        <c:tickLblPos val="nextTo"/>
        <c:crossAx val="-968946896"/>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DOCUMENTOS DE PLANEACIÓN ELABORADOS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TIC'!$D$4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TIC'!$C$15:$C$19</c:f>
              <c:strCache>
                <c:ptCount val="5"/>
                <c:pt idx="0">
                  <c:v>2020</c:v>
                </c:pt>
                <c:pt idx="1">
                  <c:v>2021</c:v>
                </c:pt>
                <c:pt idx="2">
                  <c:v>2022</c:v>
                </c:pt>
                <c:pt idx="3">
                  <c:v>2023</c:v>
                </c:pt>
                <c:pt idx="4">
                  <c:v>2020 - 2023</c:v>
                </c:pt>
              </c:strCache>
            </c:strRef>
          </c:cat>
          <c:val>
            <c:numRef>
              <c:f>'PROYECTO TIC'!$D$15:$D$19</c:f>
              <c:numCache>
                <c:formatCode>General</c:formatCode>
                <c:ptCount val="5"/>
                <c:pt idx="0">
                  <c:v>1</c:v>
                </c:pt>
                <c:pt idx="1">
                  <c:v>1</c:v>
                </c:pt>
                <c:pt idx="2">
                  <c:v>1</c:v>
                </c:pt>
                <c:pt idx="3">
                  <c:v>1</c:v>
                </c:pt>
                <c:pt idx="4">
                  <c:v>4</c:v>
                </c:pt>
              </c:numCache>
            </c:numRef>
          </c:val>
          <c:extLst xmlns:c16r2="http://schemas.microsoft.com/office/drawing/2015/06/chart">
            <c:ext xmlns:c16="http://schemas.microsoft.com/office/drawing/2014/chart" uri="{C3380CC4-5D6E-409C-BE32-E72D297353CC}">
              <c16:uniqueId val="{00000000-5F43-4FB9-BA5F-D9AC8377C13E}"/>
            </c:ext>
          </c:extLst>
        </c:ser>
        <c:ser>
          <c:idx val="1"/>
          <c:order val="1"/>
          <c:tx>
            <c:strRef>
              <c:f>'PROYECTO TIC'!$E$4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TIC'!$C$15:$C$19</c:f>
              <c:strCache>
                <c:ptCount val="5"/>
                <c:pt idx="0">
                  <c:v>2020</c:v>
                </c:pt>
                <c:pt idx="1">
                  <c:v>2021</c:v>
                </c:pt>
                <c:pt idx="2">
                  <c:v>2022</c:v>
                </c:pt>
                <c:pt idx="3">
                  <c:v>2023</c:v>
                </c:pt>
                <c:pt idx="4">
                  <c:v>2020 - 2023</c:v>
                </c:pt>
              </c:strCache>
            </c:strRef>
          </c:cat>
          <c:val>
            <c:numRef>
              <c:f>'PROYECTO TIC'!$E$15:$E$19</c:f>
              <c:numCache>
                <c:formatCode>General</c:formatCode>
                <c:ptCount val="5"/>
                <c:pt idx="0">
                  <c:v>1</c:v>
                </c:pt>
                <c:pt idx="1">
                  <c:v>1</c:v>
                </c:pt>
                <c:pt idx="2">
                  <c:v>1</c:v>
                </c:pt>
                <c:pt idx="4">
                  <c:v>3</c:v>
                </c:pt>
              </c:numCache>
            </c:numRef>
          </c:val>
          <c:extLst xmlns:c16r2="http://schemas.microsoft.com/office/drawing/2015/06/chart">
            <c:ext xmlns:c16="http://schemas.microsoft.com/office/drawing/2014/chart" uri="{C3380CC4-5D6E-409C-BE32-E72D297353CC}">
              <c16:uniqueId val="{00000001-5F43-4FB9-BA5F-D9AC8377C13E}"/>
            </c:ext>
          </c:extLst>
        </c:ser>
        <c:dLbls>
          <c:showLegendKey val="0"/>
          <c:showVal val="1"/>
          <c:showCatName val="0"/>
          <c:showSerName val="0"/>
          <c:showPercent val="0"/>
          <c:showBubbleSize val="0"/>
        </c:dLbls>
        <c:gapWidth val="269"/>
        <c:axId val="-968945264"/>
        <c:axId val="-968939824"/>
      </c:barChart>
      <c:lineChart>
        <c:grouping val="standard"/>
        <c:varyColors val="0"/>
        <c:ser>
          <c:idx val="2"/>
          <c:order val="2"/>
          <c:tx>
            <c:strRef>
              <c:f>'PROYECTO TIC'!$F$4</c:f>
              <c:strCache>
                <c:ptCount val="1"/>
                <c:pt idx="0">
                  <c:v>CUMPLIMIENTO</c:v>
                </c:pt>
              </c:strCache>
            </c:strRef>
          </c:tx>
          <c:spPr>
            <a:ln w="25400" cap="rnd">
              <a:noFill/>
              <a:round/>
            </a:ln>
            <a:effectLst/>
          </c:spPr>
          <c:marker>
            <c:symbol val="none"/>
          </c:marker>
          <c:dLbls>
            <c:dLbl>
              <c:idx val="0"/>
              <c:layout>
                <c:manualLayout>
                  <c:x val="-3.98991008179529E-2"/>
                  <c:y val="-4.9489722222222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43-4FB9-BA5F-D9AC8377C13E}"/>
                </c:ext>
                <c:ext xmlns:c15="http://schemas.microsoft.com/office/drawing/2012/chart" uri="{CE6537A1-D6FC-4f65-9D91-7224C49458BB}">
                  <c15:layout/>
                </c:ext>
              </c:extLst>
            </c:dLbl>
            <c:dLbl>
              <c:idx val="1"/>
              <c:layout>
                <c:manualLayout>
                  <c:x val="-3.4695785902941291E-2"/>
                  <c:y val="-5.99852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43-4FB9-BA5F-D9AC8377C13E}"/>
                </c:ext>
                <c:ext xmlns:c15="http://schemas.microsoft.com/office/drawing/2012/chart" uri="{CE6537A1-D6FC-4f65-9D91-7224C49458BB}">
                  <c15:layout/>
                </c:ext>
              </c:extLst>
            </c:dLbl>
            <c:dLbl>
              <c:idx val="2"/>
              <c:layout>
                <c:manualLayout>
                  <c:x val="-3.4688948432619389E-2"/>
                  <c:y val="-6.70408333333333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43-4FB9-BA5F-D9AC8377C13E}"/>
                </c:ext>
                <c:ext xmlns:c15="http://schemas.microsoft.com/office/drawing/2012/chart" uri="{CE6537A1-D6FC-4f65-9D91-7224C49458BB}">
                  <c15:layout/>
                </c:ext>
              </c:extLst>
            </c:dLbl>
            <c:dLbl>
              <c:idx val="3"/>
              <c:layout>
                <c:manualLayout>
                  <c:x val="-1.4968748164500148E-3"/>
                  <c:y val="-0.16705888444316003"/>
                </c:manualLayout>
              </c:layout>
              <c:tx>
                <c:rich>
                  <a:bodyPr/>
                  <a:lstStyle/>
                  <a:p>
                    <a:r>
                      <a:rPr lang="en-US"/>
                      <a:t>-</a:t>
                    </a:r>
                  </a:p>
                </c:rich>
              </c:tx>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0-0904-441C-AFBA-670E16C98F26}"/>
                </c:ext>
                <c:ext xmlns:c15="http://schemas.microsoft.com/office/drawing/2012/chart" uri="{CE6537A1-D6FC-4f65-9D91-7224C49458BB}"/>
              </c:extLst>
            </c:dLbl>
            <c:dLbl>
              <c:idx val="4"/>
              <c:layout>
                <c:manualLayout>
                  <c:x val="-1.4162074504301132E-3"/>
                  <c:y val="-0.3317021038515040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43-4FB9-BA5F-D9AC8377C13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'PROYECTO TIC'!$C$15:$C$19</c:f>
              <c:strCache>
                <c:ptCount val="5"/>
                <c:pt idx="0">
                  <c:v>2020</c:v>
                </c:pt>
                <c:pt idx="1">
                  <c:v>2021</c:v>
                </c:pt>
                <c:pt idx="2">
                  <c:v>2022</c:v>
                </c:pt>
                <c:pt idx="3">
                  <c:v>2023</c:v>
                </c:pt>
                <c:pt idx="4">
                  <c:v>2020 - 2023</c:v>
                </c:pt>
              </c:strCache>
            </c:strRef>
          </c:cat>
          <c:val>
            <c:numRef>
              <c:f>'PROYECTO TIC'!$F$15:$F$19</c:f>
              <c:numCache>
                <c:formatCode>0%</c:formatCode>
                <c:ptCount val="5"/>
                <c:pt idx="0">
                  <c:v>1</c:v>
                </c:pt>
                <c:pt idx="1">
                  <c:v>1</c:v>
                </c:pt>
                <c:pt idx="2">
                  <c:v>1</c:v>
                </c:pt>
                <c:pt idx="4">
                  <c:v>0.75</c:v>
                </c:pt>
              </c:numCache>
            </c:numRef>
          </c:val>
          <c:smooth val="0"/>
          <c:extLst xmlns:c16r2="http://schemas.microsoft.com/office/drawing/2015/06/chart">
            <c:ext xmlns:c16="http://schemas.microsoft.com/office/drawing/2014/chart" uri="{C3380CC4-5D6E-409C-BE32-E72D297353CC}">
              <c16:uniqueId val="{00000006-5F43-4FB9-BA5F-D9AC8377C13E}"/>
            </c:ext>
          </c:extLst>
        </c:ser>
        <c:dLbls>
          <c:showLegendKey val="0"/>
          <c:showVal val="1"/>
          <c:showCatName val="0"/>
          <c:showSerName val="0"/>
          <c:showPercent val="0"/>
          <c:showBubbleSize val="0"/>
        </c:dLbls>
        <c:marker val="1"/>
        <c:smooth val="0"/>
        <c:axId val="-968943632"/>
        <c:axId val="-968944720"/>
      </c:lineChart>
      <c:catAx>
        <c:axId val="-96894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8939824"/>
        <c:crosses val="autoZero"/>
        <c:auto val="1"/>
        <c:lblAlgn val="ctr"/>
        <c:lblOffset val="100"/>
        <c:noMultiLvlLbl val="0"/>
      </c:catAx>
      <c:valAx>
        <c:axId val="-9689398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8945264"/>
        <c:crosses val="autoZero"/>
        <c:crossBetween val="between"/>
        <c:majorUnit val="1"/>
      </c:valAx>
      <c:valAx>
        <c:axId val="-968944720"/>
        <c:scaling>
          <c:orientation val="minMax"/>
        </c:scaling>
        <c:delete val="1"/>
        <c:axPos val="r"/>
        <c:numFmt formatCode="0%" sourceLinked="1"/>
        <c:majorTickMark val="out"/>
        <c:minorTickMark val="none"/>
        <c:tickLblPos val="nextTo"/>
        <c:crossAx val="-968943632"/>
        <c:crosses val="max"/>
        <c:crossBetween val="between"/>
      </c:valAx>
      <c:catAx>
        <c:axId val="-968943632"/>
        <c:scaling>
          <c:orientation val="minMax"/>
        </c:scaling>
        <c:delete val="1"/>
        <c:axPos val="b"/>
        <c:numFmt formatCode="General" sourceLinked="1"/>
        <c:majorTickMark val="out"/>
        <c:minorTickMark val="none"/>
        <c:tickLblPos val="nextTo"/>
        <c:crossAx val="-968944720"/>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PROYECTO (2020 - 2023)</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BASES DE DATOS PRODUCIDAS</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TIC'!$G$4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0"/>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44-4644-8957-80A427AF5F0B}"/>
                </c:ext>
                <c:ext xmlns:c15="http://schemas.microsoft.com/office/drawing/2012/chart" uri="{CE6537A1-D6FC-4f65-9D91-7224C49458BB}">
                  <c15:layout/>
                </c:ext>
              </c:extLst>
            </c:dLbl>
            <c:dLbl>
              <c:idx val="1"/>
              <c:layout>
                <c:manualLayout>
                  <c:x val="1.7290520914382016E-3"/>
                  <c:y val="-4.1606990848100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44-4644-8957-80A427AF5F0B}"/>
                </c:ext>
                <c:ext xmlns:c15="http://schemas.microsoft.com/office/drawing/2012/chart" uri="{CE6537A1-D6FC-4f65-9D91-7224C49458BB}">
                  <c15:layout/>
                </c:ext>
              </c:extLst>
            </c:dLbl>
            <c:dLbl>
              <c:idx val="2"/>
              <c:layout>
                <c:manualLayout>
                  <c:x val="3.4581041828765299E-3"/>
                  <c:y val="-3.4672492373416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44-4644-8957-80A427AF5F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extLst>
                <c:ext xmlns:c15="http://schemas.microsoft.com/office/drawing/2012/chart" uri="{02D57815-91ED-43cb-92C2-25804820EDAC}">
                  <c15:fullRef>
                    <c15:sqref>'PROYECTO TIC'!$C$10:$C$13</c15:sqref>
                  </c15:fullRef>
                </c:ext>
              </c:extLst>
              <c:f>'PROYECTO TIC'!$C$10:$C$12</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'PROYECTO TIC'!$G$10:$G$13</c15:sqref>
                  </c15:fullRef>
                </c:ext>
              </c:extLst>
              <c:f>'PROYECTO TIC'!$G$10:$G$12</c:f>
              <c:numCache>
                <c:formatCode>0%</c:formatCode>
                <c:ptCount val="3"/>
                <c:pt idx="0">
                  <c:v>0.46250000000000002</c:v>
                </c:pt>
                <c:pt idx="1">
                  <c:v>4.3624999999999998</c:v>
                </c:pt>
                <c:pt idx="2">
                  <c:v>9.8125</c:v>
                </c:pt>
              </c:numCache>
            </c:numRef>
          </c:val>
          <c:extLst xmlns:c16r2="http://schemas.microsoft.com/office/drawing/2015/06/chart">
            <c:ext xmlns:c16="http://schemas.microsoft.com/office/drawing/2014/chart" uri="{C3380CC4-5D6E-409C-BE32-E72D297353CC}">
              <c16:uniqueId val="{00000003-A944-4644-8957-80A427AF5F0B}"/>
            </c:ext>
            <c:ext xmlns:c15="http://schemas.microsoft.com/office/drawing/2012/chart" uri="{02D57815-91ED-43cb-92C2-25804820EDAC}">
              <c15:categoryFilterExceptions>
                <c15:categoryFilterException>
                  <c15:sqref>'PROYECTO TIC'!$G$13</c15:sqref>
                  <c15:dLbl>
                    <c:idx val="2"/>
                    <c:layout>
                      <c:manualLayout>
                        <c:x val="-1.2679568861752464E-16"/>
                        <c:y val="-4.1606990848100087E-2"/>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0-BFBF-443A-8730-C490C525B86F}"/>
                      </c:ext>
                      <c:ext uri="{CE6537A1-D6FC-4f65-9D91-7224C49458BB}"/>
                    </c:extLst>
                  </c15:dLbl>
                </c15:categoryFilterException>
              </c15:categoryFilterExceptions>
            </c:ext>
          </c:extLst>
        </c:ser>
        <c:dLbls>
          <c:showLegendKey val="0"/>
          <c:showVal val="1"/>
          <c:showCatName val="0"/>
          <c:showSerName val="0"/>
          <c:showPercent val="0"/>
          <c:showBubbleSize val="0"/>
        </c:dLbls>
        <c:gapWidth val="100"/>
        <c:shape val="box"/>
        <c:axId val="-967396752"/>
        <c:axId val="-967378256"/>
        <c:axId val="-971171680"/>
      </c:bar3DChart>
      <c:catAx>
        <c:axId val="-967396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7378256"/>
        <c:crosses val="autoZero"/>
        <c:auto val="1"/>
        <c:lblAlgn val="ctr"/>
        <c:lblOffset val="100"/>
        <c:noMultiLvlLbl val="0"/>
      </c:catAx>
      <c:valAx>
        <c:axId val="-967378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7396752"/>
        <c:crosses val="autoZero"/>
        <c:crossBetween val="between"/>
      </c:valAx>
      <c:serAx>
        <c:axId val="-971171680"/>
        <c:scaling>
          <c:orientation val="minMax"/>
        </c:scaling>
        <c:delete val="1"/>
        <c:axPos val="b"/>
        <c:majorTickMark val="out"/>
        <c:minorTickMark val="none"/>
        <c:tickLblPos val="nextTo"/>
        <c:crossAx val="-967378256"/>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(2020 - 2023)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DOCUMENTOS DE PLANEACIÓN ELABORADOS</a:t>
            </a:r>
            <a:endParaRPr lang="es-CO" sz="14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TIC'!$G$4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65E-3"/>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D0-41F2-9B76-DE81AFA3706F}"/>
                </c:ext>
                <c:ext xmlns:c15="http://schemas.microsoft.com/office/drawing/2012/chart" uri="{CE6537A1-D6FC-4f65-9D91-7224C49458BB}">
                  <c15:layout/>
                </c:ext>
              </c:extLst>
            </c:dLbl>
            <c:dLbl>
              <c:idx val="1"/>
              <c:layout>
                <c:manualLayout>
                  <c:x val="-6.3397844308762319E-17"/>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D0-41F2-9B76-DE81AFA3706F}"/>
                </c:ext>
                <c:ext xmlns:c15="http://schemas.microsoft.com/office/drawing/2012/chart" uri="{CE6537A1-D6FC-4f65-9D91-7224C49458BB}">
                  <c15:layout/>
                </c:ext>
              </c:extLst>
            </c:dLbl>
            <c:dLbl>
              <c:idx val="2"/>
              <c:layout>
                <c:manualLayout>
                  <c:x val="0"/>
                  <c:y val="-3.81397416107584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D0-41F2-9B76-DE81AFA3706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extLst>
                <c:ext xmlns:c15="http://schemas.microsoft.com/office/drawing/2012/chart" uri="{02D57815-91ED-43cb-92C2-25804820EDAC}">
                  <c15:fullRef>
                    <c15:sqref>'PROYECTO TIC'!$C$15:$C$18</c15:sqref>
                  </c15:fullRef>
                </c:ext>
              </c:extLst>
              <c:f>'PROYECTO TIC'!$C$15:$C$17</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'PROYECTO TIC'!$G$15:$G$18</c15:sqref>
                  </c15:fullRef>
                </c:ext>
              </c:extLst>
              <c:f>'PROYECTO TIC'!$G$15:$G$17</c:f>
              <c:numCache>
                <c:formatCode>0.0%</c:formatCode>
                <c:ptCount val="3"/>
                <c:pt idx="0">
                  <c:v>0.25</c:v>
                </c:pt>
                <c:pt idx="1">
                  <c:v>0.5</c:v>
                </c:pt>
                <c:pt idx="2">
                  <c:v>0.75</c:v>
                </c:pt>
              </c:numCache>
            </c:numRef>
          </c:val>
          <c:extLst xmlns:c16r2="http://schemas.microsoft.com/office/drawing/2015/06/chart">
            <c:ext xmlns:c16="http://schemas.microsoft.com/office/drawing/2014/chart" uri="{C3380CC4-5D6E-409C-BE32-E72D297353CC}">
              <c16:uniqueId val="{00000003-3FD0-41F2-9B76-DE81AFA3706F}"/>
            </c:ext>
            <c:ext xmlns:c15="http://schemas.microsoft.com/office/drawing/2012/chart" uri="{02D57815-91ED-43cb-92C2-25804820EDAC}">
              <c15:categoryFilterExceptions>
                <c15:categoryFilterException>
                  <c15:sqref>'PROYECTO TIC'!$G$18</c15:sqref>
                  <c15:dLbl>
                    <c:idx val="2"/>
                    <c:layout>
                      <c:manualLayout>
                        <c:x val="-1.2679568861752464E-16"/>
                        <c:y val="-5.894323703480845E-2"/>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0-2710-4162-82D1-51E5AFDF903A}"/>
                      </c:ext>
                      <c:ext uri="{CE6537A1-D6FC-4f65-9D91-7224C49458BB}"/>
                    </c:extLst>
                  </c15:dLbl>
                </c15:categoryFilterException>
              </c15:categoryFilterExceptions>
            </c:ext>
          </c:extLst>
        </c:ser>
        <c:dLbls>
          <c:showLegendKey val="0"/>
          <c:showVal val="1"/>
          <c:showCatName val="0"/>
          <c:showSerName val="0"/>
          <c:showPercent val="0"/>
          <c:showBubbleSize val="0"/>
        </c:dLbls>
        <c:gapWidth val="100"/>
        <c:shape val="box"/>
        <c:axId val="-967386960"/>
        <c:axId val="-967376080"/>
        <c:axId val="-971175424"/>
      </c:bar3DChart>
      <c:catAx>
        <c:axId val="-9673869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7376080"/>
        <c:crosses val="autoZero"/>
        <c:auto val="1"/>
        <c:lblAlgn val="ctr"/>
        <c:lblOffset val="100"/>
        <c:noMultiLvlLbl val="0"/>
      </c:catAx>
      <c:valAx>
        <c:axId val="-967376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7386960"/>
        <c:crosses val="autoZero"/>
        <c:crossBetween val="between"/>
      </c:valAx>
      <c:serAx>
        <c:axId val="-971175424"/>
        <c:scaling>
          <c:orientation val="minMax"/>
        </c:scaling>
        <c:delete val="1"/>
        <c:axPos val="b"/>
        <c:majorTickMark val="out"/>
        <c:minorTickMark val="none"/>
        <c:tickLblPos val="nextTo"/>
        <c:crossAx val="-967376080"/>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USUARIOS DEL SISTEMA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TIC'!$D$4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TIC'!$C$20:$C$24</c:f>
              <c:strCache>
                <c:ptCount val="5"/>
                <c:pt idx="0">
                  <c:v>2020</c:v>
                </c:pt>
                <c:pt idx="1">
                  <c:v>2021</c:v>
                </c:pt>
                <c:pt idx="2">
                  <c:v>2022</c:v>
                </c:pt>
                <c:pt idx="3">
                  <c:v>2023</c:v>
                </c:pt>
                <c:pt idx="4">
                  <c:v>2020 - 2023</c:v>
                </c:pt>
              </c:strCache>
            </c:strRef>
          </c:cat>
          <c:val>
            <c:numRef>
              <c:f>'PROYECTO TIC'!$D$20:$D$24</c:f>
              <c:numCache>
                <c:formatCode>#,##0</c:formatCode>
                <c:ptCount val="5"/>
                <c:pt idx="0">
                  <c:v>20000</c:v>
                </c:pt>
                <c:pt idx="1">
                  <c:v>20000</c:v>
                </c:pt>
                <c:pt idx="2">
                  <c:v>20000</c:v>
                </c:pt>
                <c:pt idx="3">
                  <c:v>20000</c:v>
                </c:pt>
                <c:pt idx="4">
                  <c:v>80000</c:v>
                </c:pt>
              </c:numCache>
            </c:numRef>
          </c:val>
          <c:extLst xmlns:c16r2="http://schemas.microsoft.com/office/drawing/2015/06/chart">
            <c:ext xmlns:c16="http://schemas.microsoft.com/office/drawing/2014/chart" uri="{C3380CC4-5D6E-409C-BE32-E72D297353CC}">
              <c16:uniqueId val="{00000000-9B9A-4F9B-AA34-31193606B233}"/>
            </c:ext>
          </c:extLst>
        </c:ser>
        <c:ser>
          <c:idx val="1"/>
          <c:order val="1"/>
          <c:tx>
            <c:strRef>
              <c:f>'PROYECTO TIC'!$E$4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TIC'!$C$20:$C$24</c:f>
              <c:strCache>
                <c:ptCount val="5"/>
                <c:pt idx="0">
                  <c:v>2020</c:v>
                </c:pt>
                <c:pt idx="1">
                  <c:v>2021</c:v>
                </c:pt>
                <c:pt idx="2">
                  <c:v>2022</c:v>
                </c:pt>
                <c:pt idx="3">
                  <c:v>2023</c:v>
                </c:pt>
                <c:pt idx="4">
                  <c:v>2020 - 2023</c:v>
                </c:pt>
              </c:strCache>
            </c:strRef>
          </c:cat>
          <c:val>
            <c:numRef>
              <c:f>'PROYECTO TIC'!$E$20:$E$24</c:f>
              <c:numCache>
                <c:formatCode>#,##0</c:formatCode>
                <c:ptCount val="5"/>
                <c:pt idx="0">
                  <c:v>28418</c:v>
                </c:pt>
                <c:pt idx="1">
                  <c:v>25912</c:v>
                </c:pt>
                <c:pt idx="2">
                  <c:v>24567</c:v>
                </c:pt>
                <c:pt idx="4">
                  <c:v>78897</c:v>
                </c:pt>
              </c:numCache>
            </c:numRef>
          </c:val>
          <c:extLst xmlns:c16r2="http://schemas.microsoft.com/office/drawing/2015/06/chart">
            <c:ext xmlns:c16="http://schemas.microsoft.com/office/drawing/2014/chart" uri="{C3380CC4-5D6E-409C-BE32-E72D297353CC}">
              <c16:uniqueId val="{00000001-9B9A-4F9B-AA34-31193606B233}"/>
            </c:ext>
          </c:extLst>
        </c:ser>
        <c:dLbls>
          <c:showLegendKey val="0"/>
          <c:showVal val="1"/>
          <c:showCatName val="0"/>
          <c:showSerName val="0"/>
          <c:showPercent val="0"/>
          <c:showBubbleSize val="0"/>
        </c:dLbls>
        <c:gapWidth val="269"/>
        <c:axId val="-967383696"/>
        <c:axId val="-967373360"/>
      </c:barChart>
      <c:lineChart>
        <c:grouping val="standard"/>
        <c:varyColors val="0"/>
        <c:ser>
          <c:idx val="2"/>
          <c:order val="2"/>
          <c:tx>
            <c:strRef>
              <c:f>'PROYECTO TIC'!$F$4</c:f>
              <c:strCache>
                <c:ptCount val="1"/>
                <c:pt idx="0">
                  <c:v>CUMPLIMIENTO</c:v>
                </c:pt>
              </c:strCache>
            </c:strRef>
          </c:tx>
          <c:spPr>
            <a:ln w="25400" cap="rnd">
              <a:noFill/>
              <a:round/>
            </a:ln>
            <a:effectLst/>
          </c:spPr>
          <c:marker>
            <c:symbol val="none"/>
          </c:marker>
          <c:dLbls>
            <c:dLbl>
              <c:idx val="0"/>
              <c:layout>
                <c:manualLayout>
                  <c:x val="-3.989657464959475E-2"/>
                  <c:y val="-0.231285093830477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9A-4F9B-AA34-31193606B233}"/>
                </c:ext>
                <c:ext xmlns:c15="http://schemas.microsoft.com/office/drawing/2012/chart" uri="{CE6537A1-D6FC-4f65-9D91-7224C49458BB}">
                  <c15:layout/>
                </c:ext>
              </c:extLst>
            </c:dLbl>
            <c:dLbl>
              <c:idx val="1"/>
              <c:layout>
                <c:manualLayout>
                  <c:x val="-3.6440371381102551E-2"/>
                  <c:y val="-0.235164663207432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9A-4F9B-AA34-31193606B233}"/>
                </c:ext>
                <c:ext xmlns:c15="http://schemas.microsoft.com/office/drawing/2012/chart" uri="{CE6537A1-D6FC-4f65-9D91-7224C49458BB}">
                  <c15:layout/>
                </c:ext>
              </c:extLst>
            </c:dLbl>
            <c:dLbl>
              <c:idx val="2"/>
              <c:layout>
                <c:manualLayout>
                  <c:x val="-5.9837558309863773E-2"/>
                  <c:y val="-0.22786234423319476"/>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9A-4F9B-AA34-31193606B233}"/>
                </c:ext>
                <c:ext xmlns:c15="http://schemas.microsoft.com/office/drawing/2012/chart" uri="{CE6537A1-D6FC-4f65-9D91-7224C49458BB}">
                  <c15:layout>
                    <c:manualLayout>
                      <c:w val="0.10400868794786138"/>
                      <c:h val="0.13971083155349798"/>
                    </c:manualLayout>
                  </c15:layout>
                </c:ext>
              </c:extLst>
            </c:dLbl>
            <c:dLbl>
              <c:idx val="3"/>
              <c:layout>
                <c:manualLayout>
                  <c:x val="-1.1027752157400735E-2"/>
                  <c:y val="-0.16019568317026403"/>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mn-cs"/>
                      </a:defRPr>
                    </a:pPr>
                    <a:r>
                      <a:rPr lang="en-US"/>
                      <a:t>-</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0-7707-45FF-A84C-D02CF5692F09}"/>
                </c:ext>
                <c:ext xmlns:c15="http://schemas.microsoft.com/office/drawing/2012/chart" uri="{CE6537A1-D6FC-4f65-9D91-7224C49458BB}">
                  <c15:layout>
                    <c:manualLayout>
                      <c:w val="6.2120874965358779E-2"/>
                      <c:h val="0.10447480846308235"/>
                    </c:manualLayout>
                  </c15:layout>
                </c:ext>
              </c:extLst>
            </c:dLbl>
            <c:dLbl>
              <c:idx val="4"/>
              <c:layout>
                <c:manualLayout>
                  <c:x val="-3.6423306744353998E-2"/>
                  <c:y val="-0.6230749894708104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9A-4F9B-AA34-31193606B23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TIC'!$C$20:$C$24</c:f>
              <c:strCache>
                <c:ptCount val="5"/>
                <c:pt idx="0">
                  <c:v>2020</c:v>
                </c:pt>
                <c:pt idx="1">
                  <c:v>2021</c:v>
                </c:pt>
                <c:pt idx="2">
                  <c:v>2022</c:v>
                </c:pt>
                <c:pt idx="3">
                  <c:v>2023</c:v>
                </c:pt>
                <c:pt idx="4">
                  <c:v>2020 - 2023</c:v>
                </c:pt>
              </c:strCache>
            </c:strRef>
          </c:cat>
          <c:val>
            <c:numRef>
              <c:f>'PROYECTO TIC'!$F$20:$F$24</c:f>
              <c:numCache>
                <c:formatCode>0%</c:formatCode>
                <c:ptCount val="5"/>
                <c:pt idx="0">
                  <c:v>1.4209000000000001</c:v>
                </c:pt>
                <c:pt idx="1">
                  <c:v>1.2956000000000001</c:v>
                </c:pt>
                <c:pt idx="2">
                  <c:v>1.2283500000000001</c:v>
                </c:pt>
                <c:pt idx="4">
                  <c:v>0.98621250000000005</c:v>
                </c:pt>
              </c:numCache>
            </c:numRef>
          </c:val>
          <c:smooth val="0"/>
          <c:extLst xmlns:c16r2="http://schemas.microsoft.com/office/drawing/2015/06/chart">
            <c:ext xmlns:c16="http://schemas.microsoft.com/office/drawing/2014/chart" uri="{C3380CC4-5D6E-409C-BE32-E72D297353CC}">
              <c16:uniqueId val="{00000006-9B9A-4F9B-AA34-31193606B233}"/>
            </c:ext>
          </c:extLst>
        </c:ser>
        <c:dLbls>
          <c:showLegendKey val="0"/>
          <c:showVal val="1"/>
          <c:showCatName val="0"/>
          <c:showSerName val="0"/>
          <c:showPercent val="0"/>
          <c:showBubbleSize val="0"/>
        </c:dLbls>
        <c:marker val="1"/>
        <c:smooth val="0"/>
        <c:axId val="-967397296"/>
        <c:axId val="-967404912"/>
      </c:lineChart>
      <c:catAx>
        <c:axId val="-96738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7373360"/>
        <c:crosses val="autoZero"/>
        <c:auto val="1"/>
        <c:lblAlgn val="ctr"/>
        <c:lblOffset val="100"/>
        <c:noMultiLvlLbl val="0"/>
      </c:catAx>
      <c:valAx>
        <c:axId val="-967373360"/>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383696"/>
        <c:crosses val="autoZero"/>
        <c:crossBetween val="between"/>
        <c:majorUnit val="20000"/>
      </c:valAx>
      <c:valAx>
        <c:axId val="-967404912"/>
        <c:scaling>
          <c:orientation val="minMax"/>
        </c:scaling>
        <c:delete val="1"/>
        <c:axPos val="r"/>
        <c:numFmt formatCode="0%" sourceLinked="1"/>
        <c:majorTickMark val="out"/>
        <c:minorTickMark val="none"/>
        <c:tickLblPos val="nextTo"/>
        <c:crossAx val="-967397296"/>
        <c:crosses val="max"/>
        <c:crossBetween val="between"/>
      </c:valAx>
      <c:catAx>
        <c:axId val="-967397296"/>
        <c:scaling>
          <c:orientation val="minMax"/>
        </c:scaling>
        <c:delete val="1"/>
        <c:axPos val="b"/>
        <c:numFmt formatCode="General" sourceLinked="1"/>
        <c:majorTickMark val="out"/>
        <c:minorTickMark val="none"/>
        <c:tickLblPos val="nextTo"/>
        <c:crossAx val="-96740491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PROYECTO (2020 - 2023)</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chemeClr val="tx1"/>
                </a:solidFill>
                <a:latin typeface="Arial" panose="020B0604020202020204" pitchFamily="34" charset="0"/>
                <a:cs typeface="Arial" panose="020B0604020202020204" pitchFamily="34" charset="0"/>
              </a:rPr>
              <a:t>% </a:t>
            </a:r>
            <a:r>
              <a:rPr lang="es-CO" sz="1400" b="1" i="0" baseline="0">
                <a:solidFill>
                  <a:schemeClr val="tx1"/>
                </a:solidFill>
                <a:effectLst/>
                <a:latin typeface="Arial" panose="020B0604020202020204" pitchFamily="34" charset="0"/>
                <a:cs typeface="Arial" panose="020B0604020202020204" pitchFamily="34" charset="0"/>
              </a:rPr>
              <a:t>USUARIOS DEL SISTEMA</a:t>
            </a:r>
            <a:endParaRPr lang="es-CO" sz="1400" b="1">
              <a:solidFill>
                <a:schemeClr val="tx1"/>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TIC'!$G$4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1432439901993053E-17"/>
                  <c:y val="-6.29552777777777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49B-438F-8CA5-2223057398DC}"/>
                </c:ext>
                <c:ext xmlns:c15="http://schemas.microsoft.com/office/drawing/2012/chart" uri="{CE6537A1-D6FC-4f65-9D91-7224C49458BB}">
                  <c15:layout/>
                </c:ext>
              </c:extLst>
            </c:dLbl>
            <c:dLbl>
              <c:idx val="1"/>
              <c:layout>
                <c:manualLayout>
                  <c:x val="-6.2864879803986107E-17"/>
                  <c:y val="-8.72261111111111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49B-438F-8CA5-2223057398DC}"/>
                </c:ext>
                <c:ext xmlns:c15="http://schemas.microsoft.com/office/drawing/2012/chart" uri="{CE6537A1-D6FC-4f65-9D91-7224C49458BB}">
                  <c15:layout/>
                </c:ext>
              </c:extLst>
            </c:dLbl>
            <c:dLbl>
              <c:idx val="2"/>
              <c:layout>
                <c:manualLayout>
                  <c:x val="0"/>
                  <c:y val="-7.68241666666667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49B-438F-8CA5-2223057398D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extLst>
                <c:ext xmlns:c15="http://schemas.microsoft.com/office/drawing/2012/chart" uri="{02D57815-91ED-43cb-92C2-25804820EDAC}">
                  <c15:fullRef>
                    <c15:sqref>'PROYECTO TIC'!$C$20:$C$23</c15:sqref>
                  </c15:fullRef>
                </c:ext>
              </c:extLst>
              <c:f>'PROYECTO TIC'!$C$20:$C$22</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'PROYECTO TIC'!$G$20:$G$23</c15:sqref>
                  </c15:fullRef>
                </c:ext>
              </c:extLst>
              <c:f>'PROYECTO TIC'!$G$20:$G$22</c:f>
              <c:numCache>
                <c:formatCode>0%</c:formatCode>
                <c:ptCount val="3"/>
                <c:pt idx="0">
                  <c:v>0.35522500000000001</c:v>
                </c:pt>
                <c:pt idx="1">
                  <c:v>0.67912499999999998</c:v>
                </c:pt>
                <c:pt idx="2">
                  <c:v>0.98621250000000005</c:v>
                </c:pt>
              </c:numCache>
            </c:numRef>
          </c:val>
          <c:extLst xmlns:c16r2="http://schemas.microsoft.com/office/drawing/2015/06/chart">
            <c:ext xmlns:c16="http://schemas.microsoft.com/office/drawing/2014/chart" uri="{C3380CC4-5D6E-409C-BE32-E72D297353CC}">
              <c16:uniqueId val="{00000003-E49B-438F-8CA5-2223057398DC}"/>
            </c:ext>
            <c:ext xmlns:c15="http://schemas.microsoft.com/office/drawing/2012/chart" uri="{02D57815-91ED-43cb-92C2-25804820EDAC}">
              <c15:categoryFilterExceptions>
                <c15:categoryFilterException>
                  <c15:sqref>'PROYECTO TIC'!$G$23</c15:sqref>
                  <c15:dLbl>
                    <c:idx val="2"/>
                    <c:layout>
                      <c:manualLayout>
                        <c:x val="0"/>
                        <c:y val="-6.6119722222222219E-2"/>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0-B21F-49C7-BC69-12BFBF077038}"/>
                      </c:ext>
                      <c:ext uri="{CE6537A1-D6FC-4f65-9D91-7224C49458BB}"/>
                    </c:extLst>
                  </c15:dLbl>
                </c15:categoryFilterException>
              </c15:categoryFilterExceptions>
            </c:ext>
          </c:extLst>
        </c:ser>
        <c:dLbls>
          <c:showLegendKey val="0"/>
          <c:showVal val="1"/>
          <c:showCatName val="0"/>
          <c:showSerName val="0"/>
          <c:showPercent val="0"/>
          <c:showBubbleSize val="0"/>
        </c:dLbls>
        <c:gapWidth val="100"/>
        <c:shape val="box"/>
        <c:axId val="-967404368"/>
        <c:axId val="-967384784"/>
        <c:axId val="-971176672"/>
      </c:bar3DChart>
      <c:catAx>
        <c:axId val="-9674043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7384784"/>
        <c:crosses val="autoZero"/>
        <c:auto val="1"/>
        <c:lblAlgn val="ctr"/>
        <c:lblOffset val="100"/>
        <c:noMultiLvlLbl val="0"/>
      </c:catAx>
      <c:valAx>
        <c:axId val="-96738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7404368"/>
        <c:crosses val="autoZero"/>
        <c:crossBetween val="between"/>
      </c:valAx>
      <c:serAx>
        <c:axId val="-971176672"/>
        <c:scaling>
          <c:orientation val="minMax"/>
        </c:scaling>
        <c:delete val="1"/>
        <c:axPos val="b"/>
        <c:majorTickMark val="out"/>
        <c:minorTickMark val="none"/>
        <c:tickLblPos val="nextTo"/>
        <c:crossAx val="-967384784"/>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EVENTOS REALIZADOS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TIC'!$D$4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TIC'!$C$25:$C$29</c:f>
              <c:strCache>
                <c:ptCount val="5"/>
                <c:pt idx="0">
                  <c:v>2020</c:v>
                </c:pt>
                <c:pt idx="1">
                  <c:v>2021</c:v>
                </c:pt>
                <c:pt idx="2">
                  <c:v>2022</c:v>
                </c:pt>
                <c:pt idx="3">
                  <c:v>2023</c:v>
                </c:pt>
                <c:pt idx="4">
                  <c:v>2020 - 2023</c:v>
                </c:pt>
              </c:strCache>
            </c:strRef>
          </c:cat>
          <c:val>
            <c:numRef>
              <c:f>'PROYECTO TIC'!$D$25:$D$29</c:f>
              <c:numCache>
                <c:formatCode>General</c:formatCode>
                <c:ptCount val="5"/>
                <c:pt idx="0">
                  <c:v>2</c:v>
                </c:pt>
                <c:pt idx="1">
                  <c:v>2</c:v>
                </c:pt>
                <c:pt idx="2">
                  <c:v>2</c:v>
                </c:pt>
                <c:pt idx="3">
                  <c:v>2</c:v>
                </c:pt>
                <c:pt idx="4">
                  <c:v>8</c:v>
                </c:pt>
              </c:numCache>
            </c:numRef>
          </c:val>
          <c:extLst xmlns:c16r2="http://schemas.microsoft.com/office/drawing/2015/06/chart">
            <c:ext xmlns:c16="http://schemas.microsoft.com/office/drawing/2014/chart" uri="{C3380CC4-5D6E-409C-BE32-E72D297353CC}">
              <c16:uniqueId val="{00000000-16E2-4973-BDC9-94BEA80B32C9}"/>
            </c:ext>
          </c:extLst>
        </c:ser>
        <c:ser>
          <c:idx val="1"/>
          <c:order val="1"/>
          <c:tx>
            <c:strRef>
              <c:f>'PROYECTO TIC'!$E$4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TIC'!$C$25:$C$29</c:f>
              <c:strCache>
                <c:ptCount val="5"/>
                <c:pt idx="0">
                  <c:v>2020</c:v>
                </c:pt>
                <c:pt idx="1">
                  <c:v>2021</c:v>
                </c:pt>
                <c:pt idx="2">
                  <c:v>2022</c:v>
                </c:pt>
                <c:pt idx="3">
                  <c:v>2023</c:v>
                </c:pt>
                <c:pt idx="4">
                  <c:v>2020 - 2023</c:v>
                </c:pt>
              </c:strCache>
            </c:strRef>
          </c:cat>
          <c:val>
            <c:numRef>
              <c:f>'PROYECTO TIC'!$E$25:$E$29</c:f>
              <c:numCache>
                <c:formatCode>General</c:formatCode>
                <c:ptCount val="5"/>
                <c:pt idx="0">
                  <c:v>2</c:v>
                </c:pt>
                <c:pt idx="1">
                  <c:v>2</c:v>
                </c:pt>
                <c:pt idx="2">
                  <c:v>2</c:v>
                </c:pt>
                <c:pt idx="4">
                  <c:v>6</c:v>
                </c:pt>
              </c:numCache>
            </c:numRef>
          </c:val>
          <c:extLst xmlns:c16r2="http://schemas.microsoft.com/office/drawing/2015/06/chart">
            <c:ext xmlns:c16="http://schemas.microsoft.com/office/drawing/2014/chart" uri="{C3380CC4-5D6E-409C-BE32-E72D297353CC}">
              <c16:uniqueId val="{00000001-16E2-4973-BDC9-94BEA80B32C9}"/>
            </c:ext>
          </c:extLst>
        </c:ser>
        <c:dLbls>
          <c:showLegendKey val="0"/>
          <c:showVal val="1"/>
          <c:showCatName val="0"/>
          <c:showSerName val="0"/>
          <c:showPercent val="0"/>
          <c:showBubbleSize val="0"/>
        </c:dLbls>
        <c:gapWidth val="269"/>
        <c:axId val="-967383152"/>
        <c:axId val="-967390224"/>
      </c:barChart>
      <c:lineChart>
        <c:grouping val="standard"/>
        <c:varyColors val="0"/>
        <c:ser>
          <c:idx val="2"/>
          <c:order val="2"/>
          <c:tx>
            <c:strRef>
              <c:f>'PROYECTO TIC'!$F$4</c:f>
              <c:strCache>
                <c:ptCount val="1"/>
                <c:pt idx="0">
                  <c:v>CUMPLIMIENTO</c:v>
                </c:pt>
              </c:strCache>
            </c:strRef>
          </c:tx>
          <c:spPr>
            <a:ln w="25400" cap="rnd">
              <a:noFill/>
              <a:round/>
            </a:ln>
            <a:effectLst/>
          </c:spPr>
          <c:marker>
            <c:symbol val="none"/>
          </c:marker>
          <c:dLbls>
            <c:dLbl>
              <c:idx val="0"/>
              <c:layout>
                <c:manualLayout>
                  <c:x val="-4.8601573681110184E-2"/>
                  <c:y val="-0.1234053071730796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E2-4973-BDC9-94BEA80B32C9}"/>
                </c:ext>
                <c:ext xmlns:c15="http://schemas.microsoft.com/office/drawing/2012/chart" uri="{CE6537A1-D6FC-4f65-9D91-7224C49458BB}">
                  <c15:layout/>
                </c:ext>
              </c:extLst>
            </c:dLbl>
            <c:dLbl>
              <c:idx val="1"/>
              <c:layout>
                <c:manualLayout>
                  <c:x val="-4.6861813301952604E-2"/>
                  <c:y val="-0.1268248066458032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E2-4973-BDC9-94BEA80B32C9}"/>
                </c:ext>
                <c:ext xmlns:c15="http://schemas.microsoft.com/office/drawing/2012/chart" uri="{CE6537A1-D6FC-4f65-9D91-7224C49458BB}">
                  <c15:layout>
                    <c:manualLayout>
                      <c:w val="7.4534647355868663E-2"/>
                      <c:h val="9.0273526665822362E-2"/>
                    </c:manualLayout>
                  </c15:layout>
                </c:ext>
              </c:extLst>
            </c:dLbl>
            <c:dLbl>
              <c:idx val="2"/>
              <c:layout>
                <c:manualLayout>
                  <c:x val="-4.1660457447134945E-2"/>
                  <c:y val="-0.1233564224085549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E2-4973-BDC9-94BEA80B32C9}"/>
                </c:ext>
                <c:ext xmlns:c15="http://schemas.microsoft.com/office/drawing/2012/chart" uri="{CE6537A1-D6FC-4f65-9D91-7224C49458BB}">
                  <c15:layout/>
                </c:ext>
              </c:extLst>
            </c:dLbl>
            <c:dLbl>
              <c:idx val="3"/>
              <c:layout>
                <c:manualLayout>
                  <c:x val="-4.1502950395928837E-3"/>
                  <c:y val="-0.18486668428446248"/>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mn-cs"/>
                      </a:defRPr>
                    </a:pPr>
                    <a:r>
                      <a:rPr lang="en-US"/>
                      <a:t>-</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0-2EC9-4544-90AB-5DF408144256}"/>
                </c:ext>
                <c:ext xmlns:c15="http://schemas.microsoft.com/office/drawing/2012/chart" uri="{CE6537A1-D6FC-4f65-9D91-7224C49458BB}">
                  <c15:layout>
                    <c:manualLayout>
                      <c:w val="5.0028148071218324E-2"/>
                      <c:h val="7.2952974393924647E-2"/>
                    </c:manualLayout>
                  </c15:layout>
                </c:ext>
              </c:extLst>
            </c:dLbl>
            <c:dLbl>
              <c:idx val="4"/>
              <c:layout>
                <c:manualLayout>
                  <c:x val="-4.8628071463968359E-2"/>
                  <c:y val="-0.557105338928589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E2-4973-BDC9-94BEA80B32C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TIC'!$C$25:$C$29</c:f>
              <c:strCache>
                <c:ptCount val="5"/>
                <c:pt idx="0">
                  <c:v>2020</c:v>
                </c:pt>
                <c:pt idx="1">
                  <c:v>2021</c:v>
                </c:pt>
                <c:pt idx="2">
                  <c:v>2022</c:v>
                </c:pt>
                <c:pt idx="3">
                  <c:v>2023</c:v>
                </c:pt>
                <c:pt idx="4">
                  <c:v>2020 - 2023</c:v>
                </c:pt>
              </c:strCache>
            </c:strRef>
          </c:cat>
          <c:val>
            <c:numRef>
              <c:f>'PROYECTO TIC'!$F$25:$F$29</c:f>
              <c:numCache>
                <c:formatCode>0%</c:formatCode>
                <c:ptCount val="5"/>
                <c:pt idx="0">
                  <c:v>1</c:v>
                </c:pt>
                <c:pt idx="1">
                  <c:v>1</c:v>
                </c:pt>
                <c:pt idx="2">
                  <c:v>1</c:v>
                </c:pt>
                <c:pt idx="4">
                  <c:v>0.75</c:v>
                </c:pt>
              </c:numCache>
            </c:numRef>
          </c:val>
          <c:smooth val="0"/>
          <c:extLst xmlns:c16r2="http://schemas.microsoft.com/office/drawing/2015/06/chart">
            <c:ext xmlns:c16="http://schemas.microsoft.com/office/drawing/2014/chart" uri="{C3380CC4-5D6E-409C-BE32-E72D297353CC}">
              <c16:uniqueId val="{00000006-16E2-4973-BDC9-94BEA80B32C9}"/>
            </c:ext>
          </c:extLst>
        </c:ser>
        <c:dLbls>
          <c:showLegendKey val="0"/>
          <c:showVal val="1"/>
          <c:showCatName val="0"/>
          <c:showSerName val="0"/>
          <c:showPercent val="0"/>
          <c:showBubbleSize val="0"/>
        </c:dLbls>
        <c:marker val="1"/>
        <c:smooth val="0"/>
        <c:axId val="-967375536"/>
        <c:axId val="-967388592"/>
      </c:lineChart>
      <c:catAx>
        <c:axId val="-96738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7390224"/>
        <c:crosses val="autoZero"/>
        <c:auto val="1"/>
        <c:lblAlgn val="ctr"/>
        <c:lblOffset val="100"/>
        <c:noMultiLvlLbl val="0"/>
      </c:catAx>
      <c:valAx>
        <c:axId val="-96739022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383152"/>
        <c:crosses val="autoZero"/>
        <c:crossBetween val="between"/>
        <c:majorUnit val="2"/>
      </c:valAx>
      <c:valAx>
        <c:axId val="-967388592"/>
        <c:scaling>
          <c:orientation val="minMax"/>
        </c:scaling>
        <c:delete val="1"/>
        <c:axPos val="r"/>
        <c:numFmt formatCode="0%" sourceLinked="1"/>
        <c:majorTickMark val="out"/>
        <c:minorTickMark val="none"/>
        <c:tickLblPos val="nextTo"/>
        <c:crossAx val="-967375536"/>
        <c:crosses val="max"/>
        <c:crossBetween val="between"/>
      </c:valAx>
      <c:catAx>
        <c:axId val="-967375536"/>
        <c:scaling>
          <c:orientation val="minMax"/>
        </c:scaling>
        <c:delete val="1"/>
        <c:axPos val="b"/>
        <c:numFmt formatCode="General" sourceLinked="1"/>
        <c:majorTickMark val="out"/>
        <c:minorTickMark val="none"/>
        <c:tickLblPos val="nextTo"/>
        <c:crossAx val="-96738859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(2020 - 2023)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EVENTOS REALIZADOS</a:t>
            </a:r>
            <a:endParaRPr lang="es-CO" sz="14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TIC'!$G$4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5.1435495838179877E-3"/>
                  <c:y val="-4.93888888888888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0A-4BCF-8193-A7101B7BE707}"/>
                </c:ext>
                <c:ext xmlns:c15="http://schemas.microsoft.com/office/drawing/2012/chart" uri="{CE6537A1-D6FC-4f65-9D91-7224C49458BB}">
                  <c15:layout/>
                </c:ext>
              </c:extLst>
            </c:dLbl>
            <c:dLbl>
              <c:idx val="1"/>
              <c:layout>
                <c:manualLayout>
                  <c:x val="1.7145165279392664E-3"/>
                  <c:y val="-3.88055555555556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A-4BCF-8193-A7101B7BE707}"/>
                </c:ext>
                <c:ext xmlns:c15="http://schemas.microsoft.com/office/drawing/2012/chart" uri="{CE6537A1-D6FC-4f65-9D91-7224C49458BB}">
                  <c15:layout/>
                </c:ext>
              </c:extLst>
            </c:dLbl>
            <c:dLbl>
              <c:idx val="2"/>
              <c:layout>
                <c:manualLayout>
                  <c:x val="0"/>
                  <c:y val="-5.2916666666666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A-4BCF-8193-A7101B7BE70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extLst>
                <c:ext xmlns:c15="http://schemas.microsoft.com/office/drawing/2012/chart" uri="{02D57815-91ED-43cb-92C2-25804820EDAC}">
                  <c15:fullRef>
                    <c15:sqref>'PROYECTO TIC'!$C$25:$C$28</c15:sqref>
                  </c15:fullRef>
                </c:ext>
              </c:extLst>
              <c:f>'PROYECTO TIC'!$C$25:$C$27</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'PROYECTO TIC'!$G$25:$G$28</c15:sqref>
                  </c15:fullRef>
                </c:ext>
              </c:extLst>
              <c:f>'PROYECTO TIC'!$G$25:$G$27</c:f>
              <c:numCache>
                <c:formatCode>0%</c:formatCode>
                <c:ptCount val="3"/>
                <c:pt idx="0">
                  <c:v>0.25</c:v>
                </c:pt>
                <c:pt idx="1">
                  <c:v>0.5</c:v>
                </c:pt>
                <c:pt idx="2">
                  <c:v>0.75</c:v>
                </c:pt>
              </c:numCache>
            </c:numRef>
          </c:val>
          <c:extLst xmlns:c16r2="http://schemas.microsoft.com/office/drawing/2015/06/chart">
            <c:ext xmlns:c16="http://schemas.microsoft.com/office/drawing/2014/chart" uri="{C3380CC4-5D6E-409C-BE32-E72D297353CC}">
              <c16:uniqueId val="{00000003-8F0A-4BCF-8193-A7101B7BE707}"/>
            </c:ext>
            <c:ext xmlns:c15="http://schemas.microsoft.com/office/drawing/2012/chart" uri="{02D57815-91ED-43cb-92C2-25804820EDAC}">
              <c15:categoryFilterExceptions>
                <c15:categoryFilterException>
                  <c15:sqref>'PROYECTO TIC'!$G$28</c15:sqref>
                  <c15:dLbl>
                    <c:idx val="2"/>
                    <c:layout>
                      <c:manualLayout>
                        <c:x val="-1.2572975960797221E-16"/>
                        <c:y val="-5.9972222222222225E-2"/>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0-7985-4F03-B2D1-3875B2049539}"/>
                      </c:ext>
                      <c:ext uri="{CE6537A1-D6FC-4f65-9D91-7224C49458BB}"/>
                    </c:extLst>
                  </c15:dLbl>
                </c15:categoryFilterException>
              </c15:categoryFilterExceptions>
            </c:ext>
          </c:extLst>
        </c:ser>
        <c:dLbls>
          <c:showLegendKey val="0"/>
          <c:showVal val="1"/>
          <c:showCatName val="0"/>
          <c:showSerName val="0"/>
          <c:showPercent val="0"/>
          <c:showBubbleSize val="0"/>
        </c:dLbls>
        <c:gapWidth val="100"/>
        <c:shape val="box"/>
        <c:axId val="-967401104"/>
        <c:axId val="-967378800"/>
        <c:axId val="-971174176"/>
      </c:bar3DChart>
      <c:catAx>
        <c:axId val="-9674011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7378800"/>
        <c:crosses val="autoZero"/>
        <c:auto val="1"/>
        <c:lblAlgn val="ctr"/>
        <c:lblOffset val="100"/>
        <c:noMultiLvlLbl val="0"/>
      </c:catAx>
      <c:valAx>
        <c:axId val="-9673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7401104"/>
        <c:crosses val="autoZero"/>
        <c:crossBetween val="between"/>
      </c:valAx>
      <c:serAx>
        <c:axId val="-971174176"/>
        <c:scaling>
          <c:orientation val="minMax"/>
        </c:scaling>
        <c:delete val="1"/>
        <c:axPos val="b"/>
        <c:majorTickMark val="out"/>
        <c:minorTickMark val="none"/>
        <c:tickLblPos val="nextTo"/>
        <c:crossAx val="-967378800"/>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b="1" baseline="0">
                <a:solidFill>
                  <a:sysClr val="windowText" lastClr="000000"/>
                </a:solidFill>
                <a:latin typeface="Arial" panose="020B0604020202020204" pitchFamily="34" charset="0"/>
                <a:cs typeface="Arial" panose="020B0604020202020204" pitchFamily="34" charset="0"/>
              </a:rPr>
              <a:t> PROYECTO DE INVERSIÓN  - TIC</a:t>
            </a:r>
            <a:endParaRPr lang="es-CO" sz="2000" b="1">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'PROYECTO TIC'!$D$4</c:f>
              <c:strCache>
                <c:ptCount val="1"/>
                <c:pt idx="0">
                  <c:v>META</c:v>
                </c:pt>
              </c:strCache>
            </c:strRef>
          </c:tx>
          <c:spPr>
            <a:solidFill>
              <a:schemeClr val="accent1"/>
            </a:solidFill>
            <a:ln>
              <a:no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('PROYECTO TIC'!$B$9:$C$9,'PROYECTO TIC'!$B$14:$C$14,'PROYECTO TIC'!$B$19:$C$19,'PROYECTO TIC'!$B$24:$C$24,'PROYECTO TIC'!$B$29:$C$29,'PROYECTO TIC'!$B$34:$C$34)</c15:sqref>
                  </c15:fullRef>
                </c:ext>
              </c:extLst>
              <c:f>('PROYECTO TIC'!$B$9:$C$9,'PROYECTO TIC'!$B$14:$C$14,'PROYECTO TIC'!$B$19,'PROYECTO TIC'!$B$24:$C$24,'PROYECTO TIC'!$B$29:$C$29,'PROYECTO TIC'!$B$34:$C$34)</c:f>
              <c:multiLvlStrCache>
                <c:ptCount val="5"/>
                <c:lvl>
                  <c:pt idx="0">
                    <c:v>2020 - 2023</c:v>
                  </c:pt>
                  <c:pt idx="1">
                    <c:v>2020 - 2023</c:v>
                  </c:pt>
                  <c:pt idx="2">
                    <c:v>2020 - 2023</c:v>
                  </c:pt>
                  <c:pt idx="3">
                    <c:v>2020 - 2023</c:v>
                  </c:pt>
                  <c:pt idx="4">
                    <c:v>2020 - 2023</c:v>
                  </c:pt>
                </c:lvl>
                <c:lvl>
                  <c:pt idx="0">
                    <c:v>ANÁLISIS GENERADOS</c:v>
                  </c:pt>
                  <c:pt idx="1">
                    <c:v>BASES DE DATOS PRODUCIDAS O GESTIONADAS</c:v>
                  </c:pt>
                  <c:pt idx="2">
                    <c:v>DOCUMENTOS DE PLANEACIÓN ELABORADOS </c:v>
                  </c:pt>
                  <c:pt idx="3">
                    <c:v>USUARIOS DEL SISTEMA </c:v>
                  </c:pt>
                  <c:pt idx="4">
                    <c:v>EVENTOS REALIZADOS </c:v>
                  </c:pt>
                </c:lvl>
              </c:multiLvlStrCache>
            </c:multiLvlStrRef>
          </c:cat>
          <c:val>
            <c:numRef>
              <c:extLst>
                <c:ext xmlns:c15="http://schemas.microsoft.com/office/drawing/2012/chart" uri="{02D57815-91ED-43cb-92C2-25804820EDAC}">
                  <c15:fullRef>
                    <c15:sqref>('PROYECTO TIC'!$D$9,'PROYECTO TIC'!$D$14,'PROYECTO TIC'!$D$19,'PROYECTO TIC'!$D$24,'PROYECTO TIC'!$D$29,'PROYECTO TIC'!$D$34)</c15:sqref>
                  </c15:fullRef>
                </c:ext>
              </c:extLst>
              <c:f>('PROYECTO TIC'!$D$9,'PROYECTO TIC'!$D$14,'PROYECTO TIC'!$D$19,'PROYECTO TIC'!$D$24,'PROYECTO TIC'!$D$29)</c:f>
              <c:numCache>
                <c:formatCode>General</c:formatCode>
                <c:ptCount val="5"/>
                <c:pt idx="0">
                  <c:v>3200</c:v>
                </c:pt>
                <c:pt idx="1">
                  <c:v>80</c:v>
                </c:pt>
                <c:pt idx="2">
                  <c:v>4</c:v>
                </c:pt>
                <c:pt idx="3" formatCode="#,##0">
                  <c:v>80000</c:v>
                </c:pt>
                <c:pt idx="4">
                  <c:v>8</c:v>
                </c:pt>
              </c:numCache>
            </c:numRef>
          </c:val>
          <c:extLst xmlns:c16r2="http://schemas.microsoft.com/office/drawing/2015/06/chart">
            <c:ext xmlns:c16="http://schemas.microsoft.com/office/drawing/2014/chart" uri="{C3380CC4-5D6E-409C-BE32-E72D297353CC}">
              <c16:uniqueId val="{00000000-B05F-40E6-89E6-D891DE57A3A1}"/>
            </c:ext>
          </c:extLst>
        </c:ser>
        <c:ser>
          <c:idx val="1"/>
          <c:order val="1"/>
          <c:tx>
            <c:strRef>
              <c:f>'PROYECTO TIC'!$E$4</c:f>
              <c:strCache>
                <c:ptCount val="1"/>
                <c:pt idx="0">
                  <c:v>EJECUTADO</c:v>
                </c:pt>
              </c:strCache>
            </c:strRef>
          </c:tx>
          <c:spPr>
            <a:solidFill>
              <a:schemeClr val="accent2"/>
            </a:solidFill>
            <a:ln>
              <a:no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('PROYECTO TIC'!$B$9:$C$9,'PROYECTO TIC'!$B$14:$C$14,'PROYECTO TIC'!$B$19:$C$19,'PROYECTO TIC'!$B$24:$C$24,'PROYECTO TIC'!$B$29:$C$29,'PROYECTO TIC'!$B$34:$C$34)</c15:sqref>
                  </c15:fullRef>
                </c:ext>
              </c:extLst>
              <c:f>('PROYECTO TIC'!$B$9:$C$9,'PROYECTO TIC'!$B$14:$C$14,'PROYECTO TIC'!$B$19,'PROYECTO TIC'!$B$24:$C$24,'PROYECTO TIC'!$B$29:$C$29,'PROYECTO TIC'!$B$34:$C$34)</c:f>
              <c:multiLvlStrCache>
                <c:ptCount val="5"/>
                <c:lvl>
                  <c:pt idx="0">
                    <c:v>2020 - 2023</c:v>
                  </c:pt>
                  <c:pt idx="1">
                    <c:v>2020 - 2023</c:v>
                  </c:pt>
                  <c:pt idx="2">
                    <c:v>2020 - 2023</c:v>
                  </c:pt>
                  <c:pt idx="3">
                    <c:v>2020 - 2023</c:v>
                  </c:pt>
                  <c:pt idx="4">
                    <c:v>2020 - 2023</c:v>
                  </c:pt>
                </c:lvl>
                <c:lvl>
                  <c:pt idx="0">
                    <c:v>ANÁLISIS GENERADOS</c:v>
                  </c:pt>
                  <c:pt idx="1">
                    <c:v>BASES DE DATOS PRODUCIDAS O GESTIONADAS</c:v>
                  </c:pt>
                  <c:pt idx="2">
                    <c:v>DOCUMENTOS DE PLANEACIÓN ELABORADOS </c:v>
                  </c:pt>
                  <c:pt idx="3">
                    <c:v>USUARIOS DEL SISTEMA </c:v>
                  </c:pt>
                  <c:pt idx="4">
                    <c:v>EVENTOS REALIZADOS </c:v>
                  </c:pt>
                </c:lvl>
              </c:multiLvlStrCache>
            </c:multiLvlStrRef>
          </c:cat>
          <c:val>
            <c:numRef>
              <c:extLst>
                <c:ext xmlns:c15="http://schemas.microsoft.com/office/drawing/2012/chart" uri="{02D57815-91ED-43cb-92C2-25804820EDAC}">
                  <c15:fullRef>
                    <c15:sqref>('PROYECTO TIC'!$E$9,'PROYECTO TIC'!$E$14,'PROYECTO TIC'!$E$19,'PROYECTO TIC'!$E$24,'PROYECTO TIC'!$E$29,'PROYECTO TIC'!$E$34)</c15:sqref>
                  </c15:fullRef>
                </c:ext>
              </c:extLst>
              <c:f>('PROYECTO TIC'!$E$9,'PROYECTO TIC'!$E$14,'PROYECTO TIC'!$E$19,'PROYECTO TIC'!$E$24,'PROYECTO TIC'!$E$29)</c:f>
              <c:numCache>
                <c:formatCode>#,##0</c:formatCode>
                <c:ptCount val="5"/>
                <c:pt idx="0">
                  <c:v>5623</c:v>
                </c:pt>
                <c:pt idx="1">
                  <c:v>785</c:v>
                </c:pt>
                <c:pt idx="2" formatCode="General">
                  <c:v>3</c:v>
                </c:pt>
                <c:pt idx="3">
                  <c:v>78897</c:v>
                </c:pt>
                <c:pt idx="4" formatCode="General">
                  <c:v>6</c:v>
                </c:pt>
              </c:numCache>
            </c:numRef>
          </c:val>
          <c:extLst xmlns:c16r2="http://schemas.microsoft.com/office/drawing/2015/06/chart">
            <c:ext xmlns:c16="http://schemas.microsoft.com/office/drawing/2014/chart" uri="{C3380CC4-5D6E-409C-BE32-E72D297353CC}">
              <c16:uniqueId val="{00000001-B05F-40E6-89E6-D891DE57A3A1}"/>
            </c:ext>
          </c:extLst>
        </c:ser>
        <c:ser>
          <c:idx val="3"/>
          <c:order val="3"/>
          <c:tx>
            <c:strRef>
              <c:f>'PROYECTO TIC'!$G$4</c:f>
              <c:strCache>
                <c:ptCount val="1"/>
                <c:pt idx="0">
                  <c:v>AVANCE ACUMULADO / META</c:v>
                </c:pt>
              </c:strCache>
            </c:strRef>
          </c:tx>
          <c:spPr>
            <a:solidFill>
              <a:schemeClr val="accent4"/>
            </a:solidFill>
            <a:ln>
              <a:noFill/>
            </a:ln>
            <a:effectLst/>
          </c:spPr>
          <c:invertIfNegative val="0"/>
          <c:cat>
            <c:multiLvlStrRef>
              <c:extLst>
                <c:ext xmlns:c15="http://schemas.microsoft.com/office/drawing/2012/chart" uri="{02D57815-91ED-43cb-92C2-25804820EDAC}">
                  <c15:fullRef>
                    <c15:sqref>('PROYECTO TIC'!$B$9:$C$9,'PROYECTO TIC'!$B$14:$C$14,'PROYECTO TIC'!$B$19:$C$19,'PROYECTO TIC'!$B$24:$C$24,'PROYECTO TIC'!$B$29:$C$29,'PROYECTO TIC'!$B$34:$C$34)</c15:sqref>
                  </c15:fullRef>
                </c:ext>
              </c:extLst>
              <c:f>('PROYECTO TIC'!$B$9:$C$9,'PROYECTO TIC'!$B$14:$C$14,'PROYECTO TIC'!$B$19,'PROYECTO TIC'!$B$24:$C$24,'PROYECTO TIC'!$B$29:$C$29,'PROYECTO TIC'!$B$34:$C$34)</c:f>
              <c:multiLvlStrCache>
                <c:ptCount val="5"/>
                <c:lvl>
                  <c:pt idx="0">
                    <c:v>2020 - 2023</c:v>
                  </c:pt>
                  <c:pt idx="1">
                    <c:v>2020 - 2023</c:v>
                  </c:pt>
                  <c:pt idx="2">
                    <c:v>2020 - 2023</c:v>
                  </c:pt>
                  <c:pt idx="3">
                    <c:v>2020 - 2023</c:v>
                  </c:pt>
                  <c:pt idx="4">
                    <c:v>2020 - 2023</c:v>
                  </c:pt>
                </c:lvl>
                <c:lvl>
                  <c:pt idx="0">
                    <c:v>ANÁLISIS GENERADOS</c:v>
                  </c:pt>
                  <c:pt idx="1">
                    <c:v>BASES DE DATOS PRODUCIDAS O GESTIONADAS</c:v>
                  </c:pt>
                  <c:pt idx="2">
                    <c:v>DOCUMENTOS DE PLANEACIÓN ELABORADOS </c:v>
                  </c:pt>
                  <c:pt idx="3">
                    <c:v>USUARIOS DEL SISTEMA </c:v>
                  </c:pt>
                  <c:pt idx="4">
                    <c:v>EVENTOS REALIZADOS </c:v>
                  </c:pt>
                </c:lvl>
              </c:multiLvlStrCache>
            </c:multiLvlStrRef>
          </c:cat>
          <c:val>
            <c:numRef>
              <c:extLst>
                <c:ext xmlns:c15="http://schemas.microsoft.com/office/drawing/2012/chart" uri="{02D57815-91ED-43cb-92C2-25804820EDAC}">
                  <c15:fullRef>
                    <c15:sqref>('PROYECTO TIC'!$G$9,'PROYECTO TIC'!$G$14,'PROYECTO TIC'!$G$19,'PROYECTO TIC'!$G$24,'PROYECTO TIC'!$G$29,'PROYECTO TIC'!$G$34)</c15:sqref>
                  </c15:fullRef>
                </c:ext>
              </c:extLst>
              <c:f>('PROYECTO TIC'!$G$9,'PROYECTO TIC'!$G$14,'PROYECTO TIC'!$G$19,'PROYECTO TIC'!$G$24,'PROYECTO TIC'!$G$29)</c:f>
              <c:numCache>
                <c:formatCode>0%</c:formatCode>
                <c:ptCount val="5"/>
                <c:pt idx="0">
                  <c:v>1.7571874999999999</c:v>
                </c:pt>
                <c:pt idx="1">
                  <c:v>9.8125</c:v>
                </c:pt>
                <c:pt idx="2">
                  <c:v>0.75</c:v>
                </c:pt>
                <c:pt idx="3">
                  <c:v>0.98621250000000005</c:v>
                </c:pt>
                <c:pt idx="4">
                  <c:v>0.75</c:v>
                </c:pt>
              </c:numCache>
            </c:numRef>
          </c:val>
          <c:extLst xmlns:c16r2="http://schemas.microsoft.com/office/drawing/2015/06/chart">
            <c:ext xmlns:c16="http://schemas.microsoft.com/office/drawing/2014/chart" uri="{C3380CC4-5D6E-409C-BE32-E72D297353CC}">
              <c16:uniqueId val="{00000002-B05F-40E6-89E6-D891DE57A3A1}"/>
            </c:ext>
          </c:extLst>
        </c:ser>
        <c:dLbls>
          <c:showLegendKey val="0"/>
          <c:showVal val="0"/>
          <c:showCatName val="0"/>
          <c:showSerName val="0"/>
          <c:showPercent val="0"/>
          <c:showBubbleSize val="0"/>
        </c:dLbls>
        <c:gapWidth val="219"/>
        <c:axId val="-967403824"/>
        <c:axId val="-967405456"/>
        <c:extLst xmlns:c16r2="http://schemas.microsoft.com/office/drawing/2015/06/chart"/>
      </c:barChart>
      <c:lineChart>
        <c:grouping val="standard"/>
        <c:varyColors val="0"/>
        <c:ser>
          <c:idx val="2"/>
          <c:order val="2"/>
          <c:tx>
            <c:strRef>
              <c:f>'PROYECTO TIC'!$F$4</c:f>
              <c:strCache>
                <c:ptCount val="1"/>
                <c:pt idx="0">
                  <c:v>CUMPLIMIENTO</c:v>
                </c:pt>
              </c:strCache>
            </c:strRef>
          </c:tx>
          <c:spPr>
            <a:ln w="50800" cap="rnd">
              <a:solidFill>
                <a:schemeClr val="accent4"/>
              </a:solidFill>
              <a:round/>
            </a:ln>
            <a:effectLst/>
          </c:spPr>
          <c:marker>
            <c:symbol val="circle"/>
            <c:size val="14"/>
            <c:spPr>
              <a:solidFill>
                <a:srgbClr val="00B05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('PROYECTO TIC'!$B$9:$C$9,'PROYECTO TIC'!$B$14:$C$14,'PROYECTO TIC'!$B$19:$C$19,'PROYECTO TIC'!$B$24:$C$24,'PROYECTO TIC'!$B$29:$C$29,'PROYECTO TIC'!$B$34:$C$34)</c15:sqref>
                  </c15:fullRef>
                </c:ext>
              </c:extLst>
              <c:f>('PROYECTO TIC'!$B$9:$C$9,'PROYECTO TIC'!$B$14:$C$14,'PROYECTO TIC'!$B$19,'PROYECTO TIC'!$B$24:$C$24,'PROYECTO TIC'!$B$29:$C$29,'PROYECTO TIC'!$B$34:$C$34)</c:f>
              <c:multiLvlStrCache>
                <c:ptCount val="5"/>
                <c:lvl>
                  <c:pt idx="0">
                    <c:v>2020 - 2023</c:v>
                  </c:pt>
                  <c:pt idx="1">
                    <c:v>2020 - 2023</c:v>
                  </c:pt>
                  <c:pt idx="2">
                    <c:v>2020 - 2023</c:v>
                  </c:pt>
                  <c:pt idx="3">
                    <c:v>2020 - 2023</c:v>
                  </c:pt>
                  <c:pt idx="4">
                    <c:v>2020 - 2023</c:v>
                  </c:pt>
                </c:lvl>
                <c:lvl>
                  <c:pt idx="0">
                    <c:v>ANÁLISIS GENERADOS</c:v>
                  </c:pt>
                  <c:pt idx="1">
                    <c:v>BASES DE DATOS PRODUCIDAS O GESTIONADAS</c:v>
                  </c:pt>
                  <c:pt idx="2">
                    <c:v>DOCUMENTOS DE PLANEACIÓN ELABORADOS </c:v>
                  </c:pt>
                  <c:pt idx="3">
                    <c:v>USUARIOS DEL SISTEMA </c:v>
                  </c:pt>
                  <c:pt idx="4">
                    <c:v>EVENTOS REALIZADOS </c:v>
                  </c:pt>
                </c:lvl>
              </c:multiLvlStrCache>
            </c:multiLvlStrRef>
          </c:cat>
          <c:val>
            <c:numRef>
              <c:extLst>
                <c:ext xmlns:c15="http://schemas.microsoft.com/office/drawing/2012/chart" uri="{02D57815-91ED-43cb-92C2-25804820EDAC}">
                  <c15:fullRef>
                    <c15:sqref>('PROYECTO TIC'!$F$9,'PROYECTO TIC'!$F$14,'PROYECTO TIC'!$F$19,'PROYECTO TIC'!$F$24,'PROYECTO TIC'!$F$29,'PROYECTO TIC'!$F$34)</c15:sqref>
                  </c15:fullRef>
                </c:ext>
              </c:extLst>
              <c:f>('PROYECTO TIC'!$F$9,'PROYECTO TIC'!$F$14,'PROYECTO TIC'!$F$19,'PROYECTO TIC'!$F$24,'PROYECTO TIC'!$F$29)</c:f>
              <c:numCache>
                <c:formatCode>0%</c:formatCode>
                <c:ptCount val="5"/>
                <c:pt idx="0">
                  <c:v>1.7571874999999999</c:v>
                </c:pt>
                <c:pt idx="1">
                  <c:v>9.8125</c:v>
                </c:pt>
                <c:pt idx="2">
                  <c:v>0.75</c:v>
                </c:pt>
                <c:pt idx="3">
                  <c:v>0.98621250000000005</c:v>
                </c:pt>
                <c:pt idx="4">
                  <c:v>0.75</c:v>
                </c:pt>
              </c:numCache>
            </c:numRef>
          </c:val>
          <c:smooth val="0"/>
          <c:extLst xmlns:c16r2="http://schemas.microsoft.com/office/drawing/2015/06/chart">
            <c:ext xmlns:c16="http://schemas.microsoft.com/office/drawing/2014/chart" uri="{C3380CC4-5D6E-409C-BE32-E72D297353CC}">
              <c16:uniqueId val="{00000003-B05F-40E6-89E6-D891DE57A3A1}"/>
            </c:ext>
          </c:extLst>
        </c:ser>
        <c:dLbls>
          <c:showLegendKey val="0"/>
          <c:showVal val="0"/>
          <c:showCatName val="0"/>
          <c:showSerName val="0"/>
          <c:showPercent val="0"/>
          <c:showBubbleSize val="0"/>
        </c:dLbls>
        <c:marker val="1"/>
        <c:smooth val="0"/>
        <c:axId val="-967387504"/>
        <c:axId val="-967397840"/>
      </c:lineChart>
      <c:catAx>
        <c:axId val="-96740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967405456"/>
        <c:crosses val="autoZero"/>
        <c:auto val="1"/>
        <c:lblAlgn val="ctr"/>
        <c:lblOffset val="100"/>
        <c:noMultiLvlLbl val="0"/>
      </c:catAx>
      <c:valAx>
        <c:axId val="-967405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403824"/>
        <c:crosses val="autoZero"/>
        <c:crossBetween val="between"/>
      </c:valAx>
      <c:valAx>
        <c:axId val="-967397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387504"/>
        <c:crosses val="max"/>
        <c:crossBetween val="between"/>
      </c:valAx>
      <c:catAx>
        <c:axId val="-967387504"/>
        <c:scaling>
          <c:orientation val="minMax"/>
        </c:scaling>
        <c:delete val="1"/>
        <c:axPos val="b"/>
        <c:numFmt formatCode="General" sourceLinked="1"/>
        <c:majorTickMark val="out"/>
        <c:minorTickMark val="none"/>
        <c:tickLblPos val="nextTo"/>
        <c:crossAx val="-96739784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SISTEMA</a:t>
            </a:r>
            <a:r>
              <a:rPr lang="es-CO" sz="1400" b="1" baseline="0">
                <a:solidFill>
                  <a:schemeClr val="tx1"/>
                </a:solidFill>
                <a:latin typeface="Arial" panose="020B0604020202020204" pitchFamily="34" charset="0"/>
                <a:cs typeface="Arial" panose="020B0604020202020204" pitchFamily="34" charset="0"/>
              </a:rPr>
              <a:t> DE GESTIÓN IMPLEMENTADO</a:t>
            </a:r>
            <a:endParaRPr lang="es-CO" sz="1400" b="1">
              <a:solidFill>
                <a:schemeClr val="tx1"/>
              </a:solidFill>
              <a:latin typeface="Arial" panose="020B0604020202020204" pitchFamily="34" charset="0"/>
              <a:cs typeface="Arial" panose="020B0604020202020204" pitchFamily="34" charset="0"/>
            </a:endParaRPr>
          </a:p>
        </c:rich>
      </c:tx>
      <c:layout>
        <c:manualLayout>
          <c:xMode val="edge"/>
          <c:yMode val="edge"/>
          <c:x val="0.26006110202789595"/>
          <c:y val="4.9473805178388126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6819552538389807E-2"/>
          <c:y val="0.14018893079577155"/>
          <c:w val="0.91510407807883576"/>
          <c:h val="0.57817435998429678"/>
        </c:manualLayout>
      </c:layout>
      <c:barChart>
        <c:barDir val="col"/>
        <c:grouping val="clustered"/>
        <c:varyColors val="0"/>
        <c:ser>
          <c:idx val="0"/>
          <c:order val="0"/>
          <c:tx>
            <c:strRef>
              <c:f>'PROYECTO FORTALECIMIENTO'!$D$4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Pt>
            <c:idx val="0"/>
            <c:invertIfNegative val="0"/>
            <c:bubble3D val="0"/>
            <c:spPr>
              <a:solidFill>
                <a:srgbClr val="FFC000"/>
              </a:solidFill>
              <a:ln>
                <a:no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E987-4DCF-97E7-CCB79CD5B8D3}"/>
              </c:ext>
            </c:extLst>
          </c:dPt>
          <c:dLbls>
            <c:delete val="1"/>
          </c:dLbls>
          <c:cat>
            <c:strRef>
              <c:f>'PROYECTO FORTALECIMIENTO'!$C$5:$C$9</c:f>
              <c:strCache>
                <c:ptCount val="5"/>
                <c:pt idx="0">
                  <c:v>2019</c:v>
                </c:pt>
                <c:pt idx="1">
                  <c:v>2020</c:v>
                </c:pt>
                <c:pt idx="2">
                  <c:v>2021</c:v>
                </c:pt>
                <c:pt idx="3">
                  <c:v>2022</c:v>
                </c:pt>
                <c:pt idx="4">
                  <c:v>2019 - 2022</c:v>
                </c:pt>
              </c:strCache>
            </c:strRef>
          </c:cat>
          <c:val>
            <c:numRef>
              <c:f>'PROYECTO FORTALECIMIENTO'!$D$5:$D$9</c:f>
              <c:numCache>
                <c:formatCode>General</c:formatCode>
                <c:ptCount val="5"/>
                <c:pt idx="0">
                  <c:v>0.25</c:v>
                </c:pt>
                <c:pt idx="1">
                  <c:v>0.25</c:v>
                </c:pt>
                <c:pt idx="2">
                  <c:v>0.25</c:v>
                </c:pt>
                <c:pt idx="3">
                  <c:v>0.25</c:v>
                </c:pt>
                <c:pt idx="4">
                  <c:v>1</c:v>
                </c:pt>
              </c:numCache>
            </c:numRef>
          </c:val>
          <c:extLst xmlns:c16r2="http://schemas.microsoft.com/office/drawing/2015/06/chart">
            <c:ext xmlns:c16="http://schemas.microsoft.com/office/drawing/2014/chart" uri="{C3380CC4-5D6E-409C-BE32-E72D297353CC}">
              <c16:uniqueId val="{00000002-E987-4DCF-97E7-CCB79CD5B8D3}"/>
            </c:ext>
          </c:extLst>
        </c:ser>
        <c:ser>
          <c:idx val="1"/>
          <c:order val="1"/>
          <c:tx>
            <c:strRef>
              <c:f>'PROYECTO FORTALECIMIENTO'!$E$4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FORTALECIMIENTO'!$C$5:$C$9</c:f>
              <c:strCache>
                <c:ptCount val="5"/>
                <c:pt idx="0">
                  <c:v>2019</c:v>
                </c:pt>
                <c:pt idx="1">
                  <c:v>2020</c:v>
                </c:pt>
                <c:pt idx="2">
                  <c:v>2021</c:v>
                </c:pt>
                <c:pt idx="3">
                  <c:v>2022</c:v>
                </c:pt>
                <c:pt idx="4">
                  <c:v>2019 - 2022</c:v>
                </c:pt>
              </c:strCache>
            </c:strRef>
          </c:cat>
          <c:val>
            <c:numRef>
              <c:f>'PROYECTO FORTALECIMIENTO'!$E$5:$E$9</c:f>
              <c:numCache>
                <c:formatCode>General</c:formatCode>
                <c:ptCount val="5"/>
                <c:pt idx="0">
                  <c:v>0.25</c:v>
                </c:pt>
                <c:pt idx="1">
                  <c:v>0.25</c:v>
                </c:pt>
                <c:pt idx="2">
                  <c:v>0.25</c:v>
                </c:pt>
                <c:pt idx="3">
                  <c:v>0.25</c:v>
                </c:pt>
                <c:pt idx="4">
                  <c:v>1</c:v>
                </c:pt>
              </c:numCache>
            </c:numRef>
          </c:val>
          <c:extLst xmlns:c16r2="http://schemas.microsoft.com/office/drawing/2015/06/chart">
            <c:ext xmlns:c16="http://schemas.microsoft.com/office/drawing/2014/chart" uri="{C3380CC4-5D6E-409C-BE32-E72D297353CC}">
              <c16:uniqueId val="{00000003-E987-4DCF-97E7-CCB79CD5B8D3}"/>
            </c:ext>
          </c:extLst>
        </c:ser>
        <c:dLbls>
          <c:showLegendKey val="0"/>
          <c:showVal val="1"/>
          <c:showCatName val="0"/>
          <c:showSerName val="0"/>
          <c:showPercent val="0"/>
          <c:showBubbleSize val="0"/>
        </c:dLbls>
        <c:gapWidth val="269"/>
        <c:axId val="-967395120"/>
        <c:axId val="-967400560"/>
      </c:barChart>
      <c:lineChart>
        <c:grouping val="standard"/>
        <c:varyColors val="0"/>
        <c:ser>
          <c:idx val="2"/>
          <c:order val="2"/>
          <c:tx>
            <c:strRef>
              <c:f>'PROYECTO FORTALECIMIENTO'!$F$4</c:f>
              <c:strCache>
                <c:ptCount val="1"/>
                <c:pt idx="0">
                  <c:v>CUMPLIMIENTO</c:v>
                </c:pt>
              </c:strCache>
            </c:strRef>
          </c:tx>
          <c:spPr>
            <a:ln w="25400" cap="rnd">
              <a:noFill/>
              <a:round/>
            </a:ln>
            <a:effectLst/>
          </c:spPr>
          <c:marker>
            <c:symbol val="none"/>
          </c:marker>
          <c:dLbls>
            <c:dLbl>
              <c:idx val="0"/>
              <c:layout>
                <c:manualLayout>
                  <c:x val="-3.8213016464607542E-2"/>
                  <c:y val="0.298950139735196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87-4DCF-97E7-CCB79CD5B8D3}"/>
                </c:ext>
                <c:ext xmlns:c15="http://schemas.microsoft.com/office/drawing/2012/chart" uri="{CE6537A1-D6FC-4f65-9D91-7224C49458BB}">
                  <c15:layout/>
                </c:ext>
              </c:extLst>
            </c:dLbl>
            <c:dLbl>
              <c:idx val="1"/>
              <c:layout>
                <c:manualLayout>
                  <c:x val="-3.8248111926336009E-2"/>
                  <c:y val="0.311385211779476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87-4DCF-97E7-CCB79CD5B8D3}"/>
                </c:ext>
                <c:ext xmlns:c15="http://schemas.microsoft.com/office/drawing/2012/chart" uri="{CE6537A1-D6FC-4f65-9D91-7224C49458BB}">
                  <c15:layout/>
                </c:ext>
              </c:extLst>
            </c:dLbl>
            <c:dLbl>
              <c:idx val="2"/>
              <c:layout>
                <c:manualLayout>
                  <c:x val="-4.3504969945711319E-2"/>
                  <c:y val="0.300310695410958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87-4DCF-97E7-CCB79CD5B8D3}"/>
                </c:ext>
                <c:ext xmlns:c15="http://schemas.microsoft.com/office/drawing/2012/chart" uri="{CE6537A1-D6FC-4f65-9D91-7224C49458BB}">
                  <c15:layout>
                    <c:manualLayout>
                      <c:w val="6.9883630910148306E-2"/>
                      <c:h val="5.8380419192632441E-2"/>
                    </c:manualLayout>
                  </c15:layout>
                </c:ext>
              </c:extLst>
            </c:dLbl>
            <c:dLbl>
              <c:idx val="3"/>
              <c:layout>
                <c:manualLayout>
                  <c:x val="-3.8255711337340202E-2"/>
                  <c:y val="0.29631422748836261"/>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9-E987-4DCF-97E7-CCB79CD5B8D3}"/>
                </c:ext>
                <c:ext xmlns:c15="http://schemas.microsoft.com/office/drawing/2012/chart" uri="{CE6537A1-D6FC-4f65-9D91-7224C49458BB}">
                  <c15:layout/>
                </c:ext>
              </c:extLst>
            </c:dLbl>
            <c:dLbl>
              <c:idx val="4"/>
              <c:layout>
                <c:manualLayout>
                  <c:x val="-4.6948055815048573E-2"/>
                  <c:y val="-5.246755472796224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87-4DCF-97E7-CCB79CD5B8D3}"/>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'PROYECTO FORTALECIMIENTO'!$C$5:$C$9</c:f>
              <c:strCache>
                <c:ptCount val="5"/>
                <c:pt idx="0">
                  <c:v>2019</c:v>
                </c:pt>
                <c:pt idx="1">
                  <c:v>2020</c:v>
                </c:pt>
                <c:pt idx="2">
                  <c:v>2021</c:v>
                </c:pt>
                <c:pt idx="3">
                  <c:v>2022</c:v>
                </c:pt>
                <c:pt idx="4">
                  <c:v>2019 - 2022</c:v>
                </c:pt>
              </c:strCache>
            </c:strRef>
          </c:cat>
          <c:val>
            <c:numRef>
              <c:f>'PROYECTO FORTALECIMIENTO'!$F$5:$F$9</c:f>
              <c:numCache>
                <c:formatCode>0%</c:formatCode>
                <c:ptCount val="5"/>
                <c:pt idx="0">
                  <c:v>1</c:v>
                </c:pt>
                <c:pt idx="1">
                  <c:v>1</c:v>
                </c:pt>
                <c:pt idx="2">
                  <c:v>1</c:v>
                </c:pt>
                <c:pt idx="3">
                  <c:v>1</c:v>
                </c:pt>
                <c:pt idx="4" formatCode="0.0%">
                  <c:v>1</c:v>
                </c:pt>
              </c:numCache>
            </c:numRef>
          </c:val>
          <c:smooth val="0"/>
          <c:extLst xmlns:c16r2="http://schemas.microsoft.com/office/drawing/2015/06/chart">
            <c:ext xmlns:c16="http://schemas.microsoft.com/office/drawing/2014/chart" uri="{C3380CC4-5D6E-409C-BE32-E72D297353CC}">
              <c16:uniqueId val="{00000008-E987-4DCF-97E7-CCB79CD5B8D3}"/>
            </c:ext>
          </c:extLst>
        </c:ser>
        <c:dLbls>
          <c:showLegendKey val="0"/>
          <c:showVal val="1"/>
          <c:showCatName val="0"/>
          <c:showSerName val="0"/>
          <c:showPercent val="0"/>
          <c:showBubbleSize val="0"/>
        </c:dLbls>
        <c:marker val="1"/>
        <c:smooth val="0"/>
        <c:axId val="-967394576"/>
        <c:axId val="-967403280"/>
      </c:lineChart>
      <c:catAx>
        <c:axId val="-96739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7400560"/>
        <c:crosses val="autoZero"/>
        <c:auto val="1"/>
        <c:lblAlgn val="ctr"/>
        <c:lblOffset val="100"/>
        <c:noMultiLvlLbl val="0"/>
      </c:catAx>
      <c:valAx>
        <c:axId val="-967400560"/>
        <c:scaling>
          <c:orientation val="minMax"/>
          <c:max val="1.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s-CO"/>
          </a:p>
        </c:txPr>
        <c:crossAx val="-967395120"/>
        <c:crosses val="autoZero"/>
        <c:crossBetween val="between"/>
        <c:majorUnit val="0.25"/>
      </c:valAx>
      <c:valAx>
        <c:axId val="-967403280"/>
        <c:scaling>
          <c:orientation val="minMax"/>
        </c:scaling>
        <c:delete val="1"/>
        <c:axPos val="r"/>
        <c:numFmt formatCode="0%" sourceLinked="1"/>
        <c:majorTickMark val="out"/>
        <c:minorTickMark val="none"/>
        <c:tickLblPos val="nextTo"/>
        <c:crossAx val="-967394576"/>
        <c:crosses val="max"/>
        <c:crossBetween val="between"/>
      </c:valAx>
      <c:catAx>
        <c:axId val="-967394576"/>
        <c:scaling>
          <c:orientation val="minMax"/>
        </c:scaling>
        <c:delete val="1"/>
        <c:axPos val="b"/>
        <c:numFmt formatCode="General" sourceLinked="1"/>
        <c:majorTickMark val="out"/>
        <c:minorTickMark val="none"/>
        <c:tickLblPos val="nextTo"/>
        <c:crossAx val="-967403280"/>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400" b="1">
                <a:solidFill>
                  <a:schemeClr val="tx1"/>
                </a:solidFill>
                <a:latin typeface="Arial" panose="020B0604020202020204" pitchFamily="34" charset="0"/>
                <a:cs typeface="Arial" panose="020B0604020202020204" pitchFamily="34" charset="0"/>
              </a:rPr>
              <a:t>AVANCE</a:t>
            </a:r>
            <a:r>
              <a:rPr lang="es-CO" sz="1400" b="1" baseline="0">
                <a:solidFill>
                  <a:schemeClr val="tx1"/>
                </a:solidFill>
                <a:latin typeface="Arial" panose="020B0604020202020204" pitchFamily="34" charset="0"/>
                <a:cs typeface="Arial" panose="020B0604020202020204" pitchFamily="34" charset="0"/>
              </a:rPr>
              <a:t> PROYECTO (2019 - 2022)</a:t>
            </a:r>
          </a:p>
          <a:p>
            <a:pPr>
              <a:defRPr/>
            </a:pPr>
            <a:r>
              <a:rPr lang="es-CO" sz="1400" b="1" baseline="0">
                <a:solidFill>
                  <a:schemeClr val="tx1"/>
                </a:solidFill>
                <a:latin typeface="Arial" panose="020B0604020202020204" pitchFamily="34" charset="0"/>
                <a:cs typeface="Arial" panose="020B0604020202020204" pitchFamily="34" charset="0"/>
              </a:rPr>
              <a:t>% SISTEMA DE GESTIÓN IMPLEMENTADO</a:t>
            </a:r>
            <a:endParaRPr lang="es-CO" sz="1400"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FORTALECIMIENTO'!$G$4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471984909167954E-3"/>
                  <c:y val="-3.78389798372680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BF-4A9F-93F8-AD5CE266E2B9}"/>
                </c:ext>
                <c:ext xmlns:c15="http://schemas.microsoft.com/office/drawing/2012/chart" uri="{CE6537A1-D6FC-4f65-9D91-7224C49458BB}">
                  <c15:layout/>
                </c:ext>
              </c:extLst>
            </c:dLbl>
            <c:dLbl>
              <c:idx val="1"/>
              <c:layout>
                <c:manualLayout>
                  <c:x val="-6.3652321351031238E-17"/>
                  <c:y val="-4.81587016110683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BF-4A9F-93F8-AD5CE266E2B9}"/>
                </c:ext>
                <c:ext xmlns:c15="http://schemas.microsoft.com/office/drawing/2012/chart" uri="{CE6537A1-D6FC-4f65-9D91-7224C49458BB}">
                  <c15:layout/>
                </c:ext>
              </c:extLst>
            </c:dLbl>
            <c:dLbl>
              <c:idx val="2"/>
              <c:layout>
                <c:manualLayout>
                  <c:x val="3.471984909167954E-3"/>
                  <c:y val="-4.4718794353134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BF-4A9F-93F8-AD5CE266E2B9}"/>
                </c:ext>
                <c:ext xmlns:c15="http://schemas.microsoft.com/office/drawing/2012/chart" uri="{CE6537A1-D6FC-4f65-9D91-7224C49458BB}">
                  <c15:layout/>
                </c:ext>
              </c:extLst>
            </c:dLbl>
            <c:dLbl>
              <c:idx val="3"/>
              <c:layout>
                <c:manualLayout>
                  <c:x val="-1.2730464270206248E-16"/>
                  <c:y val="-4.4718794353134923E-2"/>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4-06BF-4A9F-93F8-AD5CE266E2B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'PROYECTO FORTALECIMIENTO'!$C$5:$C$9</c15:sqref>
                  </c15:fullRef>
                </c:ext>
              </c:extLst>
              <c:f>'PROYECTO FORTALECIMIENTO'!$C$5:$C$8</c:f>
              <c:strCache>
                <c:ptCount val="4"/>
                <c:pt idx="0">
                  <c:v>2019</c:v>
                </c:pt>
                <c:pt idx="1">
                  <c:v>2020</c:v>
                </c:pt>
                <c:pt idx="2">
                  <c:v>2021</c:v>
                </c:pt>
                <c:pt idx="3">
                  <c:v>2022</c:v>
                </c:pt>
              </c:strCache>
            </c:strRef>
          </c:cat>
          <c:val>
            <c:numRef>
              <c:extLst>
                <c:ext xmlns:c15="http://schemas.microsoft.com/office/drawing/2012/chart" uri="{02D57815-91ED-43cb-92C2-25804820EDAC}">
                  <c15:fullRef>
                    <c15:sqref>'PROYECTO FORTALECIMIENTO'!$G$5:$G$9</c15:sqref>
                  </c15:fullRef>
                </c:ext>
              </c:extLst>
              <c:f>'PROYECTO FORTALECIMIENTO'!$G$5:$G$8</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3-06BF-4A9F-93F8-AD5CE266E2B9}"/>
            </c:ext>
          </c:extLst>
        </c:ser>
        <c:dLbls>
          <c:showLegendKey val="0"/>
          <c:showVal val="1"/>
          <c:showCatName val="0"/>
          <c:showSerName val="0"/>
          <c:showPercent val="0"/>
          <c:showBubbleSize val="0"/>
        </c:dLbls>
        <c:gapWidth val="100"/>
        <c:shape val="box"/>
        <c:axId val="-967377712"/>
        <c:axId val="-967377168"/>
        <c:axId val="-971173552"/>
      </c:bar3DChart>
      <c:catAx>
        <c:axId val="-9673777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7377168"/>
        <c:crosses val="autoZero"/>
        <c:auto val="1"/>
        <c:lblAlgn val="ctr"/>
        <c:lblOffset val="100"/>
        <c:noMultiLvlLbl val="0"/>
      </c:catAx>
      <c:valAx>
        <c:axId val="-967377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7377712"/>
        <c:crosses val="autoZero"/>
        <c:crossBetween val="between"/>
      </c:valAx>
      <c:serAx>
        <c:axId val="-971173552"/>
        <c:scaling>
          <c:orientation val="minMax"/>
        </c:scaling>
        <c:delete val="1"/>
        <c:axPos val="b"/>
        <c:majorTickMark val="out"/>
        <c:minorTickMark val="none"/>
        <c:tickLblPos val="nextTo"/>
        <c:crossAx val="-967377168"/>
        <c:crosses val="autoZero"/>
      </c:serAx>
      <c:spPr>
        <a:noFill/>
        <a:ln>
          <a:noFill/>
        </a:ln>
        <a:effectLst/>
      </c:spPr>
    </c:plotArea>
    <c:legend>
      <c:legendPos val="b"/>
      <c:layout>
        <c:manualLayout>
          <c:xMode val="edge"/>
          <c:yMode val="edge"/>
          <c:x val="0.46432051492170395"/>
          <c:y val="0.87368346948832454"/>
          <c:w val="0.10248187048038376"/>
          <c:h val="6.41721942750300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400" b="1">
                <a:solidFill>
                  <a:schemeClr val="tx1"/>
                </a:solidFill>
                <a:latin typeface="Arial" panose="020B0604020202020204" pitchFamily="34" charset="0"/>
                <a:cs typeface="Arial" panose="020B0604020202020204" pitchFamily="34" charset="0"/>
              </a:rPr>
              <a:t>SERVICIO DE INFORMACIÓN IMPLEMENTADO</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FORTALECIMIENTO'!$D$4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FORTALECIMIENTO'!$C$10:$C$14</c:f>
              <c:strCache>
                <c:ptCount val="5"/>
                <c:pt idx="0">
                  <c:v>2019</c:v>
                </c:pt>
                <c:pt idx="1">
                  <c:v>2020</c:v>
                </c:pt>
                <c:pt idx="2">
                  <c:v>2021</c:v>
                </c:pt>
                <c:pt idx="3">
                  <c:v>2022</c:v>
                </c:pt>
                <c:pt idx="4">
                  <c:v>2019 - 2022</c:v>
                </c:pt>
              </c:strCache>
            </c:strRef>
          </c:cat>
          <c:val>
            <c:numRef>
              <c:f>'PROYECTO FORTALECIMIENTO'!$D$10:$D$14</c:f>
              <c:numCache>
                <c:formatCode>General</c:formatCode>
                <c:ptCount val="5"/>
                <c:pt idx="0">
                  <c:v>25</c:v>
                </c:pt>
                <c:pt idx="1">
                  <c:v>25</c:v>
                </c:pt>
                <c:pt idx="2">
                  <c:v>25</c:v>
                </c:pt>
                <c:pt idx="3">
                  <c:v>25</c:v>
                </c:pt>
                <c:pt idx="4">
                  <c:v>100</c:v>
                </c:pt>
              </c:numCache>
            </c:numRef>
          </c:val>
          <c:extLst xmlns:c16r2="http://schemas.microsoft.com/office/drawing/2015/06/chart">
            <c:ext xmlns:c16="http://schemas.microsoft.com/office/drawing/2014/chart" uri="{C3380CC4-5D6E-409C-BE32-E72D297353CC}">
              <c16:uniqueId val="{00000000-D93F-41FA-880A-8B7BFE916F7A}"/>
            </c:ext>
          </c:extLst>
        </c:ser>
        <c:ser>
          <c:idx val="1"/>
          <c:order val="1"/>
          <c:tx>
            <c:strRef>
              <c:f>'PROYECTO FORTALECIMIENTO'!$E$4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FORTALECIMIENTO'!$C$10:$C$14</c:f>
              <c:strCache>
                <c:ptCount val="5"/>
                <c:pt idx="0">
                  <c:v>2019</c:v>
                </c:pt>
                <c:pt idx="1">
                  <c:v>2020</c:v>
                </c:pt>
                <c:pt idx="2">
                  <c:v>2021</c:v>
                </c:pt>
                <c:pt idx="3">
                  <c:v>2022</c:v>
                </c:pt>
                <c:pt idx="4">
                  <c:v>2019 - 2022</c:v>
                </c:pt>
              </c:strCache>
            </c:strRef>
          </c:cat>
          <c:val>
            <c:numRef>
              <c:f>'PROYECTO FORTALECIMIENTO'!$E$10:$E$14</c:f>
              <c:numCache>
                <c:formatCode>General</c:formatCode>
                <c:ptCount val="5"/>
                <c:pt idx="0">
                  <c:v>25</c:v>
                </c:pt>
                <c:pt idx="1">
                  <c:v>25</c:v>
                </c:pt>
                <c:pt idx="2">
                  <c:v>25</c:v>
                </c:pt>
                <c:pt idx="3">
                  <c:v>25</c:v>
                </c:pt>
                <c:pt idx="4">
                  <c:v>100</c:v>
                </c:pt>
              </c:numCache>
            </c:numRef>
          </c:val>
          <c:extLst xmlns:c16r2="http://schemas.microsoft.com/office/drawing/2015/06/chart">
            <c:ext xmlns:c16="http://schemas.microsoft.com/office/drawing/2014/chart" uri="{C3380CC4-5D6E-409C-BE32-E72D297353CC}">
              <c16:uniqueId val="{00000001-D93F-41FA-880A-8B7BFE916F7A}"/>
            </c:ext>
          </c:extLst>
        </c:ser>
        <c:dLbls>
          <c:showLegendKey val="0"/>
          <c:showVal val="1"/>
          <c:showCatName val="0"/>
          <c:showSerName val="0"/>
          <c:showPercent val="0"/>
          <c:showBubbleSize val="0"/>
        </c:dLbls>
        <c:gapWidth val="269"/>
        <c:axId val="-967402736"/>
        <c:axId val="-967386416"/>
      </c:barChart>
      <c:lineChart>
        <c:grouping val="standard"/>
        <c:varyColors val="0"/>
        <c:ser>
          <c:idx val="2"/>
          <c:order val="2"/>
          <c:tx>
            <c:strRef>
              <c:f>'PROYECTO FORTALECIMIENTO'!$F$4</c:f>
              <c:strCache>
                <c:ptCount val="1"/>
                <c:pt idx="0">
                  <c:v>CUMPLIMIENTO</c:v>
                </c:pt>
              </c:strCache>
            </c:strRef>
          </c:tx>
          <c:spPr>
            <a:ln w="25400" cap="rnd">
              <a:noFill/>
              <a:round/>
            </a:ln>
            <a:effectLst/>
          </c:spPr>
          <c:marker>
            <c:symbol val="none"/>
          </c:marker>
          <c:dLbls>
            <c:dLbl>
              <c:idx val="0"/>
              <c:layout>
                <c:manualLayout>
                  <c:x val="-4.1669449118581191E-2"/>
                  <c:y val="-0.1673099656433497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3F-41FA-880A-8B7BFE916F7A}"/>
                </c:ext>
                <c:ext xmlns:c15="http://schemas.microsoft.com/office/drawing/2012/chart" uri="{CE6537A1-D6FC-4f65-9D91-7224C49458BB}">
                  <c15:layout/>
                </c:ext>
              </c:extLst>
            </c:dLbl>
            <c:dLbl>
              <c:idx val="1"/>
              <c:layout>
                <c:manualLayout>
                  <c:x val="-4.1688725486483891E-2"/>
                  <c:y val="-0.1740010686274781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3F-41FA-880A-8B7BFE916F7A}"/>
                </c:ext>
                <c:ext xmlns:c15="http://schemas.microsoft.com/office/drawing/2012/chart" uri="{CE6537A1-D6FC-4f65-9D91-7224C49458BB}">
                  <c15:layout/>
                </c:ext>
              </c:extLst>
            </c:dLbl>
            <c:dLbl>
              <c:idx val="2"/>
              <c:layout>
                <c:manualLayout>
                  <c:x val="-3.8239081761953654E-2"/>
                  <c:y val="-0.181389824783852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93F-41FA-880A-8B7BFE916F7A}"/>
                </c:ext>
                <c:ext xmlns:c15="http://schemas.microsoft.com/office/drawing/2012/chart" uri="{CE6537A1-D6FC-4f65-9D91-7224C49458BB}">
                  <c15:layout/>
                </c:ext>
              </c:extLst>
            </c:dLbl>
            <c:dLbl>
              <c:idx val="3"/>
              <c:layout>
                <c:manualLayout>
                  <c:x val="-3.8173955176111093E-2"/>
                  <c:y val="-0.17065205655420251"/>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7-D93F-41FA-880A-8B7BFE916F7A}"/>
                </c:ext>
                <c:ext xmlns:c15="http://schemas.microsoft.com/office/drawing/2012/chart" uri="{CE6537A1-D6FC-4f65-9D91-7224C49458BB}">
                  <c15:layout/>
                </c:ext>
              </c:extLst>
            </c:dLbl>
            <c:dLbl>
              <c:idx val="4"/>
              <c:layout>
                <c:manualLayout>
                  <c:x val="-4.6999364843677609E-2"/>
                  <c:y val="-0.582195724936394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93F-41FA-880A-8B7BFE916F7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FORTALECIMIENTO'!$C$10:$C$14</c:f>
              <c:strCache>
                <c:ptCount val="5"/>
                <c:pt idx="0">
                  <c:v>2019</c:v>
                </c:pt>
                <c:pt idx="1">
                  <c:v>2020</c:v>
                </c:pt>
                <c:pt idx="2">
                  <c:v>2021</c:v>
                </c:pt>
                <c:pt idx="3">
                  <c:v>2022</c:v>
                </c:pt>
                <c:pt idx="4">
                  <c:v>2019 - 2022</c:v>
                </c:pt>
              </c:strCache>
            </c:strRef>
          </c:cat>
          <c:val>
            <c:numRef>
              <c:f>'PROYECTO FORTALECIMIENTO'!$F$10:$F$14</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6-D93F-41FA-880A-8B7BFE916F7A}"/>
            </c:ext>
          </c:extLst>
        </c:ser>
        <c:dLbls>
          <c:showLegendKey val="0"/>
          <c:showVal val="1"/>
          <c:showCatName val="0"/>
          <c:showSerName val="0"/>
          <c:showPercent val="0"/>
          <c:showBubbleSize val="0"/>
        </c:dLbls>
        <c:marker val="1"/>
        <c:smooth val="0"/>
        <c:axId val="-967384240"/>
        <c:axId val="-967385872"/>
      </c:lineChart>
      <c:catAx>
        <c:axId val="-96740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7386416"/>
        <c:crosses val="autoZero"/>
        <c:auto val="1"/>
        <c:lblAlgn val="ctr"/>
        <c:lblOffset val="100"/>
        <c:noMultiLvlLbl val="0"/>
      </c:catAx>
      <c:valAx>
        <c:axId val="-96738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402736"/>
        <c:crosses val="autoZero"/>
        <c:crossBetween val="between"/>
        <c:majorUnit val="25"/>
      </c:valAx>
      <c:valAx>
        <c:axId val="-967385872"/>
        <c:scaling>
          <c:orientation val="minMax"/>
        </c:scaling>
        <c:delete val="1"/>
        <c:axPos val="r"/>
        <c:numFmt formatCode="0%" sourceLinked="1"/>
        <c:majorTickMark val="out"/>
        <c:minorTickMark val="none"/>
        <c:tickLblPos val="nextTo"/>
        <c:crossAx val="-967384240"/>
        <c:crosses val="max"/>
        <c:crossBetween val="between"/>
      </c:valAx>
      <c:catAx>
        <c:axId val="-967384240"/>
        <c:scaling>
          <c:orientation val="minMax"/>
        </c:scaling>
        <c:delete val="1"/>
        <c:axPos val="b"/>
        <c:numFmt formatCode="General" sourceLinked="1"/>
        <c:majorTickMark val="out"/>
        <c:minorTickMark val="none"/>
        <c:tickLblPos val="nextTo"/>
        <c:crossAx val="-96738587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PERSONAS</a:t>
            </a:r>
            <a:r>
              <a:rPr lang="es-CO" b="1" baseline="0">
                <a:solidFill>
                  <a:schemeClr val="tx1"/>
                </a:solidFill>
                <a:latin typeface="Arial" panose="020B0604020202020204" pitchFamily="34" charset="0"/>
                <a:cs typeface="Arial" panose="020B0604020202020204" pitchFamily="34" charset="0"/>
              </a:rPr>
              <a:t> CAPACITADAS</a:t>
            </a:r>
            <a:endParaRPr lang="es-CO" b="1">
              <a:solidFill>
                <a:schemeClr val="tx1"/>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FORTALECIMIENTO'!$D$4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FORTALECIMIENTO'!$C$15:$C$19</c:f>
              <c:strCache>
                <c:ptCount val="5"/>
                <c:pt idx="0">
                  <c:v>2019</c:v>
                </c:pt>
                <c:pt idx="1">
                  <c:v>2020</c:v>
                </c:pt>
                <c:pt idx="2">
                  <c:v>2021</c:v>
                </c:pt>
                <c:pt idx="3">
                  <c:v>2022</c:v>
                </c:pt>
                <c:pt idx="4">
                  <c:v>2019 - 2022</c:v>
                </c:pt>
              </c:strCache>
            </c:strRef>
          </c:cat>
          <c:val>
            <c:numRef>
              <c:f>'PROYECTO FORTALECIMIENTO'!$D$15:$D$19</c:f>
              <c:numCache>
                <c:formatCode>General</c:formatCode>
                <c:ptCount val="5"/>
                <c:pt idx="0">
                  <c:v>67</c:v>
                </c:pt>
                <c:pt idx="1">
                  <c:v>67</c:v>
                </c:pt>
                <c:pt idx="2">
                  <c:v>67</c:v>
                </c:pt>
                <c:pt idx="3">
                  <c:v>67</c:v>
                </c:pt>
                <c:pt idx="4">
                  <c:v>268</c:v>
                </c:pt>
              </c:numCache>
            </c:numRef>
          </c:val>
          <c:extLst xmlns:c16r2="http://schemas.microsoft.com/office/drawing/2015/06/chart">
            <c:ext xmlns:c16="http://schemas.microsoft.com/office/drawing/2014/chart" uri="{C3380CC4-5D6E-409C-BE32-E72D297353CC}">
              <c16:uniqueId val="{00000000-40E5-4502-8712-6F83915D436F}"/>
            </c:ext>
          </c:extLst>
        </c:ser>
        <c:ser>
          <c:idx val="1"/>
          <c:order val="1"/>
          <c:tx>
            <c:strRef>
              <c:f>'PROYECTO FORTALECIMIENTO'!$E$4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FORTALECIMIENTO'!$C$15:$C$19</c:f>
              <c:strCache>
                <c:ptCount val="5"/>
                <c:pt idx="0">
                  <c:v>2019</c:v>
                </c:pt>
                <c:pt idx="1">
                  <c:v>2020</c:v>
                </c:pt>
                <c:pt idx="2">
                  <c:v>2021</c:v>
                </c:pt>
                <c:pt idx="3">
                  <c:v>2022</c:v>
                </c:pt>
                <c:pt idx="4">
                  <c:v>2019 - 2022</c:v>
                </c:pt>
              </c:strCache>
            </c:strRef>
          </c:cat>
          <c:val>
            <c:numRef>
              <c:f>'PROYECTO FORTALECIMIENTO'!$E$15:$E$19</c:f>
              <c:numCache>
                <c:formatCode>General</c:formatCode>
                <c:ptCount val="5"/>
                <c:pt idx="0">
                  <c:v>67</c:v>
                </c:pt>
                <c:pt idx="1">
                  <c:v>67</c:v>
                </c:pt>
                <c:pt idx="2">
                  <c:v>67</c:v>
                </c:pt>
                <c:pt idx="3">
                  <c:v>84</c:v>
                </c:pt>
                <c:pt idx="4">
                  <c:v>285</c:v>
                </c:pt>
              </c:numCache>
            </c:numRef>
          </c:val>
          <c:extLst xmlns:c16r2="http://schemas.microsoft.com/office/drawing/2015/06/chart">
            <c:ext xmlns:c16="http://schemas.microsoft.com/office/drawing/2014/chart" uri="{C3380CC4-5D6E-409C-BE32-E72D297353CC}">
              <c16:uniqueId val="{00000001-40E5-4502-8712-6F83915D436F}"/>
            </c:ext>
          </c:extLst>
        </c:ser>
        <c:dLbls>
          <c:showLegendKey val="0"/>
          <c:showVal val="1"/>
          <c:showCatName val="0"/>
          <c:showSerName val="0"/>
          <c:showPercent val="0"/>
          <c:showBubbleSize val="0"/>
        </c:dLbls>
        <c:gapWidth val="269"/>
        <c:axId val="-967381520"/>
        <c:axId val="-967398384"/>
      </c:barChart>
      <c:lineChart>
        <c:grouping val="standard"/>
        <c:varyColors val="0"/>
        <c:ser>
          <c:idx val="2"/>
          <c:order val="2"/>
          <c:tx>
            <c:strRef>
              <c:f>'PROYECTO FORTALECIMIENTO'!$F$4</c:f>
              <c:strCache>
                <c:ptCount val="1"/>
                <c:pt idx="0">
                  <c:v>CUMPLIMIENTO</c:v>
                </c:pt>
              </c:strCache>
            </c:strRef>
          </c:tx>
          <c:spPr>
            <a:ln w="25400" cap="rnd">
              <a:noFill/>
              <a:round/>
            </a:ln>
            <a:effectLst/>
          </c:spPr>
          <c:marker>
            <c:symbol val="none"/>
          </c:marker>
          <c:dLbls>
            <c:dLbl>
              <c:idx val="0"/>
              <c:layout>
                <c:manualLayout>
                  <c:x val="-5.226712061574728E-2"/>
                  <c:y val="-0.1938924303208698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E5-4502-8712-6F83915D436F}"/>
                </c:ext>
                <c:ext xmlns:c15="http://schemas.microsoft.com/office/drawing/2012/chart" uri="{CE6537A1-D6FC-4f65-9D91-7224C49458BB}">
                  <c15:layout/>
                </c:ext>
              </c:extLst>
            </c:dLbl>
            <c:dLbl>
              <c:idx val="1"/>
              <c:layout>
                <c:manualLayout>
                  <c:x val="-2.7628297841200553E-2"/>
                  <c:y val="-0.5495460892402280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E5-4502-8712-6F83915D436F}"/>
                </c:ext>
                <c:ext xmlns:c15="http://schemas.microsoft.com/office/drawing/2012/chart" uri="{CE6537A1-D6FC-4f65-9D91-7224C49458BB}">
                  <c15:layout/>
                </c:ext>
              </c:extLst>
            </c:dLbl>
            <c:dLbl>
              <c:idx val="2"/>
              <c:layout>
                <c:manualLayout>
                  <c:x val="-2.4087756563684112E-2"/>
                  <c:y val="-0.278362177385024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E5-4502-8712-6F83915D436F}"/>
                </c:ext>
                <c:ext xmlns:c15="http://schemas.microsoft.com/office/drawing/2012/chart" uri="{CE6537A1-D6FC-4f65-9D91-7224C49458BB}">
                  <c15:layout/>
                </c:ext>
              </c:extLst>
            </c:dLbl>
            <c:dLbl>
              <c:idx val="3"/>
              <c:layout>
                <c:manualLayout>
                  <c:x val="-1.8787170188055473E-2"/>
                  <c:y val="-0.25371358210259071"/>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7-40E5-4502-8712-6F83915D436F}"/>
                </c:ext>
                <c:ext xmlns:c15="http://schemas.microsoft.com/office/drawing/2012/chart" uri="{CE6537A1-D6FC-4f65-9D91-7224C49458BB}">
                  <c15:layout/>
                </c:ext>
              </c:extLst>
            </c:dLbl>
            <c:dLbl>
              <c:idx val="4"/>
              <c:layout>
                <c:manualLayout>
                  <c:x val="-3.2824820211344537E-2"/>
                  <c:y val="-0.7078358017518584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E5-4502-8712-6F83915D436F}"/>
                </c:ext>
                <c:ext xmlns:c15="http://schemas.microsoft.com/office/drawing/2012/chart" uri="{CE6537A1-D6FC-4f65-9D91-7224C49458BB}">
                  <c15:layout>
                    <c:manualLayout>
                      <c:w val="8.1523018457170429E-2"/>
                      <c:h val="5.5119616959498144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'PROYECTO FORTALECIMIENTO'!$C$15:$C$19</c:f>
              <c:strCache>
                <c:ptCount val="5"/>
                <c:pt idx="0">
                  <c:v>2019</c:v>
                </c:pt>
                <c:pt idx="1">
                  <c:v>2020</c:v>
                </c:pt>
                <c:pt idx="2">
                  <c:v>2021</c:v>
                </c:pt>
                <c:pt idx="3">
                  <c:v>2022</c:v>
                </c:pt>
                <c:pt idx="4">
                  <c:v>2019 - 2022</c:v>
                </c:pt>
              </c:strCache>
            </c:strRef>
          </c:cat>
          <c:val>
            <c:numRef>
              <c:f>'PROYECTO FORTALECIMIENTO'!$F$15:$F$19</c:f>
              <c:numCache>
                <c:formatCode>0%</c:formatCode>
                <c:ptCount val="5"/>
                <c:pt idx="0">
                  <c:v>1</c:v>
                </c:pt>
                <c:pt idx="1">
                  <c:v>1</c:v>
                </c:pt>
                <c:pt idx="2">
                  <c:v>1</c:v>
                </c:pt>
                <c:pt idx="3">
                  <c:v>1.2537313432835822</c:v>
                </c:pt>
                <c:pt idx="4">
                  <c:v>1.0634328358208955</c:v>
                </c:pt>
              </c:numCache>
            </c:numRef>
          </c:val>
          <c:smooth val="0"/>
          <c:extLst xmlns:c16r2="http://schemas.microsoft.com/office/drawing/2015/06/chart">
            <c:ext xmlns:c16="http://schemas.microsoft.com/office/drawing/2014/chart" uri="{C3380CC4-5D6E-409C-BE32-E72D297353CC}">
              <c16:uniqueId val="{00000006-40E5-4502-8712-6F83915D436F}"/>
            </c:ext>
          </c:extLst>
        </c:ser>
        <c:dLbls>
          <c:showLegendKey val="0"/>
          <c:showVal val="1"/>
          <c:showCatName val="0"/>
          <c:showSerName val="0"/>
          <c:showPercent val="0"/>
          <c:showBubbleSize val="0"/>
        </c:dLbls>
        <c:marker val="1"/>
        <c:smooth val="0"/>
        <c:axId val="-967392944"/>
        <c:axId val="-967393488"/>
      </c:lineChart>
      <c:catAx>
        <c:axId val="-96738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7398384"/>
        <c:crosses val="autoZero"/>
        <c:auto val="1"/>
        <c:lblAlgn val="ctr"/>
        <c:lblOffset val="100"/>
        <c:noMultiLvlLbl val="0"/>
      </c:catAx>
      <c:valAx>
        <c:axId val="-967398384"/>
        <c:scaling>
          <c:orientation val="minMax"/>
          <c:max val="3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381520"/>
        <c:crosses val="autoZero"/>
        <c:crossBetween val="between"/>
        <c:majorUnit val="67"/>
      </c:valAx>
      <c:valAx>
        <c:axId val="-967393488"/>
        <c:scaling>
          <c:orientation val="minMax"/>
        </c:scaling>
        <c:delete val="1"/>
        <c:axPos val="r"/>
        <c:numFmt formatCode="0%" sourceLinked="1"/>
        <c:majorTickMark val="out"/>
        <c:minorTickMark val="none"/>
        <c:tickLblPos val="nextTo"/>
        <c:crossAx val="-967392944"/>
        <c:crosses val="max"/>
        <c:crossBetween val="between"/>
      </c:valAx>
      <c:catAx>
        <c:axId val="-967392944"/>
        <c:scaling>
          <c:orientation val="minMax"/>
        </c:scaling>
        <c:delete val="1"/>
        <c:axPos val="b"/>
        <c:numFmt formatCode="General" sourceLinked="1"/>
        <c:majorTickMark val="out"/>
        <c:minorTickMark val="none"/>
        <c:tickLblPos val="nextTo"/>
        <c:crossAx val="-967393488"/>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(2019 - 2022)</a:t>
            </a:r>
          </a:p>
          <a:p>
            <a:pPr marL="0" marR="0" lvl="0" indent="0" algn="ctr" defTabSz="914400" rtl="0" eaLnBrk="1" fontAlgn="auto" latinLnBrk="0" hangingPunct="1">
              <a:lnSpc>
                <a:spcPct val="100000"/>
              </a:lnSpc>
              <a:spcBef>
                <a:spcPts val="0"/>
              </a:spcBef>
              <a:spcAft>
                <a:spcPts val="0"/>
              </a:spcAft>
              <a:buClrTx/>
              <a:buSzTx/>
              <a:buFontTx/>
              <a:buNone/>
              <a:tabLst/>
              <a:defRPr sz="1400">
                <a:solidFill>
                  <a:sysClr val="windowText" lastClr="000000"/>
                </a:solidFill>
                <a:latin typeface="Arial" panose="020B0604020202020204" pitchFamily="34" charset="0"/>
                <a:cs typeface="Arial" panose="020B0604020202020204" pitchFamily="34" charset="0"/>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SERVICIO DE INFORMACIÓN IMPLEMENTADO</a:t>
            </a:r>
            <a:endParaRPr lang="es-CO" sz="1400">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FORTALECIMIENTO'!$G$4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0"/>
                  <c:y val="-6.58777355094918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02-414C-8ACD-4DBCD28C29B0}"/>
                </c:ext>
                <c:ext xmlns:c15="http://schemas.microsoft.com/office/drawing/2012/chart" uri="{CE6537A1-D6FC-4f65-9D91-7224C49458BB}">
                  <c15:layout/>
                </c:ext>
              </c:extLst>
            </c:dLbl>
            <c:dLbl>
              <c:idx val="1"/>
              <c:layout>
                <c:manualLayout>
                  <c:x val="1.7290520914382016E-3"/>
                  <c:y val="-4.1606990848100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02-414C-8ACD-4DBCD28C29B0}"/>
                </c:ext>
                <c:ext xmlns:c15="http://schemas.microsoft.com/office/drawing/2012/chart" uri="{CE6537A1-D6FC-4f65-9D91-7224C49458BB}">
                  <c15:layout/>
                </c:ext>
              </c:extLst>
            </c:dLbl>
            <c:dLbl>
              <c:idx val="2"/>
              <c:layout>
                <c:manualLayout>
                  <c:x val="3.4581041828765299E-3"/>
                  <c:y val="-3.4672492373416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02-414C-8ACD-4DBCD28C29B0}"/>
                </c:ext>
                <c:ext xmlns:c15="http://schemas.microsoft.com/office/drawing/2012/chart" uri="{CE6537A1-D6FC-4f65-9D91-7224C49458BB}">
                  <c15:layout/>
                </c:ext>
              </c:extLst>
            </c:dLbl>
            <c:dLbl>
              <c:idx val="3"/>
              <c:layout>
                <c:manualLayout>
                  <c:x val="-1.2679568861752464E-16"/>
                  <c:y val="-4.1606990848100087E-2"/>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4-0602-414C-8ACD-4DBCD28C29B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'PROYECTO FORTALECIMIENTO'!$C$10:$C$13</c:f>
              <c:numCache>
                <c:formatCode>General</c:formatCode>
                <c:ptCount val="4"/>
                <c:pt idx="0">
                  <c:v>2019</c:v>
                </c:pt>
                <c:pt idx="1">
                  <c:v>2020</c:v>
                </c:pt>
                <c:pt idx="2">
                  <c:v>2021</c:v>
                </c:pt>
                <c:pt idx="3">
                  <c:v>2022</c:v>
                </c:pt>
              </c:numCache>
            </c:numRef>
          </c:cat>
          <c:val>
            <c:numRef>
              <c:f>'PROYECTO FORTALECIMIENTO'!$G$10:$G$13</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3-0602-414C-8ACD-4DBCD28C29B0}"/>
            </c:ext>
          </c:extLst>
        </c:ser>
        <c:dLbls>
          <c:showLegendKey val="0"/>
          <c:showVal val="1"/>
          <c:showCatName val="0"/>
          <c:showSerName val="0"/>
          <c:showPercent val="0"/>
          <c:showBubbleSize val="0"/>
        </c:dLbls>
        <c:gapWidth val="100"/>
        <c:shape val="box"/>
        <c:axId val="-967380976"/>
        <c:axId val="-967380432"/>
        <c:axId val="-971181664"/>
      </c:bar3DChart>
      <c:catAx>
        <c:axId val="-967380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7380432"/>
        <c:crosses val="autoZero"/>
        <c:auto val="1"/>
        <c:lblAlgn val="ctr"/>
        <c:lblOffset val="100"/>
        <c:noMultiLvlLbl val="0"/>
      </c:catAx>
      <c:valAx>
        <c:axId val="-967380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7380976"/>
        <c:crosses val="autoZero"/>
        <c:crossBetween val="between"/>
      </c:valAx>
      <c:serAx>
        <c:axId val="-971181664"/>
        <c:scaling>
          <c:orientation val="minMax"/>
        </c:scaling>
        <c:delete val="1"/>
        <c:axPos val="b"/>
        <c:majorTickMark val="out"/>
        <c:minorTickMark val="none"/>
        <c:tickLblPos val="nextTo"/>
        <c:crossAx val="-96738043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(2019 - 2022)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PERSONAS CAPACITADAS</a:t>
            </a:r>
            <a:endParaRPr lang="es-CO" sz="14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FORTALECIMIENTO'!$G$4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1.729052091438265E-3"/>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36-486C-AC0E-5AAA47000424}"/>
                </c:ext>
                <c:ext xmlns:c15="http://schemas.microsoft.com/office/drawing/2012/chart" uri="{CE6537A1-D6FC-4f65-9D91-7224C49458BB}">
                  <c15:layout/>
                </c:ext>
              </c:extLst>
            </c:dLbl>
            <c:dLbl>
              <c:idx val="1"/>
              <c:layout>
                <c:manualLayout>
                  <c:x val="-6.3397844308762319E-17"/>
                  <c:y val="-4.1606990848100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36-486C-AC0E-5AAA47000424}"/>
                </c:ext>
                <c:ext xmlns:c15="http://schemas.microsoft.com/office/drawing/2012/chart" uri="{CE6537A1-D6FC-4f65-9D91-7224C49458BB}">
                  <c15:layout/>
                </c:ext>
              </c:extLst>
            </c:dLbl>
            <c:dLbl>
              <c:idx val="2"/>
              <c:layout>
                <c:manualLayout>
                  <c:x val="0"/>
                  <c:y val="-3.81397416107584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36-486C-AC0E-5AAA47000424}"/>
                </c:ext>
                <c:ext xmlns:c15="http://schemas.microsoft.com/office/drawing/2012/chart" uri="{CE6537A1-D6FC-4f65-9D91-7224C49458BB}">
                  <c15:layout/>
                </c:ext>
              </c:extLst>
            </c:dLbl>
            <c:dLbl>
              <c:idx val="3"/>
              <c:layout>
                <c:manualLayout>
                  <c:x val="-1.2679568861752464E-16"/>
                  <c:y val="-5.894323703480845E-2"/>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4-3C36-486C-AC0E-5AAA4700042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'PROYECTO FORTALECIMIENTO'!$C$15:$C$18</c:f>
              <c:numCache>
                <c:formatCode>General</c:formatCode>
                <c:ptCount val="4"/>
                <c:pt idx="0">
                  <c:v>2019</c:v>
                </c:pt>
                <c:pt idx="1">
                  <c:v>2020</c:v>
                </c:pt>
                <c:pt idx="2">
                  <c:v>2021</c:v>
                </c:pt>
                <c:pt idx="3">
                  <c:v>2022</c:v>
                </c:pt>
              </c:numCache>
            </c:numRef>
          </c:cat>
          <c:val>
            <c:numRef>
              <c:f>'PROYECTO FORTALECIMIENTO'!$G$15:$G$18</c:f>
              <c:numCache>
                <c:formatCode>0.0%</c:formatCode>
                <c:ptCount val="4"/>
                <c:pt idx="0">
                  <c:v>0.25</c:v>
                </c:pt>
                <c:pt idx="1">
                  <c:v>0.5</c:v>
                </c:pt>
                <c:pt idx="2">
                  <c:v>0.75</c:v>
                </c:pt>
                <c:pt idx="3">
                  <c:v>1.0634328358208955</c:v>
                </c:pt>
              </c:numCache>
            </c:numRef>
          </c:val>
          <c:extLst xmlns:c16r2="http://schemas.microsoft.com/office/drawing/2015/06/chart">
            <c:ext xmlns:c16="http://schemas.microsoft.com/office/drawing/2014/chart" uri="{C3380CC4-5D6E-409C-BE32-E72D297353CC}">
              <c16:uniqueId val="{00000003-3C36-486C-AC0E-5AAA47000424}"/>
            </c:ext>
          </c:extLst>
        </c:ser>
        <c:dLbls>
          <c:showLegendKey val="0"/>
          <c:showVal val="1"/>
          <c:showCatName val="0"/>
          <c:showSerName val="0"/>
          <c:showPercent val="0"/>
          <c:showBubbleSize val="0"/>
        </c:dLbls>
        <c:gapWidth val="100"/>
        <c:shape val="box"/>
        <c:axId val="-966365168"/>
        <c:axId val="-966370608"/>
        <c:axId val="-971172928"/>
      </c:bar3DChart>
      <c:catAx>
        <c:axId val="-9663651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6370608"/>
        <c:crosses val="autoZero"/>
        <c:auto val="1"/>
        <c:lblAlgn val="ctr"/>
        <c:lblOffset val="100"/>
        <c:noMultiLvlLbl val="0"/>
      </c:catAx>
      <c:valAx>
        <c:axId val="-966370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6365168"/>
        <c:crosses val="autoZero"/>
        <c:crossBetween val="between"/>
      </c:valAx>
      <c:serAx>
        <c:axId val="-971172928"/>
        <c:scaling>
          <c:orientation val="minMax"/>
        </c:scaling>
        <c:delete val="1"/>
        <c:axPos val="b"/>
        <c:majorTickMark val="out"/>
        <c:minorTickMark val="none"/>
        <c:tickLblPos val="nextTo"/>
        <c:crossAx val="-966370608"/>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INDICE DE CAPACIDAD EN LA PRESTACIÓN DE SERVICIOS DE TECNOLOGÍA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FORTALECIMIENTO'!$D$4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FORTALECIMIENTO'!$C$20:$C$24</c:f>
              <c:strCache>
                <c:ptCount val="5"/>
                <c:pt idx="0">
                  <c:v>2019</c:v>
                </c:pt>
                <c:pt idx="1">
                  <c:v>2020</c:v>
                </c:pt>
                <c:pt idx="2">
                  <c:v>2021</c:v>
                </c:pt>
                <c:pt idx="3">
                  <c:v>2022</c:v>
                </c:pt>
                <c:pt idx="4">
                  <c:v>2019 - 2022</c:v>
                </c:pt>
              </c:strCache>
            </c:strRef>
          </c:cat>
          <c:val>
            <c:numRef>
              <c:f>'PROYECTO FORTALECIMIENTO'!$D$20:$D$24</c:f>
              <c:numCache>
                <c:formatCode>General</c:formatCode>
                <c:ptCount val="5"/>
                <c:pt idx="0">
                  <c:v>72</c:v>
                </c:pt>
                <c:pt idx="1">
                  <c:v>72</c:v>
                </c:pt>
                <c:pt idx="2">
                  <c:v>72</c:v>
                </c:pt>
                <c:pt idx="3">
                  <c:v>72</c:v>
                </c:pt>
                <c:pt idx="4">
                  <c:v>288</c:v>
                </c:pt>
              </c:numCache>
            </c:numRef>
          </c:val>
          <c:extLst xmlns:c16r2="http://schemas.microsoft.com/office/drawing/2015/06/chart">
            <c:ext xmlns:c16="http://schemas.microsoft.com/office/drawing/2014/chart" uri="{C3380CC4-5D6E-409C-BE32-E72D297353CC}">
              <c16:uniqueId val="{00000000-03C0-4603-85C3-CF55C331B997}"/>
            </c:ext>
          </c:extLst>
        </c:ser>
        <c:ser>
          <c:idx val="1"/>
          <c:order val="1"/>
          <c:tx>
            <c:strRef>
              <c:f>'PROYECTO FORTALECIMIENTO'!$E$4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FORTALECIMIENTO'!$C$20:$C$24</c:f>
              <c:strCache>
                <c:ptCount val="5"/>
                <c:pt idx="0">
                  <c:v>2019</c:v>
                </c:pt>
                <c:pt idx="1">
                  <c:v>2020</c:v>
                </c:pt>
                <c:pt idx="2">
                  <c:v>2021</c:v>
                </c:pt>
                <c:pt idx="3">
                  <c:v>2022</c:v>
                </c:pt>
                <c:pt idx="4">
                  <c:v>2019 - 2022</c:v>
                </c:pt>
              </c:strCache>
            </c:strRef>
          </c:cat>
          <c:val>
            <c:numRef>
              <c:f>'PROYECTO FORTALECIMIENTO'!$E$20:$E$24</c:f>
              <c:numCache>
                <c:formatCode>General</c:formatCode>
                <c:ptCount val="5"/>
                <c:pt idx="0">
                  <c:v>72</c:v>
                </c:pt>
                <c:pt idx="1">
                  <c:v>67</c:v>
                </c:pt>
                <c:pt idx="2">
                  <c:v>70</c:v>
                </c:pt>
                <c:pt idx="3">
                  <c:v>53</c:v>
                </c:pt>
                <c:pt idx="4">
                  <c:v>262</c:v>
                </c:pt>
              </c:numCache>
            </c:numRef>
          </c:val>
          <c:extLst xmlns:c16r2="http://schemas.microsoft.com/office/drawing/2015/06/chart">
            <c:ext xmlns:c16="http://schemas.microsoft.com/office/drawing/2014/chart" uri="{C3380CC4-5D6E-409C-BE32-E72D297353CC}">
              <c16:uniqueId val="{00000001-03C0-4603-85C3-CF55C331B997}"/>
            </c:ext>
          </c:extLst>
        </c:ser>
        <c:dLbls>
          <c:showLegendKey val="0"/>
          <c:showVal val="1"/>
          <c:showCatName val="0"/>
          <c:showSerName val="0"/>
          <c:showPercent val="0"/>
          <c:showBubbleSize val="0"/>
        </c:dLbls>
        <c:gapWidth val="269"/>
        <c:axId val="-966385296"/>
        <c:axId val="-966389104"/>
      </c:barChart>
      <c:lineChart>
        <c:grouping val="standard"/>
        <c:varyColors val="0"/>
        <c:ser>
          <c:idx val="2"/>
          <c:order val="2"/>
          <c:tx>
            <c:strRef>
              <c:f>'PROYECTO FORTALECIMIENTO'!$F$4</c:f>
              <c:strCache>
                <c:ptCount val="1"/>
                <c:pt idx="0">
                  <c:v>CUMPLIMIENTO</c:v>
                </c:pt>
              </c:strCache>
            </c:strRef>
          </c:tx>
          <c:spPr>
            <a:ln w="25400" cap="rnd">
              <a:noFill/>
              <a:round/>
            </a:ln>
            <a:effectLst/>
          </c:spPr>
          <c:marker>
            <c:symbol val="none"/>
          </c:marker>
          <c:dLbls>
            <c:dLbl>
              <c:idx val="0"/>
              <c:layout>
                <c:manualLayout>
                  <c:x val="-2.9284052777198269E-2"/>
                  <c:y val="-0.1819767358018172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C0-4603-85C3-CF55C331B997}"/>
                </c:ext>
                <c:ext xmlns:c15="http://schemas.microsoft.com/office/drawing/2012/chart" uri="{CE6537A1-D6FC-4f65-9D91-7224C49458BB}">
                  <c15:layout/>
                </c:ext>
              </c:extLst>
            </c:dLbl>
            <c:dLbl>
              <c:idx val="1"/>
              <c:layout>
                <c:manualLayout>
                  <c:x val="-2.4059144689398182E-2"/>
                  <c:y val="-0.185856228320156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C0-4603-85C3-CF55C331B997}"/>
                </c:ext>
                <c:ext xmlns:c15="http://schemas.microsoft.com/office/drawing/2012/chart" uri="{CE6537A1-D6FC-4f65-9D91-7224C49458BB}">
                  <c15:layout/>
                </c:ext>
              </c:extLst>
            </c:dLbl>
            <c:dLbl>
              <c:idx val="2"/>
              <c:layout>
                <c:manualLayout>
                  <c:x val="-3.5075099349295882E-2"/>
                  <c:y val="-0.18912019909680955"/>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C0-4603-85C3-CF55C331B997}"/>
                </c:ext>
                <c:ext xmlns:c15="http://schemas.microsoft.com/office/drawing/2012/chart" uri="{CE6537A1-D6FC-4f65-9D91-7224C49458BB}">
                  <c15:layout>
                    <c:manualLayout>
                      <c:w val="0.10400862257462234"/>
                      <c:h val="0.10449060480037625"/>
                    </c:manualLayout>
                  </c15:layout>
                </c:ext>
              </c:extLst>
            </c:dLbl>
            <c:dLbl>
              <c:idx val="3"/>
              <c:layout>
                <c:manualLayout>
                  <c:x val="-1.2194191210243918E-2"/>
                  <c:y val="-0.1325723456439530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C0-4603-85C3-CF55C331B997}"/>
                </c:ext>
                <c:ext xmlns:c15="http://schemas.microsoft.com/office/drawing/2012/chart" uri="{CE6537A1-D6FC-4f65-9D91-7224C49458BB}">
                  <c15:layout>
                    <c:manualLayout>
                      <c:w val="7.9808395896394296E-2"/>
                      <c:h val="0.11856288222250076"/>
                    </c:manualLayout>
                  </c15:layout>
                </c:ext>
              </c:extLst>
            </c:dLbl>
            <c:dLbl>
              <c:idx val="4"/>
              <c:layout>
                <c:manualLayout>
                  <c:x val="-1.1660781519011528E-2"/>
                  <c:y val="-0.5878547396422070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C0-4603-85C3-CF55C331B99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FORTALECIMIENTO'!$C$20:$C$24</c:f>
              <c:strCache>
                <c:ptCount val="5"/>
                <c:pt idx="0">
                  <c:v>2019</c:v>
                </c:pt>
                <c:pt idx="1">
                  <c:v>2020</c:v>
                </c:pt>
                <c:pt idx="2">
                  <c:v>2021</c:v>
                </c:pt>
                <c:pt idx="3">
                  <c:v>2022</c:v>
                </c:pt>
                <c:pt idx="4">
                  <c:v>2019 - 2022</c:v>
                </c:pt>
              </c:strCache>
            </c:strRef>
          </c:cat>
          <c:val>
            <c:numRef>
              <c:f>'PROYECTO FORTALECIMIENTO'!$F$20:$F$24</c:f>
              <c:numCache>
                <c:formatCode>0.0%</c:formatCode>
                <c:ptCount val="5"/>
                <c:pt idx="0">
                  <c:v>1</c:v>
                </c:pt>
                <c:pt idx="1">
                  <c:v>0.93055555555555558</c:v>
                </c:pt>
                <c:pt idx="2">
                  <c:v>0.97222222222222221</c:v>
                </c:pt>
                <c:pt idx="3">
                  <c:v>0.73611111111111116</c:v>
                </c:pt>
                <c:pt idx="4">
                  <c:v>0.90972222222222221</c:v>
                </c:pt>
              </c:numCache>
            </c:numRef>
          </c:val>
          <c:smooth val="0"/>
          <c:extLst xmlns:c16r2="http://schemas.microsoft.com/office/drawing/2015/06/chart">
            <c:ext xmlns:c16="http://schemas.microsoft.com/office/drawing/2014/chart" uri="{C3380CC4-5D6E-409C-BE32-E72D297353CC}">
              <c16:uniqueId val="{00000006-03C0-4603-85C3-CF55C331B997}"/>
            </c:ext>
          </c:extLst>
        </c:ser>
        <c:dLbls>
          <c:showLegendKey val="0"/>
          <c:showVal val="1"/>
          <c:showCatName val="0"/>
          <c:showSerName val="0"/>
          <c:showPercent val="0"/>
          <c:showBubbleSize val="0"/>
        </c:dLbls>
        <c:marker val="1"/>
        <c:smooth val="0"/>
        <c:axId val="-966379312"/>
        <c:axId val="-966376592"/>
      </c:lineChart>
      <c:catAx>
        <c:axId val="-96638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6389104"/>
        <c:crosses val="autoZero"/>
        <c:auto val="1"/>
        <c:lblAlgn val="ctr"/>
        <c:lblOffset val="100"/>
        <c:noMultiLvlLbl val="0"/>
      </c:catAx>
      <c:valAx>
        <c:axId val="-966389104"/>
        <c:scaling>
          <c:orientation val="minMax"/>
          <c:max val="288"/>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85296"/>
        <c:crosses val="autoZero"/>
        <c:crossBetween val="between"/>
        <c:majorUnit val="72"/>
      </c:valAx>
      <c:valAx>
        <c:axId val="-966376592"/>
        <c:scaling>
          <c:orientation val="minMax"/>
        </c:scaling>
        <c:delete val="1"/>
        <c:axPos val="r"/>
        <c:numFmt formatCode="0.0%" sourceLinked="1"/>
        <c:majorTickMark val="out"/>
        <c:minorTickMark val="none"/>
        <c:tickLblPos val="nextTo"/>
        <c:crossAx val="-966379312"/>
        <c:crosses val="max"/>
        <c:crossBetween val="between"/>
      </c:valAx>
      <c:catAx>
        <c:axId val="-966379312"/>
        <c:scaling>
          <c:orientation val="minMax"/>
        </c:scaling>
        <c:delete val="1"/>
        <c:axPos val="b"/>
        <c:numFmt formatCode="General" sourceLinked="1"/>
        <c:majorTickMark val="out"/>
        <c:minorTickMark val="none"/>
        <c:tickLblPos val="nextTo"/>
        <c:crossAx val="-966376592"/>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(2019 - 2022)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INDICE DE CAPACIDAD EN LA PRESTACIÓN DE SERVICIOS DE TECNOLOGÍA</a:t>
            </a:r>
            <a:endParaRPr lang="es-CO" sz="1400">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FORTALECIMIENTO'!$G$4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3.1432439901993053E-17"/>
                  <c:y val="-6.29552777777777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8A-479E-BCBA-33E5D3BA9104}"/>
                </c:ext>
                <c:ext xmlns:c15="http://schemas.microsoft.com/office/drawing/2012/chart" uri="{CE6537A1-D6FC-4f65-9D91-7224C49458BB}">
                  <c15:layout/>
                </c:ext>
              </c:extLst>
            </c:dLbl>
            <c:dLbl>
              <c:idx val="1"/>
              <c:layout>
                <c:manualLayout>
                  <c:x val="-6.2864879803986107E-17"/>
                  <c:y val="-8.72261111111111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8A-479E-BCBA-33E5D3BA9104}"/>
                </c:ext>
                <c:ext xmlns:c15="http://schemas.microsoft.com/office/drawing/2012/chart" uri="{CE6537A1-D6FC-4f65-9D91-7224C49458BB}">
                  <c15:layout/>
                </c:ext>
              </c:extLst>
            </c:dLbl>
            <c:dLbl>
              <c:idx val="2"/>
              <c:layout>
                <c:manualLayout>
                  <c:x val="0"/>
                  <c:y val="-7.68241666666667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8A-479E-BCBA-33E5D3BA9104}"/>
                </c:ext>
                <c:ext xmlns:c15="http://schemas.microsoft.com/office/drawing/2012/chart" uri="{CE6537A1-D6FC-4f65-9D91-7224C49458BB}">
                  <c15:layout/>
                </c:ext>
              </c:extLst>
            </c:dLbl>
            <c:dLbl>
              <c:idx val="3"/>
              <c:layout>
                <c:manualLayout>
                  <c:x val="0"/>
                  <c:y val="-6.6119722222222219E-2"/>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4-1E8A-479E-BCBA-33E5D3BA910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'PROYECTO FORTALECIMIENTO'!$C$20:$C$23</c:f>
              <c:numCache>
                <c:formatCode>General</c:formatCode>
                <c:ptCount val="4"/>
                <c:pt idx="0">
                  <c:v>2019</c:v>
                </c:pt>
                <c:pt idx="1">
                  <c:v>2020</c:v>
                </c:pt>
                <c:pt idx="2">
                  <c:v>2021</c:v>
                </c:pt>
                <c:pt idx="3">
                  <c:v>2022</c:v>
                </c:pt>
              </c:numCache>
            </c:numRef>
          </c:cat>
          <c:val>
            <c:numRef>
              <c:f>'PROYECTO FORTALECIMIENTO'!$G$20:$G$23</c:f>
              <c:numCache>
                <c:formatCode>0.0%</c:formatCode>
                <c:ptCount val="4"/>
                <c:pt idx="0">
                  <c:v>0.25</c:v>
                </c:pt>
                <c:pt idx="1">
                  <c:v>0.4826388888888889</c:v>
                </c:pt>
                <c:pt idx="2">
                  <c:v>0.72569444444444442</c:v>
                </c:pt>
                <c:pt idx="3">
                  <c:v>0.90972222222222221</c:v>
                </c:pt>
              </c:numCache>
            </c:numRef>
          </c:val>
          <c:extLst xmlns:c16r2="http://schemas.microsoft.com/office/drawing/2015/06/chart">
            <c:ext xmlns:c16="http://schemas.microsoft.com/office/drawing/2014/chart" uri="{C3380CC4-5D6E-409C-BE32-E72D297353CC}">
              <c16:uniqueId val="{00000003-1E8A-479E-BCBA-33E5D3BA9104}"/>
            </c:ext>
          </c:extLst>
        </c:ser>
        <c:dLbls>
          <c:showLegendKey val="0"/>
          <c:showVal val="1"/>
          <c:showCatName val="0"/>
          <c:showSerName val="0"/>
          <c:showPercent val="0"/>
          <c:showBubbleSize val="0"/>
        </c:dLbls>
        <c:gapWidth val="100"/>
        <c:shape val="box"/>
        <c:axId val="-966371152"/>
        <c:axId val="-966384752"/>
        <c:axId val="-971184160"/>
      </c:bar3DChart>
      <c:catAx>
        <c:axId val="-966371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6384752"/>
        <c:crosses val="autoZero"/>
        <c:auto val="1"/>
        <c:lblAlgn val="ctr"/>
        <c:lblOffset val="100"/>
        <c:noMultiLvlLbl val="0"/>
      </c:catAx>
      <c:valAx>
        <c:axId val="-966384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6371152"/>
        <c:crosses val="autoZero"/>
        <c:crossBetween val="between"/>
      </c:valAx>
      <c:serAx>
        <c:axId val="-971184160"/>
        <c:scaling>
          <c:orientation val="minMax"/>
        </c:scaling>
        <c:delete val="1"/>
        <c:axPos val="b"/>
        <c:majorTickMark val="out"/>
        <c:minorTickMark val="none"/>
        <c:tickLblPos val="nextTo"/>
        <c:crossAx val="-96638475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solidFill>
                  <a:schemeClr val="tx1"/>
                </a:solidFill>
                <a:latin typeface="Arial" panose="020B0604020202020204" pitchFamily="34" charset="0"/>
                <a:cs typeface="Arial" panose="020B0604020202020204" pitchFamily="34" charset="0"/>
              </a:rPr>
              <a:t>SISTEMA DE GESTIÓN DOCUMENTAL IMPLEMENTADO</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'PROYECTO FORTALECIMIENTO'!$D$4</c:f>
              <c:strCache>
                <c:ptCount val="1"/>
                <c:pt idx="0">
                  <c:v>META</c:v>
                </c:pt>
              </c:strCache>
            </c:strRef>
          </c:tx>
          <c:spPr>
            <a:solidFill>
              <a:srgbClr val="FFC000"/>
            </a:solidFill>
            <a:ln>
              <a:noFill/>
            </a:ln>
            <a:effectLst/>
            <a:scene3d>
              <a:camera prst="orthographicFront"/>
              <a:lightRig rig="threePt" dir="t"/>
            </a:scene3d>
            <a:sp3d>
              <a:bevelT w="63500" h="63500"/>
            </a:sp3d>
          </c:spPr>
          <c:invertIfNegative val="0"/>
          <c:dLbls>
            <c:delete val="1"/>
          </c:dLbls>
          <c:cat>
            <c:strRef>
              <c:f>'PROYECTO FORTALECIMIENTO'!$C$25:$C$29</c:f>
              <c:strCache>
                <c:ptCount val="5"/>
                <c:pt idx="0">
                  <c:v>2019</c:v>
                </c:pt>
                <c:pt idx="1">
                  <c:v>2020</c:v>
                </c:pt>
                <c:pt idx="2">
                  <c:v>2021</c:v>
                </c:pt>
                <c:pt idx="3">
                  <c:v>2022</c:v>
                </c:pt>
                <c:pt idx="4">
                  <c:v>2019 - 2022</c:v>
                </c:pt>
              </c:strCache>
            </c:strRef>
          </c:cat>
          <c:val>
            <c:numRef>
              <c:f>'PROYECTO FORTALECIMIENTO'!$D$25:$D$29</c:f>
              <c:numCache>
                <c:formatCode>General</c:formatCode>
                <c:ptCount val="5"/>
                <c:pt idx="0">
                  <c:v>25</c:v>
                </c:pt>
                <c:pt idx="1">
                  <c:v>25</c:v>
                </c:pt>
                <c:pt idx="2">
                  <c:v>25</c:v>
                </c:pt>
                <c:pt idx="3">
                  <c:v>25</c:v>
                </c:pt>
                <c:pt idx="4">
                  <c:v>100</c:v>
                </c:pt>
              </c:numCache>
            </c:numRef>
          </c:val>
          <c:extLst xmlns:c16r2="http://schemas.microsoft.com/office/drawing/2015/06/chart">
            <c:ext xmlns:c16="http://schemas.microsoft.com/office/drawing/2014/chart" uri="{C3380CC4-5D6E-409C-BE32-E72D297353CC}">
              <c16:uniqueId val="{00000000-2CFF-49CA-8346-6CBC84CBEED1}"/>
            </c:ext>
          </c:extLst>
        </c:ser>
        <c:ser>
          <c:idx val="1"/>
          <c:order val="1"/>
          <c:tx>
            <c:strRef>
              <c:f>'PROYECTO FORTALECIMIENTO'!$E$4</c:f>
              <c:strCache>
                <c:ptCount val="1"/>
                <c:pt idx="0">
                  <c:v>EJECUTADO</c:v>
                </c:pt>
              </c:strCache>
            </c:strRef>
          </c:tx>
          <c:spPr>
            <a:solidFill>
              <a:srgbClr val="00B050"/>
            </a:solidFill>
            <a:ln>
              <a:noFill/>
            </a:ln>
            <a:effectLst/>
            <a:scene3d>
              <a:camera prst="orthographicFront"/>
              <a:lightRig rig="threePt" dir="t"/>
            </a:scene3d>
            <a:sp3d>
              <a:bevelT w="63500" h="63500"/>
            </a:sp3d>
          </c:spPr>
          <c:invertIfNegative val="0"/>
          <c:dLbls>
            <c:delete val="1"/>
          </c:dLbls>
          <c:cat>
            <c:strRef>
              <c:f>'PROYECTO FORTALECIMIENTO'!$C$25:$C$29</c:f>
              <c:strCache>
                <c:ptCount val="5"/>
                <c:pt idx="0">
                  <c:v>2019</c:v>
                </c:pt>
                <c:pt idx="1">
                  <c:v>2020</c:v>
                </c:pt>
                <c:pt idx="2">
                  <c:v>2021</c:v>
                </c:pt>
                <c:pt idx="3">
                  <c:v>2022</c:v>
                </c:pt>
                <c:pt idx="4">
                  <c:v>2019 - 2022</c:v>
                </c:pt>
              </c:strCache>
            </c:strRef>
          </c:cat>
          <c:val>
            <c:numRef>
              <c:f>'PROYECTO FORTALECIMIENTO'!$E$25:$E$29</c:f>
              <c:numCache>
                <c:formatCode>General</c:formatCode>
                <c:ptCount val="5"/>
                <c:pt idx="0">
                  <c:v>25</c:v>
                </c:pt>
                <c:pt idx="1">
                  <c:v>25</c:v>
                </c:pt>
                <c:pt idx="2">
                  <c:v>25</c:v>
                </c:pt>
                <c:pt idx="3">
                  <c:v>25</c:v>
                </c:pt>
                <c:pt idx="4">
                  <c:v>100</c:v>
                </c:pt>
              </c:numCache>
            </c:numRef>
          </c:val>
          <c:extLst xmlns:c16r2="http://schemas.microsoft.com/office/drawing/2015/06/chart">
            <c:ext xmlns:c16="http://schemas.microsoft.com/office/drawing/2014/chart" uri="{C3380CC4-5D6E-409C-BE32-E72D297353CC}">
              <c16:uniqueId val="{00000001-2CFF-49CA-8346-6CBC84CBEED1}"/>
            </c:ext>
          </c:extLst>
        </c:ser>
        <c:dLbls>
          <c:showLegendKey val="0"/>
          <c:showVal val="1"/>
          <c:showCatName val="0"/>
          <c:showSerName val="0"/>
          <c:showPercent val="0"/>
          <c:showBubbleSize val="0"/>
        </c:dLbls>
        <c:gapWidth val="269"/>
        <c:axId val="-966366800"/>
        <c:axId val="-966362992"/>
      </c:barChart>
      <c:lineChart>
        <c:grouping val="standard"/>
        <c:varyColors val="0"/>
        <c:ser>
          <c:idx val="2"/>
          <c:order val="2"/>
          <c:tx>
            <c:strRef>
              <c:f>'PROYECTO FORTALECIMIENTO'!$F$4</c:f>
              <c:strCache>
                <c:ptCount val="1"/>
                <c:pt idx="0">
                  <c:v>CUMPLIMIENTO</c:v>
                </c:pt>
              </c:strCache>
            </c:strRef>
          </c:tx>
          <c:spPr>
            <a:ln w="25400" cap="rnd">
              <a:noFill/>
              <a:round/>
            </a:ln>
            <a:effectLst/>
          </c:spPr>
          <c:marker>
            <c:symbol val="none"/>
          </c:marker>
          <c:dLbls>
            <c:dLbl>
              <c:idx val="0"/>
              <c:layout>
                <c:manualLayout>
                  <c:x val="-3.636889520199673E-2"/>
                  <c:y val="-0.197063876092312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FF-49CA-8346-6CBC84CBEED1}"/>
                </c:ext>
                <c:ext xmlns:c15="http://schemas.microsoft.com/office/drawing/2012/chart" uri="{CE6537A1-D6FC-4f65-9D91-7224C49458BB}">
                  <c15:layout/>
                </c:ext>
              </c:extLst>
            </c:dLbl>
            <c:dLbl>
              <c:idx val="1"/>
              <c:layout>
                <c:manualLayout>
                  <c:x val="-4.336677161451679E-2"/>
                  <c:y val="-0.2039910129365106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FF-49CA-8346-6CBC84CBEED1}"/>
                </c:ext>
                <c:ext xmlns:c15="http://schemas.microsoft.com/office/drawing/2012/chart" uri="{CE6537A1-D6FC-4f65-9D91-7224C49458BB}">
                  <c15:layout>
                    <c:manualLayout>
                      <c:w val="7.4534647355868663E-2"/>
                      <c:h val="9.0273526665822362E-2"/>
                    </c:manualLayout>
                  </c15:layout>
                </c:ext>
              </c:extLst>
            </c:dLbl>
            <c:dLbl>
              <c:idx val="2"/>
              <c:layout>
                <c:manualLayout>
                  <c:x val="-3.8165406453102665E-2"/>
                  <c:y val="-0.2075376440305350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FF-49CA-8346-6CBC84CBEED1}"/>
                </c:ext>
                <c:ext xmlns:c15="http://schemas.microsoft.com/office/drawing/2012/chart" uri="{CE6537A1-D6FC-4f65-9D91-7224C49458BB}">
                  <c15:layout/>
                </c:ext>
              </c:extLst>
            </c:dLbl>
            <c:dLbl>
              <c:idx val="3"/>
              <c:layout>
                <c:manualLayout>
                  <c:x val="-4.1660512021012709E-2"/>
                  <c:y val="-0.1901661977318761"/>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7-2CFF-49CA-8346-6CBC84CBEED1}"/>
                </c:ext>
                <c:ext xmlns:c15="http://schemas.microsoft.com/office/drawing/2012/chart" uri="{CE6537A1-D6FC-4f65-9D91-7224C49458BB}">
                  <c15:layout/>
                </c:ext>
              </c:extLst>
            </c:dLbl>
            <c:dLbl>
              <c:idx val="4"/>
              <c:layout>
                <c:manualLayout>
                  <c:x val="-4.3385554073598891E-2"/>
                  <c:y val="-0.7184527557750306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FF-49CA-8346-6CBC84CBEED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'PROYECTO FORTALECIMIENTO'!$C$25:$C$29</c:f>
              <c:strCache>
                <c:ptCount val="5"/>
                <c:pt idx="0">
                  <c:v>2019</c:v>
                </c:pt>
                <c:pt idx="1">
                  <c:v>2020</c:v>
                </c:pt>
                <c:pt idx="2">
                  <c:v>2021</c:v>
                </c:pt>
                <c:pt idx="3">
                  <c:v>2022</c:v>
                </c:pt>
                <c:pt idx="4">
                  <c:v>2019 - 2022</c:v>
                </c:pt>
              </c:strCache>
            </c:strRef>
          </c:cat>
          <c:val>
            <c:numRef>
              <c:f>'PROYECTO FORTALECIMIENTO'!$F$25:$F$29</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6-2CFF-49CA-8346-6CBC84CBEED1}"/>
            </c:ext>
          </c:extLst>
        </c:ser>
        <c:dLbls>
          <c:showLegendKey val="0"/>
          <c:showVal val="1"/>
          <c:showCatName val="0"/>
          <c:showSerName val="0"/>
          <c:showPercent val="0"/>
          <c:showBubbleSize val="0"/>
        </c:dLbls>
        <c:marker val="1"/>
        <c:smooth val="0"/>
        <c:axId val="-966377136"/>
        <c:axId val="-966378768"/>
      </c:lineChart>
      <c:catAx>
        <c:axId val="-96636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966362992"/>
        <c:crosses val="autoZero"/>
        <c:auto val="1"/>
        <c:lblAlgn val="ctr"/>
        <c:lblOffset val="100"/>
        <c:noMultiLvlLbl val="0"/>
      </c:catAx>
      <c:valAx>
        <c:axId val="-966362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6800"/>
        <c:crosses val="autoZero"/>
        <c:crossBetween val="between"/>
        <c:majorUnit val="25"/>
      </c:valAx>
      <c:valAx>
        <c:axId val="-966378768"/>
        <c:scaling>
          <c:orientation val="minMax"/>
        </c:scaling>
        <c:delete val="1"/>
        <c:axPos val="r"/>
        <c:numFmt formatCode="0%" sourceLinked="1"/>
        <c:majorTickMark val="out"/>
        <c:minorTickMark val="none"/>
        <c:tickLblPos val="nextTo"/>
        <c:crossAx val="-966377136"/>
        <c:crosses val="max"/>
        <c:crossBetween val="between"/>
      </c:valAx>
      <c:catAx>
        <c:axId val="-966377136"/>
        <c:scaling>
          <c:orientation val="minMax"/>
        </c:scaling>
        <c:delete val="1"/>
        <c:axPos val="b"/>
        <c:numFmt formatCode="General" sourceLinked="1"/>
        <c:majorTickMark val="out"/>
        <c:minorTickMark val="none"/>
        <c:tickLblPos val="nextTo"/>
        <c:crossAx val="-966378768"/>
        <c:crosses val="autoZero"/>
        <c:auto val="1"/>
        <c:lblAlgn val="ctr"/>
        <c:lblOffset val="100"/>
        <c:noMultiLvlLbl val="0"/>
      </c:cat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O" sz="1400" b="1">
                <a:solidFill>
                  <a:sysClr val="windowText" lastClr="000000"/>
                </a:solidFill>
                <a:latin typeface="Arial" panose="020B0604020202020204" pitchFamily="34" charset="0"/>
                <a:cs typeface="Arial" panose="020B0604020202020204" pitchFamily="34" charset="0"/>
              </a:rPr>
              <a:t>AVANCE</a:t>
            </a:r>
            <a:r>
              <a:rPr lang="es-CO" sz="1400" b="1" baseline="0">
                <a:solidFill>
                  <a:sysClr val="windowText" lastClr="000000"/>
                </a:solidFill>
                <a:latin typeface="Arial" panose="020B0604020202020204" pitchFamily="34" charset="0"/>
                <a:cs typeface="Arial" panose="020B0604020202020204" pitchFamily="34" charset="0"/>
              </a:rPr>
              <a:t> PROYECTO (2019 - 2022)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1" baseline="0">
                <a:solidFill>
                  <a:sysClr val="windowText" lastClr="000000"/>
                </a:solidFill>
                <a:latin typeface="Arial" panose="020B0604020202020204" pitchFamily="34" charset="0"/>
                <a:cs typeface="Arial" panose="020B0604020202020204" pitchFamily="34" charset="0"/>
              </a:rPr>
              <a:t>% </a:t>
            </a:r>
            <a:r>
              <a:rPr lang="es-CO" sz="1400" b="1" i="0" baseline="0">
                <a:solidFill>
                  <a:sysClr val="windowText" lastClr="000000"/>
                </a:solidFill>
                <a:effectLst/>
                <a:latin typeface="Arial" panose="020B0604020202020204" pitchFamily="34" charset="0"/>
                <a:cs typeface="Arial" panose="020B0604020202020204" pitchFamily="34" charset="0"/>
              </a:rPr>
              <a:t>SISTEMA DE GESTIÓN DOCUMENTAL IMPLEMENTADO</a:t>
            </a:r>
            <a:endParaRPr lang="es-CO" sz="14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'PROYECTO FORTALECIMIENTO'!$G$4</c:f>
              <c:strCache>
                <c:ptCount val="1"/>
                <c:pt idx="0">
                  <c:v>AVANCE ACUMULADO / META</c:v>
                </c:pt>
              </c:strCache>
            </c:strRef>
          </c:tx>
          <c:spPr>
            <a:solidFill>
              <a:srgbClr val="00B050"/>
            </a:solidFill>
            <a:ln>
              <a:noFill/>
            </a:ln>
            <a:effectLst>
              <a:outerShdw blurRad="57150" dist="19050" dir="5400000" algn="ctr" rotWithShape="0">
                <a:srgbClr val="000000">
                  <a:alpha val="63000"/>
                </a:srgbClr>
              </a:outerShdw>
            </a:effectLst>
            <a:scene3d>
              <a:camera prst="orthographicFront"/>
              <a:lightRig rig="threePt" dir="t"/>
            </a:scene3d>
            <a:sp3d>
              <a:bevelT w="63500" h="63500"/>
            </a:sp3d>
          </c:spPr>
          <c:invertIfNegative val="0"/>
          <c:dLbls>
            <c:dLbl>
              <c:idx val="0"/>
              <c:layout>
                <c:manualLayout>
                  <c:x val="5.1435495838179877E-3"/>
                  <c:y val="-4.93888888888888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C1-47C0-9F0F-2800EA21D78E}"/>
                </c:ext>
                <c:ext xmlns:c15="http://schemas.microsoft.com/office/drawing/2012/chart" uri="{CE6537A1-D6FC-4f65-9D91-7224C49458BB}">
                  <c15:layout/>
                </c:ext>
              </c:extLst>
            </c:dLbl>
            <c:dLbl>
              <c:idx val="1"/>
              <c:layout>
                <c:manualLayout>
                  <c:x val="1.7145165279392664E-3"/>
                  <c:y val="-3.88055555555556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C1-47C0-9F0F-2800EA21D78E}"/>
                </c:ext>
                <c:ext xmlns:c15="http://schemas.microsoft.com/office/drawing/2012/chart" uri="{CE6537A1-D6FC-4f65-9D91-7224C49458BB}">
                  <c15:layout/>
                </c:ext>
              </c:extLst>
            </c:dLbl>
            <c:dLbl>
              <c:idx val="2"/>
              <c:layout>
                <c:manualLayout>
                  <c:x val="0"/>
                  <c:y val="-5.29166666666667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C1-47C0-9F0F-2800EA21D78E}"/>
                </c:ext>
                <c:ext xmlns:c15="http://schemas.microsoft.com/office/drawing/2012/chart" uri="{CE6537A1-D6FC-4f65-9D91-7224C49458BB}">
                  <c15:layout/>
                </c:ext>
              </c:extLst>
            </c:dLbl>
            <c:dLbl>
              <c:idx val="3"/>
              <c:layout>
                <c:manualLayout>
                  <c:x val="-1.2572975960797221E-16"/>
                  <c:y val="-5.9972222222222225E-2"/>
                </c:manualLayout>
              </c:layout>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4-2EC1-47C0-9F0F-2800EA21D78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'PROYECTO FORTALECIMIENTO'!$C$25:$C$28</c:f>
              <c:numCache>
                <c:formatCode>General</c:formatCode>
                <c:ptCount val="4"/>
                <c:pt idx="0">
                  <c:v>2019</c:v>
                </c:pt>
                <c:pt idx="1">
                  <c:v>2020</c:v>
                </c:pt>
                <c:pt idx="2">
                  <c:v>2021</c:v>
                </c:pt>
                <c:pt idx="3">
                  <c:v>2022</c:v>
                </c:pt>
              </c:numCache>
            </c:numRef>
          </c:cat>
          <c:val>
            <c:numRef>
              <c:f>'PROYECTO FORTALECIMIENTO'!$G$25:$G$28</c:f>
              <c:numCache>
                <c:formatCode>0.0%</c:formatCode>
                <c:ptCount val="4"/>
                <c:pt idx="0">
                  <c:v>0.25</c:v>
                </c:pt>
                <c:pt idx="1">
                  <c:v>0.5</c:v>
                </c:pt>
                <c:pt idx="2">
                  <c:v>0.75</c:v>
                </c:pt>
                <c:pt idx="3">
                  <c:v>1</c:v>
                </c:pt>
              </c:numCache>
            </c:numRef>
          </c:val>
          <c:extLst xmlns:c16r2="http://schemas.microsoft.com/office/drawing/2015/06/chart">
            <c:ext xmlns:c16="http://schemas.microsoft.com/office/drawing/2014/chart" uri="{C3380CC4-5D6E-409C-BE32-E72D297353CC}">
              <c16:uniqueId val="{00000003-2EC1-47C0-9F0F-2800EA21D78E}"/>
            </c:ext>
          </c:extLst>
        </c:ser>
        <c:dLbls>
          <c:showLegendKey val="0"/>
          <c:showVal val="1"/>
          <c:showCatName val="0"/>
          <c:showSerName val="0"/>
          <c:showPercent val="0"/>
          <c:showBubbleSize val="0"/>
        </c:dLbls>
        <c:gapWidth val="100"/>
        <c:shape val="box"/>
        <c:axId val="-966362448"/>
        <c:axId val="-966382576"/>
        <c:axId val="-971172304"/>
      </c:bar3DChart>
      <c:catAx>
        <c:axId val="-966362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66382576"/>
        <c:crosses val="autoZero"/>
        <c:auto val="1"/>
        <c:lblAlgn val="ctr"/>
        <c:lblOffset val="100"/>
        <c:noMultiLvlLbl val="0"/>
      </c:catAx>
      <c:valAx>
        <c:axId val="-96638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966362448"/>
        <c:crosses val="autoZero"/>
        <c:crossBetween val="between"/>
      </c:valAx>
      <c:serAx>
        <c:axId val="-971172304"/>
        <c:scaling>
          <c:orientation val="minMax"/>
        </c:scaling>
        <c:delete val="1"/>
        <c:axPos val="b"/>
        <c:majorTickMark val="out"/>
        <c:minorTickMark val="none"/>
        <c:tickLblPos val="nextTo"/>
        <c:crossAx val="-966382576"/>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b="1" baseline="0">
                <a:solidFill>
                  <a:sysClr val="windowText" lastClr="000000"/>
                </a:solidFill>
                <a:latin typeface="Arial" panose="020B0604020202020204" pitchFamily="34" charset="0"/>
                <a:cs typeface="Arial" panose="020B0604020202020204" pitchFamily="34" charset="0"/>
              </a:rPr>
              <a:t> PROYECTO DE INVERSIÓN  - FORTALECIMIENTO</a:t>
            </a:r>
            <a:endParaRPr lang="es-CO" sz="2000" b="1">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'PROYECTO FORTALECIMIENTO'!$D$4</c:f>
              <c:strCache>
                <c:ptCount val="1"/>
                <c:pt idx="0">
                  <c:v>META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('PROYECTO FORTALECIMIENTO'!$B$9:$C$9,'PROYECTO FORTALECIMIENTO'!$B$14:$C$14,'PROYECTO FORTALECIMIENTO'!$B$19:$C$19,'PROYECTO FORTALECIMIENTO'!$B$24:$C$24,'PROYECTO FORTALECIMIENTO'!$B$29:$C$29,'PROYECTO FORTALECIMIENTO'!$B$34:$C$34)</c15:sqref>
                  </c15:fullRef>
                </c:ext>
              </c:extLst>
              <c:f>('PROYECTO FORTALECIMIENTO'!$B$9:$C$9,'PROYECTO FORTALECIMIENTO'!$B$14:$C$14,'PROYECTO FORTALECIMIENTO'!$B$19,'PROYECTO FORTALECIMIENTO'!$B$24:$C$24,'PROYECTO FORTALECIMIENTO'!$B$29:$C$29,'PROYECTO FORTALECIMIENTO'!$B$34:$C$34)</c:f>
              <c:multiLvlStrCache>
                <c:ptCount val="5"/>
                <c:lvl>
                  <c:pt idx="0">
                    <c:v>2019 - 2022</c:v>
                  </c:pt>
                  <c:pt idx="1">
                    <c:v>2019 - 2022</c:v>
                  </c:pt>
                  <c:pt idx="2">
                    <c:v>2019 - 2022</c:v>
                  </c:pt>
                  <c:pt idx="3">
                    <c:v>2019 - 2022</c:v>
                  </c:pt>
                  <c:pt idx="4">
                    <c:v>2019 - 2022</c:v>
                  </c:pt>
                </c:lvl>
                <c:lvl>
                  <c:pt idx="0">
                    <c:v>SISTEMA DE GESTIÓN IMPLEMENTADO</c:v>
                  </c:pt>
                  <c:pt idx="1">
                    <c:v>SERVICIO DE INFORMACIÓN IMPLEMENTADO</c:v>
                  </c:pt>
                  <c:pt idx="2">
                    <c:v>PERSONAS CAPACITADAS </c:v>
                  </c:pt>
                  <c:pt idx="3">
                    <c:v>INDICE DE CAPACIDAD EN LA PRESTACIÓN DE SERVICIOS DE TECNOLOGÍA </c:v>
                  </c:pt>
                  <c:pt idx="4">
                    <c:v>SISTEMA DE GESTIÓN DOCUMENTAL IMPLEMENTADO</c:v>
                  </c:pt>
                </c:lvl>
              </c:multiLvlStrCache>
            </c:multiLvlStrRef>
          </c:cat>
          <c:val>
            <c:numRef>
              <c:extLst>
                <c:ext xmlns:c15="http://schemas.microsoft.com/office/drawing/2012/chart" uri="{02D57815-91ED-43cb-92C2-25804820EDAC}">
                  <c15:fullRef>
                    <c15:sqref>('PROYECTO FORTALECIMIENTO'!$D$9,'PROYECTO FORTALECIMIENTO'!$D$14,'PROYECTO FORTALECIMIENTO'!$D$19,'PROYECTO FORTALECIMIENTO'!$D$24,'PROYECTO FORTALECIMIENTO'!$D$29,'PROYECTO FORTALECIMIENTO'!$D$34)</c15:sqref>
                  </c15:fullRef>
                </c:ext>
              </c:extLst>
              <c:f>('PROYECTO FORTALECIMIENTO'!$D$9,'PROYECTO FORTALECIMIENTO'!$D$14,'PROYECTO FORTALECIMIENTO'!$D$19,'PROYECTO FORTALECIMIENTO'!$D$24,'PROYECTO FORTALECIMIENTO'!$D$29)</c:f>
              <c:numCache>
                <c:formatCode>General</c:formatCode>
                <c:ptCount val="5"/>
                <c:pt idx="0">
                  <c:v>1</c:v>
                </c:pt>
                <c:pt idx="1">
                  <c:v>100</c:v>
                </c:pt>
                <c:pt idx="2">
                  <c:v>268</c:v>
                </c:pt>
                <c:pt idx="3">
                  <c:v>288</c:v>
                </c:pt>
                <c:pt idx="4">
                  <c:v>100</c:v>
                </c:pt>
              </c:numCache>
            </c:numRef>
          </c:val>
          <c:extLst xmlns:c16r2="http://schemas.microsoft.com/office/drawing/2015/06/chart">
            <c:ext xmlns:c16="http://schemas.microsoft.com/office/drawing/2014/chart" uri="{C3380CC4-5D6E-409C-BE32-E72D297353CC}">
              <c16:uniqueId val="{00000000-32CC-4E29-9A91-99CBBE01B512}"/>
            </c:ext>
          </c:extLst>
        </c:ser>
        <c:ser>
          <c:idx val="1"/>
          <c:order val="1"/>
          <c:tx>
            <c:strRef>
              <c:f>'PROYECTO FORTALECIMIENTO'!$E$4</c:f>
              <c:strCache>
                <c:ptCount val="1"/>
                <c:pt idx="0">
                  <c:v>EJECUTADO</c:v>
                </c:pt>
              </c:strCache>
            </c:strRef>
          </c:tx>
          <c:spPr>
            <a:solidFill>
              <a:schemeClr val="accent2"/>
            </a:solidFill>
            <a:ln>
              <a:no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('PROYECTO FORTALECIMIENTO'!$B$9:$C$9,'PROYECTO FORTALECIMIENTO'!$B$14:$C$14,'PROYECTO FORTALECIMIENTO'!$B$19:$C$19,'PROYECTO FORTALECIMIENTO'!$B$24:$C$24,'PROYECTO FORTALECIMIENTO'!$B$29:$C$29,'PROYECTO FORTALECIMIENTO'!$B$34:$C$34)</c15:sqref>
                  </c15:fullRef>
                </c:ext>
              </c:extLst>
              <c:f>('PROYECTO FORTALECIMIENTO'!$B$9:$C$9,'PROYECTO FORTALECIMIENTO'!$B$14:$C$14,'PROYECTO FORTALECIMIENTO'!$B$19,'PROYECTO FORTALECIMIENTO'!$B$24:$C$24,'PROYECTO FORTALECIMIENTO'!$B$29:$C$29,'PROYECTO FORTALECIMIENTO'!$B$34:$C$34)</c:f>
              <c:multiLvlStrCache>
                <c:ptCount val="5"/>
                <c:lvl>
                  <c:pt idx="0">
                    <c:v>2019 - 2022</c:v>
                  </c:pt>
                  <c:pt idx="1">
                    <c:v>2019 - 2022</c:v>
                  </c:pt>
                  <c:pt idx="2">
                    <c:v>2019 - 2022</c:v>
                  </c:pt>
                  <c:pt idx="3">
                    <c:v>2019 - 2022</c:v>
                  </c:pt>
                  <c:pt idx="4">
                    <c:v>2019 - 2022</c:v>
                  </c:pt>
                </c:lvl>
                <c:lvl>
                  <c:pt idx="0">
                    <c:v>SISTEMA DE GESTIÓN IMPLEMENTADO</c:v>
                  </c:pt>
                  <c:pt idx="1">
                    <c:v>SERVICIO DE INFORMACIÓN IMPLEMENTADO</c:v>
                  </c:pt>
                  <c:pt idx="2">
                    <c:v>PERSONAS CAPACITADAS </c:v>
                  </c:pt>
                  <c:pt idx="3">
                    <c:v>INDICE DE CAPACIDAD EN LA PRESTACIÓN DE SERVICIOS DE TECNOLOGÍA </c:v>
                  </c:pt>
                  <c:pt idx="4">
                    <c:v>SISTEMA DE GESTIÓN DOCUMENTAL IMPLEMENTADO</c:v>
                  </c:pt>
                </c:lvl>
              </c:multiLvlStrCache>
            </c:multiLvlStrRef>
          </c:cat>
          <c:val>
            <c:numRef>
              <c:extLst>
                <c:ext xmlns:c15="http://schemas.microsoft.com/office/drawing/2012/chart" uri="{02D57815-91ED-43cb-92C2-25804820EDAC}">
                  <c15:fullRef>
                    <c15:sqref>('PROYECTO FORTALECIMIENTO'!$E$9,'PROYECTO FORTALECIMIENTO'!$E$14,'PROYECTO FORTALECIMIENTO'!$E$19,'PROYECTO FORTALECIMIENTO'!$E$24,'PROYECTO FORTALECIMIENTO'!$E$29,'PROYECTO FORTALECIMIENTO'!$E$34)</c15:sqref>
                  </c15:fullRef>
                </c:ext>
              </c:extLst>
              <c:f>('PROYECTO FORTALECIMIENTO'!$E$9,'PROYECTO FORTALECIMIENTO'!$E$14,'PROYECTO FORTALECIMIENTO'!$E$19,'PROYECTO FORTALECIMIENTO'!$E$24,'PROYECTO FORTALECIMIENTO'!$E$29)</c:f>
              <c:numCache>
                <c:formatCode>General</c:formatCode>
                <c:ptCount val="5"/>
                <c:pt idx="0">
                  <c:v>1</c:v>
                </c:pt>
                <c:pt idx="1">
                  <c:v>100</c:v>
                </c:pt>
                <c:pt idx="2">
                  <c:v>285</c:v>
                </c:pt>
                <c:pt idx="3">
                  <c:v>262</c:v>
                </c:pt>
                <c:pt idx="4">
                  <c:v>100</c:v>
                </c:pt>
              </c:numCache>
            </c:numRef>
          </c:val>
          <c:extLst xmlns:c16r2="http://schemas.microsoft.com/office/drawing/2015/06/chart">
            <c:ext xmlns:c16="http://schemas.microsoft.com/office/drawing/2014/chart" uri="{C3380CC4-5D6E-409C-BE32-E72D297353CC}">
              <c16:uniqueId val="{00000001-32CC-4E29-9A91-99CBBE01B512}"/>
            </c:ext>
          </c:extLst>
        </c:ser>
        <c:ser>
          <c:idx val="3"/>
          <c:order val="3"/>
          <c:tx>
            <c:strRef>
              <c:f>'PROYECTO FORTALECIMIENTO'!$G$4</c:f>
              <c:strCache>
                <c:ptCount val="1"/>
                <c:pt idx="0">
                  <c:v>AVANCE ACUMULADO / META</c:v>
                </c:pt>
              </c:strCache>
            </c:strRef>
          </c:tx>
          <c:spPr>
            <a:solidFill>
              <a:schemeClr val="accent4"/>
            </a:solidFill>
            <a:ln>
              <a:noFill/>
            </a:ln>
            <a:effectLst/>
          </c:spPr>
          <c:invertIfNegative val="0"/>
          <c:cat>
            <c:multiLvlStrRef>
              <c:extLst>
                <c:ext xmlns:c15="http://schemas.microsoft.com/office/drawing/2012/chart" uri="{02D57815-91ED-43cb-92C2-25804820EDAC}">
                  <c15:fullRef>
                    <c15:sqref>('PROYECTO FORTALECIMIENTO'!$B$9:$C$9,'PROYECTO FORTALECIMIENTO'!$B$14:$C$14,'PROYECTO FORTALECIMIENTO'!$B$19:$C$19,'PROYECTO FORTALECIMIENTO'!$B$24:$C$24,'PROYECTO FORTALECIMIENTO'!$B$29:$C$29,'PROYECTO FORTALECIMIENTO'!$B$34:$C$34)</c15:sqref>
                  </c15:fullRef>
                </c:ext>
              </c:extLst>
              <c:f>('PROYECTO FORTALECIMIENTO'!$B$9:$C$9,'PROYECTO FORTALECIMIENTO'!$B$14:$C$14,'PROYECTO FORTALECIMIENTO'!$B$19,'PROYECTO FORTALECIMIENTO'!$B$24:$C$24,'PROYECTO FORTALECIMIENTO'!$B$29:$C$29,'PROYECTO FORTALECIMIENTO'!$B$34:$C$34)</c:f>
              <c:multiLvlStrCache>
                <c:ptCount val="5"/>
                <c:lvl>
                  <c:pt idx="0">
                    <c:v>2019 - 2022</c:v>
                  </c:pt>
                  <c:pt idx="1">
                    <c:v>2019 - 2022</c:v>
                  </c:pt>
                  <c:pt idx="2">
                    <c:v>2019 - 2022</c:v>
                  </c:pt>
                  <c:pt idx="3">
                    <c:v>2019 - 2022</c:v>
                  </c:pt>
                  <c:pt idx="4">
                    <c:v>2019 - 2022</c:v>
                  </c:pt>
                </c:lvl>
                <c:lvl>
                  <c:pt idx="0">
                    <c:v>SISTEMA DE GESTIÓN IMPLEMENTADO</c:v>
                  </c:pt>
                  <c:pt idx="1">
                    <c:v>SERVICIO DE INFORMACIÓN IMPLEMENTADO</c:v>
                  </c:pt>
                  <c:pt idx="2">
                    <c:v>PERSONAS CAPACITADAS </c:v>
                  </c:pt>
                  <c:pt idx="3">
                    <c:v>INDICE DE CAPACIDAD EN LA PRESTACIÓN DE SERVICIOS DE TECNOLOGÍA </c:v>
                  </c:pt>
                  <c:pt idx="4">
                    <c:v>SISTEMA DE GESTIÓN DOCUMENTAL IMPLEMENTADO</c:v>
                  </c:pt>
                </c:lvl>
              </c:multiLvlStrCache>
            </c:multiLvlStrRef>
          </c:cat>
          <c:val>
            <c:numRef>
              <c:extLst>
                <c:ext xmlns:c15="http://schemas.microsoft.com/office/drawing/2012/chart" uri="{02D57815-91ED-43cb-92C2-25804820EDAC}">
                  <c15:fullRef>
                    <c15:sqref>('PROYECTO FORTALECIMIENTO'!$G$9,'PROYECTO FORTALECIMIENTO'!$G$14,'PROYECTO FORTALECIMIENTO'!$G$19,'PROYECTO FORTALECIMIENTO'!$G$24,'PROYECTO FORTALECIMIENTO'!$G$29,'PROYECTO FORTALECIMIENTO'!$G$34)</c15:sqref>
                  </c15:fullRef>
                </c:ext>
              </c:extLst>
              <c:f>('PROYECTO FORTALECIMIENTO'!$G$9,'PROYECTO FORTALECIMIENTO'!$G$14,'PROYECTO FORTALECIMIENTO'!$G$19,'PROYECTO FORTALECIMIENTO'!$G$24,'PROYECTO FORTALECIMIENTO'!$G$29)</c:f>
              <c:numCache>
                <c:formatCode>0%</c:formatCode>
                <c:ptCount val="5"/>
                <c:pt idx="0" formatCode="0.0%">
                  <c:v>1</c:v>
                </c:pt>
                <c:pt idx="1">
                  <c:v>1</c:v>
                </c:pt>
                <c:pt idx="2">
                  <c:v>1.0634328358208955</c:v>
                </c:pt>
                <c:pt idx="3" formatCode="0.0%">
                  <c:v>0.90972222222222221</c:v>
                </c:pt>
                <c:pt idx="4">
                  <c:v>1</c:v>
                </c:pt>
              </c:numCache>
            </c:numRef>
          </c:val>
          <c:extLst xmlns:c16r2="http://schemas.microsoft.com/office/drawing/2015/06/chart">
            <c:ext xmlns:c16="http://schemas.microsoft.com/office/drawing/2014/chart" uri="{C3380CC4-5D6E-409C-BE32-E72D297353CC}">
              <c16:uniqueId val="{00000002-32CC-4E29-9A91-99CBBE01B512}"/>
            </c:ext>
          </c:extLst>
        </c:ser>
        <c:dLbls>
          <c:showLegendKey val="0"/>
          <c:showVal val="0"/>
          <c:showCatName val="0"/>
          <c:showSerName val="0"/>
          <c:showPercent val="0"/>
          <c:showBubbleSize val="0"/>
        </c:dLbls>
        <c:gapWidth val="219"/>
        <c:axId val="-966368976"/>
        <c:axId val="-966364080"/>
        <c:extLst xmlns:c16r2="http://schemas.microsoft.com/office/drawing/2015/06/chart"/>
      </c:barChart>
      <c:lineChart>
        <c:grouping val="standard"/>
        <c:varyColors val="0"/>
        <c:ser>
          <c:idx val="2"/>
          <c:order val="2"/>
          <c:tx>
            <c:strRef>
              <c:f>'PROYECTO FORTALECIMIENTO'!$F$4</c:f>
              <c:strCache>
                <c:ptCount val="1"/>
                <c:pt idx="0">
                  <c:v>CUMPLIMIENTO</c:v>
                </c:pt>
              </c:strCache>
            </c:strRef>
          </c:tx>
          <c:spPr>
            <a:ln w="50800" cap="rnd">
              <a:solidFill>
                <a:schemeClr val="accent4"/>
              </a:solidFill>
              <a:round/>
            </a:ln>
            <a:effectLst/>
          </c:spPr>
          <c:marker>
            <c:symbol val="circle"/>
            <c:size val="14"/>
            <c:spPr>
              <a:solidFill>
                <a:srgbClr val="00B05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('PROYECTO FORTALECIMIENTO'!$B$9:$C$9,'PROYECTO FORTALECIMIENTO'!$B$14:$C$14,'PROYECTO FORTALECIMIENTO'!$B$19:$C$19,'PROYECTO FORTALECIMIENTO'!$B$24:$C$24,'PROYECTO FORTALECIMIENTO'!$B$29:$C$29,'PROYECTO FORTALECIMIENTO'!$B$34:$C$34)</c15:sqref>
                  </c15:fullRef>
                </c:ext>
              </c:extLst>
              <c:f>('PROYECTO FORTALECIMIENTO'!$B$9:$C$9,'PROYECTO FORTALECIMIENTO'!$B$14:$C$14,'PROYECTO FORTALECIMIENTO'!$B$19,'PROYECTO FORTALECIMIENTO'!$B$24:$C$24,'PROYECTO FORTALECIMIENTO'!$B$29:$C$29,'PROYECTO FORTALECIMIENTO'!$B$34:$C$34)</c:f>
              <c:multiLvlStrCache>
                <c:ptCount val="5"/>
                <c:lvl>
                  <c:pt idx="0">
                    <c:v>2019 - 2022</c:v>
                  </c:pt>
                  <c:pt idx="1">
                    <c:v>2019 - 2022</c:v>
                  </c:pt>
                  <c:pt idx="2">
                    <c:v>2019 - 2022</c:v>
                  </c:pt>
                  <c:pt idx="3">
                    <c:v>2019 - 2022</c:v>
                  </c:pt>
                  <c:pt idx="4">
                    <c:v>2019 - 2022</c:v>
                  </c:pt>
                </c:lvl>
                <c:lvl>
                  <c:pt idx="0">
                    <c:v>SISTEMA DE GESTIÓN IMPLEMENTADO</c:v>
                  </c:pt>
                  <c:pt idx="1">
                    <c:v>SERVICIO DE INFORMACIÓN IMPLEMENTADO</c:v>
                  </c:pt>
                  <c:pt idx="2">
                    <c:v>PERSONAS CAPACITADAS </c:v>
                  </c:pt>
                  <c:pt idx="3">
                    <c:v>INDICE DE CAPACIDAD EN LA PRESTACIÓN DE SERVICIOS DE TECNOLOGÍA </c:v>
                  </c:pt>
                  <c:pt idx="4">
                    <c:v>SISTEMA DE GESTIÓN DOCUMENTAL IMPLEMENTADO</c:v>
                  </c:pt>
                </c:lvl>
              </c:multiLvlStrCache>
            </c:multiLvlStrRef>
          </c:cat>
          <c:val>
            <c:numRef>
              <c:extLst>
                <c:ext xmlns:c15="http://schemas.microsoft.com/office/drawing/2012/chart" uri="{02D57815-91ED-43cb-92C2-25804820EDAC}">
                  <c15:fullRef>
                    <c15:sqref>('PROYECTO FORTALECIMIENTO'!$F$9,'PROYECTO FORTALECIMIENTO'!$F$14,'PROYECTO FORTALECIMIENTO'!$F$19,'PROYECTO FORTALECIMIENTO'!$F$24,'PROYECTO FORTALECIMIENTO'!$F$29,'PROYECTO FORTALECIMIENTO'!$F$34)</c15:sqref>
                  </c15:fullRef>
                </c:ext>
              </c:extLst>
              <c:f>('PROYECTO FORTALECIMIENTO'!$F$9,'PROYECTO FORTALECIMIENTO'!$F$14,'PROYECTO FORTALECIMIENTO'!$F$19,'PROYECTO FORTALECIMIENTO'!$F$24,'PROYECTO FORTALECIMIENTO'!$F$29)</c:f>
              <c:numCache>
                <c:formatCode>0%</c:formatCode>
                <c:ptCount val="5"/>
                <c:pt idx="0" formatCode="0.0%">
                  <c:v>1</c:v>
                </c:pt>
                <c:pt idx="1">
                  <c:v>1</c:v>
                </c:pt>
                <c:pt idx="2">
                  <c:v>1.0634328358208955</c:v>
                </c:pt>
                <c:pt idx="3" formatCode="0.0%">
                  <c:v>0.90972222222222221</c:v>
                </c:pt>
                <c:pt idx="4">
                  <c:v>1</c:v>
                </c:pt>
              </c:numCache>
            </c:numRef>
          </c:val>
          <c:smooth val="0"/>
          <c:extLst xmlns:c16r2="http://schemas.microsoft.com/office/drawing/2015/06/chart">
            <c:ext xmlns:c16="http://schemas.microsoft.com/office/drawing/2014/chart" uri="{C3380CC4-5D6E-409C-BE32-E72D297353CC}">
              <c16:uniqueId val="{00000003-32CC-4E29-9A91-99CBBE01B512}"/>
            </c:ext>
          </c:extLst>
        </c:ser>
        <c:dLbls>
          <c:showLegendKey val="0"/>
          <c:showVal val="0"/>
          <c:showCatName val="0"/>
          <c:showSerName val="0"/>
          <c:showPercent val="0"/>
          <c:showBubbleSize val="0"/>
        </c:dLbls>
        <c:marker val="1"/>
        <c:smooth val="0"/>
        <c:axId val="-966377680"/>
        <c:axId val="-966367888"/>
      </c:lineChart>
      <c:catAx>
        <c:axId val="-96636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966364080"/>
        <c:crosses val="autoZero"/>
        <c:auto val="1"/>
        <c:lblAlgn val="ctr"/>
        <c:lblOffset val="100"/>
        <c:noMultiLvlLbl val="0"/>
      </c:catAx>
      <c:valAx>
        <c:axId val="-96636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8976"/>
        <c:crosses val="autoZero"/>
        <c:crossBetween val="between"/>
      </c:valAx>
      <c:valAx>
        <c:axId val="-96636788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77680"/>
        <c:crosses val="max"/>
        <c:crossBetween val="between"/>
      </c:valAx>
      <c:catAx>
        <c:axId val="-966377680"/>
        <c:scaling>
          <c:orientation val="minMax"/>
        </c:scaling>
        <c:delete val="1"/>
        <c:axPos val="b"/>
        <c:numFmt formatCode="General" sourceLinked="1"/>
        <c:majorTickMark val="out"/>
        <c:minorTickMark val="none"/>
        <c:tickLblPos val="nextTo"/>
        <c:crossAx val="-96636788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RIESGOS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PROCESOS!$D$5:$O$5</c:f>
              <c:numCache>
                <c:formatCode>General</c:formatCode>
                <c:ptCount val="12"/>
                <c:pt idx="3">
                  <c:v>4.3</c:v>
                </c:pt>
                <c:pt idx="7">
                  <c:v>4.3</c:v>
                </c:pt>
                <c:pt idx="11">
                  <c:v>1.4</c:v>
                </c:pt>
              </c:numCache>
            </c:numRef>
          </c:val>
          <c:extLst xmlns:c16r2="http://schemas.microsoft.com/office/drawing/2015/06/chart">
            <c:ext xmlns:c16="http://schemas.microsoft.com/office/drawing/2014/chart" uri="{C3380CC4-5D6E-409C-BE32-E72D297353CC}">
              <c16:uniqueId val="{00000000-FF00-4ED1-A9A1-3C31F86E8AA2}"/>
            </c:ext>
          </c:extLst>
        </c:ser>
        <c:dLbls>
          <c:showLegendKey val="0"/>
          <c:showVal val="0"/>
          <c:showCatName val="0"/>
          <c:showSerName val="0"/>
          <c:showPercent val="0"/>
          <c:showBubbleSize val="0"/>
        </c:dLbls>
        <c:gapWidth val="219"/>
        <c:axId val="-966375504"/>
        <c:axId val="-966388016"/>
      </c:barChart>
      <c:catAx>
        <c:axId val="-96637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966388016"/>
        <c:crosses val="autoZero"/>
        <c:auto val="1"/>
        <c:lblAlgn val="ctr"/>
        <c:lblOffset val="100"/>
        <c:noMultiLvlLbl val="0"/>
      </c:catAx>
      <c:valAx>
        <c:axId val="-966388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7550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PROYECTOS DE INVERSIÓN EN EJECUCIÓN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solidFill>
                <a:srgbClr val="FFC000"/>
              </a:solidFill>
            </a:ln>
            <a:effectLst/>
            <a:scene3d>
              <a:camera prst="orthographicFront"/>
              <a:lightRig rig="threePt" dir="t"/>
            </a:scene3d>
            <a:sp3d>
              <a:bevelT w="63500" h="63500"/>
            </a:sp3d>
          </c:spPr>
          <c:invertIfNegative val="0"/>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E971-414F-8B39-2A4BDC92225D}"/>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E971-414F-8B39-2A4BDC92225D}"/>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E971-414F-8B39-2A4BDC922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PROCESOS!$D$6:$O$6</c:f>
              <c:numCache>
                <c:formatCode>General</c:formatCode>
                <c:ptCount val="12"/>
                <c:pt idx="2" formatCode="_(* #,##0.0_);_(* \(#,##0.0\);_(* &quot;-&quot;??_);_(@_)">
                  <c:v>87.85</c:v>
                </c:pt>
                <c:pt idx="5" formatCode="_(* #,##0.0_);_(* \(#,##0.0\);_(* &quot;-&quot;??_);_(@_)">
                  <c:v>102.7</c:v>
                </c:pt>
                <c:pt idx="8" formatCode="_(* #,##0.0_);_(* \(#,##0.0\);_(* &quot;-&quot;??_);_(@_)">
                  <c:v>95.46</c:v>
                </c:pt>
                <c:pt idx="11" formatCode="_(* #,##0.0_);_(* \(#,##0.0\);_(* &quot;-&quot;??_);_(@_)">
                  <c:v>98.4</c:v>
                </c:pt>
              </c:numCache>
            </c:numRef>
          </c:val>
          <c:extLst xmlns:c16r2="http://schemas.microsoft.com/office/drawing/2015/06/chart">
            <c:ext xmlns:c16="http://schemas.microsoft.com/office/drawing/2014/chart" uri="{C3380CC4-5D6E-409C-BE32-E72D297353CC}">
              <c16:uniqueId val="{00000004-B524-4A61-B7F6-6296792DC559}"/>
            </c:ext>
          </c:extLst>
        </c:ser>
        <c:dLbls>
          <c:showLegendKey val="0"/>
          <c:showVal val="0"/>
          <c:showCatName val="0"/>
          <c:showSerName val="0"/>
          <c:showPercent val="0"/>
          <c:showBubbleSize val="0"/>
        </c:dLbls>
        <c:gapWidth val="219"/>
        <c:axId val="-966368432"/>
        <c:axId val="-966358096"/>
      </c:barChart>
      <c:catAx>
        <c:axId val="-96636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58096"/>
        <c:crosses val="autoZero"/>
        <c:auto val="1"/>
        <c:lblAlgn val="ctr"/>
        <c:lblOffset val="100"/>
        <c:noMultiLvlLbl val="0"/>
      </c:catAx>
      <c:valAx>
        <c:axId val="-966358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843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DE ACCIÓN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FF00"/>
            </a:solidFill>
            <a:ln>
              <a:solidFill>
                <a:srgbClr val="FFFF00"/>
              </a:solidFill>
            </a:ln>
            <a:effectLst/>
            <a:scene3d>
              <a:camera prst="orthographicFront"/>
              <a:lightRig rig="threePt" dir="t"/>
            </a:scene3d>
            <a:sp3d>
              <a:bevelT w="63500" h="63500"/>
            </a:sp3d>
          </c:spPr>
          <c:invertIfNegative val="0"/>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24A7-44D8-A574-CA159E61C711}"/>
              </c:ext>
            </c:extLst>
          </c:dPt>
          <c:dPt>
            <c:idx val="11"/>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24A7-44D8-A574-CA159E61C7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PROCESOS!$D$8:$O$8</c:f>
              <c:numCache>
                <c:formatCode>_(* #,##0.0_);_(* \(#,##0.0\);_(* "-"??_);_(@_)</c:formatCode>
                <c:ptCount val="12"/>
                <c:pt idx="5">
                  <c:v>107</c:v>
                </c:pt>
                <c:pt idx="11">
                  <c:v>87.4</c:v>
                </c:pt>
              </c:numCache>
            </c:numRef>
          </c:val>
          <c:extLst xmlns:c16r2="http://schemas.microsoft.com/office/drawing/2015/06/chart">
            <c:ext xmlns:c16="http://schemas.microsoft.com/office/drawing/2014/chart" uri="{C3380CC4-5D6E-409C-BE32-E72D297353CC}">
              <c16:uniqueId val="{00000004-24A7-44D8-A574-CA159E61C711}"/>
            </c:ext>
          </c:extLst>
        </c:ser>
        <c:dLbls>
          <c:showLegendKey val="0"/>
          <c:showVal val="0"/>
          <c:showCatName val="0"/>
          <c:showSerName val="0"/>
          <c:showPercent val="0"/>
          <c:showBubbleSize val="0"/>
        </c:dLbls>
        <c:gapWidth val="219"/>
        <c:axId val="-966363536"/>
        <c:axId val="-966365712"/>
      </c:barChart>
      <c:catAx>
        <c:axId val="-96636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5712"/>
        <c:crosses val="autoZero"/>
        <c:auto val="1"/>
        <c:lblAlgn val="ctr"/>
        <c:lblOffset val="100"/>
        <c:noMultiLvlLbl val="0"/>
      </c:catAx>
      <c:valAx>
        <c:axId val="-96636571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EN LA REVISIÓN DE PROYECTOS DE ACTOS ADMINISTRATIVOS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1307-4E82-A459-4E5E1981AD13}"/>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1307-4E82-A459-4E5E1981AD1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PROCESOS!$D$9:$O$9</c:f>
              <c:numCache>
                <c:formatCode>_(* #,##0.00_);_(* \(#,##0.00\);_(* "-"??_);_(@_)</c:formatCode>
                <c:ptCount val="12"/>
                <c:pt idx="5">
                  <c:v>104.8</c:v>
                </c:pt>
                <c:pt idx="11">
                  <c:v>100</c:v>
                </c:pt>
              </c:numCache>
            </c:numRef>
          </c:val>
          <c:extLst xmlns:c16r2="http://schemas.microsoft.com/office/drawing/2015/06/chart">
            <c:ext xmlns:c16="http://schemas.microsoft.com/office/drawing/2014/chart" uri="{C3380CC4-5D6E-409C-BE32-E72D297353CC}">
              <c16:uniqueId val="{00000004-1307-4E82-A459-4E5E1981AD13}"/>
            </c:ext>
          </c:extLst>
        </c:ser>
        <c:dLbls>
          <c:showLegendKey val="0"/>
          <c:showVal val="0"/>
          <c:showCatName val="0"/>
          <c:showSerName val="0"/>
          <c:showPercent val="0"/>
          <c:showBubbleSize val="0"/>
        </c:dLbls>
        <c:gapWidth val="219"/>
        <c:axId val="-966387472"/>
        <c:axId val="-966357552"/>
      </c:barChart>
      <c:catAx>
        <c:axId val="-9663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57552"/>
        <c:crosses val="autoZero"/>
        <c:auto val="1"/>
        <c:lblAlgn val="ctr"/>
        <c:lblOffset val="100"/>
        <c:noMultiLvlLbl val="0"/>
      </c:catAx>
      <c:valAx>
        <c:axId val="-96635755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87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DEMANDAS POR LA CAUSA PRIMARIA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PROCESOS!$D$10:$O$10</c:f>
              <c:numCache>
                <c:formatCode>0</c:formatCode>
                <c:ptCount val="12"/>
                <c:pt idx="11">
                  <c:v>0</c:v>
                </c:pt>
              </c:numCache>
            </c:numRef>
          </c:val>
          <c:extLst xmlns:c16r2="http://schemas.microsoft.com/office/drawing/2015/06/chart">
            <c:ext xmlns:c16="http://schemas.microsoft.com/office/drawing/2014/chart" uri="{C3380CC4-5D6E-409C-BE32-E72D297353CC}">
              <c16:uniqueId val="{00000000-7E67-4E2A-B408-8B4BFC9EAD90}"/>
            </c:ext>
          </c:extLst>
        </c:ser>
        <c:dLbls>
          <c:dLblPos val="outEnd"/>
          <c:showLegendKey val="0"/>
          <c:showVal val="1"/>
          <c:showCatName val="0"/>
          <c:showSerName val="0"/>
          <c:showPercent val="0"/>
          <c:showBubbleSize val="0"/>
        </c:dLbls>
        <c:gapWidth val="219"/>
        <c:axId val="-966361904"/>
        <c:axId val="-966361360"/>
      </c:barChart>
      <c:catAx>
        <c:axId val="-96636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1360"/>
        <c:crosses val="autoZero"/>
        <c:auto val="1"/>
        <c:lblAlgn val="ctr"/>
        <c:lblOffset val="100"/>
        <c:noMultiLvlLbl val="0"/>
      </c:catAx>
      <c:valAx>
        <c:axId val="-96636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6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ALIANZAS ESTRATÉGICAS FORMALIZADAS CON COOPERANTES Y OTROS SECTORES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B-083B-4753-A088-C6FFBC5ED56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PROCESOS!$D$11:$O$11</c:f>
              <c:numCache>
                <c:formatCode>General</c:formatCode>
                <c:ptCount val="12"/>
                <c:pt idx="11" formatCode="_(* #,##0_);_(* \(#,##0\);_(* &quot;-&quot;??_);_(@_)">
                  <c:v>100</c:v>
                </c:pt>
              </c:numCache>
            </c:numRef>
          </c:val>
          <c:extLst xmlns:c16r2="http://schemas.microsoft.com/office/drawing/2015/06/chart">
            <c:ext xmlns:c16="http://schemas.microsoft.com/office/drawing/2014/chart" uri="{C3380CC4-5D6E-409C-BE32-E72D297353CC}">
              <c16:uniqueId val="{00000004-083B-4753-A088-C6FFBC5ED562}"/>
            </c:ext>
          </c:extLst>
        </c:ser>
        <c:dLbls>
          <c:showLegendKey val="0"/>
          <c:showVal val="0"/>
          <c:showCatName val="0"/>
          <c:showSerName val="0"/>
          <c:showPercent val="0"/>
          <c:showBubbleSize val="0"/>
        </c:dLbls>
        <c:gapWidth val="219"/>
        <c:axId val="-966372784"/>
        <c:axId val="-966380944"/>
      </c:barChart>
      <c:catAx>
        <c:axId val="-96637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80944"/>
        <c:crosses val="autoZero"/>
        <c:auto val="1"/>
        <c:lblAlgn val="ctr"/>
        <c:lblOffset val="100"/>
        <c:noMultiLvlLbl val="0"/>
      </c:catAx>
      <c:valAx>
        <c:axId val="-966380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7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ESPECIFICACIONES TÉCNICAS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PROCESOS!$D$12:$O$12</c:f>
              <c:numCache>
                <c:formatCode>_(* #,##0_);_(* \(#,##0\);_(* "-"??_);_(@_)</c:formatCode>
                <c:ptCount val="12"/>
                <c:pt idx="0">
                  <c:v>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4-36B4-42E6-A5A2-65ACECB45BAB}"/>
            </c:ext>
          </c:extLst>
        </c:ser>
        <c:dLbls>
          <c:showLegendKey val="0"/>
          <c:showVal val="0"/>
          <c:showCatName val="0"/>
          <c:showSerName val="0"/>
          <c:showPercent val="0"/>
          <c:showBubbleSize val="0"/>
        </c:dLbls>
        <c:gapWidth val="219"/>
        <c:axId val="-966374416"/>
        <c:axId val="-966373872"/>
      </c:barChart>
      <c:catAx>
        <c:axId val="-96637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73872"/>
        <c:crosses val="autoZero"/>
        <c:auto val="1"/>
        <c:lblAlgn val="ctr"/>
        <c:lblOffset val="100"/>
        <c:noMultiLvlLbl val="0"/>
      </c:catAx>
      <c:valAx>
        <c:axId val="-9663738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7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METADATOS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PROCESOS!$D$13:$O$13</c:f>
              <c:numCache>
                <c:formatCode>_(* #,##0_);_(* \(#,##0\);_(* "-"??_);_(@_)</c:formatCode>
                <c:ptCount val="12"/>
                <c:pt idx="0">
                  <c:v>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4-A9EE-413A-A325-454B78D26851}"/>
            </c:ext>
          </c:extLst>
        </c:ser>
        <c:dLbls>
          <c:showLegendKey val="0"/>
          <c:showVal val="0"/>
          <c:showCatName val="0"/>
          <c:showSerName val="0"/>
          <c:showPercent val="0"/>
          <c:showBubbleSize val="0"/>
        </c:dLbls>
        <c:gapWidth val="219"/>
        <c:axId val="-966371696"/>
        <c:axId val="-963752144"/>
      </c:barChart>
      <c:catAx>
        <c:axId val="-96637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2144"/>
        <c:crosses val="autoZero"/>
        <c:auto val="1"/>
        <c:lblAlgn val="ctr"/>
        <c:lblOffset val="100"/>
        <c:noMultiLvlLbl val="0"/>
      </c:catAx>
      <c:valAx>
        <c:axId val="-963752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637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REPOSITORIO DE INFORMACIÓN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solidFill>
                <a:srgbClr val="FFC00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PROCESOS!$D$14:$O$14</c:f>
              <c:numCache>
                <c:formatCode>_(* #,##0_);_(* \(#,##0\);_(* "-"??_);_(@_)</c:formatCode>
                <c:ptCount val="12"/>
                <c:pt idx="2">
                  <c:v>70</c:v>
                </c:pt>
                <c:pt idx="5">
                  <c:v>79</c:v>
                </c:pt>
                <c:pt idx="8">
                  <c:v>72</c:v>
                </c:pt>
                <c:pt idx="11">
                  <c:v>67</c:v>
                </c:pt>
              </c:numCache>
            </c:numRef>
          </c:val>
          <c:extLst xmlns:c16r2="http://schemas.microsoft.com/office/drawing/2015/06/chart">
            <c:ext xmlns:c16="http://schemas.microsoft.com/office/drawing/2014/chart" uri="{C3380CC4-5D6E-409C-BE32-E72D297353CC}">
              <c16:uniqueId val="{00000002-B399-472D-A9F5-6E76CDE7286E}"/>
            </c:ext>
          </c:extLst>
        </c:ser>
        <c:dLbls>
          <c:showLegendKey val="0"/>
          <c:showVal val="0"/>
          <c:showCatName val="0"/>
          <c:showSerName val="0"/>
          <c:showPercent val="0"/>
          <c:showBubbleSize val="0"/>
        </c:dLbls>
        <c:gapWidth val="219"/>
        <c:axId val="-963763024"/>
        <c:axId val="-963765200"/>
      </c:barChart>
      <c:catAx>
        <c:axId val="-96376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5200"/>
        <c:crosses val="autoZero"/>
        <c:auto val="1"/>
        <c:lblAlgn val="ctr"/>
        <c:lblOffset val="100"/>
        <c:noMultiLvlLbl val="0"/>
      </c:catAx>
      <c:valAx>
        <c:axId val="-9637652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ANÁLISIS DE INFORMACIÓN REALIZADOS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PROCESOS!$D$15:$O$15</c:f>
              <c:numCache>
                <c:formatCode>_(* #,##0_);_(* \(#,##0\);_(* "-"??_);_(@_)</c:formatCode>
                <c:ptCount val="12"/>
                <c:pt idx="0">
                  <c:v>120</c:v>
                </c:pt>
                <c:pt idx="1">
                  <c:v>99</c:v>
                </c:pt>
                <c:pt idx="2">
                  <c:v>101</c:v>
                </c:pt>
                <c:pt idx="3">
                  <c:v>101</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2-31DA-4AA1-A97A-27505B2704E8}"/>
            </c:ext>
          </c:extLst>
        </c:ser>
        <c:dLbls>
          <c:showLegendKey val="0"/>
          <c:showVal val="0"/>
          <c:showCatName val="0"/>
          <c:showSerName val="0"/>
          <c:showPercent val="0"/>
          <c:showBubbleSize val="0"/>
        </c:dLbls>
        <c:gapWidth val="219"/>
        <c:axId val="-963759216"/>
        <c:axId val="-963741808"/>
      </c:barChart>
      <c:catAx>
        <c:axId val="-96375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41808"/>
        <c:crosses val="autoZero"/>
        <c:auto val="1"/>
        <c:lblAlgn val="ctr"/>
        <c:lblOffset val="100"/>
        <c:noMultiLvlLbl val="0"/>
      </c:catAx>
      <c:valAx>
        <c:axId val="-9637418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REQUERIMIENTOS DE INFORMACIÓN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PROCESOS!$D$16:$O$16</c:f>
              <c:numCache>
                <c:formatCode>General</c:formatCode>
                <c:ptCount val="12"/>
                <c:pt idx="2" formatCode="_(* #,##0_);_(* \(#,##0\);_(* &quot;-&quot;??_);_(@_)">
                  <c:v>99</c:v>
                </c:pt>
                <c:pt idx="5" formatCode="_(* #,##0_);_(* \(#,##0\);_(* &quot;-&quot;??_);_(@_)">
                  <c:v>99</c:v>
                </c:pt>
                <c:pt idx="8" formatCode="_(* #,##0_);_(* \(#,##0\);_(* &quot;-&quot;??_);_(@_)">
                  <c:v>100</c:v>
                </c:pt>
                <c:pt idx="11" formatCode="_(* #,##0_);_(* \(#,##0\);_(* &quot;-&quot;??_);_(@_)">
                  <c:v>100</c:v>
                </c:pt>
              </c:numCache>
            </c:numRef>
          </c:val>
          <c:extLst xmlns:c16r2="http://schemas.microsoft.com/office/drawing/2015/06/chart">
            <c:ext xmlns:c16="http://schemas.microsoft.com/office/drawing/2014/chart" uri="{C3380CC4-5D6E-409C-BE32-E72D297353CC}">
              <c16:uniqueId val="{00000004-0AA4-4AB0-9FD2-38CC528C4AE8}"/>
            </c:ext>
          </c:extLst>
        </c:ser>
        <c:dLbls>
          <c:showLegendKey val="0"/>
          <c:showVal val="0"/>
          <c:showCatName val="0"/>
          <c:showSerName val="0"/>
          <c:showPercent val="0"/>
          <c:showBubbleSize val="0"/>
        </c:dLbls>
        <c:gapWidth val="219"/>
        <c:axId val="-963741264"/>
        <c:axId val="-963757040"/>
      </c:barChart>
      <c:catAx>
        <c:axId val="-96374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7040"/>
        <c:crosses val="autoZero"/>
        <c:auto val="1"/>
        <c:lblAlgn val="ctr"/>
        <c:lblOffset val="100"/>
        <c:noMultiLvlLbl val="0"/>
      </c:catAx>
      <c:valAx>
        <c:axId val="-963757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4126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ESTRATEGIAS DE USO Y APROPIACIÓN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PROCESOS!$D$17:$O$17</c:f>
              <c:numCache>
                <c:formatCode>General</c:formatCode>
                <c:ptCount val="12"/>
                <c:pt idx="5" formatCode="_(* #,##0_);_(* \(#,##0\);_(* &quot;-&quot;??_);_(@_)">
                  <c:v>100</c:v>
                </c:pt>
                <c:pt idx="11" formatCode="_(* #,##0_);_(* \(#,##0\);_(* &quot;-&quot;??_);_(@_)">
                  <c:v>100</c:v>
                </c:pt>
              </c:numCache>
            </c:numRef>
          </c:val>
          <c:extLst xmlns:c16r2="http://schemas.microsoft.com/office/drawing/2015/06/chart">
            <c:ext xmlns:c16="http://schemas.microsoft.com/office/drawing/2014/chart" uri="{C3380CC4-5D6E-409C-BE32-E72D297353CC}">
              <c16:uniqueId val="{00000004-1434-45F9-891D-619E1100F564}"/>
            </c:ext>
          </c:extLst>
        </c:ser>
        <c:dLbls>
          <c:showLegendKey val="0"/>
          <c:showVal val="0"/>
          <c:showCatName val="0"/>
          <c:showSerName val="0"/>
          <c:showPercent val="0"/>
          <c:showBubbleSize val="0"/>
        </c:dLbls>
        <c:gapWidth val="219"/>
        <c:axId val="-963767920"/>
        <c:axId val="-963766832"/>
      </c:barChart>
      <c:catAx>
        <c:axId val="-96376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6832"/>
        <c:crosses val="autoZero"/>
        <c:auto val="1"/>
        <c:lblAlgn val="ctr"/>
        <c:lblOffset val="100"/>
        <c:noMultiLvlLbl val="0"/>
      </c:catAx>
      <c:valAx>
        <c:axId val="-963766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7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FUNCIONALIDADES DESARROLLADAS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FF00"/>
            </a:solidFill>
            <a:ln>
              <a:solidFill>
                <a:srgbClr val="FFFF00"/>
              </a:solidFill>
            </a:ln>
            <a:effectLst/>
            <a:scene3d>
              <a:camera prst="orthographicFront"/>
              <a:lightRig rig="threePt" dir="t"/>
            </a:scene3d>
            <a:sp3d>
              <a:bevelT w="63500" h="63500"/>
            </a:sp3d>
          </c:spPr>
          <c:invertIfNegative val="0"/>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15-275B-4D4B-BE34-831784DA1008}"/>
              </c:ext>
            </c:extLst>
          </c:dPt>
          <c:dPt>
            <c:idx val="11"/>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14-275B-4D4B-BE34-831784DA1008}"/>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PROCESOS!$D$18:$O$18</c:f>
              <c:numCache>
                <c:formatCode>General</c:formatCode>
                <c:ptCount val="12"/>
                <c:pt idx="5" formatCode="_(* #,##0_);_(* \(#,##0\);_(* &quot;-&quot;??_);_(@_)">
                  <c:v>96</c:v>
                </c:pt>
                <c:pt idx="11" formatCode="_(* #,##0_);_(* \(#,##0\);_(* &quot;-&quot;??_);_(@_)">
                  <c:v>65</c:v>
                </c:pt>
              </c:numCache>
            </c:numRef>
          </c:val>
          <c:extLst xmlns:c16r2="http://schemas.microsoft.com/office/drawing/2015/06/chart">
            <c:ext xmlns:c16="http://schemas.microsoft.com/office/drawing/2014/chart" uri="{C3380CC4-5D6E-409C-BE32-E72D297353CC}">
              <c16:uniqueId val="{00000004-275B-4D4B-BE34-831784DA1008}"/>
            </c:ext>
          </c:extLst>
        </c:ser>
        <c:dLbls>
          <c:showLegendKey val="0"/>
          <c:showVal val="0"/>
          <c:showCatName val="0"/>
          <c:showSerName val="0"/>
          <c:showPercent val="0"/>
          <c:showBubbleSize val="0"/>
        </c:dLbls>
        <c:gapWidth val="219"/>
        <c:axId val="-963771728"/>
        <c:axId val="-963751600"/>
      </c:barChart>
      <c:catAx>
        <c:axId val="-96377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1600"/>
        <c:crosses val="autoZero"/>
        <c:auto val="1"/>
        <c:lblAlgn val="ctr"/>
        <c:lblOffset val="100"/>
        <c:noMultiLvlLbl val="0"/>
      </c:catAx>
      <c:valAx>
        <c:axId val="-963751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71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 JORNADAS DE SENSIBILIZACIÓN DE INNOVACIÓN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PROCESOS!$D$19:$O$19</c:f>
              <c:numCache>
                <c:formatCode>General</c:formatCode>
                <c:ptCount val="12"/>
                <c:pt idx="11" formatCode="_(* #,##0_);_(* \(#,##0\);_(* &quot;-&quot;??_);_(@_)">
                  <c:v>100</c:v>
                </c:pt>
              </c:numCache>
            </c:numRef>
          </c:val>
          <c:extLst xmlns:c16r2="http://schemas.microsoft.com/office/drawing/2015/06/chart">
            <c:ext xmlns:c16="http://schemas.microsoft.com/office/drawing/2014/chart" uri="{C3380CC4-5D6E-409C-BE32-E72D297353CC}">
              <c16:uniqueId val="{00000004-12B2-499C-B17B-4A148442B8B4}"/>
            </c:ext>
          </c:extLst>
        </c:ser>
        <c:dLbls>
          <c:showLegendKey val="0"/>
          <c:showVal val="0"/>
          <c:showCatName val="0"/>
          <c:showSerName val="0"/>
          <c:showPercent val="0"/>
          <c:showBubbleSize val="0"/>
        </c:dLbls>
        <c:gapWidth val="219"/>
        <c:axId val="-963748880"/>
        <c:axId val="-963756496"/>
      </c:barChart>
      <c:catAx>
        <c:axId val="-96374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6496"/>
        <c:crosses val="autoZero"/>
        <c:auto val="1"/>
        <c:lblAlgn val="ctr"/>
        <c:lblOffset val="100"/>
        <c:noMultiLvlLbl val="0"/>
      </c:catAx>
      <c:valAx>
        <c:axId val="-963756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48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EFECTIVIDAD DE LA COMUNICACIÓN INTERNA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solidFill>
                <a:srgbClr val="FFC000"/>
              </a:solidFill>
            </a:ln>
            <a:effectLst/>
            <a:scene3d>
              <a:camera prst="orthographicFront"/>
              <a:lightRig rig="threePt" dir="t"/>
            </a:scene3d>
            <a:sp3d>
              <a:bevelT w="63500" h="63500"/>
            </a:sp3d>
          </c:spPr>
          <c:invertIfNegative val="0"/>
          <c:dPt>
            <c:idx val="11"/>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65FF-4B37-833B-B626D6C596EB}"/>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PROCESOS!$D$20:$O$20</c:f>
              <c:numCache>
                <c:formatCode>General</c:formatCode>
                <c:ptCount val="12"/>
                <c:pt idx="11" formatCode="_(* #,##0_);_(* \(#,##0\);_(* &quot;-&quot;??_);_(@_)">
                  <c:v>60</c:v>
                </c:pt>
              </c:numCache>
            </c:numRef>
          </c:val>
          <c:extLst xmlns:c16r2="http://schemas.microsoft.com/office/drawing/2015/06/chart">
            <c:ext xmlns:c16="http://schemas.microsoft.com/office/drawing/2014/chart" uri="{C3380CC4-5D6E-409C-BE32-E72D297353CC}">
              <c16:uniqueId val="{00000004-65FF-4B37-833B-B626D6C596EB}"/>
            </c:ext>
          </c:extLst>
        </c:ser>
        <c:dLbls>
          <c:showLegendKey val="0"/>
          <c:showVal val="0"/>
          <c:showCatName val="0"/>
          <c:showSerName val="0"/>
          <c:showPercent val="0"/>
          <c:showBubbleSize val="0"/>
        </c:dLbls>
        <c:gapWidth val="219"/>
        <c:axId val="-963754320"/>
        <c:axId val="-963764112"/>
      </c:barChart>
      <c:catAx>
        <c:axId val="-96375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4112"/>
        <c:crosses val="autoZero"/>
        <c:auto val="1"/>
        <c:lblAlgn val="ctr"/>
        <c:lblOffset val="100"/>
        <c:noMultiLvlLbl val="0"/>
      </c:catAx>
      <c:valAx>
        <c:axId val="-963764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4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MENCIONES DE LA UPRA EN MEDIOS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623E-4834-A091-1B0CFD695B93}"/>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PROCESOS!$D$21:$O$21</c:f>
              <c:numCache>
                <c:formatCode>General</c:formatCode>
                <c:ptCount val="12"/>
                <c:pt idx="11" formatCode="_(* #,##0_);_(* \(#,##0\);_(* &quot;-&quot;??_);_(@_)">
                  <c:v>99</c:v>
                </c:pt>
              </c:numCache>
            </c:numRef>
          </c:val>
          <c:extLst xmlns:c16r2="http://schemas.microsoft.com/office/drawing/2015/06/chart">
            <c:ext xmlns:c16="http://schemas.microsoft.com/office/drawing/2014/chart" uri="{C3380CC4-5D6E-409C-BE32-E72D297353CC}">
              <c16:uniqueId val="{00000004-623E-4834-A091-1B0CFD695B93}"/>
            </c:ext>
          </c:extLst>
        </c:ser>
        <c:dLbls>
          <c:showLegendKey val="0"/>
          <c:showVal val="0"/>
          <c:showCatName val="0"/>
          <c:showSerName val="0"/>
          <c:showPercent val="0"/>
          <c:showBubbleSize val="0"/>
        </c:dLbls>
        <c:gapWidth val="219"/>
        <c:axId val="-963750512"/>
        <c:axId val="-963758672"/>
      </c:barChart>
      <c:catAx>
        <c:axId val="-96375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8672"/>
        <c:crosses val="autoZero"/>
        <c:auto val="1"/>
        <c:lblAlgn val="ctr"/>
        <c:lblOffset val="100"/>
        <c:noMultiLvlLbl val="0"/>
      </c:catAx>
      <c:valAx>
        <c:axId val="-963758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051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AVANCE EN LA GENERACIÓN DE PRODUCTOS DEL ÁMBITO NACIONAL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PROCESOS!$D$23:$O$23</c:f>
              <c:numCache>
                <c:formatCode>General</c:formatCode>
                <c:ptCount val="12"/>
                <c:pt idx="2" formatCode="_(* #,##0.00_);_(* \(#,##0.00\);_(* &quot;-&quot;??_);_(@_)">
                  <c:v>100</c:v>
                </c:pt>
                <c:pt idx="5" formatCode="_(* #,##0.00_);_(* \(#,##0.00\);_(* &quot;-&quot;??_);_(@_)">
                  <c:v>99.4</c:v>
                </c:pt>
                <c:pt idx="8" formatCode="_(* #,##0.00_);_(* \(#,##0.00\);_(* &quot;-&quot;??_);_(@_)">
                  <c:v>100</c:v>
                </c:pt>
                <c:pt idx="11" formatCode="_(* #,##0.0_);_(* \(#,##0.0\);_(* &quot;-&quot;??_);_(@_)">
                  <c:v>99.9</c:v>
                </c:pt>
              </c:numCache>
            </c:numRef>
          </c:val>
          <c:extLst xmlns:c16r2="http://schemas.microsoft.com/office/drawing/2015/06/chart">
            <c:ext xmlns:c16="http://schemas.microsoft.com/office/drawing/2014/chart" uri="{C3380CC4-5D6E-409C-BE32-E72D297353CC}">
              <c16:uniqueId val="{00000004-D6D9-4546-8764-2E6B5F7F6A0E}"/>
            </c:ext>
          </c:extLst>
        </c:ser>
        <c:dLbls>
          <c:showLegendKey val="0"/>
          <c:showVal val="0"/>
          <c:showCatName val="0"/>
          <c:showSerName val="0"/>
          <c:showPercent val="0"/>
          <c:showBubbleSize val="0"/>
        </c:dLbls>
        <c:gapWidth val="219"/>
        <c:axId val="-963765744"/>
        <c:axId val="-963763568"/>
      </c:barChart>
      <c:catAx>
        <c:axId val="-96376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3568"/>
        <c:crosses val="autoZero"/>
        <c:auto val="1"/>
        <c:lblAlgn val="ctr"/>
        <c:lblOffset val="100"/>
        <c:noMultiLvlLbl val="0"/>
      </c:catAx>
      <c:valAx>
        <c:axId val="-963763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5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 INCIDENTES DE SEGURIDAD</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PROCESOS!$D$25:$O$25</c:f>
              <c:numCache>
                <c:formatCode>General</c:formatCode>
                <c:ptCount val="12"/>
                <c:pt idx="2" formatCode="_(* #,##0_);_(* \(#,##0\);_(* &quot;-&quot;??_);_(@_)">
                  <c:v>100</c:v>
                </c:pt>
                <c:pt idx="5" formatCode="_(* #,##0_);_(* \(#,##0\);_(* &quot;-&quot;??_);_(@_)">
                  <c:v>100</c:v>
                </c:pt>
                <c:pt idx="8" formatCode="_(* #,##0_);_(* \(#,##0\);_(* &quot;-&quot;??_);_(@_)">
                  <c:v>100</c:v>
                </c:pt>
                <c:pt idx="11" formatCode="_(* #,##0_);_(* \(#,##0\);_(* &quot;-&quot;??_);_(@_)">
                  <c:v>100</c:v>
                </c:pt>
              </c:numCache>
            </c:numRef>
          </c:val>
          <c:extLst xmlns:c16r2="http://schemas.microsoft.com/office/drawing/2015/06/chart">
            <c:ext xmlns:c16="http://schemas.microsoft.com/office/drawing/2014/chart" uri="{C3380CC4-5D6E-409C-BE32-E72D297353CC}">
              <c16:uniqueId val="{00000004-7976-48A3-802A-3676EC78BEF9}"/>
            </c:ext>
          </c:extLst>
        </c:ser>
        <c:dLbls>
          <c:showLegendKey val="0"/>
          <c:showVal val="0"/>
          <c:showCatName val="0"/>
          <c:showSerName val="0"/>
          <c:showPercent val="0"/>
          <c:showBubbleSize val="0"/>
        </c:dLbls>
        <c:gapWidth val="219"/>
        <c:axId val="-963762480"/>
        <c:axId val="-963761936"/>
      </c:barChart>
      <c:catAx>
        <c:axId val="-96376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1936"/>
        <c:crosses val="autoZero"/>
        <c:auto val="1"/>
        <c:lblAlgn val="ctr"/>
        <c:lblOffset val="100"/>
        <c:noMultiLvlLbl val="0"/>
      </c:catAx>
      <c:valAx>
        <c:axId val="-96376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COPIAS DE RESPALDO</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PROCESOS!$D$26:$O$26</c:f>
              <c:numCache>
                <c:formatCode>General</c:formatCode>
                <c:ptCount val="12"/>
                <c:pt idx="2" formatCode="_(* #,##0_);_(* \(#,##0\);_(* &quot;-&quot;??_);_(@_)">
                  <c:v>95</c:v>
                </c:pt>
                <c:pt idx="5" formatCode="_(* #,##0_);_(* \(#,##0\);_(* &quot;-&quot;??_);_(@_)">
                  <c:v>93</c:v>
                </c:pt>
                <c:pt idx="8" formatCode="_(* #,##0_);_(* \(#,##0\);_(* &quot;-&quot;??_);_(@_)">
                  <c:v>93</c:v>
                </c:pt>
                <c:pt idx="11" formatCode="_(* #,##0_);_(* \(#,##0\);_(* &quot;-&quot;??_);_(@_)">
                  <c:v>88</c:v>
                </c:pt>
              </c:numCache>
            </c:numRef>
          </c:val>
          <c:extLst xmlns:c16r2="http://schemas.microsoft.com/office/drawing/2015/06/chart">
            <c:ext xmlns:c16="http://schemas.microsoft.com/office/drawing/2014/chart" uri="{C3380CC4-5D6E-409C-BE32-E72D297353CC}">
              <c16:uniqueId val="{00000004-5F9A-4F39-94A0-E00F60B9003A}"/>
            </c:ext>
          </c:extLst>
        </c:ser>
        <c:dLbls>
          <c:showLegendKey val="0"/>
          <c:showVal val="0"/>
          <c:showCatName val="0"/>
          <c:showSerName val="0"/>
          <c:showPercent val="0"/>
          <c:showBubbleSize val="0"/>
        </c:dLbls>
        <c:gapWidth val="219"/>
        <c:axId val="-963744528"/>
        <c:axId val="-963760304"/>
      </c:barChart>
      <c:catAx>
        <c:axId val="-9637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0304"/>
        <c:crosses val="autoZero"/>
        <c:auto val="1"/>
        <c:lblAlgn val="ctr"/>
        <c:lblOffset val="100"/>
        <c:noMultiLvlLbl val="0"/>
      </c:catAx>
      <c:valAx>
        <c:axId val="-963760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4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ANÁLISIS DE VULNERABILIDADES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0000"/>
            </a:solidFill>
            <a:ln>
              <a:solidFill>
                <a:srgbClr val="FF0000"/>
              </a:solidFill>
            </a:ln>
            <a:effectLst/>
            <a:scene3d>
              <a:camera prst="orthographicFront"/>
              <a:lightRig rig="threePt" dir="t"/>
            </a:scene3d>
            <a:sp3d>
              <a:bevelT w="63500" h="63500"/>
            </a:sp3d>
          </c:spPr>
          <c:invertIfNegative val="0"/>
          <c:dPt>
            <c:idx val="5"/>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1A32-454C-A9AA-F7FC20D0D5D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PROCESOS!$D$27:$O$27</c:f>
              <c:numCache>
                <c:formatCode>General</c:formatCode>
                <c:ptCount val="12"/>
                <c:pt idx="5" formatCode="_(* #,##0_);_(* \(#,##0\);_(* &quot;-&quot;??_);_(@_)">
                  <c:v>87</c:v>
                </c:pt>
                <c:pt idx="11" formatCode="_(* #,##0_);_(* \(#,##0\);_(* &quot;-&quot;??_);_(@_)">
                  <c:v>73</c:v>
                </c:pt>
              </c:numCache>
            </c:numRef>
          </c:val>
          <c:extLst xmlns:c16r2="http://schemas.microsoft.com/office/drawing/2015/06/chart">
            <c:ext xmlns:c16="http://schemas.microsoft.com/office/drawing/2014/chart" uri="{C3380CC4-5D6E-409C-BE32-E72D297353CC}">
              <c16:uniqueId val="{00000004-49D6-4E39-8A7B-3454AAB6B375}"/>
            </c:ext>
          </c:extLst>
        </c:ser>
        <c:dLbls>
          <c:showLegendKey val="0"/>
          <c:showVal val="0"/>
          <c:showCatName val="0"/>
          <c:showSerName val="0"/>
          <c:showPercent val="0"/>
          <c:showBubbleSize val="0"/>
        </c:dLbls>
        <c:gapWidth val="219"/>
        <c:axId val="-963753776"/>
        <c:axId val="-963757584"/>
      </c:barChart>
      <c:catAx>
        <c:axId val="-9637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7584"/>
        <c:crosses val="autoZero"/>
        <c:auto val="1"/>
        <c:lblAlgn val="ctr"/>
        <c:lblOffset val="100"/>
        <c:noMultiLvlLbl val="0"/>
      </c:catAx>
      <c:valAx>
        <c:axId val="-96375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DE PAC</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0"/>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D7D4-4DF8-B40E-B93546E0B60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PROCESOS!$D$28:$O$28</c:f>
              <c:numCache>
                <c:formatCode>_(* #,##0.0_);_(* \(#,##0.0\);_(* "-"??_);_(@_)</c:formatCode>
                <c:ptCount val="12"/>
                <c:pt idx="0">
                  <c:v>86</c:v>
                </c:pt>
                <c:pt idx="1">
                  <c:v>98.7</c:v>
                </c:pt>
                <c:pt idx="2">
                  <c:v>95.3</c:v>
                </c:pt>
                <c:pt idx="3">
                  <c:v>97.5</c:v>
                </c:pt>
                <c:pt idx="4">
                  <c:v>97.4</c:v>
                </c:pt>
                <c:pt idx="5">
                  <c:v>96.9</c:v>
                </c:pt>
                <c:pt idx="6">
                  <c:v>99.1</c:v>
                </c:pt>
                <c:pt idx="7">
                  <c:v>98.3</c:v>
                </c:pt>
                <c:pt idx="8">
                  <c:v>97.7</c:v>
                </c:pt>
                <c:pt idx="9">
                  <c:v>99</c:v>
                </c:pt>
                <c:pt idx="10">
                  <c:v>98</c:v>
                </c:pt>
                <c:pt idx="11">
                  <c:v>97.7</c:v>
                </c:pt>
              </c:numCache>
            </c:numRef>
          </c:val>
          <c:extLst xmlns:c16r2="http://schemas.microsoft.com/office/drawing/2015/06/chart">
            <c:ext xmlns:c16="http://schemas.microsoft.com/office/drawing/2014/chart" uri="{C3380CC4-5D6E-409C-BE32-E72D297353CC}">
              <c16:uniqueId val="{00000004-0BF2-429E-930F-F7815DE94F80}"/>
            </c:ext>
          </c:extLst>
        </c:ser>
        <c:dLbls>
          <c:showLegendKey val="0"/>
          <c:showVal val="0"/>
          <c:showCatName val="0"/>
          <c:showSerName val="0"/>
          <c:showPercent val="0"/>
          <c:showBubbleSize val="0"/>
        </c:dLbls>
        <c:gapWidth val="219"/>
        <c:axId val="-963752688"/>
        <c:axId val="-963746704"/>
      </c:barChart>
      <c:catAx>
        <c:axId val="-96375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46704"/>
        <c:crosses val="autoZero"/>
        <c:auto val="1"/>
        <c:lblAlgn val="ctr"/>
        <c:lblOffset val="100"/>
        <c:noMultiLvlLbl val="0"/>
      </c:catAx>
      <c:valAx>
        <c:axId val="-963746704"/>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52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PRESUPUESTAL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PROCESOS!$D$29:$O$29</c:f>
              <c:numCache>
                <c:formatCode>_(* #,##0.0_);_(* \(#,##0.0\);_(* "-"??_);_(@_)</c:formatCode>
                <c:ptCount val="12"/>
                <c:pt idx="0">
                  <c:v>104.2</c:v>
                </c:pt>
                <c:pt idx="1">
                  <c:v>104</c:v>
                </c:pt>
                <c:pt idx="2">
                  <c:v>104.6</c:v>
                </c:pt>
                <c:pt idx="3">
                  <c:v>98</c:v>
                </c:pt>
                <c:pt idx="4">
                  <c:v>99.4</c:v>
                </c:pt>
                <c:pt idx="5">
                  <c:v>98.6</c:v>
                </c:pt>
                <c:pt idx="6">
                  <c:v>96.4</c:v>
                </c:pt>
                <c:pt idx="7">
                  <c:v>96.3</c:v>
                </c:pt>
                <c:pt idx="8">
                  <c:v>96.9</c:v>
                </c:pt>
                <c:pt idx="9">
                  <c:v>97.6</c:v>
                </c:pt>
                <c:pt idx="10">
                  <c:v>96.7</c:v>
                </c:pt>
                <c:pt idx="11">
                  <c:v>97.2</c:v>
                </c:pt>
              </c:numCache>
            </c:numRef>
          </c:val>
          <c:extLst xmlns:c16r2="http://schemas.microsoft.com/office/drawing/2015/06/chart">
            <c:ext xmlns:c16="http://schemas.microsoft.com/office/drawing/2014/chart" uri="{C3380CC4-5D6E-409C-BE32-E72D297353CC}">
              <c16:uniqueId val="{00000004-0699-4D4A-9D0C-2F7E3DB55137}"/>
            </c:ext>
          </c:extLst>
        </c:ser>
        <c:dLbls>
          <c:showLegendKey val="0"/>
          <c:showVal val="0"/>
          <c:showCatName val="0"/>
          <c:showSerName val="0"/>
          <c:showPercent val="0"/>
          <c:showBubbleSize val="0"/>
        </c:dLbls>
        <c:gapWidth val="219"/>
        <c:axId val="-963743984"/>
        <c:axId val="-963771184"/>
      </c:barChart>
      <c:catAx>
        <c:axId val="-96374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71184"/>
        <c:crosses val="autoZero"/>
        <c:auto val="1"/>
        <c:lblAlgn val="ctr"/>
        <c:lblOffset val="100"/>
        <c:noMultiLvlLbl val="0"/>
      </c:catAx>
      <c:valAx>
        <c:axId val="-963771184"/>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4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PRESUPUESTO DE GASTOS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447A-4CED-A751-C87A774B61B3}"/>
              </c:ext>
            </c:extLst>
          </c:dPt>
          <c:dPt>
            <c:idx val="3"/>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447A-4CED-A751-C87A774B61B3}"/>
              </c:ext>
            </c:extLst>
          </c:dPt>
          <c:dPt>
            <c:idx val="4"/>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447A-4CED-A751-C87A774B61B3}"/>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447A-4CED-A751-C87A774B61B3}"/>
              </c:ext>
            </c:extLst>
          </c:dPt>
          <c:dPt>
            <c:idx val="6"/>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447A-4CED-A751-C87A774B61B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PROCESOS!$D$30:$O$30</c:f>
              <c:numCache>
                <c:formatCode>_-* #,##0.00_-;\-* #,##0.00_-;_-* "-"_-;_-@_-</c:formatCode>
                <c:ptCount val="12"/>
                <c:pt idx="0">
                  <c:v>0.14000000000000001</c:v>
                </c:pt>
                <c:pt idx="1">
                  <c:v>0.1</c:v>
                </c:pt>
                <c:pt idx="2">
                  <c:v>4.47</c:v>
                </c:pt>
                <c:pt idx="3">
                  <c:v>4.62</c:v>
                </c:pt>
                <c:pt idx="4">
                  <c:v>5.67</c:v>
                </c:pt>
                <c:pt idx="5">
                  <c:v>6.25</c:v>
                </c:pt>
                <c:pt idx="6">
                  <c:v>7.87</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0397-4B7F-98FD-4527D2FF3773}"/>
            </c:ext>
          </c:extLst>
        </c:ser>
        <c:dLbls>
          <c:showLegendKey val="0"/>
          <c:showVal val="0"/>
          <c:showCatName val="0"/>
          <c:showSerName val="0"/>
          <c:showPercent val="0"/>
          <c:showBubbleSize val="0"/>
        </c:dLbls>
        <c:gapWidth val="219"/>
        <c:axId val="-963768464"/>
        <c:axId val="-961198432"/>
      </c:barChart>
      <c:catAx>
        <c:axId val="-96376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8432"/>
        <c:crosses val="autoZero"/>
        <c:auto val="1"/>
        <c:lblAlgn val="ctr"/>
        <c:lblOffset val="100"/>
        <c:noMultiLvlLbl val="0"/>
      </c:catAx>
      <c:valAx>
        <c:axId val="-961198432"/>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76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VARIACIÓN EN LOS PAGOS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PROCESOS!$D$32:$O$32</c:f>
              <c:numCache>
                <c:formatCode>0.00</c:formatCode>
                <c:ptCount val="12"/>
                <c:pt idx="0">
                  <c:v>102.99</c:v>
                </c:pt>
                <c:pt idx="1">
                  <c:v>101.66</c:v>
                </c:pt>
                <c:pt idx="2">
                  <c:v>143.99</c:v>
                </c:pt>
                <c:pt idx="3" formatCode="_(* #,##0.00_);_(* \(#,##0.00\);_(* &quot;-&quot;??_);_(@_)">
                  <c:v>128.56</c:v>
                </c:pt>
                <c:pt idx="4" formatCode="_(* #,##0.00_);_(* \(#,##0.00\);_(* &quot;-&quot;??_);_(@_)">
                  <c:v>130.16999999999999</c:v>
                </c:pt>
                <c:pt idx="5" formatCode="_(* #,##0.00_);_(* \(#,##0.00\);_(* &quot;-&quot;??_);_(@_)">
                  <c:v>112.41</c:v>
                </c:pt>
                <c:pt idx="6" formatCode="_(* #,##0.00_);_(* \(#,##0.00\);_(* &quot;-&quot;??_);_(@_)">
                  <c:v>112.67</c:v>
                </c:pt>
                <c:pt idx="7" formatCode="_-* #,##0.00_-;\-* #,##0.00_-;_-* &quot;-&quot;_-;_-@_-">
                  <c:v>0</c:v>
                </c:pt>
                <c:pt idx="8" formatCode="_-* #,##0.00_-;\-* #,##0.00_-;_-* &quot;-&quot;_-;_-@_-">
                  <c:v>0</c:v>
                </c:pt>
                <c:pt idx="9" formatCode="_-* #,##0.00_-;\-* #,##0.00_-;_-* &quot;-&quot;_-;_-@_-">
                  <c:v>0</c:v>
                </c:pt>
                <c:pt idx="10" formatCode="_-* #,##0.00_-;\-* #,##0.00_-;_-* &quot;-&quot;_-;_-@_-">
                  <c:v>0</c:v>
                </c:pt>
                <c:pt idx="11" formatCode="_-* #,##0.00_-;\-* #,##0.00_-;_-* &quot;-&quot;_-;_-@_-">
                  <c:v>0</c:v>
                </c:pt>
              </c:numCache>
            </c:numRef>
          </c:val>
          <c:extLst xmlns:c16r2="http://schemas.microsoft.com/office/drawing/2015/06/chart">
            <c:ext xmlns:c16="http://schemas.microsoft.com/office/drawing/2014/chart" uri="{C3380CC4-5D6E-409C-BE32-E72D297353CC}">
              <c16:uniqueId val="{00000004-AAB8-4828-8A34-735F2615951F}"/>
            </c:ext>
          </c:extLst>
        </c:ser>
        <c:dLbls>
          <c:showLegendKey val="0"/>
          <c:showVal val="0"/>
          <c:showCatName val="0"/>
          <c:showSerName val="0"/>
          <c:showPercent val="0"/>
          <c:showBubbleSize val="0"/>
        </c:dLbls>
        <c:gapWidth val="219"/>
        <c:axId val="-961176672"/>
        <c:axId val="-961195712"/>
      </c:barChart>
      <c:catAx>
        <c:axId val="-9611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5712"/>
        <c:crosses val="autoZero"/>
        <c:auto val="1"/>
        <c:lblAlgn val="ctr"/>
        <c:lblOffset val="100"/>
        <c:noMultiLvlLbl val="0"/>
      </c:catAx>
      <c:valAx>
        <c:axId val="-961195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76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VARIACIÓN EN LOS GASTOS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B00C-4A5E-AD5A-EAA2F4B1E795}"/>
              </c:ext>
            </c:extLst>
          </c:dPt>
          <c:dPt>
            <c:idx val="1"/>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B00C-4A5E-AD5A-EAA2F4B1E795}"/>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B00C-4A5E-AD5A-EAA2F4B1E795}"/>
              </c:ext>
            </c:extLst>
          </c:dPt>
          <c:dPt>
            <c:idx val="3"/>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B00C-4A5E-AD5A-EAA2F4B1E795}"/>
              </c:ext>
            </c:extLst>
          </c:dPt>
          <c:dPt>
            <c:idx val="4"/>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B00C-4A5E-AD5A-EAA2F4B1E795}"/>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B00C-4A5E-AD5A-EAA2F4B1E795}"/>
              </c:ext>
            </c:extLst>
          </c:dPt>
          <c:dPt>
            <c:idx val="6"/>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B00C-4A5E-AD5A-EAA2F4B1E795}"/>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PROCESOS!$D$33:$O$33</c:f>
              <c:numCache>
                <c:formatCode>0.0</c:formatCode>
                <c:ptCount val="12"/>
                <c:pt idx="0">
                  <c:v>102.99</c:v>
                </c:pt>
                <c:pt idx="1">
                  <c:v>98.1</c:v>
                </c:pt>
                <c:pt idx="2">
                  <c:v>140.55000000000001</c:v>
                </c:pt>
                <c:pt idx="3" formatCode="_-* #,##0.0_-;\-* #,##0.0_-;_-* &quot;-&quot;_-;_-@_-">
                  <c:v>123.6</c:v>
                </c:pt>
                <c:pt idx="4" formatCode="_-* #,##0.0_-;\-* #,##0.0_-;_-* &quot;-&quot;_-;_-@_-">
                  <c:v>129.19999999999999</c:v>
                </c:pt>
                <c:pt idx="5" formatCode="_-* #,##0.0_-;\-* #,##0.0_-;_-* &quot;-&quot;_-;_-@_-">
                  <c:v>112.4</c:v>
                </c:pt>
                <c:pt idx="6" formatCode="_-* #,##0.0_-;\-* #,##0.0_-;_-* &quot;-&quot;_-;_-@_-">
                  <c:v>112.6</c:v>
                </c:pt>
                <c:pt idx="7" formatCode="_-* #,##0.00_-;\-* #,##0.00_-;_-* &quot;-&quot;_-;_-@_-">
                  <c:v>0</c:v>
                </c:pt>
                <c:pt idx="8" formatCode="_-* #,##0.00_-;\-* #,##0.00_-;_-* &quot;-&quot;_-;_-@_-">
                  <c:v>0</c:v>
                </c:pt>
                <c:pt idx="9" formatCode="_-* #,##0.00_-;\-* #,##0.00_-;_-* &quot;-&quot;_-;_-@_-">
                  <c:v>0</c:v>
                </c:pt>
                <c:pt idx="10" formatCode="_-* #,##0.00_-;\-* #,##0.00_-;_-* &quot;-&quot;_-;_-@_-">
                  <c:v>0</c:v>
                </c:pt>
                <c:pt idx="11" formatCode="_-* #,##0.00_-;\-* #,##0.00_-;_-* &quot;-&quot;_-;_-@_-">
                  <c:v>0</c:v>
                </c:pt>
              </c:numCache>
            </c:numRef>
          </c:val>
          <c:extLst xmlns:c16r2="http://schemas.microsoft.com/office/drawing/2015/06/chart">
            <c:ext xmlns:c16="http://schemas.microsoft.com/office/drawing/2014/chart" uri="{C3380CC4-5D6E-409C-BE32-E72D297353CC}">
              <c16:uniqueId val="{00000004-F612-4400-8187-B2AB43540436}"/>
            </c:ext>
          </c:extLst>
        </c:ser>
        <c:dLbls>
          <c:showLegendKey val="0"/>
          <c:showVal val="0"/>
          <c:showCatName val="0"/>
          <c:showSerName val="0"/>
          <c:showPercent val="0"/>
          <c:showBubbleSize val="0"/>
        </c:dLbls>
        <c:gapWidth val="219"/>
        <c:axId val="-961198976"/>
        <c:axId val="-961200064"/>
      </c:barChart>
      <c:catAx>
        <c:axId val="-9611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0064"/>
        <c:crosses val="autoZero"/>
        <c:auto val="1"/>
        <c:lblAlgn val="ctr"/>
        <c:lblOffset val="100"/>
        <c:noMultiLvlLbl val="0"/>
      </c:catAx>
      <c:valAx>
        <c:axId val="-961200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8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PARTICIPACIÓN EN LAS ACTIVIDADES DE BIENESTAR E INCENTIVOS PLANEADAS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solidFill>
                <a:srgbClr val="FFC000"/>
              </a:solidFill>
            </a:ln>
            <a:effectLst/>
            <a:scene3d>
              <a:camera prst="orthographicFront"/>
              <a:lightRig rig="threePt" dir="t"/>
            </a:scene3d>
            <a:sp3d>
              <a:bevelT w="63500" h="63500"/>
            </a:sp3d>
          </c:spPr>
          <c:invertIfNegative val="0"/>
          <c:dPt>
            <c:idx val="2"/>
            <c:invertIfNegative val="0"/>
            <c:bubble3D val="0"/>
            <c:spPr>
              <a:solidFill>
                <a:srgbClr val="FF0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DB8C-48B3-9B54-B53BBA565316}"/>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DB8C-48B3-9B54-B53BBA565316}"/>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DB8C-48B3-9B54-B53BBA565316}"/>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DB8C-48B3-9B54-B53BBA5653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PROCESOS!$D$34:$O$34</c:f>
              <c:numCache>
                <c:formatCode>_(* #,##0_);_(* \(#,##0\);_(* "-"??_);_(@_)</c:formatCode>
                <c:ptCount val="12"/>
                <c:pt idx="2">
                  <c:v>50</c:v>
                </c:pt>
                <c:pt idx="5">
                  <c:v>88.4</c:v>
                </c:pt>
                <c:pt idx="8">
                  <c:v>99</c:v>
                </c:pt>
                <c:pt idx="11">
                  <c:v>84</c:v>
                </c:pt>
              </c:numCache>
            </c:numRef>
          </c:val>
          <c:extLst xmlns:c16r2="http://schemas.microsoft.com/office/drawing/2015/06/chart">
            <c:ext xmlns:c16="http://schemas.microsoft.com/office/drawing/2014/chart" uri="{C3380CC4-5D6E-409C-BE32-E72D297353CC}">
              <c16:uniqueId val="{00000004-940F-4031-AA28-2ABEE40C6854}"/>
            </c:ext>
          </c:extLst>
        </c:ser>
        <c:dLbls>
          <c:showLegendKey val="0"/>
          <c:showVal val="0"/>
          <c:showCatName val="0"/>
          <c:showSerName val="0"/>
          <c:showPercent val="0"/>
          <c:showBubbleSize val="0"/>
        </c:dLbls>
        <c:gapWidth val="219"/>
        <c:axId val="-961183200"/>
        <c:axId val="-961187552"/>
      </c:barChart>
      <c:catAx>
        <c:axId val="-96118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7552"/>
        <c:crosses val="autoZero"/>
        <c:auto val="1"/>
        <c:lblAlgn val="ctr"/>
        <c:lblOffset val="100"/>
        <c:noMultiLvlLbl val="0"/>
      </c:catAx>
      <c:valAx>
        <c:axId val="-9611875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SATISFACCIÓN ACTIVIDADES DEL PLAN DE BIENESTAR E INCENTIVOS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PROCESOS!$D$35:$O$35</c:f>
              <c:numCache>
                <c:formatCode>General</c:formatCode>
                <c:ptCount val="12"/>
                <c:pt idx="2" formatCode="_(* #,##0.0_);_(* \(#,##0.0\);_(* &quot;-&quot;??_);_(@_)">
                  <c:v>97.1</c:v>
                </c:pt>
                <c:pt idx="5" formatCode="_(* #,##0.00_);_(* \(#,##0.00\);_(* &quot;-&quot;??_);_(@_)">
                  <c:v>94.8</c:v>
                </c:pt>
                <c:pt idx="8" formatCode="_(* #,##0.0_);_(* \(#,##0.0\);_(* &quot;-&quot;??_);_(@_)">
                  <c:v>98.2</c:v>
                </c:pt>
                <c:pt idx="11" formatCode="_(* #,##0.0_);_(* \(#,##0.0\);_(* &quot;-&quot;??_);_(@_)">
                  <c:v>90.2</c:v>
                </c:pt>
              </c:numCache>
            </c:numRef>
          </c:val>
          <c:extLst xmlns:c16r2="http://schemas.microsoft.com/office/drawing/2015/06/chart">
            <c:ext xmlns:c16="http://schemas.microsoft.com/office/drawing/2014/chart" uri="{C3380CC4-5D6E-409C-BE32-E72D297353CC}">
              <c16:uniqueId val="{00000004-E356-466C-BA55-6AA8C18149E8}"/>
            </c:ext>
          </c:extLst>
        </c:ser>
        <c:dLbls>
          <c:showLegendKey val="0"/>
          <c:showVal val="0"/>
          <c:showCatName val="0"/>
          <c:showSerName val="0"/>
          <c:showPercent val="0"/>
          <c:showBubbleSize val="0"/>
        </c:dLbls>
        <c:gapWidth val="219"/>
        <c:axId val="-961206048"/>
        <c:axId val="-961182112"/>
      </c:barChart>
      <c:catAx>
        <c:axId val="-96120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2112"/>
        <c:crosses val="autoZero"/>
        <c:auto val="1"/>
        <c:lblAlgn val="ctr"/>
        <c:lblOffset val="100"/>
        <c:noMultiLvlLbl val="0"/>
      </c:catAx>
      <c:valAx>
        <c:axId val="-961182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ANUAL DE TRABAJO SST</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15E0-4336-B7EF-E3AB83C4D028}"/>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15E0-4336-B7EF-E3AB83C4D028}"/>
              </c:ext>
            </c:extLst>
          </c:dPt>
          <c:dPt>
            <c:idx val="3"/>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15E0-4336-B7EF-E3AB83C4D028}"/>
              </c:ext>
            </c:extLst>
          </c:dPt>
          <c:dPt>
            <c:idx val="4"/>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15E0-4336-B7EF-E3AB83C4D028}"/>
              </c:ext>
            </c:extLst>
          </c:dPt>
          <c:dPt>
            <c:idx val="6"/>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15E0-4336-B7EF-E3AB83C4D028}"/>
              </c:ext>
            </c:extLst>
          </c:dPt>
          <c:dPt>
            <c:idx val="7"/>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15E0-4336-B7EF-E3AB83C4D028}"/>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15E0-4336-B7EF-E3AB83C4D028}"/>
              </c:ext>
            </c:extLst>
          </c:dPt>
          <c:dPt>
            <c:idx val="9"/>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15E0-4336-B7EF-E3AB83C4D028}"/>
              </c:ext>
            </c:extLst>
          </c:dPt>
          <c:dPt>
            <c:idx val="1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8-15E0-4336-B7EF-E3AB83C4D028}"/>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9-15E0-4336-B7EF-E3AB83C4D02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PROCESOS!$D$36:$O$36</c:f>
              <c:numCache>
                <c:formatCode>_(* #,##0.0_);_(* \(#,##0.0\);_(* "-"??_);_(@_)</c:formatCode>
                <c:ptCount val="12"/>
                <c:pt idx="0">
                  <c:v>0</c:v>
                </c:pt>
                <c:pt idx="1">
                  <c:v>86</c:v>
                </c:pt>
                <c:pt idx="2">
                  <c:v>86</c:v>
                </c:pt>
                <c:pt idx="3">
                  <c:v>91</c:v>
                </c:pt>
                <c:pt idx="4">
                  <c:v>96</c:v>
                </c:pt>
                <c:pt idx="5">
                  <c:v>71</c:v>
                </c:pt>
                <c:pt idx="6">
                  <c:v>90</c:v>
                </c:pt>
                <c:pt idx="7">
                  <c:v>115</c:v>
                </c:pt>
                <c:pt idx="8">
                  <c:v>100</c:v>
                </c:pt>
                <c:pt idx="9">
                  <c:v>121</c:v>
                </c:pt>
                <c:pt idx="10">
                  <c:v>141</c:v>
                </c:pt>
                <c:pt idx="11">
                  <c:v>87</c:v>
                </c:pt>
              </c:numCache>
            </c:numRef>
          </c:val>
          <c:extLst xmlns:c16r2="http://schemas.microsoft.com/office/drawing/2015/06/chart">
            <c:ext xmlns:c16="http://schemas.microsoft.com/office/drawing/2014/chart" uri="{C3380CC4-5D6E-409C-BE32-E72D297353CC}">
              <c16:uniqueId val="{00000004-882E-4A0A-8C87-4E60F7E6C2C8}"/>
            </c:ext>
          </c:extLst>
        </c:ser>
        <c:dLbls>
          <c:showLegendKey val="0"/>
          <c:showVal val="0"/>
          <c:showCatName val="0"/>
          <c:showSerName val="0"/>
          <c:showPercent val="0"/>
          <c:showBubbleSize val="0"/>
        </c:dLbls>
        <c:gapWidth val="219"/>
        <c:axId val="-961193536"/>
        <c:axId val="-961205504"/>
      </c:barChart>
      <c:catAx>
        <c:axId val="-96119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5504"/>
        <c:crosses val="autoZero"/>
        <c:auto val="1"/>
        <c:lblAlgn val="ctr"/>
        <c:lblOffset val="100"/>
        <c:noMultiLvlLbl val="0"/>
      </c:catAx>
      <c:valAx>
        <c:axId val="-961205504"/>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AUSENTISMO POR CAUSA MÉDICA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F704-40A1-BCD9-3DEDFBBF3DB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PROCESOS!$D$37:$O$37</c:f>
              <c:numCache>
                <c:formatCode>_(* #,##0.0_);_(* \(#,##0.0\);_(* "-"??_);_(@_)</c:formatCode>
                <c:ptCount val="12"/>
                <c:pt idx="0">
                  <c:v>2.8</c:v>
                </c:pt>
                <c:pt idx="1">
                  <c:v>2.1</c:v>
                </c:pt>
                <c:pt idx="2">
                  <c:v>2.7</c:v>
                </c:pt>
                <c:pt idx="3">
                  <c:v>1.9</c:v>
                </c:pt>
                <c:pt idx="4">
                  <c:v>1.9</c:v>
                </c:pt>
                <c:pt idx="5">
                  <c:v>2.1</c:v>
                </c:pt>
                <c:pt idx="6">
                  <c:v>2.5</c:v>
                </c:pt>
                <c:pt idx="7">
                  <c:v>2.2999999999999998</c:v>
                </c:pt>
                <c:pt idx="8">
                  <c:v>0.7</c:v>
                </c:pt>
                <c:pt idx="9">
                  <c:v>1.7</c:v>
                </c:pt>
                <c:pt idx="10">
                  <c:v>3.1</c:v>
                </c:pt>
                <c:pt idx="11">
                  <c:v>2.7</c:v>
                </c:pt>
              </c:numCache>
            </c:numRef>
          </c:val>
          <c:extLst xmlns:c16r2="http://schemas.microsoft.com/office/drawing/2015/06/chart">
            <c:ext xmlns:c16="http://schemas.microsoft.com/office/drawing/2014/chart" uri="{C3380CC4-5D6E-409C-BE32-E72D297353CC}">
              <c16:uniqueId val="{00000002-5BAD-4D82-AAEE-BBC35A9485EA}"/>
            </c:ext>
          </c:extLst>
        </c:ser>
        <c:dLbls>
          <c:showLegendKey val="0"/>
          <c:showVal val="0"/>
          <c:showCatName val="0"/>
          <c:showSerName val="0"/>
          <c:showPercent val="0"/>
          <c:showBubbleSize val="0"/>
        </c:dLbls>
        <c:gapWidth val="219"/>
        <c:axId val="-961178848"/>
        <c:axId val="-961204960"/>
      </c:barChart>
      <c:catAx>
        <c:axId val="-96117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4960"/>
        <c:crosses val="autoZero"/>
        <c:auto val="1"/>
        <c:lblAlgn val="ctr"/>
        <c:lblOffset val="100"/>
        <c:noMultiLvlLbl val="0"/>
      </c:catAx>
      <c:valAx>
        <c:axId val="-96120496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78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DE BIENESTAR E INCENTIVOS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PROCESOS!$D$38:$O$38</c:f>
              <c:numCache>
                <c:formatCode>General</c:formatCode>
                <c:ptCount val="12"/>
                <c:pt idx="5" formatCode="_(* #,##0.0_);_(* \(#,##0.0\);_(* &quot;-&quot;??_);_(@_)">
                  <c:v>94</c:v>
                </c:pt>
                <c:pt idx="11" formatCode="_(* #,##0.0_);_(* \(#,##0.0\);_(* &quot;-&quot;??_);_(@_)">
                  <c:v>96</c:v>
                </c:pt>
              </c:numCache>
            </c:numRef>
          </c:val>
          <c:extLst xmlns:c16r2="http://schemas.microsoft.com/office/drawing/2015/06/chart">
            <c:ext xmlns:c16="http://schemas.microsoft.com/office/drawing/2014/chart" uri="{C3380CC4-5D6E-409C-BE32-E72D297353CC}">
              <c16:uniqueId val="{00000004-23AB-4D66-9FA4-50A5BFF0952D}"/>
            </c:ext>
          </c:extLst>
        </c:ser>
        <c:dLbls>
          <c:showLegendKey val="0"/>
          <c:showVal val="0"/>
          <c:showCatName val="0"/>
          <c:showSerName val="0"/>
          <c:showPercent val="0"/>
          <c:showBubbleSize val="0"/>
        </c:dLbls>
        <c:gapWidth val="219"/>
        <c:axId val="-961199520"/>
        <c:axId val="-961203872"/>
      </c:barChart>
      <c:catAx>
        <c:axId val="-9611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3872"/>
        <c:crosses val="autoZero"/>
        <c:auto val="1"/>
        <c:lblAlgn val="ctr"/>
        <c:lblOffset val="100"/>
        <c:noMultiLvlLbl val="0"/>
      </c:catAx>
      <c:valAx>
        <c:axId val="-961203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IMPLEMENTACIÓN DEL SISTEMA DE GESTIÓN DE SEGURIDAD Y SALUD EN EL TRABAJO - INTERVENCIÓN DE RIESGOS</a:t>
            </a:r>
          </a:p>
        </c:rich>
      </c:tx>
      <c:layout>
        <c:manualLayout>
          <c:xMode val="edge"/>
          <c:yMode val="edge"/>
          <c:x val="3.1842708262834953E-2"/>
          <c:y val="5.56410233942651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11"/>
            <c:invertIfNegative val="0"/>
            <c:bubble3D val="0"/>
            <c:spPr>
              <a:solidFill>
                <a:srgbClr val="00B050"/>
              </a:solidFill>
              <a:ln>
                <a:no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9C14-43DD-AD44-A9C64D10422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PROCESOS!$D$39:$O$39</c:f>
              <c:numCache>
                <c:formatCode>General</c:formatCode>
                <c:ptCount val="12"/>
                <c:pt idx="5" formatCode="_(* #,##0.0_);_(* \(#,##0.0\);_(* &quot;-&quot;??_);_(@_)">
                  <c:v>71.8</c:v>
                </c:pt>
                <c:pt idx="11" formatCode="_(* #,##0.0_);_(* \(#,##0.0\);_(* &quot;-&quot;??_);_(@_)">
                  <c:v>91.7</c:v>
                </c:pt>
              </c:numCache>
            </c:numRef>
          </c:val>
          <c:extLst xmlns:c16r2="http://schemas.microsoft.com/office/drawing/2015/06/chart">
            <c:ext xmlns:c16="http://schemas.microsoft.com/office/drawing/2014/chart" uri="{C3380CC4-5D6E-409C-BE32-E72D297353CC}">
              <c16:uniqueId val="{00000004-FBB8-4CEB-9668-459B8F506F29}"/>
            </c:ext>
          </c:extLst>
        </c:ser>
        <c:dLbls>
          <c:showLegendKey val="0"/>
          <c:showVal val="0"/>
          <c:showCatName val="0"/>
          <c:showSerName val="0"/>
          <c:showPercent val="0"/>
          <c:showBubbleSize val="0"/>
        </c:dLbls>
        <c:gapWidth val="219"/>
        <c:axId val="-961201152"/>
        <c:axId val="-961181024"/>
      </c:barChart>
      <c:catAx>
        <c:axId val="-96120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1024"/>
        <c:crosses val="autoZero"/>
        <c:auto val="1"/>
        <c:lblAlgn val="ctr"/>
        <c:lblOffset val="100"/>
        <c:noMultiLvlLbl val="0"/>
      </c:catAx>
      <c:valAx>
        <c:axId val="-96118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IMPLEMENTACIÓN DEL SISTEMA DE GESTIÓN DE SEGURIDAD Y SALUD EN EL TRABAJO - CUMPLIMIENTO ESTÁNDARES MÍNIMOS DEL SG SST</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PROCESOS!$D$40:$O$40</c:f>
              <c:numCache>
                <c:formatCode>General</c:formatCode>
                <c:ptCount val="12"/>
                <c:pt idx="11" formatCode="_(* #,##0.0_);_(* \(#,##0.0\);_(* &quot;-&quot;??_);_(@_)">
                  <c:v>3.2</c:v>
                </c:pt>
              </c:numCache>
            </c:numRef>
          </c:val>
          <c:extLst xmlns:c16r2="http://schemas.microsoft.com/office/drawing/2015/06/chart">
            <c:ext xmlns:c16="http://schemas.microsoft.com/office/drawing/2014/chart" uri="{C3380CC4-5D6E-409C-BE32-E72D297353CC}">
              <c16:uniqueId val="{00000004-EEA9-49CE-B5D7-6526BABF992D}"/>
            </c:ext>
          </c:extLst>
        </c:ser>
        <c:dLbls>
          <c:showLegendKey val="0"/>
          <c:showVal val="0"/>
          <c:showCatName val="0"/>
          <c:showSerName val="0"/>
          <c:showPercent val="0"/>
          <c:showBubbleSize val="0"/>
        </c:dLbls>
        <c:gapWidth val="219"/>
        <c:axId val="-961203328"/>
        <c:axId val="-961204416"/>
      </c:barChart>
      <c:catAx>
        <c:axId val="-96120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4416"/>
        <c:crosses val="autoZero"/>
        <c:auto val="1"/>
        <c:lblAlgn val="ctr"/>
        <c:lblOffset val="100"/>
        <c:noMultiLvlLbl val="0"/>
      </c:catAx>
      <c:valAx>
        <c:axId val="-961204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3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INSTITUCIONAL DE CAPACITACIÓN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PROCESOS!$D$41:$O$41</c:f>
              <c:numCache>
                <c:formatCode>General</c:formatCode>
                <c:ptCount val="12"/>
                <c:pt idx="5" formatCode="_(* #,##0.0_);_(* \(#,##0.0\);_(* &quot;-&quot;??_);_(@_)">
                  <c:v>100</c:v>
                </c:pt>
                <c:pt idx="11" formatCode="_(* #,##0.0_);_(* \(#,##0.0\);_(* &quot;-&quot;??_);_(@_)">
                  <c:v>100</c:v>
                </c:pt>
              </c:numCache>
            </c:numRef>
          </c:val>
          <c:extLst xmlns:c16r2="http://schemas.microsoft.com/office/drawing/2015/06/chart">
            <c:ext xmlns:c16="http://schemas.microsoft.com/office/drawing/2014/chart" uri="{C3380CC4-5D6E-409C-BE32-E72D297353CC}">
              <c16:uniqueId val="{00000004-0DA4-4E9C-95BE-CBFFAF248342}"/>
            </c:ext>
          </c:extLst>
        </c:ser>
        <c:dLbls>
          <c:showLegendKey val="0"/>
          <c:showVal val="0"/>
          <c:showCatName val="0"/>
          <c:showSerName val="0"/>
          <c:showPercent val="0"/>
          <c:showBubbleSize val="0"/>
        </c:dLbls>
        <c:gapWidth val="219"/>
        <c:axId val="-961202784"/>
        <c:axId val="-961208224"/>
      </c:barChart>
      <c:catAx>
        <c:axId val="-96120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8224"/>
        <c:crosses val="autoZero"/>
        <c:auto val="1"/>
        <c:lblAlgn val="ctr"/>
        <c:lblOffset val="100"/>
        <c:noMultiLvlLbl val="0"/>
      </c:catAx>
      <c:valAx>
        <c:axId val="-96120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CONTRATOS ELABORADOS OPORTUNAMENTE</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PROCESOS!$D$42:$O$42</c:f>
              <c:numCache>
                <c:formatCode>General</c:formatCode>
                <c:ptCount val="12"/>
                <c:pt idx="2" formatCode="_(* #,##0_);_(* \(#,##0\);_(* &quot;-&quot;??_);_(@_)">
                  <c:v>43</c:v>
                </c:pt>
                <c:pt idx="5" formatCode="_(* #,##0_);_(* \(#,##0\);_(* &quot;-&quot;??_);_(@_)">
                  <c:v>34</c:v>
                </c:pt>
                <c:pt idx="8" formatCode="_(* #,##0_);_(* \(#,##0\);_(* &quot;-&quot;??_);_(@_)">
                  <c:v>58</c:v>
                </c:pt>
                <c:pt idx="11" formatCode="_(* #,##0_);_(* \(#,##0\);_(* &quot;-&quot;??_);_(@_)">
                  <c:v>38</c:v>
                </c:pt>
              </c:numCache>
            </c:numRef>
          </c:val>
          <c:extLst xmlns:c16r2="http://schemas.microsoft.com/office/drawing/2015/06/chart">
            <c:ext xmlns:c16="http://schemas.microsoft.com/office/drawing/2014/chart" uri="{C3380CC4-5D6E-409C-BE32-E72D297353CC}">
              <c16:uniqueId val="{00000004-1C07-4540-B7E3-F60A7DD0A7C3}"/>
            </c:ext>
          </c:extLst>
        </c:ser>
        <c:dLbls>
          <c:showLegendKey val="0"/>
          <c:showVal val="0"/>
          <c:showCatName val="0"/>
          <c:showSerName val="0"/>
          <c:showPercent val="0"/>
          <c:showBubbleSize val="0"/>
        </c:dLbls>
        <c:gapWidth val="219"/>
        <c:axId val="-961196256"/>
        <c:axId val="-961195168"/>
      </c:barChart>
      <c:catAx>
        <c:axId val="-96119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5168"/>
        <c:crosses val="autoZero"/>
        <c:auto val="1"/>
        <c:lblAlgn val="ctr"/>
        <c:lblOffset val="100"/>
        <c:noMultiLvlLbl val="0"/>
      </c:catAx>
      <c:valAx>
        <c:axId val="-961195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6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CONTRATOS LIQUIDADOS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PROCESOS!$D$44:$O$44</c:f>
              <c:numCache>
                <c:formatCode>General</c:formatCode>
                <c:ptCount val="12"/>
                <c:pt idx="5" formatCode="0">
                  <c:v>0</c:v>
                </c:pt>
                <c:pt idx="11" formatCode="0">
                  <c:v>0</c:v>
                </c:pt>
              </c:numCache>
            </c:numRef>
          </c:val>
          <c:extLst xmlns:c16r2="http://schemas.microsoft.com/office/drawing/2015/06/chart">
            <c:ext xmlns:c16="http://schemas.microsoft.com/office/drawing/2014/chart" uri="{C3380CC4-5D6E-409C-BE32-E72D297353CC}">
              <c16:uniqueId val="{00000000-0944-4FD4-A4C4-2EF27871A5BF}"/>
            </c:ext>
          </c:extLst>
        </c:ser>
        <c:dLbls>
          <c:showLegendKey val="0"/>
          <c:showVal val="0"/>
          <c:showCatName val="0"/>
          <c:showSerName val="0"/>
          <c:showPercent val="0"/>
          <c:showBubbleSize val="0"/>
        </c:dLbls>
        <c:gapWidth val="219"/>
        <c:axId val="-961194624"/>
        <c:axId val="-961194080"/>
      </c:barChart>
      <c:catAx>
        <c:axId val="-96119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4080"/>
        <c:crosses val="autoZero"/>
        <c:auto val="1"/>
        <c:lblAlgn val="ctr"/>
        <c:lblOffset val="100"/>
        <c:noMultiLvlLbl val="0"/>
      </c:catAx>
      <c:valAx>
        <c:axId val="-96119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9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CONSUMO DE ENERGÍA ELÉCTRICA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3"/>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311D-4BF4-B36B-1C3338CFA173}"/>
              </c:ext>
            </c:extLst>
          </c:dPt>
          <c:dPt>
            <c:idx val="7"/>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311D-4BF4-B36B-1C3338CFA173}"/>
              </c:ext>
            </c:extLst>
          </c:dPt>
          <c:dLbls>
            <c:dLbl>
              <c:idx val="1"/>
              <c:layout>
                <c:manualLayout>
                  <c:x val="2.7784954950086371E-3"/>
                  <c:y val="-0.119229512649726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EE-4704-9081-F4F9CC7899A4}"/>
                </c:ext>
                <c:ext xmlns:c15="http://schemas.microsoft.com/office/drawing/2012/chart" uri="{CE6537A1-D6FC-4f65-9D91-7224C49458BB}">
                  <c15:layout/>
                </c:ext>
              </c:extLst>
            </c:dLbl>
            <c:dLbl>
              <c:idx val="2"/>
              <c:layout>
                <c:manualLayout>
                  <c:x val="0"/>
                  <c:y val="-7.15384586497694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EE-4704-9081-F4F9CC7899A4}"/>
                </c:ext>
                <c:ext xmlns:c15="http://schemas.microsoft.com/office/drawing/2012/chart" uri="{CE6537A1-D6FC-4f65-9D91-7224C49458BB}">
                  <c15:layout/>
                </c:ext>
              </c:extLst>
            </c:dLbl>
            <c:dLbl>
              <c:idx val="4"/>
              <c:layout>
                <c:manualLayout>
                  <c:x val="-5.0938495629310553E-17"/>
                  <c:y val="-3.179487051100866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EE-4704-9081-F4F9CC7899A4}"/>
                </c:ext>
                <c:ext xmlns:c15="http://schemas.microsoft.com/office/drawing/2012/chart" uri="{CE6537A1-D6FC-4f65-9D91-7224C49458BB}">
                  <c15:layout/>
                </c:ext>
              </c:extLst>
            </c:dLbl>
            <c:dLbl>
              <c:idx val="5"/>
              <c:layout>
                <c:manualLayout>
                  <c:x val="0"/>
                  <c:y val="-7.94871762775216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EE-4704-9081-F4F9CC7899A4}"/>
                </c:ext>
                <c:ext xmlns:c15="http://schemas.microsoft.com/office/drawing/2012/chart" uri="{CE6537A1-D6FC-4f65-9D91-7224C49458BB}">
                  <c15:layout/>
                </c:ext>
              </c:extLst>
            </c:dLbl>
            <c:dLbl>
              <c:idx val="6"/>
              <c:layout>
                <c:manualLayout>
                  <c:x val="2.7784954950086627E-3"/>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EE-4704-9081-F4F9CC7899A4}"/>
                </c:ext>
                <c:ext xmlns:c15="http://schemas.microsoft.com/office/drawing/2012/chart" uri="{CE6537A1-D6FC-4f65-9D91-7224C49458BB}">
                  <c15:layout/>
                </c:ext>
              </c:extLst>
            </c:dLbl>
            <c:dLbl>
              <c:idx val="11"/>
              <c:layout>
                <c:manualLayout>
                  <c:x val="-1.0187699125862111E-16"/>
                  <c:y val="-9.53846115330259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EE-4704-9081-F4F9CC7899A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PROCESOS!$D$45:$O$45</c:f>
              <c:numCache>
                <c:formatCode>_(* #,##0_);_(* \(#,##0\);_(* "-"??_);_(@_)</c:formatCode>
                <c:ptCount val="12"/>
                <c:pt idx="0">
                  <c:v>2</c:v>
                </c:pt>
                <c:pt idx="1">
                  <c:v>-2</c:v>
                </c:pt>
                <c:pt idx="2">
                  <c:v>-31</c:v>
                </c:pt>
                <c:pt idx="3">
                  <c:v>10</c:v>
                </c:pt>
                <c:pt idx="4">
                  <c:v>-28</c:v>
                </c:pt>
                <c:pt idx="5">
                  <c:v>-8</c:v>
                </c:pt>
                <c:pt idx="6">
                  <c:v>-31</c:v>
                </c:pt>
                <c:pt idx="7">
                  <c:v>184</c:v>
                </c:pt>
                <c:pt idx="8">
                  <c:v>4</c:v>
                </c:pt>
                <c:pt idx="9">
                  <c:v>2</c:v>
                </c:pt>
                <c:pt idx="10">
                  <c:v>0</c:v>
                </c:pt>
                <c:pt idx="11">
                  <c:v>-4</c:v>
                </c:pt>
              </c:numCache>
            </c:numRef>
          </c:val>
          <c:extLst xmlns:c16r2="http://schemas.microsoft.com/office/drawing/2015/06/chart">
            <c:ext xmlns:c16="http://schemas.microsoft.com/office/drawing/2014/chart" uri="{C3380CC4-5D6E-409C-BE32-E72D297353CC}">
              <c16:uniqueId val="{00000004-B94F-460C-A75F-89CA78121FBD}"/>
            </c:ext>
          </c:extLst>
        </c:ser>
        <c:dLbls>
          <c:showLegendKey val="0"/>
          <c:showVal val="0"/>
          <c:showCatName val="0"/>
          <c:showSerName val="0"/>
          <c:showPercent val="0"/>
          <c:showBubbleSize val="0"/>
        </c:dLbls>
        <c:gapWidth val="219"/>
        <c:axId val="-961188096"/>
        <c:axId val="-961184288"/>
      </c:barChart>
      <c:catAx>
        <c:axId val="-96118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4288"/>
        <c:crosses val="autoZero"/>
        <c:auto val="1"/>
        <c:lblAlgn val="ctr"/>
        <c:lblOffset val="100"/>
        <c:noMultiLvlLbl val="0"/>
      </c:catAx>
      <c:valAx>
        <c:axId val="-961184288"/>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809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CONSUMO DE AGUA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1"/>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AFEE-4945-A99E-514EFFC153DD}"/>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AFEE-4945-A99E-514EFFC153DD}"/>
              </c:ext>
            </c:extLst>
          </c:dPt>
          <c:dPt>
            <c:idx val="3"/>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AFEE-4945-A99E-514EFFC153DD}"/>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AFEE-4945-A99E-514EFFC153DD}"/>
              </c:ext>
            </c:extLst>
          </c:dPt>
          <c:dPt>
            <c:idx val="6"/>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AFEE-4945-A99E-514EFFC153DD}"/>
              </c:ext>
            </c:extLst>
          </c:dPt>
          <c:dPt>
            <c:idx val="7"/>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AFEE-4945-A99E-514EFFC153DD}"/>
              </c:ext>
            </c:extLst>
          </c:dPt>
          <c:dPt>
            <c:idx val="8"/>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6D5F-4688-B96A-6E27067F8405}"/>
              </c:ext>
            </c:extLst>
          </c:dPt>
          <c:dPt>
            <c:idx val="9"/>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6D5F-4688-B96A-6E27067F8405}"/>
              </c:ext>
            </c:extLst>
          </c:dPt>
          <c:dPt>
            <c:idx val="1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6D5F-4688-B96A-6E27067F8405}"/>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AFEE-4945-A99E-514EFFC153DD}"/>
              </c:ext>
            </c:extLst>
          </c:dPt>
          <c:dLbls>
            <c:dLbl>
              <c:idx val="8"/>
              <c:layout>
                <c:manualLayout>
                  <c:x val="0"/>
                  <c:y val="-2.3846152883256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5F-4688-B96A-6E27067F8405}"/>
                </c:ext>
                <c:ext xmlns:c15="http://schemas.microsoft.com/office/drawing/2012/chart" uri="{CE6537A1-D6FC-4f65-9D91-7224C49458BB}">
                  <c15:layout/>
                </c:ext>
              </c:extLst>
            </c:dLbl>
            <c:dLbl>
              <c:idx val="9"/>
              <c:layout>
                <c:manualLayout>
                  <c:x val="2.7784954950086627E-3"/>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5F-4688-B96A-6E27067F8405}"/>
                </c:ext>
                <c:ext xmlns:c15="http://schemas.microsoft.com/office/drawing/2012/chart" uri="{CE6537A1-D6FC-4f65-9D91-7224C49458BB}">
                  <c15:layout/>
                </c:ext>
              </c:extLst>
            </c:dLbl>
            <c:dLbl>
              <c:idx val="10"/>
              <c:layout>
                <c:manualLayout>
                  <c:x val="0"/>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5F-4688-B96A-6E27067F840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PROCESOS!$D$46:$O$46</c:f>
              <c:numCache>
                <c:formatCode>_(* #,##0_);_(* \(#,##0\);_(* "-"??_);_(@_)</c:formatCode>
                <c:ptCount val="12"/>
                <c:pt idx="0">
                  <c:v>0</c:v>
                </c:pt>
                <c:pt idx="1">
                  <c:v>15</c:v>
                </c:pt>
                <c:pt idx="2">
                  <c:v>-47</c:v>
                </c:pt>
                <c:pt idx="3">
                  <c:v>25</c:v>
                </c:pt>
                <c:pt idx="4">
                  <c:v>0</c:v>
                </c:pt>
                <c:pt idx="5">
                  <c:v>-60</c:v>
                </c:pt>
                <c:pt idx="6">
                  <c:v>275</c:v>
                </c:pt>
                <c:pt idx="7">
                  <c:v>13</c:v>
                </c:pt>
                <c:pt idx="8">
                  <c:v>24</c:v>
                </c:pt>
                <c:pt idx="9">
                  <c:v>-19</c:v>
                </c:pt>
                <c:pt idx="10">
                  <c:v>-18</c:v>
                </c:pt>
                <c:pt idx="11">
                  <c:v>-71</c:v>
                </c:pt>
              </c:numCache>
            </c:numRef>
          </c:val>
          <c:extLst xmlns:c16r2="http://schemas.microsoft.com/office/drawing/2015/06/chart">
            <c:ext xmlns:c16="http://schemas.microsoft.com/office/drawing/2014/chart" uri="{C3380CC4-5D6E-409C-BE32-E72D297353CC}">
              <c16:uniqueId val="{00000004-9C8F-497B-BA05-1AD070937640}"/>
            </c:ext>
          </c:extLst>
        </c:ser>
        <c:dLbls>
          <c:showLegendKey val="0"/>
          <c:showVal val="0"/>
          <c:showCatName val="0"/>
          <c:showSerName val="0"/>
          <c:showPercent val="0"/>
          <c:showBubbleSize val="0"/>
        </c:dLbls>
        <c:gapWidth val="219"/>
        <c:axId val="-961186464"/>
        <c:axId val="-961185920"/>
      </c:barChart>
      <c:catAx>
        <c:axId val="-96118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5920"/>
        <c:crosses val="autoZero"/>
        <c:auto val="1"/>
        <c:lblAlgn val="ctr"/>
        <c:lblOffset val="100"/>
        <c:noMultiLvlLbl val="0"/>
      </c:catAx>
      <c:valAx>
        <c:axId val="-961185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18646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GENERACIÓN DE RESIDUOS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PROCESOS!$D$47:$O$47</c:f>
              <c:numCache>
                <c:formatCode>_(* #,##0_);_(* \(#,##0\);_(* "-"??_);_(@_)</c:formatCode>
                <c:ptCount val="12"/>
                <c:pt idx="0">
                  <c:v>6</c:v>
                </c:pt>
                <c:pt idx="1">
                  <c:v>10</c:v>
                </c:pt>
                <c:pt idx="2">
                  <c:v>8</c:v>
                </c:pt>
                <c:pt idx="3">
                  <c:v>6</c:v>
                </c:pt>
                <c:pt idx="4">
                  <c:v>5</c:v>
                </c:pt>
                <c:pt idx="5">
                  <c:v>8</c:v>
                </c:pt>
                <c:pt idx="6">
                  <c:v>10</c:v>
                </c:pt>
                <c:pt idx="7">
                  <c:v>13</c:v>
                </c:pt>
                <c:pt idx="8">
                  <c:v>18</c:v>
                </c:pt>
                <c:pt idx="9">
                  <c:v>11</c:v>
                </c:pt>
                <c:pt idx="10">
                  <c:v>7</c:v>
                </c:pt>
                <c:pt idx="11">
                  <c:v>2</c:v>
                </c:pt>
              </c:numCache>
            </c:numRef>
          </c:val>
          <c:extLst xmlns:c16r2="http://schemas.microsoft.com/office/drawing/2015/06/chart">
            <c:ext xmlns:c16="http://schemas.microsoft.com/office/drawing/2014/chart" uri="{C3380CC4-5D6E-409C-BE32-E72D297353CC}">
              <c16:uniqueId val="{00000004-77F6-4C7F-9E65-D5DC25D33F05}"/>
            </c:ext>
          </c:extLst>
        </c:ser>
        <c:dLbls>
          <c:showLegendKey val="0"/>
          <c:showVal val="0"/>
          <c:showCatName val="0"/>
          <c:showSerName val="0"/>
          <c:showPercent val="0"/>
          <c:showBubbleSize val="0"/>
        </c:dLbls>
        <c:gapWidth val="219"/>
        <c:axId val="-961206592"/>
        <c:axId val="-963167792"/>
      </c:barChart>
      <c:catAx>
        <c:axId val="-96120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7792"/>
        <c:crosses val="autoZero"/>
        <c:auto val="1"/>
        <c:lblAlgn val="ctr"/>
        <c:lblOffset val="100"/>
        <c:noMultiLvlLbl val="0"/>
      </c:catAx>
      <c:valAx>
        <c:axId val="-9631677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206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MANTENIMIENTOS PREVENTIVOS REALIZADOS A LOS VEHÍCULOS DE LA UPRA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PROCESOS!$D$49:$O$49</c:f>
              <c:numCache>
                <c:formatCode>General</c:formatCode>
                <c:ptCount val="12"/>
                <c:pt idx="5" formatCode="_(* #,##0_);_(* \(#,##0\);_(* &quot;-&quot;??_);_(@_)">
                  <c:v>100</c:v>
                </c:pt>
                <c:pt idx="11" formatCode="_(* #,##0_);_(* \(#,##0\);_(* &quot;-&quot;??_);_(@_)">
                  <c:v>100</c:v>
                </c:pt>
              </c:numCache>
            </c:numRef>
          </c:val>
          <c:extLst xmlns:c16r2="http://schemas.microsoft.com/office/drawing/2015/06/chart">
            <c:ext xmlns:c16="http://schemas.microsoft.com/office/drawing/2014/chart" uri="{C3380CC4-5D6E-409C-BE32-E72D297353CC}">
              <c16:uniqueId val="{00000004-3458-4385-B418-6BAEF842039A}"/>
            </c:ext>
          </c:extLst>
        </c:ser>
        <c:dLbls>
          <c:showLegendKey val="0"/>
          <c:showVal val="0"/>
          <c:showCatName val="0"/>
          <c:showSerName val="0"/>
          <c:showPercent val="0"/>
          <c:showBubbleSize val="0"/>
        </c:dLbls>
        <c:gapWidth val="219"/>
        <c:axId val="-963169424"/>
        <c:axId val="-963173776"/>
      </c:barChart>
      <c:catAx>
        <c:axId val="-96316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3776"/>
        <c:crosses val="autoZero"/>
        <c:auto val="1"/>
        <c:lblAlgn val="ctr"/>
        <c:lblOffset val="100"/>
        <c:noMultiLvlLbl val="0"/>
      </c:catAx>
      <c:valAx>
        <c:axId val="-963173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CONSULTA DE EXPEDIENTES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PROCESOS!$D$50:$O$50</c:f>
              <c:numCache>
                <c:formatCode>General</c:formatCode>
                <c:ptCount val="12"/>
                <c:pt idx="2" formatCode="_(* #,##0_);_(* \(#,##0\);_(* &quot;-&quot;??_);_(@_)">
                  <c:v>100</c:v>
                </c:pt>
                <c:pt idx="5" formatCode="_(* #,##0_);_(* \(#,##0\);_(* &quot;-&quot;??_);_(@_)">
                  <c:v>100</c:v>
                </c:pt>
                <c:pt idx="8" formatCode="_(* #,##0_);_(* \(#,##0\);_(* &quot;-&quot;??_);_(@_)">
                  <c:v>100</c:v>
                </c:pt>
                <c:pt idx="11" formatCode="_(* #,##0_);_(* \(#,##0\);_(* &quot;-&quot;??_);_(@_)">
                  <c:v>100</c:v>
                </c:pt>
              </c:numCache>
            </c:numRef>
          </c:val>
          <c:extLst xmlns:c16r2="http://schemas.microsoft.com/office/drawing/2015/06/chart">
            <c:ext xmlns:c16="http://schemas.microsoft.com/office/drawing/2014/chart" uri="{C3380CC4-5D6E-409C-BE32-E72D297353CC}">
              <c16:uniqueId val="{00000004-38E4-4444-B51A-9A04C62BE868}"/>
            </c:ext>
          </c:extLst>
        </c:ser>
        <c:dLbls>
          <c:showLegendKey val="0"/>
          <c:showVal val="0"/>
          <c:showCatName val="0"/>
          <c:showSerName val="0"/>
          <c:showPercent val="0"/>
          <c:showBubbleSize val="0"/>
        </c:dLbls>
        <c:gapWidth val="219"/>
        <c:axId val="-963160176"/>
        <c:axId val="-963174864"/>
      </c:barChart>
      <c:catAx>
        <c:axId val="-96316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4864"/>
        <c:crosses val="autoZero"/>
        <c:auto val="1"/>
        <c:lblAlgn val="ctr"/>
        <c:lblOffset val="100"/>
        <c:noMultiLvlLbl val="0"/>
      </c:catAx>
      <c:valAx>
        <c:axId val="-963174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0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PETICIONES, QUEJAS, RECLAMOS, SUGERENCIAS Y/O DENUNCIAS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4195-4992-AB24-40096046F6DF}"/>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4195-4992-AB24-40096046F6DF}"/>
              </c:ext>
            </c:extLst>
          </c:dPt>
          <c:dPt>
            <c:idx val="11"/>
            <c:invertIfNegative val="0"/>
            <c:bubble3D val="0"/>
            <c:spPr>
              <a:solidFill>
                <a:srgbClr val="FF000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4195-4992-AB24-40096046F6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PROCESOS!$D$51:$O$51</c:f>
              <c:numCache>
                <c:formatCode>General</c:formatCode>
                <c:ptCount val="12"/>
                <c:pt idx="2" formatCode="_(* #,##0_);_(* \(#,##0\);_(* &quot;-&quot;??_);_(@_)">
                  <c:v>97</c:v>
                </c:pt>
                <c:pt idx="5" formatCode="_(* #,##0_);_(* \(#,##0\);_(* &quot;-&quot;??_);_(@_)">
                  <c:v>98</c:v>
                </c:pt>
                <c:pt idx="8" formatCode="_(* #,##0_);_(* \(#,##0\);_(* &quot;-&quot;??_);_(@_)">
                  <c:v>89</c:v>
                </c:pt>
                <c:pt idx="11" formatCode="_(* #,##0_);_(* \(#,##0\);_(* &quot;-&quot;??_);_(@_)">
                  <c:v>83</c:v>
                </c:pt>
              </c:numCache>
            </c:numRef>
          </c:val>
          <c:extLst xmlns:c16r2="http://schemas.microsoft.com/office/drawing/2015/06/chart">
            <c:ext xmlns:c16="http://schemas.microsoft.com/office/drawing/2014/chart" uri="{C3380CC4-5D6E-409C-BE32-E72D297353CC}">
              <c16:uniqueId val="{00000004-7987-4B99-8A6D-4155FC44572D}"/>
            </c:ext>
          </c:extLst>
        </c:ser>
        <c:dLbls>
          <c:showLegendKey val="0"/>
          <c:showVal val="0"/>
          <c:showCatName val="0"/>
          <c:showSerName val="0"/>
          <c:showPercent val="0"/>
          <c:showBubbleSize val="0"/>
        </c:dLbls>
        <c:gapWidth val="219"/>
        <c:axId val="-963171600"/>
        <c:axId val="-963187920"/>
      </c:barChart>
      <c:catAx>
        <c:axId val="-96317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7920"/>
        <c:crosses val="autoZero"/>
        <c:auto val="1"/>
        <c:lblAlgn val="ctr"/>
        <c:lblOffset val="100"/>
        <c:noMultiLvlLbl val="0"/>
      </c:catAx>
      <c:valAx>
        <c:axId val="-963187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1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COMUNICACIONES OFICIALES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dLbl>
              <c:idx val="2"/>
              <c:layout/>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A3-4A58-B63A-2FA5DC4FE056}"/>
                </c:ext>
                <c:ext xmlns:c15="http://schemas.microsoft.com/office/drawing/2012/chart" uri="{CE6537A1-D6FC-4f65-9D91-7224C49458BB}">
                  <c15:layout/>
                </c:ext>
              </c:extLst>
            </c:dLbl>
            <c:dLbl>
              <c:idx val="5"/>
              <c:layout/>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A3-4A58-B63A-2FA5DC4FE056}"/>
                </c:ext>
                <c:ext xmlns:c15="http://schemas.microsoft.com/office/drawing/2012/chart" uri="{CE6537A1-D6FC-4f65-9D91-7224C49458BB}">
                  <c15:layout/>
                </c:ext>
              </c:extLst>
            </c:dLbl>
            <c:dLbl>
              <c:idx val="8"/>
              <c:layout/>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A3-4A58-B63A-2FA5DC4FE05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PROCESOS!$D$52:$O$52</c:f>
              <c:numCache>
                <c:formatCode>General</c:formatCode>
                <c:ptCount val="12"/>
                <c:pt idx="2">
                  <c:v>0</c:v>
                </c:pt>
                <c:pt idx="5">
                  <c:v>0</c:v>
                </c:pt>
                <c:pt idx="8">
                  <c:v>0</c:v>
                </c:pt>
                <c:pt idx="11" formatCode="_(* #,##0_);_(* \(#,##0\);_(* &quot;-&quot;??_);_(@_)">
                  <c:v>98</c:v>
                </c:pt>
              </c:numCache>
            </c:numRef>
          </c:val>
          <c:extLst xmlns:c16r2="http://schemas.microsoft.com/office/drawing/2015/06/chart">
            <c:ext xmlns:c16="http://schemas.microsoft.com/office/drawing/2014/chart" uri="{C3380CC4-5D6E-409C-BE32-E72D297353CC}">
              <c16:uniqueId val="{00000004-D33A-457B-8718-7A596D654E0D}"/>
            </c:ext>
          </c:extLst>
        </c:ser>
        <c:dLbls>
          <c:showLegendKey val="0"/>
          <c:showVal val="0"/>
          <c:showCatName val="0"/>
          <c:showSerName val="0"/>
          <c:showPercent val="0"/>
          <c:showBubbleSize val="0"/>
        </c:dLbls>
        <c:gapWidth val="219"/>
        <c:axId val="-963181936"/>
        <c:axId val="-963167248"/>
      </c:barChart>
      <c:catAx>
        <c:axId val="-96318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7248"/>
        <c:crosses val="autoZero"/>
        <c:auto val="1"/>
        <c:lblAlgn val="ctr"/>
        <c:lblOffset val="100"/>
        <c:noMultiLvlLbl val="0"/>
      </c:catAx>
      <c:valAx>
        <c:axId val="-963167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1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DEL PLAN ANUAL DE AUDITORIAS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PROCESOS!$D$53:$O$53</c:f>
              <c:numCache>
                <c:formatCode>General</c:formatCode>
                <c:ptCount val="12"/>
                <c:pt idx="3" formatCode="_(* #,##0_);_(* \(#,##0\);_(* &quot;-&quot;??_);_(@_)">
                  <c:v>97</c:v>
                </c:pt>
                <c:pt idx="7" formatCode="_(* #,##0_);_(* \(#,##0\);_(* &quot;-&quot;??_);_(@_)">
                  <c:v>94</c:v>
                </c:pt>
                <c:pt idx="11" formatCode="_(* #,##0_);_(* \(#,##0\);_(* &quot;-&quot;??_);_(@_)">
                  <c:v>98</c:v>
                </c:pt>
              </c:numCache>
            </c:numRef>
          </c:val>
          <c:extLst xmlns:c16r2="http://schemas.microsoft.com/office/drawing/2015/06/chart">
            <c:ext xmlns:c16="http://schemas.microsoft.com/office/drawing/2014/chart" uri="{C3380CC4-5D6E-409C-BE32-E72D297353CC}">
              <c16:uniqueId val="{00000004-A3D3-46DD-AB7B-778150F15B1F}"/>
            </c:ext>
          </c:extLst>
        </c:ser>
        <c:dLbls>
          <c:showLegendKey val="0"/>
          <c:showVal val="0"/>
          <c:showCatName val="0"/>
          <c:showSerName val="0"/>
          <c:showPercent val="0"/>
          <c:showBubbleSize val="0"/>
        </c:dLbls>
        <c:gapWidth val="219"/>
        <c:axId val="-963171056"/>
        <c:axId val="-963160720"/>
      </c:barChart>
      <c:catAx>
        <c:axId val="-96317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0720"/>
        <c:crosses val="autoZero"/>
        <c:auto val="1"/>
        <c:lblAlgn val="ctr"/>
        <c:lblOffset val="100"/>
        <c:noMultiLvlLbl val="0"/>
      </c:catAx>
      <c:valAx>
        <c:axId val="-963160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1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OPORTUNIDAD EN LA PRESENTACIÓN DE INFORMES DE SEGUIMIENTO Y EVALUACIÓN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PROCESOS!$D$54:$O$54</c:f>
              <c:numCache>
                <c:formatCode>General</c:formatCode>
                <c:ptCount val="12"/>
                <c:pt idx="3" formatCode="_(* #,##0_);_(* \(#,##0\);_(* &quot;-&quot;??_);_(@_)">
                  <c:v>100</c:v>
                </c:pt>
                <c:pt idx="7" formatCode="_(* #,##0_);_(* \(#,##0\);_(* &quot;-&quot;??_);_(@_)">
                  <c:v>100</c:v>
                </c:pt>
                <c:pt idx="11" formatCode="_(* #,##0_);_(* \(#,##0\);_(* &quot;-&quot;??_);_(@_)">
                  <c:v>100</c:v>
                </c:pt>
              </c:numCache>
            </c:numRef>
          </c:val>
          <c:extLst xmlns:c16r2="http://schemas.microsoft.com/office/drawing/2015/06/chart">
            <c:ext xmlns:c16="http://schemas.microsoft.com/office/drawing/2014/chart" uri="{C3380CC4-5D6E-409C-BE32-E72D297353CC}">
              <c16:uniqueId val="{00000004-5F9A-493B-AF43-E6AD43F355E4}"/>
            </c:ext>
          </c:extLst>
        </c:ser>
        <c:dLbls>
          <c:showLegendKey val="0"/>
          <c:showVal val="0"/>
          <c:showCatName val="0"/>
          <c:showSerName val="0"/>
          <c:showPercent val="0"/>
          <c:showBubbleSize val="0"/>
        </c:dLbls>
        <c:gapWidth val="219"/>
        <c:axId val="-963190640"/>
        <c:axId val="-963170512"/>
      </c:barChart>
      <c:catAx>
        <c:axId val="-96319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0512"/>
        <c:crosses val="autoZero"/>
        <c:auto val="1"/>
        <c:lblAlgn val="ctr"/>
        <c:lblOffset val="100"/>
        <c:noMultiLvlLbl val="0"/>
      </c:catAx>
      <c:valAx>
        <c:axId val="-96317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9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DE LOS CRITERIOS APLICABLES A LOS PLANES DE MEJORAMIENTO</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PROCESOS!$D$55:$O$55</c:f>
              <c:numCache>
                <c:formatCode>General</c:formatCode>
                <c:ptCount val="12"/>
                <c:pt idx="11" formatCode="_(* #,##0_);_(* \(#,##0\);_(* &quot;-&quot;??_);_(@_)">
                  <c:v>80</c:v>
                </c:pt>
              </c:numCache>
            </c:numRef>
          </c:val>
          <c:extLst xmlns:c16r2="http://schemas.microsoft.com/office/drawing/2015/06/chart">
            <c:ext xmlns:c16="http://schemas.microsoft.com/office/drawing/2014/chart" uri="{C3380CC4-5D6E-409C-BE32-E72D297353CC}">
              <c16:uniqueId val="{00000004-A13F-4484-BFD9-77FC9B90462B}"/>
            </c:ext>
          </c:extLst>
        </c:ser>
        <c:dLbls>
          <c:showLegendKey val="0"/>
          <c:showVal val="0"/>
          <c:showCatName val="0"/>
          <c:showSerName val="0"/>
          <c:showPercent val="0"/>
          <c:showBubbleSize val="0"/>
        </c:dLbls>
        <c:gapWidth val="219"/>
        <c:axId val="-963175408"/>
        <c:axId val="-963166704"/>
      </c:barChart>
      <c:catAx>
        <c:axId val="-96317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6704"/>
        <c:crosses val="autoZero"/>
        <c:auto val="1"/>
        <c:lblAlgn val="ctr"/>
        <c:lblOffset val="100"/>
        <c:noMultiLvlLbl val="0"/>
      </c:catAx>
      <c:valAx>
        <c:axId val="-96316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5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EVALUACIÓN DE AUDITORES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PROCESOS!$D$56:$O$56</c:f>
              <c:numCache>
                <c:formatCode>General</c:formatCode>
                <c:ptCount val="12"/>
                <c:pt idx="11" formatCode="_(* #,##0_);_(* \(#,##0\);_(* &quot;-&quot;??_);_(@_)">
                  <c:v>100</c:v>
                </c:pt>
              </c:numCache>
            </c:numRef>
          </c:val>
          <c:extLst xmlns:c16r2="http://schemas.microsoft.com/office/drawing/2015/06/chart">
            <c:ext xmlns:c16="http://schemas.microsoft.com/office/drawing/2014/chart" uri="{C3380CC4-5D6E-409C-BE32-E72D297353CC}">
              <c16:uniqueId val="{00000004-8840-469C-A2C9-DED040DF579C}"/>
            </c:ext>
          </c:extLst>
        </c:ser>
        <c:dLbls>
          <c:showLegendKey val="0"/>
          <c:showVal val="0"/>
          <c:showCatName val="0"/>
          <c:showSerName val="0"/>
          <c:showPercent val="0"/>
          <c:showBubbleSize val="0"/>
        </c:dLbls>
        <c:gapWidth val="219"/>
        <c:axId val="-963162352"/>
        <c:axId val="-963177040"/>
      </c:barChart>
      <c:catAx>
        <c:axId val="-96316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7040"/>
        <c:crosses val="autoZero"/>
        <c:auto val="1"/>
        <c:lblAlgn val="ctr"/>
        <c:lblOffset val="100"/>
        <c:noMultiLvlLbl val="0"/>
      </c:catAx>
      <c:valAx>
        <c:axId val="-963177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PROCESOS</a:t>
            </a:r>
            <a:r>
              <a:rPr lang="es-CO" sz="1200" b="1" baseline="0"/>
              <a:t> CONTRACTUALES GESTIONADOS</a:t>
            </a:r>
            <a:endParaRPr lang="es-CO"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3EF9-4570-A471-8811474E4457}"/>
              </c:ext>
            </c:extLst>
          </c:dPt>
          <c:dPt>
            <c:idx val="5"/>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3EF9-4570-A471-8811474E4457}"/>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3EF9-4570-A471-8811474E4457}"/>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3EF9-4570-A471-8811474E44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PROCESOS!$D$43:$O$43</c:f>
              <c:numCache>
                <c:formatCode>General</c:formatCode>
                <c:ptCount val="12"/>
                <c:pt idx="2" formatCode="_(* #,##0_);_(* \(#,##0\);_(* &quot;-&quot;??_);_(@_)">
                  <c:v>98</c:v>
                </c:pt>
                <c:pt idx="5" formatCode="_(* #,##0_);_(* \(#,##0\);_(* &quot;-&quot;??_);_(@_)">
                  <c:v>47</c:v>
                </c:pt>
                <c:pt idx="8" formatCode="_(* #,##0_);_(* \(#,##0\);_(* &quot;-&quot;??_);_(@_)">
                  <c:v>238</c:v>
                </c:pt>
                <c:pt idx="11" formatCode="_(* #,##0_);_(* \(#,##0\);_(* &quot;-&quot;??_);_(@_)">
                  <c:v>1450</c:v>
                </c:pt>
              </c:numCache>
            </c:numRef>
          </c:val>
          <c:extLst xmlns:c16r2="http://schemas.microsoft.com/office/drawing/2015/06/chart">
            <c:ext xmlns:c16="http://schemas.microsoft.com/office/drawing/2014/chart" uri="{C3380CC4-5D6E-409C-BE32-E72D297353CC}">
              <c16:uniqueId val="{00000004-8644-45E2-86D3-E346DDF1AD1B}"/>
            </c:ext>
          </c:extLst>
        </c:ser>
        <c:dLbls>
          <c:showLegendKey val="0"/>
          <c:showVal val="0"/>
          <c:showCatName val="0"/>
          <c:showSerName val="0"/>
          <c:showPercent val="0"/>
          <c:showBubbleSize val="0"/>
        </c:dLbls>
        <c:gapWidth val="219"/>
        <c:axId val="-963161808"/>
        <c:axId val="-963184656"/>
      </c:barChart>
      <c:catAx>
        <c:axId val="-96316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4656"/>
        <c:crosses val="autoZero"/>
        <c:auto val="1"/>
        <c:lblAlgn val="ctr"/>
        <c:lblOffset val="100"/>
        <c:noMultiLvlLbl val="0"/>
      </c:catAx>
      <c:valAx>
        <c:axId val="-963184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a:t>
            </a:r>
            <a:r>
              <a:rPr lang="es-CO" sz="1200" b="1" baseline="0"/>
              <a:t> PLAN ESTRATÉGICO</a:t>
            </a:r>
            <a:endParaRPr lang="es-CO"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Pt>
            <c:idx val="11"/>
            <c:invertIfNegative val="0"/>
            <c:bubble3D val="0"/>
            <c:spPr>
              <a:solidFill>
                <a:srgbClr val="00B050"/>
              </a:solidFill>
              <a:ln>
                <a:solidFill>
                  <a:srgbClr val="00B050"/>
                </a:solidFill>
              </a:ln>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4-1A4B-4CB1-945A-8679FC45579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PROCESOS!$D$7:$O$7</c:f>
              <c:numCache>
                <c:formatCode>_(* #,##0.00_);_(* \(#,##0.00\);_(* "-"??_);_(@_)</c:formatCode>
                <c:ptCount val="12"/>
                <c:pt idx="11" formatCode="_(* #,##0.0_);_(* \(#,##0.0\);_(* &quot;-&quot;??_);_(@_)">
                  <c:v>97.88</c:v>
                </c:pt>
              </c:numCache>
            </c:numRef>
          </c:val>
          <c:extLst xmlns:c16r2="http://schemas.microsoft.com/office/drawing/2015/06/chart">
            <c:ext xmlns:c16="http://schemas.microsoft.com/office/drawing/2014/chart" uri="{C3380CC4-5D6E-409C-BE32-E72D297353CC}">
              <c16:uniqueId val="{00000002-1A4B-4CB1-945A-8679FC455792}"/>
            </c:ext>
          </c:extLst>
        </c:ser>
        <c:dLbls>
          <c:dLblPos val="outEnd"/>
          <c:showLegendKey val="0"/>
          <c:showVal val="1"/>
          <c:showCatName val="0"/>
          <c:showSerName val="0"/>
          <c:showPercent val="0"/>
          <c:showBubbleSize val="0"/>
        </c:dLbls>
        <c:gapWidth val="219"/>
        <c:axId val="-963183568"/>
        <c:axId val="-963172144"/>
      </c:barChart>
      <c:catAx>
        <c:axId val="-96318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72144"/>
        <c:crosses val="autoZero"/>
        <c:auto val="1"/>
        <c:lblAlgn val="ctr"/>
        <c:lblOffset val="100"/>
        <c:noMultiLvlLbl val="0"/>
      </c:catAx>
      <c:valAx>
        <c:axId val="-9631721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3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MENCIONES DE LA UPRA EN MEDIOS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PROCESOS!$D$22:$O$22</c:f>
              <c:numCache>
                <c:formatCode>General</c:formatCode>
                <c:ptCount val="12"/>
                <c:pt idx="11" formatCode="_(* #,##0_);_(* \(#,##0\);_(* &quot;-&quot;??_);_(@_)">
                  <c:v>97</c:v>
                </c:pt>
              </c:numCache>
            </c:numRef>
          </c:val>
          <c:extLst xmlns:c16r2="http://schemas.microsoft.com/office/drawing/2015/06/chart">
            <c:ext xmlns:c16="http://schemas.microsoft.com/office/drawing/2014/chart" uri="{C3380CC4-5D6E-409C-BE32-E72D297353CC}">
              <c16:uniqueId val="{00000002-CA0A-4BCB-A1B2-247F7671DB3F}"/>
            </c:ext>
          </c:extLst>
        </c:ser>
        <c:dLbls>
          <c:showLegendKey val="0"/>
          <c:showVal val="0"/>
          <c:showCatName val="0"/>
          <c:showSerName val="0"/>
          <c:showPercent val="0"/>
          <c:showBubbleSize val="0"/>
        </c:dLbls>
        <c:gapWidth val="219"/>
        <c:axId val="-963166160"/>
        <c:axId val="-963165072"/>
      </c:barChart>
      <c:catAx>
        <c:axId val="-96316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5072"/>
        <c:crosses val="autoZero"/>
        <c:auto val="1"/>
        <c:lblAlgn val="ctr"/>
        <c:lblOffset val="100"/>
        <c:noMultiLvlLbl val="0"/>
      </c:catAx>
      <c:valAx>
        <c:axId val="-9631650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6160"/>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AVANCE EN LA GENERACIÓN DE PRODUCTOS DEL ÁMBITO TERRITORIAL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PROCESOS!$D$24:$O$24</c:f>
              <c:numCache>
                <c:formatCode>General</c:formatCode>
                <c:ptCount val="12"/>
                <c:pt idx="2" formatCode="_(* #,##0.0_);_(* \(#,##0.0\);_(* &quot;-&quot;??_);_(@_)">
                  <c:v>99.4</c:v>
                </c:pt>
                <c:pt idx="5" formatCode="_(* #,##0.0_);_(* \(#,##0.0\);_(* &quot;-&quot;??_);_(@_)">
                  <c:v>99.4</c:v>
                </c:pt>
                <c:pt idx="8" formatCode="_(* #,##0.0_);_(* \(#,##0.0\);_(* &quot;-&quot;??_);_(@_)">
                  <c:v>95.1</c:v>
                </c:pt>
                <c:pt idx="11" formatCode="_(* #,##0_);_(* \(#,##0\);_(* &quot;-&quot;??_);_(@_)">
                  <c:v>100</c:v>
                </c:pt>
              </c:numCache>
            </c:numRef>
          </c:val>
          <c:extLst xmlns:c16r2="http://schemas.microsoft.com/office/drawing/2015/06/chart">
            <c:ext xmlns:c16="http://schemas.microsoft.com/office/drawing/2014/chart" uri="{C3380CC4-5D6E-409C-BE32-E72D297353CC}">
              <c16:uniqueId val="{00000000-87D6-4A1A-8225-0DB7C1E855DC}"/>
            </c:ext>
          </c:extLst>
        </c:ser>
        <c:dLbls>
          <c:dLblPos val="outEnd"/>
          <c:showLegendKey val="0"/>
          <c:showVal val="1"/>
          <c:showCatName val="0"/>
          <c:showSerName val="0"/>
          <c:showPercent val="0"/>
          <c:showBubbleSize val="0"/>
        </c:dLbls>
        <c:gapWidth val="219"/>
        <c:axId val="-963189008"/>
        <c:axId val="-963181392"/>
      </c:barChart>
      <c:catAx>
        <c:axId val="-96318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1392"/>
        <c:crosses val="autoZero"/>
        <c:auto val="1"/>
        <c:lblAlgn val="ctr"/>
        <c:lblOffset val="100"/>
        <c:noMultiLvlLbl val="0"/>
      </c:catAx>
      <c:valAx>
        <c:axId val="-963181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9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ATENCIÓN DE SOLICITUDES DE BIENES</a:t>
            </a:r>
            <a:r>
              <a:rPr lang="es-CO" sz="1200" b="1" baseline="0"/>
              <a:t> </a:t>
            </a:r>
            <a:r>
              <a:rPr lang="es-CO" sz="1200" b="1"/>
              <a:t>DEVOLUTIVOS Y DE CONSUMO</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PROCESOS!$D$48:$O$48</c:f>
              <c:numCache>
                <c:formatCode>_(* #,##0_);_(* \(#,##0\);_(* "-"??_);_(@_)</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1A62-4E63-9DE6-54B8310AD60E}"/>
            </c:ext>
          </c:extLst>
        </c:ser>
        <c:dLbls>
          <c:showLegendKey val="0"/>
          <c:showVal val="0"/>
          <c:showCatName val="0"/>
          <c:showSerName val="0"/>
          <c:showPercent val="0"/>
          <c:showBubbleSize val="0"/>
        </c:dLbls>
        <c:gapWidth val="219"/>
        <c:axId val="-963163440"/>
        <c:axId val="-963187376"/>
      </c:barChart>
      <c:catAx>
        <c:axId val="-9631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7376"/>
        <c:crosses val="autoZero"/>
        <c:auto val="1"/>
        <c:lblAlgn val="ctr"/>
        <c:lblOffset val="100"/>
        <c:noMultiLvlLbl val="0"/>
      </c:catAx>
      <c:valAx>
        <c:axId val="-963187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63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NIVEL DE COMPROMISO PRESUPUESTAL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0000"/>
            </a:solidFill>
            <a:ln>
              <a:solidFill>
                <a:srgbClr val="FF0000"/>
              </a:solidFill>
            </a:ln>
            <a:effectLst/>
            <a:scene3d>
              <a:camera prst="orthographicFront"/>
              <a:lightRig rig="threePt" dir="t"/>
            </a:scene3d>
            <a:sp3d>
              <a:bevelT w="63500" h="63500"/>
            </a:sp3d>
          </c:spPr>
          <c:invertIfNegative val="0"/>
          <c:dPt>
            <c:idx val="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4254-484D-877B-E0134DE6CEF9}"/>
              </c:ext>
            </c:extLst>
          </c:dPt>
          <c:dPt>
            <c:idx val="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4254-484D-877B-E0134DE6CEF9}"/>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4254-484D-877B-E0134DE6CEF9}"/>
              </c:ext>
            </c:extLst>
          </c:dPt>
          <c:dPt>
            <c:idx val="3"/>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4254-484D-877B-E0134DE6CEF9}"/>
              </c:ext>
            </c:extLst>
          </c:dPt>
          <c:dPt>
            <c:idx val="4"/>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4254-484D-877B-E0134DE6CEF9}"/>
              </c:ext>
            </c:extLst>
          </c:dPt>
          <c:dPt>
            <c:idx val="5"/>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4254-484D-877B-E0134DE6CEF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PROCESOS!$D$31:$O$31</c:f>
              <c:numCache>
                <c:formatCode>_-* #,##0.0_-;\-* #,##0.0_-;_-* "-"_-;_-@_-</c:formatCode>
                <c:ptCount val="12"/>
                <c:pt idx="0">
                  <c:v>48.8</c:v>
                </c:pt>
                <c:pt idx="1">
                  <c:v>10.5</c:v>
                </c:pt>
                <c:pt idx="2">
                  <c:v>2.9</c:v>
                </c:pt>
                <c:pt idx="3">
                  <c:v>1.1000000000000001</c:v>
                </c:pt>
                <c:pt idx="4">
                  <c:v>2</c:v>
                </c:pt>
                <c:pt idx="5">
                  <c:v>0.4</c:v>
                </c:pt>
                <c:pt idx="6">
                  <c:v>-1.1000000000000001</c:v>
                </c:pt>
                <c:pt idx="7" formatCode="_-* #,##0.00_-;\-* #,##0.00_-;_-* &quot;-&quot;_-;_-@_-">
                  <c:v>0</c:v>
                </c:pt>
                <c:pt idx="8" formatCode="_-* #,##0.00_-;\-* #,##0.00_-;_-* &quot;-&quot;_-;_-@_-">
                  <c:v>0</c:v>
                </c:pt>
                <c:pt idx="9" formatCode="_-* #,##0.00_-;\-* #,##0.00_-;_-* &quot;-&quot;_-;_-@_-">
                  <c:v>0</c:v>
                </c:pt>
                <c:pt idx="10" formatCode="_-* #,##0.00_-;\-* #,##0.00_-;_-* &quot;-&quot;_-;_-@_-">
                  <c:v>0</c:v>
                </c:pt>
                <c:pt idx="11" formatCode="_-* #,##0.00_-;\-* #,##0.00_-;_-* &quot;-&quot;_-;_-@_-">
                  <c:v>0</c:v>
                </c:pt>
              </c:numCache>
            </c:numRef>
          </c:val>
          <c:extLst xmlns:c16r2="http://schemas.microsoft.com/office/drawing/2015/06/chart">
            <c:ext xmlns:c16="http://schemas.microsoft.com/office/drawing/2014/chart" uri="{C3380CC4-5D6E-409C-BE32-E72D297353CC}">
              <c16:uniqueId val="{00000004-88E5-4CC2-B5A3-EF2181EF33FC}"/>
            </c:ext>
          </c:extLst>
        </c:ser>
        <c:dLbls>
          <c:showLegendKey val="0"/>
          <c:showVal val="0"/>
          <c:showCatName val="0"/>
          <c:showSerName val="0"/>
          <c:showPercent val="0"/>
          <c:showBubbleSize val="0"/>
        </c:dLbls>
        <c:gapWidth val="219"/>
        <c:axId val="-963186288"/>
        <c:axId val="-963180304"/>
      </c:barChart>
      <c:catAx>
        <c:axId val="-96318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0304"/>
        <c:crosses val="autoZero"/>
        <c:auto val="1"/>
        <c:lblAlgn val="ctr"/>
        <c:lblOffset val="100"/>
        <c:noMultiLvlLbl val="0"/>
      </c:catAx>
      <c:valAx>
        <c:axId val="-963180304"/>
        <c:scaling>
          <c:orientation val="minMax"/>
        </c:scaling>
        <c:delete val="0"/>
        <c:axPos val="l"/>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318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8.xml.rels><?xml version="1.0" encoding="UTF-8" standalone="yes"?>
<Relationships xmlns="http://schemas.openxmlformats.org/package/2006/relationships"><Relationship Id="rId13" Type="http://schemas.openxmlformats.org/officeDocument/2006/relationships/chart" Target="../charts/chart68.xml"/><Relationship Id="rId18" Type="http://schemas.openxmlformats.org/officeDocument/2006/relationships/chart" Target="../charts/chart73.xml"/><Relationship Id="rId26" Type="http://schemas.openxmlformats.org/officeDocument/2006/relationships/chart" Target="../charts/chart81.xml"/><Relationship Id="rId39" Type="http://schemas.openxmlformats.org/officeDocument/2006/relationships/chart" Target="../charts/chart94.xml"/><Relationship Id="rId21" Type="http://schemas.openxmlformats.org/officeDocument/2006/relationships/chart" Target="../charts/chart76.xml"/><Relationship Id="rId34" Type="http://schemas.openxmlformats.org/officeDocument/2006/relationships/chart" Target="../charts/chart89.xml"/><Relationship Id="rId42" Type="http://schemas.openxmlformats.org/officeDocument/2006/relationships/chart" Target="../charts/chart97.xml"/><Relationship Id="rId47" Type="http://schemas.openxmlformats.org/officeDocument/2006/relationships/chart" Target="../charts/chart102.xml"/><Relationship Id="rId50" Type="http://schemas.openxmlformats.org/officeDocument/2006/relationships/chart" Target="../charts/chart105.xml"/><Relationship Id="rId7" Type="http://schemas.openxmlformats.org/officeDocument/2006/relationships/chart" Target="../charts/chart62.xml"/><Relationship Id="rId2" Type="http://schemas.openxmlformats.org/officeDocument/2006/relationships/chart" Target="../charts/chart57.xml"/><Relationship Id="rId16" Type="http://schemas.openxmlformats.org/officeDocument/2006/relationships/chart" Target="../charts/chart71.xml"/><Relationship Id="rId29" Type="http://schemas.openxmlformats.org/officeDocument/2006/relationships/chart" Target="../charts/chart84.xml"/><Relationship Id="rId11" Type="http://schemas.openxmlformats.org/officeDocument/2006/relationships/chart" Target="../charts/chart66.xml"/><Relationship Id="rId24" Type="http://schemas.openxmlformats.org/officeDocument/2006/relationships/chart" Target="../charts/chart79.xml"/><Relationship Id="rId32" Type="http://schemas.openxmlformats.org/officeDocument/2006/relationships/chart" Target="../charts/chart87.xml"/><Relationship Id="rId37" Type="http://schemas.openxmlformats.org/officeDocument/2006/relationships/chart" Target="../charts/chart92.xml"/><Relationship Id="rId40" Type="http://schemas.openxmlformats.org/officeDocument/2006/relationships/chart" Target="../charts/chart95.xml"/><Relationship Id="rId45" Type="http://schemas.openxmlformats.org/officeDocument/2006/relationships/chart" Target="../charts/chart100.xml"/><Relationship Id="rId5" Type="http://schemas.openxmlformats.org/officeDocument/2006/relationships/chart" Target="../charts/chart60.xml"/><Relationship Id="rId15" Type="http://schemas.openxmlformats.org/officeDocument/2006/relationships/chart" Target="../charts/chart70.xml"/><Relationship Id="rId23" Type="http://schemas.openxmlformats.org/officeDocument/2006/relationships/chart" Target="../charts/chart78.xml"/><Relationship Id="rId28" Type="http://schemas.openxmlformats.org/officeDocument/2006/relationships/chart" Target="../charts/chart83.xml"/><Relationship Id="rId36" Type="http://schemas.openxmlformats.org/officeDocument/2006/relationships/chart" Target="../charts/chart91.xml"/><Relationship Id="rId49" Type="http://schemas.openxmlformats.org/officeDocument/2006/relationships/chart" Target="../charts/chart104.xml"/><Relationship Id="rId10" Type="http://schemas.openxmlformats.org/officeDocument/2006/relationships/chart" Target="../charts/chart65.xml"/><Relationship Id="rId19" Type="http://schemas.openxmlformats.org/officeDocument/2006/relationships/chart" Target="../charts/chart74.xml"/><Relationship Id="rId31" Type="http://schemas.openxmlformats.org/officeDocument/2006/relationships/chart" Target="../charts/chart86.xml"/><Relationship Id="rId44" Type="http://schemas.openxmlformats.org/officeDocument/2006/relationships/chart" Target="../charts/chart99.xml"/><Relationship Id="rId52" Type="http://schemas.openxmlformats.org/officeDocument/2006/relationships/chart" Target="../charts/chart107.xml"/><Relationship Id="rId4" Type="http://schemas.openxmlformats.org/officeDocument/2006/relationships/chart" Target="../charts/chart59.xml"/><Relationship Id="rId9" Type="http://schemas.openxmlformats.org/officeDocument/2006/relationships/chart" Target="../charts/chart64.xml"/><Relationship Id="rId14" Type="http://schemas.openxmlformats.org/officeDocument/2006/relationships/chart" Target="../charts/chart69.xml"/><Relationship Id="rId22" Type="http://schemas.openxmlformats.org/officeDocument/2006/relationships/chart" Target="../charts/chart77.xml"/><Relationship Id="rId27" Type="http://schemas.openxmlformats.org/officeDocument/2006/relationships/chart" Target="../charts/chart82.xml"/><Relationship Id="rId30" Type="http://schemas.openxmlformats.org/officeDocument/2006/relationships/chart" Target="../charts/chart85.xml"/><Relationship Id="rId35" Type="http://schemas.openxmlformats.org/officeDocument/2006/relationships/chart" Target="../charts/chart90.xml"/><Relationship Id="rId43" Type="http://schemas.openxmlformats.org/officeDocument/2006/relationships/chart" Target="../charts/chart98.xml"/><Relationship Id="rId48" Type="http://schemas.openxmlformats.org/officeDocument/2006/relationships/chart" Target="../charts/chart103.xml"/><Relationship Id="rId8" Type="http://schemas.openxmlformats.org/officeDocument/2006/relationships/chart" Target="../charts/chart63.xml"/><Relationship Id="rId51" Type="http://schemas.openxmlformats.org/officeDocument/2006/relationships/chart" Target="../charts/chart106.xml"/><Relationship Id="rId3" Type="http://schemas.openxmlformats.org/officeDocument/2006/relationships/chart" Target="../charts/chart58.xml"/><Relationship Id="rId12" Type="http://schemas.openxmlformats.org/officeDocument/2006/relationships/chart" Target="../charts/chart67.xml"/><Relationship Id="rId17" Type="http://schemas.openxmlformats.org/officeDocument/2006/relationships/chart" Target="../charts/chart72.xml"/><Relationship Id="rId25" Type="http://schemas.openxmlformats.org/officeDocument/2006/relationships/chart" Target="../charts/chart80.xml"/><Relationship Id="rId33" Type="http://schemas.openxmlformats.org/officeDocument/2006/relationships/chart" Target="../charts/chart88.xml"/><Relationship Id="rId38" Type="http://schemas.openxmlformats.org/officeDocument/2006/relationships/chart" Target="../charts/chart93.xml"/><Relationship Id="rId46" Type="http://schemas.openxmlformats.org/officeDocument/2006/relationships/chart" Target="../charts/chart101.xml"/><Relationship Id="rId20" Type="http://schemas.openxmlformats.org/officeDocument/2006/relationships/chart" Target="../charts/chart75.xml"/><Relationship Id="rId41" Type="http://schemas.openxmlformats.org/officeDocument/2006/relationships/chart" Target="../charts/chart96.xml"/><Relationship Id="rId1" Type="http://schemas.openxmlformats.org/officeDocument/2006/relationships/chart" Target="../charts/chart56.xml"/><Relationship Id="rId6"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1</xdr:col>
      <xdr:colOff>1867957</xdr:colOff>
      <xdr:row>2</xdr:row>
      <xdr:rowOff>358776</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448982" cy="11641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47624</xdr:rowOff>
    </xdr:from>
    <xdr:to>
      <xdr:col>2</xdr:col>
      <xdr:colOff>657224</xdr:colOff>
      <xdr:row>2</xdr:row>
      <xdr:rowOff>295274</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49" y="47624"/>
          <a:ext cx="1609725" cy="733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3968F5E-7388-4C2C-959B-80B6E8B043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3594" cy="12173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14010</xdr:colOff>
      <xdr:row>4</xdr:row>
      <xdr:rowOff>79374</xdr:rowOff>
    </xdr:from>
    <xdr:to>
      <xdr:col>20</xdr:col>
      <xdr:colOff>3833</xdr:colOff>
      <xdr:row>8</xdr:row>
      <xdr:rowOff>724967</xdr:rowOff>
    </xdr:to>
    <xdr:graphicFrame macro="">
      <xdr:nvGraphicFramePr>
        <xdr:cNvPr id="5" name="Gráfico 4">
          <a:extLst>
            <a:ext uri="{FF2B5EF4-FFF2-40B4-BE49-F238E27FC236}">
              <a16:creationId xmlns="" xmlns:a16="http://schemas.microsoft.com/office/drawing/2014/main" id="{FDBEACD5-776C-F732-EECA-CB8663FF05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66797</xdr:colOff>
      <xdr:row>4</xdr:row>
      <xdr:rowOff>96424</xdr:rowOff>
    </xdr:from>
    <xdr:to>
      <xdr:col>31</xdr:col>
      <xdr:colOff>551348</xdr:colOff>
      <xdr:row>8</xdr:row>
      <xdr:rowOff>727310</xdr:rowOff>
    </xdr:to>
    <xdr:graphicFrame macro="">
      <xdr:nvGraphicFramePr>
        <xdr:cNvPr id="15" name="Gráfico 14">
          <a:extLst>
            <a:ext uri="{FF2B5EF4-FFF2-40B4-BE49-F238E27FC236}">
              <a16:creationId xmlns="" xmlns:a16="http://schemas.microsoft.com/office/drawing/2014/main" id="{8BEFE83D-33FF-4BA4-BBCB-098445A87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22533</xdr:colOff>
      <xdr:row>9</xdr:row>
      <xdr:rowOff>93591</xdr:rowOff>
    </xdr:from>
    <xdr:to>
      <xdr:col>20</xdr:col>
      <xdr:colOff>10975</xdr:colOff>
      <xdr:row>13</xdr:row>
      <xdr:rowOff>682244</xdr:rowOff>
    </xdr:to>
    <xdr:graphicFrame macro="">
      <xdr:nvGraphicFramePr>
        <xdr:cNvPr id="2" name="Gráfico 1">
          <a:extLst>
            <a:ext uri="{FF2B5EF4-FFF2-40B4-BE49-F238E27FC236}">
              <a16:creationId xmlns="" xmlns:a16="http://schemas.microsoft.com/office/drawing/2014/main" id="{15CA1FEA-3AAF-48FC-850D-B56EA55C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531976</xdr:colOff>
      <xdr:row>14</xdr:row>
      <xdr:rowOff>115350</xdr:rowOff>
    </xdr:from>
    <xdr:to>
      <xdr:col>19</xdr:col>
      <xdr:colOff>742668</xdr:colOff>
      <xdr:row>18</xdr:row>
      <xdr:rowOff>664061</xdr:rowOff>
    </xdr:to>
    <xdr:graphicFrame macro="">
      <xdr:nvGraphicFramePr>
        <xdr:cNvPr id="24" name="Gráfico 23">
          <a:extLst>
            <a:ext uri="{FF2B5EF4-FFF2-40B4-BE49-F238E27FC236}">
              <a16:creationId xmlns="" xmlns:a16="http://schemas.microsoft.com/office/drawing/2014/main" id="{8A2958AB-6F21-4E81-A6ED-0890CCBCB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60521</xdr:colOff>
      <xdr:row>9</xdr:row>
      <xdr:rowOff>106832</xdr:rowOff>
    </xdr:from>
    <xdr:to>
      <xdr:col>31</xdr:col>
      <xdr:colOff>545072</xdr:colOff>
      <xdr:row>13</xdr:row>
      <xdr:rowOff>666371</xdr:rowOff>
    </xdr:to>
    <xdr:graphicFrame macro="">
      <xdr:nvGraphicFramePr>
        <xdr:cNvPr id="26" name="Gráfico 25">
          <a:extLst>
            <a:ext uri="{FF2B5EF4-FFF2-40B4-BE49-F238E27FC236}">
              <a16:creationId xmlns="" xmlns:a16="http://schemas.microsoft.com/office/drawing/2014/main" id="{4188BB5A-EF82-49A6-A9C2-4EC2AA16C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41388</xdr:colOff>
      <xdr:row>14</xdr:row>
      <xdr:rowOff>100919</xdr:rowOff>
    </xdr:from>
    <xdr:to>
      <xdr:col>31</xdr:col>
      <xdr:colOff>532084</xdr:colOff>
      <xdr:row>18</xdr:row>
      <xdr:rowOff>620516</xdr:rowOff>
    </xdr:to>
    <xdr:graphicFrame macro="">
      <xdr:nvGraphicFramePr>
        <xdr:cNvPr id="27" name="Gráfico 26">
          <a:extLst>
            <a:ext uri="{FF2B5EF4-FFF2-40B4-BE49-F238E27FC236}">
              <a16:creationId xmlns="" xmlns:a16="http://schemas.microsoft.com/office/drawing/2014/main" id="{02F98A00-BCAC-4006-BDB4-DB1AE67E5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531976</xdr:colOff>
      <xdr:row>19</xdr:row>
      <xdr:rowOff>101059</xdr:rowOff>
    </xdr:from>
    <xdr:to>
      <xdr:col>19</xdr:col>
      <xdr:colOff>742668</xdr:colOff>
      <xdr:row>23</xdr:row>
      <xdr:rowOff>647814</xdr:rowOff>
    </xdr:to>
    <xdr:graphicFrame macro="">
      <xdr:nvGraphicFramePr>
        <xdr:cNvPr id="28" name="Gráfico 27">
          <a:extLst>
            <a:ext uri="{FF2B5EF4-FFF2-40B4-BE49-F238E27FC236}">
              <a16:creationId xmlns="" xmlns:a16="http://schemas.microsoft.com/office/drawing/2014/main" id="{76AE3DD9-CF60-4AB8-B2D7-91C6B3A78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33101</xdr:colOff>
      <xdr:row>19</xdr:row>
      <xdr:rowOff>116934</xdr:rowOff>
    </xdr:from>
    <xdr:to>
      <xdr:col>31</xdr:col>
      <xdr:colOff>517652</xdr:colOff>
      <xdr:row>23</xdr:row>
      <xdr:rowOff>651893</xdr:rowOff>
    </xdr:to>
    <xdr:graphicFrame macro="">
      <xdr:nvGraphicFramePr>
        <xdr:cNvPr id="29" name="Gráfico 28">
          <a:extLst>
            <a:ext uri="{FF2B5EF4-FFF2-40B4-BE49-F238E27FC236}">
              <a16:creationId xmlns="" xmlns:a16="http://schemas.microsoft.com/office/drawing/2014/main" id="{DD0F6689-30CA-44A7-AB8A-FEBC2C2C4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516101</xdr:colOff>
      <xdr:row>24</xdr:row>
      <xdr:rowOff>118051</xdr:rowOff>
    </xdr:from>
    <xdr:to>
      <xdr:col>19</xdr:col>
      <xdr:colOff>726793</xdr:colOff>
      <xdr:row>28</xdr:row>
      <xdr:rowOff>704658</xdr:rowOff>
    </xdr:to>
    <xdr:graphicFrame macro="">
      <xdr:nvGraphicFramePr>
        <xdr:cNvPr id="30" name="Gráfico 29">
          <a:extLst>
            <a:ext uri="{FF2B5EF4-FFF2-40B4-BE49-F238E27FC236}">
              <a16:creationId xmlns="" xmlns:a16="http://schemas.microsoft.com/office/drawing/2014/main" id="{E92D56F2-8880-47D2-9F15-959C57286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80726</xdr:colOff>
      <xdr:row>24</xdr:row>
      <xdr:rowOff>103619</xdr:rowOff>
    </xdr:from>
    <xdr:to>
      <xdr:col>31</xdr:col>
      <xdr:colOff>565277</xdr:colOff>
      <xdr:row>28</xdr:row>
      <xdr:rowOff>661111</xdr:rowOff>
    </xdr:to>
    <xdr:graphicFrame macro="">
      <xdr:nvGraphicFramePr>
        <xdr:cNvPr id="31" name="Gráfico 30">
          <a:extLst>
            <a:ext uri="{FF2B5EF4-FFF2-40B4-BE49-F238E27FC236}">
              <a16:creationId xmlns="" xmlns:a16="http://schemas.microsoft.com/office/drawing/2014/main" id="{CCFD42FA-902A-4184-A364-A451E337E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21542</xdr:colOff>
      <xdr:row>29</xdr:row>
      <xdr:rowOff>110244</xdr:rowOff>
    </xdr:from>
    <xdr:to>
      <xdr:col>20</xdr:col>
      <xdr:colOff>27142</xdr:colOff>
      <xdr:row>33</xdr:row>
      <xdr:rowOff>689679</xdr:rowOff>
    </xdr:to>
    <xdr:graphicFrame macro="">
      <xdr:nvGraphicFramePr>
        <xdr:cNvPr id="32" name="Gráfico 31">
          <a:extLst>
            <a:ext uri="{FF2B5EF4-FFF2-40B4-BE49-F238E27FC236}">
              <a16:creationId xmlns="" xmlns:a16="http://schemas.microsoft.com/office/drawing/2014/main" id="{528F229F-E0B1-47DC-B9D0-E3F9DB25B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47293</xdr:colOff>
      <xdr:row>29</xdr:row>
      <xdr:rowOff>143947</xdr:rowOff>
    </xdr:from>
    <xdr:to>
      <xdr:col>31</xdr:col>
      <xdr:colOff>568939</xdr:colOff>
      <xdr:row>33</xdr:row>
      <xdr:rowOff>694269</xdr:rowOff>
    </xdr:to>
    <xdr:graphicFrame macro="">
      <xdr:nvGraphicFramePr>
        <xdr:cNvPr id="33" name="Gráfico 32">
          <a:extLst>
            <a:ext uri="{FF2B5EF4-FFF2-40B4-BE49-F238E27FC236}">
              <a16:creationId xmlns="" xmlns:a16="http://schemas.microsoft.com/office/drawing/2014/main" id="{AA50DB5B-8337-4ADC-A5A6-FA9730F60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12857</xdr:colOff>
      <xdr:row>34</xdr:row>
      <xdr:rowOff>127010</xdr:rowOff>
    </xdr:from>
    <xdr:to>
      <xdr:col>20</xdr:col>
      <xdr:colOff>35097</xdr:colOff>
      <xdr:row>38</xdr:row>
      <xdr:rowOff>650919</xdr:rowOff>
    </xdr:to>
    <xdr:graphicFrame macro="">
      <xdr:nvGraphicFramePr>
        <xdr:cNvPr id="34" name="Gráfico 33">
          <a:extLst>
            <a:ext uri="{FF2B5EF4-FFF2-40B4-BE49-F238E27FC236}">
              <a16:creationId xmlns="" xmlns:a16="http://schemas.microsoft.com/office/drawing/2014/main" id="{F306C646-5318-4153-B10B-4962CD92B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42172</xdr:colOff>
      <xdr:row>34</xdr:row>
      <xdr:rowOff>125568</xdr:rowOff>
    </xdr:from>
    <xdr:to>
      <xdr:col>31</xdr:col>
      <xdr:colOff>534185</xdr:colOff>
      <xdr:row>38</xdr:row>
      <xdr:rowOff>620363</xdr:rowOff>
    </xdr:to>
    <xdr:graphicFrame macro="">
      <xdr:nvGraphicFramePr>
        <xdr:cNvPr id="35" name="Gráfico 34">
          <a:extLst>
            <a:ext uri="{FF2B5EF4-FFF2-40B4-BE49-F238E27FC236}">
              <a16:creationId xmlns="" xmlns:a16="http://schemas.microsoft.com/office/drawing/2014/main" id="{009E9947-0CC2-4475-9782-74C9CA47A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27288</xdr:colOff>
      <xdr:row>39</xdr:row>
      <xdr:rowOff>79375</xdr:rowOff>
    </xdr:from>
    <xdr:to>
      <xdr:col>20</xdr:col>
      <xdr:colOff>49528</xdr:colOff>
      <xdr:row>43</xdr:row>
      <xdr:rowOff>719446</xdr:rowOff>
    </xdr:to>
    <xdr:graphicFrame macro="">
      <xdr:nvGraphicFramePr>
        <xdr:cNvPr id="36" name="Gráfico 35">
          <a:extLst>
            <a:ext uri="{FF2B5EF4-FFF2-40B4-BE49-F238E27FC236}">
              <a16:creationId xmlns="" xmlns:a16="http://schemas.microsoft.com/office/drawing/2014/main" id="{531D50BF-7529-4651-B715-5844C07B8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63367</xdr:colOff>
      <xdr:row>39</xdr:row>
      <xdr:rowOff>78995</xdr:rowOff>
    </xdr:from>
    <xdr:to>
      <xdr:col>31</xdr:col>
      <xdr:colOff>535628</xdr:colOff>
      <xdr:row>43</xdr:row>
      <xdr:rowOff>690333</xdr:rowOff>
    </xdr:to>
    <xdr:graphicFrame macro="">
      <xdr:nvGraphicFramePr>
        <xdr:cNvPr id="37" name="Gráfico 36">
          <a:extLst>
            <a:ext uri="{FF2B5EF4-FFF2-40B4-BE49-F238E27FC236}">
              <a16:creationId xmlns="" xmlns:a16="http://schemas.microsoft.com/office/drawing/2014/main" id="{2A0A6B7C-951F-42F9-869D-1EACC90E6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27288</xdr:colOff>
      <xdr:row>44</xdr:row>
      <xdr:rowOff>106432</xdr:rowOff>
    </xdr:from>
    <xdr:to>
      <xdr:col>20</xdr:col>
      <xdr:colOff>49528</xdr:colOff>
      <xdr:row>48</xdr:row>
      <xdr:rowOff>702769</xdr:rowOff>
    </xdr:to>
    <xdr:graphicFrame macro="">
      <xdr:nvGraphicFramePr>
        <xdr:cNvPr id="38" name="Gráfico 37">
          <a:extLst>
            <a:ext uri="{FF2B5EF4-FFF2-40B4-BE49-F238E27FC236}">
              <a16:creationId xmlns="" xmlns:a16="http://schemas.microsoft.com/office/drawing/2014/main" id="{44165662-A35D-4984-A69D-537595B45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74913</xdr:colOff>
      <xdr:row>44</xdr:row>
      <xdr:rowOff>122307</xdr:rowOff>
    </xdr:from>
    <xdr:to>
      <xdr:col>31</xdr:col>
      <xdr:colOff>555833</xdr:colOff>
      <xdr:row>48</xdr:row>
      <xdr:rowOff>689530</xdr:rowOff>
    </xdr:to>
    <xdr:graphicFrame macro="">
      <xdr:nvGraphicFramePr>
        <xdr:cNvPr id="39" name="Gráfico 38">
          <a:extLst>
            <a:ext uri="{FF2B5EF4-FFF2-40B4-BE49-F238E27FC236}">
              <a16:creationId xmlns="" xmlns:a16="http://schemas.microsoft.com/office/drawing/2014/main" id="{A4BE5859-BFD6-41C6-BFD5-B94C92F95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49967</xdr:colOff>
      <xdr:row>49</xdr:row>
      <xdr:rowOff>63500</xdr:rowOff>
    </xdr:from>
    <xdr:to>
      <xdr:col>20</xdr:col>
      <xdr:colOff>58600</xdr:colOff>
      <xdr:row>53</xdr:row>
      <xdr:rowOff>692427</xdr:rowOff>
    </xdr:to>
    <xdr:graphicFrame macro="">
      <xdr:nvGraphicFramePr>
        <xdr:cNvPr id="40" name="Gráfico 39">
          <a:extLst>
            <a:ext uri="{FF2B5EF4-FFF2-40B4-BE49-F238E27FC236}">
              <a16:creationId xmlns="" xmlns:a16="http://schemas.microsoft.com/office/drawing/2014/main" id="{C7D5D22A-D2CD-419F-9416-3F6AECD2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97592</xdr:colOff>
      <xdr:row>49</xdr:row>
      <xdr:rowOff>79375</xdr:rowOff>
    </xdr:from>
    <xdr:to>
      <xdr:col>31</xdr:col>
      <xdr:colOff>564905</xdr:colOff>
      <xdr:row>53</xdr:row>
      <xdr:rowOff>696506</xdr:rowOff>
    </xdr:to>
    <xdr:graphicFrame macro="">
      <xdr:nvGraphicFramePr>
        <xdr:cNvPr id="41" name="Gráfico 40">
          <a:extLst>
            <a:ext uri="{FF2B5EF4-FFF2-40B4-BE49-F238E27FC236}">
              <a16:creationId xmlns="" xmlns:a16="http://schemas.microsoft.com/office/drawing/2014/main" id="{E08BE346-DF0F-4463-961D-214047FCD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36504</xdr:colOff>
      <xdr:row>4</xdr:row>
      <xdr:rowOff>239567</xdr:rowOff>
    </xdr:from>
    <xdr:to>
      <xdr:col>18</xdr:col>
      <xdr:colOff>765924</xdr:colOff>
      <xdr:row>8</xdr:row>
      <xdr:rowOff>699573</xdr:rowOff>
    </xdr:to>
    <xdr:graphicFrame macro="">
      <xdr:nvGraphicFramePr>
        <xdr:cNvPr id="2" name="Gráfico 1">
          <a:extLst>
            <a:ext uri="{FF2B5EF4-FFF2-40B4-BE49-F238E27FC236}">
              <a16:creationId xmlns="" xmlns:a16="http://schemas.microsoft.com/office/drawing/2014/main" id="{33FB14B9-09AB-4449-8216-193A6290D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64426</xdr:colOff>
      <xdr:row>4</xdr:row>
      <xdr:rowOff>213590</xdr:rowOff>
    </xdr:from>
    <xdr:to>
      <xdr:col>29</xdr:col>
      <xdr:colOff>545719</xdr:colOff>
      <xdr:row>8</xdr:row>
      <xdr:rowOff>673596</xdr:rowOff>
    </xdr:to>
    <xdr:graphicFrame macro="">
      <xdr:nvGraphicFramePr>
        <xdr:cNvPr id="3" name="Gráfico 2">
          <a:extLst>
            <a:ext uri="{FF2B5EF4-FFF2-40B4-BE49-F238E27FC236}">
              <a16:creationId xmlns="" xmlns:a16="http://schemas.microsoft.com/office/drawing/2014/main" id="{8993AFC2-135E-4A08-972E-8B943F68E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46767</xdr:colOff>
      <xdr:row>9</xdr:row>
      <xdr:rowOff>111719</xdr:rowOff>
    </xdr:from>
    <xdr:to>
      <xdr:col>18</xdr:col>
      <xdr:colOff>750455</xdr:colOff>
      <xdr:row>13</xdr:row>
      <xdr:rowOff>605500</xdr:rowOff>
    </xdr:to>
    <xdr:graphicFrame macro="">
      <xdr:nvGraphicFramePr>
        <xdr:cNvPr id="4" name="Gráfico 3">
          <a:extLst>
            <a:ext uri="{FF2B5EF4-FFF2-40B4-BE49-F238E27FC236}">
              <a16:creationId xmlns="" xmlns:a16="http://schemas.microsoft.com/office/drawing/2014/main" id="{6570D878-0951-40FF-A0BC-5DA83BBDB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36946</xdr:colOff>
      <xdr:row>14</xdr:row>
      <xdr:rowOff>150644</xdr:rowOff>
    </xdr:from>
    <xdr:to>
      <xdr:col>18</xdr:col>
      <xdr:colOff>736024</xdr:colOff>
      <xdr:row>18</xdr:row>
      <xdr:rowOff>634601</xdr:rowOff>
    </xdr:to>
    <xdr:graphicFrame macro="">
      <xdr:nvGraphicFramePr>
        <xdr:cNvPr id="5" name="Gráfico 4">
          <a:extLst>
            <a:ext uri="{FF2B5EF4-FFF2-40B4-BE49-F238E27FC236}">
              <a16:creationId xmlns="" xmlns:a16="http://schemas.microsoft.com/office/drawing/2014/main" id="{98EA8A18-09D1-49D4-9021-4FB7883C2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87134</xdr:colOff>
      <xdr:row>9</xdr:row>
      <xdr:rowOff>112260</xdr:rowOff>
    </xdr:from>
    <xdr:to>
      <xdr:col>29</xdr:col>
      <xdr:colOff>568427</xdr:colOff>
      <xdr:row>13</xdr:row>
      <xdr:rowOff>606041</xdr:rowOff>
    </xdr:to>
    <xdr:graphicFrame macro="">
      <xdr:nvGraphicFramePr>
        <xdr:cNvPr id="6" name="Gráfico 5">
          <a:extLst>
            <a:ext uri="{FF2B5EF4-FFF2-40B4-BE49-F238E27FC236}">
              <a16:creationId xmlns="" xmlns:a16="http://schemas.microsoft.com/office/drawing/2014/main" id="{D75D139E-4612-4789-AB5C-4C5B84B03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66263</xdr:colOff>
      <xdr:row>14</xdr:row>
      <xdr:rowOff>176559</xdr:rowOff>
    </xdr:from>
    <xdr:to>
      <xdr:col>29</xdr:col>
      <xdr:colOff>547556</xdr:colOff>
      <xdr:row>18</xdr:row>
      <xdr:rowOff>660516</xdr:rowOff>
    </xdr:to>
    <xdr:graphicFrame macro="">
      <xdr:nvGraphicFramePr>
        <xdr:cNvPr id="7" name="Gráfico 6">
          <a:extLst>
            <a:ext uri="{FF2B5EF4-FFF2-40B4-BE49-F238E27FC236}">
              <a16:creationId xmlns="" xmlns:a16="http://schemas.microsoft.com/office/drawing/2014/main" id="{A415A3C7-EE73-4CC2-92A5-0C45556E1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38480</xdr:colOff>
      <xdr:row>19</xdr:row>
      <xdr:rowOff>178095</xdr:rowOff>
    </xdr:from>
    <xdr:to>
      <xdr:col>18</xdr:col>
      <xdr:colOff>750455</xdr:colOff>
      <xdr:row>23</xdr:row>
      <xdr:rowOff>662051</xdr:rowOff>
    </xdr:to>
    <xdr:graphicFrame macro="">
      <xdr:nvGraphicFramePr>
        <xdr:cNvPr id="8" name="Gráfico 7">
          <a:extLst>
            <a:ext uri="{FF2B5EF4-FFF2-40B4-BE49-F238E27FC236}">
              <a16:creationId xmlns="" xmlns:a16="http://schemas.microsoft.com/office/drawing/2014/main" id="{D891B5E4-1ADD-4FB3-A6A2-B0D05056F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60552</xdr:colOff>
      <xdr:row>19</xdr:row>
      <xdr:rowOff>206958</xdr:rowOff>
    </xdr:from>
    <xdr:to>
      <xdr:col>29</xdr:col>
      <xdr:colOff>541845</xdr:colOff>
      <xdr:row>23</xdr:row>
      <xdr:rowOff>690914</xdr:rowOff>
    </xdr:to>
    <xdr:graphicFrame macro="">
      <xdr:nvGraphicFramePr>
        <xdr:cNvPr id="9" name="Gráfico 8">
          <a:extLst>
            <a:ext uri="{FF2B5EF4-FFF2-40B4-BE49-F238E27FC236}">
              <a16:creationId xmlns="" xmlns:a16="http://schemas.microsoft.com/office/drawing/2014/main" id="{8A861DD1-F828-4BEA-9A7D-5804484EF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35594</xdr:colOff>
      <xdr:row>24</xdr:row>
      <xdr:rowOff>157216</xdr:rowOff>
    </xdr:from>
    <xdr:to>
      <xdr:col>18</xdr:col>
      <xdr:colOff>736023</xdr:colOff>
      <xdr:row>28</xdr:row>
      <xdr:rowOff>656830</xdr:rowOff>
    </xdr:to>
    <xdr:graphicFrame macro="">
      <xdr:nvGraphicFramePr>
        <xdr:cNvPr id="25" name="Gráfico 24">
          <a:extLst>
            <a:ext uri="{FF2B5EF4-FFF2-40B4-BE49-F238E27FC236}">
              <a16:creationId xmlns="" xmlns:a16="http://schemas.microsoft.com/office/drawing/2014/main" id="{236BDF7B-DE37-4497-B4F2-35F1188A4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101636</xdr:colOff>
      <xdr:row>24</xdr:row>
      <xdr:rowOff>171646</xdr:rowOff>
    </xdr:from>
    <xdr:to>
      <xdr:col>29</xdr:col>
      <xdr:colOff>582929</xdr:colOff>
      <xdr:row>28</xdr:row>
      <xdr:rowOff>671260</xdr:rowOff>
    </xdr:to>
    <xdr:graphicFrame macro="">
      <xdr:nvGraphicFramePr>
        <xdr:cNvPr id="26" name="Gráfico 25">
          <a:extLst>
            <a:ext uri="{FF2B5EF4-FFF2-40B4-BE49-F238E27FC236}">
              <a16:creationId xmlns="" xmlns:a16="http://schemas.microsoft.com/office/drawing/2014/main" id="{CC76C9AA-7255-482B-9960-832F3947F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59261</xdr:colOff>
      <xdr:row>29</xdr:row>
      <xdr:rowOff>176253</xdr:rowOff>
    </xdr:from>
    <xdr:to>
      <xdr:col>18</xdr:col>
      <xdr:colOff>750455</xdr:colOff>
      <xdr:row>33</xdr:row>
      <xdr:rowOff>705652</xdr:rowOff>
    </xdr:to>
    <xdr:graphicFrame macro="">
      <xdr:nvGraphicFramePr>
        <xdr:cNvPr id="27" name="Gráfico 26">
          <a:extLst>
            <a:ext uri="{FF2B5EF4-FFF2-40B4-BE49-F238E27FC236}">
              <a16:creationId xmlns="" xmlns:a16="http://schemas.microsoft.com/office/drawing/2014/main" id="{5F5659A4-9ED5-4C3A-9A3A-A12DFF104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78607</xdr:colOff>
      <xdr:row>29</xdr:row>
      <xdr:rowOff>210951</xdr:rowOff>
    </xdr:from>
    <xdr:to>
      <xdr:col>29</xdr:col>
      <xdr:colOff>559900</xdr:colOff>
      <xdr:row>33</xdr:row>
      <xdr:rowOff>740350</xdr:rowOff>
    </xdr:to>
    <xdr:graphicFrame macro="">
      <xdr:nvGraphicFramePr>
        <xdr:cNvPr id="28" name="Gráfico 27">
          <a:extLst>
            <a:ext uri="{FF2B5EF4-FFF2-40B4-BE49-F238E27FC236}">
              <a16:creationId xmlns="" xmlns:a16="http://schemas.microsoft.com/office/drawing/2014/main" id="{A96125E0-31E5-4FC2-A42A-D20B034D0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417584</xdr:colOff>
      <xdr:row>35</xdr:row>
      <xdr:rowOff>70652</xdr:rowOff>
    </xdr:from>
    <xdr:to>
      <xdr:col>28</xdr:col>
      <xdr:colOff>2301</xdr:colOff>
      <xdr:row>73</xdr:row>
      <xdr:rowOff>63561</xdr:rowOff>
    </xdr:to>
    <xdr:graphicFrame macro="">
      <xdr:nvGraphicFramePr>
        <xdr:cNvPr id="29" name="Gráfico 28">
          <a:extLst>
            <a:ext uri="{FF2B5EF4-FFF2-40B4-BE49-F238E27FC236}">
              <a16:creationId xmlns="" xmlns:a16="http://schemas.microsoft.com/office/drawing/2014/main" id="{834F183E-C4DD-146A-9125-F95D8A4499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393955</xdr:colOff>
      <xdr:row>4</xdr:row>
      <xdr:rowOff>430788</xdr:rowOff>
    </xdr:from>
    <xdr:to>
      <xdr:col>18</xdr:col>
      <xdr:colOff>720677</xdr:colOff>
      <xdr:row>8</xdr:row>
      <xdr:rowOff>619730</xdr:rowOff>
    </xdr:to>
    <xdr:graphicFrame macro="">
      <xdr:nvGraphicFramePr>
        <xdr:cNvPr id="2" name="Gráfico 1">
          <a:extLst>
            <a:ext uri="{FF2B5EF4-FFF2-40B4-BE49-F238E27FC236}">
              <a16:creationId xmlns="" xmlns:a16="http://schemas.microsoft.com/office/drawing/2014/main" id="{B2C02D2A-8312-4BA3-ADCD-3AAE6BA63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176654</xdr:colOff>
      <xdr:row>4</xdr:row>
      <xdr:rowOff>424295</xdr:rowOff>
    </xdr:from>
    <xdr:to>
      <xdr:col>29</xdr:col>
      <xdr:colOff>655059</xdr:colOff>
      <xdr:row>8</xdr:row>
      <xdr:rowOff>613237</xdr:rowOff>
    </xdr:to>
    <xdr:graphicFrame macro="">
      <xdr:nvGraphicFramePr>
        <xdr:cNvPr id="3" name="Gráfico 2">
          <a:extLst>
            <a:ext uri="{FF2B5EF4-FFF2-40B4-BE49-F238E27FC236}">
              <a16:creationId xmlns="" xmlns:a16="http://schemas.microsoft.com/office/drawing/2014/main" id="{46F548BD-1221-40A4-B0EA-B3D44B874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401154</xdr:colOff>
      <xdr:row>9</xdr:row>
      <xdr:rowOff>248524</xdr:rowOff>
    </xdr:from>
    <xdr:to>
      <xdr:col>18</xdr:col>
      <xdr:colOff>751201</xdr:colOff>
      <xdr:row>13</xdr:row>
      <xdr:rowOff>456300</xdr:rowOff>
    </xdr:to>
    <xdr:graphicFrame macro="">
      <xdr:nvGraphicFramePr>
        <xdr:cNvPr id="4" name="Gráfico 3">
          <a:extLst>
            <a:ext uri="{FF2B5EF4-FFF2-40B4-BE49-F238E27FC236}">
              <a16:creationId xmlns="" xmlns:a16="http://schemas.microsoft.com/office/drawing/2014/main" id="{CF80D499-F2B0-4121-9FCD-15A8FE4A7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427734</xdr:colOff>
      <xdr:row>14</xdr:row>
      <xdr:rowOff>269034</xdr:rowOff>
    </xdr:from>
    <xdr:to>
      <xdr:col>19</xdr:col>
      <xdr:colOff>1347</xdr:colOff>
      <xdr:row>18</xdr:row>
      <xdr:rowOff>469957</xdr:rowOff>
    </xdr:to>
    <xdr:graphicFrame macro="">
      <xdr:nvGraphicFramePr>
        <xdr:cNvPr id="5" name="Gráfico 4">
          <a:extLst>
            <a:ext uri="{FF2B5EF4-FFF2-40B4-BE49-F238E27FC236}">
              <a16:creationId xmlns="" xmlns:a16="http://schemas.microsoft.com/office/drawing/2014/main" id="{14B36C4F-E8CA-47E1-980A-F572862C7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137017</xdr:colOff>
      <xdr:row>9</xdr:row>
      <xdr:rowOff>268116</xdr:rowOff>
    </xdr:from>
    <xdr:to>
      <xdr:col>29</xdr:col>
      <xdr:colOff>615422</xdr:colOff>
      <xdr:row>13</xdr:row>
      <xdr:rowOff>475892</xdr:rowOff>
    </xdr:to>
    <xdr:graphicFrame macro="">
      <xdr:nvGraphicFramePr>
        <xdr:cNvPr id="6" name="Gráfico 5">
          <a:extLst>
            <a:ext uri="{FF2B5EF4-FFF2-40B4-BE49-F238E27FC236}">
              <a16:creationId xmlns="" xmlns:a16="http://schemas.microsoft.com/office/drawing/2014/main" id="{F743F3AE-965E-495F-9ED0-B32BDA810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97530</xdr:colOff>
      <xdr:row>14</xdr:row>
      <xdr:rowOff>304187</xdr:rowOff>
    </xdr:from>
    <xdr:to>
      <xdr:col>29</xdr:col>
      <xdr:colOff>575935</xdr:colOff>
      <xdr:row>18</xdr:row>
      <xdr:rowOff>505110</xdr:rowOff>
    </xdr:to>
    <xdr:graphicFrame macro="">
      <xdr:nvGraphicFramePr>
        <xdr:cNvPr id="7" name="Gráfico 6">
          <a:extLst>
            <a:ext uri="{FF2B5EF4-FFF2-40B4-BE49-F238E27FC236}">
              <a16:creationId xmlns="" xmlns:a16="http://schemas.microsoft.com/office/drawing/2014/main" id="{BE13E9FB-2554-40C1-B6DB-A0045A5E2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2054</xdr:colOff>
      <xdr:row>19</xdr:row>
      <xdr:rowOff>244736</xdr:rowOff>
    </xdr:from>
    <xdr:to>
      <xdr:col>19</xdr:col>
      <xdr:colOff>23366</xdr:colOff>
      <xdr:row>23</xdr:row>
      <xdr:rowOff>451261</xdr:rowOff>
    </xdr:to>
    <xdr:graphicFrame macro="">
      <xdr:nvGraphicFramePr>
        <xdr:cNvPr id="8" name="Gráfico 7">
          <a:extLst>
            <a:ext uri="{FF2B5EF4-FFF2-40B4-BE49-F238E27FC236}">
              <a16:creationId xmlns="" xmlns:a16="http://schemas.microsoft.com/office/drawing/2014/main" id="{70601F55-CE14-4870-8952-4F72DB231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68439</xdr:colOff>
      <xdr:row>19</xdr:row>
      <xdr:rowOff>244736</xdr:rowOff>
    </xdr:from>
    <xdr:to>
      <xdr:col>29</xdr:col>
      <xdr:colOff>546844</xdr:colOff>
      <xdr:row>23</xdr:row>
      <xdr:rowOff>451261</xdr:rowOff>
    </xdr:to>
    <xdr:graphicFrame macro="">
      <xdr:nvGraphicFramePr>
        <xdr:cNvPr id="9" name="Gráfico 8">
          <a:extLst>
            <a:ext uri="{FF2B5EF4-FFF2-40B4-BE49-F238E27FC236}">
              <a16:creationId xmlns="" xmlns:a16="http://schemas.microsoft.com/office/drawing/2014/main" id="{35F61205-B947-44A4-9FC5-7B5272102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27599</xdr:colOff>
      <xdr:row>24</xdr:row>
      <xdr:rowOff>323986</xdr:rowOff>
    </xdr:from>
    <xdr:to>
      <xdr:col>19</xdr:col>
      <xdr:colOff>48911</xdr:colOff>
      <xdr:row>28</xdr:row>
      <xdr:rowOff>566036</xdr:rowOff>
    </xdr:to>
    <xdr:graphicFrame macro="">
      <xdr:nvGraphicFramePr>
        <xdr:cNvPr id="10" name="Gráfico 9">
          <a:extLst>
            <a:ext uri="{FF2B5EF4-FFF2-40B4-BE49-F238E27FC236}">
              <a16:creationId xmlns="" xmlns:a16="http://schemas.microsoft.com/office/drawing/2014/main" id="{7343FF46-37A9-4074-B1C7-252AF7F50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90041</xdr:colOff>
      <xdr:row>24</xdr:row>
      <xdr:rowOff>323986</xdr:rowOff>
    </xdr:from>
    <xdr:to>
      <xdr:col>29</xdr:col>
      <xdr:colOff>663696</xdr:colOff>
      <xdr:row>28</xdr:row>
      <xdr:rowOff>566036</xdr:rowOff>
    </xdr:to>
    <xdr:graphicFrame macro="">
      <xdr:nvGraphicFramePr>
        <xdr:cNvPr id="11" name="Gráfico 10">
          <a:extLst>
            <a:ext uri="{FF2B5EF4-FFF2-40B4-BE49-F238E27FC236}">
              <a16:creationId xmlns="" xmlns:a16="http://schemas.microsoft.com/office/drawing/2014/main" id="{6E3FC505-1F92-4995-9958-05A3DF692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513173</xdr:colOff>
      <xdr:row>29</xdr:row>
      <xdr:rowOff>279211</xdr:rowOff>
    </xdr:from>
    <xdr:to>
      <xdr:col>28</xdr:col>
      <xdr:colOff>308481</xdr:colOff>
      <xdr:row>56</xdr:row>
      <xdr:rowOff>125772</xdr:rowOff>
    </xdr:to>
    <xdr:graphicFrame macro="">
      <xdr:nvGraphicFramePr>
        <xdr:cNvPr id="12" name="Gráfico 11">
          <a:extLst>
            <a:ext uri="{FF2B5EF4-FFF2-40B4-BE49-F238E27FC236}">
              <a16:creationId xmlns="" xmlns:a16="http://schemas.microsoft.com/office/drawing/2014/main" id="{CBEB8062-680F-4D00-AA4D-B2F965EE7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7352</xdr:colOff>
      <xdr:row>4</xdr:row>
      <xdr:rowOff>144637</xdr:rowOff>
    </xdr:from>
    <xdr:to>
      <xdr:col>18</xdr:col>
      <xdr:colOff>675968</xdr:colOff>
      <xdr:row>8</xdr:row>
      <xdr:rowOff>607396</xdr:rowOff>
    </xdr:to>
    <xdr:graphicFrame macro="">
      <xdr:nvGraphicFramePr>
        <xdr:cNvPr id="2" name="Gráfico 1">
          <a:extLst>
            <a:ext uri="{FF2B5EF4-FFF2-40B4-BE49-F238E27FC236}">
              <a16:creationId xmlns="" xmlns:a16="http://schemas.microsoft.com/office/drawing/2014/main" id="{68959F90-EBDA-4286-B804-17976E706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88634</xdr:colOff>
      <xdr:row>4</xdr:row>
      <xdr:rowOff>144693</xdr:rowOff>
    </xdr:from>
    <xdr:to>
      <xdr:col>29</xdr:col>
      <xdr:colOff>573185</xdr:colOff>
      <xdr:row>8</xdr:row>
      <xdr:rowOff>609353</xdr:rowOff>
    </xdr:to>
    <xdr:graphicFrame macro="">
      <xdr:nvGraphicFramePr>
        <xdr:cNvPr id="3" name="Gráfico 2">
          <a:extLst>
            <a:ext uri="{FF2B5EF4-FFF2-40B4-BE49-F238E27FC236}">
              <a16:creationId xmlns="" xmlns:a16="http://schemas.microsoft.com/office/drawing/2014/main" id="{419AA3ED-FF61-4845-B178-D1B9B9DE4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484917</xdr:colOff>
      <xdr:row>9</xdr:row>
      <xdr:rowOff>152687</xdr:rowOff>
    </xdr:from>
    <xdr:to>
      <xdr:col>18</xdr:col>
      <xdr:colOff>675968</xdr:colOff>
      <xdr:row>13</xdr:row>
      <xdr:rowOff>625518</xdr:rowOff>
    </xdr:to>
    <xdr:graphicFrame macro="">
      <xdr:nvGraphicFramePr>
        <xdr:cNvPr id="4" name="Gráfico 3">
          <a:extLst>
            <a:ext uri="{FF2B5EF4-FFF2-40B4-BE49-F238E27FC236}">
              <a16:creationId xmlns="" xmlns:a16="http://schemas.microsoft.com/office/drawing/2014/main" id="{C274AB84-6745-46FF-A991-F7F971F6A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1956</xdr:colOff>
      <xdr:row>14</xdr:row>
      <xdr:rowOff>159488</xdr:rowOff>
    </xdr:from>
    <xdr:to>
      <xdr:col>18</xdr:col>
      <xdr:colOff>675969</xdr:colOff>
      <xdr:row>18</xdr:row>
      <xdr:rowOff>631341</xdr:rowOff>
    </xdr:to>
    <xdr:graphicFrame macro="">
      <xdr:nvGraphicFramePr>
        <xdr:cNvPr id="5" name="Gráfico 4">
          <a:extLst>
            <a:ext uri="{FF2B5EF4-FFF2-40B4-BE49-F238E27FC236}">
              <a16:creationId xmlns="" xmlns:a16="http://schemas.microsoft.com/office/drawing/2014/main" id="{0A9BD131-1305-41B6-817E-52EAF4551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98773</xdr:colOff>
      <xdr:row>9</xdr:row>
      <xdr:rowOff>107141</xdr:rowOff>
    </xdr:from>
    <xdr:to>
      <xdr:col>29</xdr:col>
      <xdr:colOff>583324</xdr:colOff>
      <xdr:row>13</xdr:row>
      <xdr:rowOff>579972</xdr:rowOff>
    </xdr:to>
    <xdr:graphicFrame macro="">
      <xdr:nvGraphicFramePr>
        <xdr:cNvPr id="6" name="Gráfico 5">
          <a:extLst>
            <a:ext uri="{FF2B5EF4-FFF2-40B4-BE49-F238E27FC236}">
              <a16:creationId xmlns="" xmlns:a16="http://schemas.microsoft.com/office/drawing/2014/main" id="{116A2FD9-CC1D-40EA-BB6D-4A130DD7D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105834</xdr:colOff>
      <xdr:row>14</xdr:row>
      <xdr:rowOff>125816</xdr:rowOff>
    </xdr:from>
    <xdr:to>
      <xdr:col>29</xdr:col>
      <xdr:colOff>590385</xdr:colOff>
      <xdr:row>18</xdr:row>
      <xdr:rowOff>597669</xdr:rowOff>
    </xdr:to>
    <xdr:graphicFrame macro="">
      <xdr:nvGraphicFramePr>
        <xdr:cNvPr id="7" name="Gráfico 6">
          <a:extLst>
            <a:ext uri="{FF2B5EF4-FFF2-40B4-BE49-F238E27FC236}">
              <a16:creationId xmlns="" xmlns:a16="http://schemas.microsoft.com/office/drawing/2014/main" id="{92D9B085-6214-4D1F-8C12-84AE0B934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9618</xdr:colOff>
      <xdr:row>19</xdr:row>
      <xdr:rowOff>170181</xdr:rowOff>
    </xdr:from>
    <xdr:to>
      <xdr:col>18</xdr:col>
      <xdr:colOff>675969</xdr:colOff>
      <xdr:row>23</xdr:row>
      <xdr:rowOff>642033</xdr:rowOff>
    </xdr:to>
    <xdr:graphicFrame macro="">
      <xdr:nvGraphicFramePr>
        <xdr:cNvPr id="8" name="Gráfico 7">
          <a:extLst>
            <a:ext uri="{FF2B5EF4-FFF2-40B4-BE49-F238E27FC236}">
              <a16:creationId xmlns="" xmlns:a16="http://schemas.microsoft.com/office/drawing/2014/main" id="{29CD2DA4-101F-459D-96F6-E06001649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112692</xdr:colOff>
      <xdr:row>19</xdr:row>
      <xdr:rowOff>108730</xdr:rowOff>
    </xdr:from>
    <xdr:to>
      <xdr:col>29</xdr:col>
      <xdr:colOff>597243</xdr:colOff>
      <xdr:row>23</xdr:row>
      <xdr:rowOff>580582</xdr:rowOff>
    </xdr:to>
    <xdr:graphicFrame macro="">
      <xdr:nvGraphicFramePr>
        <xdr:cNvPr id="9" name="Gráfico 8">
          <a:extLst>
            <a:ext uri="{FF2B5EF4-FFF2-40B4-BE49-F238E27FC236}">
              <a16:creationId xmlns="" xmlns:a16="http://schemas.microsoft.com/office/drawing/2014/main" id="{6734B825-8C3A-4258-BBD9-765129155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11349</xdr:colOff>
      <xdr:row>24</xdr:row>
      <xdr:rowOff>169318</xdr:rowOff>
    </xdr:from>
    <xdr:to>
      <xdr:col>18</xdr:col>
      <xdr:colOff>691331</xdr:colOff>
      <xdr:row>28</xdr:row>
      <xdr:rowOff>647053</xdr:rowOff>
    </xdr:to>
    <xdr:graphicFrame macro="">
      <xdr:nvGraphicFramePr>
        <xdr:cNvPr id="10" name="Gráfico 9">
          <a:extLst>
            <a:ext uri="{FF2B5EF4-FFF2-40B4-BE49-F238E27FC236}">
              <a16:creationId xmlns="" xmlns:a16="http://schemas.microsoft.com/office/drawing/2014/main" id="{F8B13C0A-1FB0-4C24-877E-3E116E0D3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79756</xdr:colOff>
      <xdr:row>24</xdr:row>
      <xdr:rowOff>107868</xdr:rowOff>
    </xdr:from>
    <xdr:to>
      <xdr:col>29</xdr:col>
      <xdr:colOff>564307</xdr:colOff>
      <xdr:row>28</xdr:row>
      <xdr:rowOff>585603</xdr:rowOff>
    </xdr:to>
    <xdr:graphicFrame macro="">
      <xdr:nvGraphicFramePr>
        <xdr:cNvPr id="11" name="Gráfico 10">
          <a:extLst>
            <a:ext uri="{FF2B5EF4-FFF2-40B4-BE49-F238E27FC236}">
              <a16:creationId xmlns="" xmlns:a16="http://schemas.microsoft.com/office/drawing/2014/main" id="{A7102CA6-B33F-4442-A988-47A7E63E6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403871</xdr:colOff>
      <xdr:row>29</xdr:row>
      <xdr:rowOff>215816</xdr:rowOff>
    </xdr:from>
    <xdr:to>
      <xdr:col>28</xdr:col>
      <xdr:colOff>187431</xdr:colOff>
      <xdr:row>56</xdr:row>
      <xdr:rowOff>182976</xdr:rowOff>
    </xdr:to>
    <xdr:graphicFrame macro="">
      <xdr:nvGraphicFramePr>
        <xdr:cNvPr id="12" name="Gráfico 11">
          <a:extLst>
            <a:ext uri="{FF2B5EF4-FFF2-40B4-BE49-F238E27FC236}">
              <a16:creationId xmlns="" xmlns:a16="http://schemas.microsoft.com/office/drawing/2014/main" id="{1D3CA4C3-F0EA-43A5-B1B6-C053E8B3D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475811</xdr:colOff>
      <xdr:row>3</xdr:row>
      <xdr:rowOff>1410184</xdr:rowOff>
    </xdr:from>
    <xdr:to>
      <xdr:col>24</xdr:col>
      <xdr:colOff>577207</xdr:colOff>
      <xdr:row>4</xdr:row>
      <xdr:rowOff>1589403</xdr:rowOff>
    </xdr:to>
    <xdr:graphicFrame macro="">
      <xdr:nvGraphicFramePr>
        <xdr:cNvPr id="2" name="Gráfico 1">
          <a:extLst>
            <a:ext uri="{FF2B5EF4-FFF2-40B4-BE49-F238E27FC236}">
              <a16:creationId xmlns="" xmlns:a16="http://schemas.microsoft.com/office/drawing/2014/main" id="{7A70CE3F-18D1-4ECF-96C0-915C0B302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472738</xdr:colOff>
      <xdr:row>5</xdr:row>
      <xdr:rowOff>0</xdr:rowOff>
    </xdr:from>
    <xdr:to>
      <xdr:col>24</xdr:col>
      <xdr:colOff>574134</xdr:colOff>
      <xdr:row>5</xdr:row>
      <xdr:rowOff>1597742</xdr:rowOff>
    </xdr:to>
    <xdr:graphicFrame macro="">
      <xdr:nvGraphicFramePr>
        <xdr:cNvPr id="3" name="Gráfico 2">
          <a:extLst>
            <a:ext uri="{FF2B5EF4-FFF2-40B4-BE49-F238E27FC236}">
              <a16:creationId xmlns="" xmlns:a16="http://schemas.microsoft.com/office/drawing/2014/main" id="{6CC4630F-96D3-4055-A33D-17FA92A6F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7</xdr:row>
      <xdr:rowOff>0</xdr:rowOff>
    </xdr:from>
    <xdr:to>
      <xdr:col>24</xdr:col>
      <xdr:colOff>577646</xdr:colOff>
      <xdr:row>7</xdr:row>
      <xdr:rowOff>1597742</xdr:rowOff>
    </xdr:to>
    <xdr:graphicFrame macro="">
      <xdr:nvGraphicFramePr>
        <xdr:cNvPr id="4" name="Gráfico 3">
          <a:extLst>
            <a:ext uri="{FF2B5EF4-FFF2-40B4-BE49-F238E27FC236}">
              <a16:creationId xmlns="" xmlns:a16="http://schemas.microsoft.com/office/drawing/2014/main" id="{4AD8E3C7-FB88-4CDA-B936-4C8D93939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8</xdr:row>
      <xdr:rowOff>0</xdr:rowOff>
    </xdr:from>
    <xdr:to>
      <xdr:col>24</xdr:col>
      <xdr:colOff>577646</xdr:colOff>
      <xdr:row>8</xdr:row>
      <xdr:rowOff>1597742</xdr:rowOff>
    </xdr:to>
    <xdr:graphicFrame macro="">
      <xdr:nvGraphicFramePr>
        <xdr:cNvPr id="5" name="Gráfico 4">
          <a:extLst>
            <a:ext uri="{FF2B5EF4-FFF2-40B4-BE49-F238E27FC236}">
              <a16:creationId xmlns="" xmlns:a16="http://schemas.microsoft.com/office/drawing/2014/main" id="{B2957750-0AAF-48A9-A26B-463F615FD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9</xdr:row>
      <xdr:rowOff>0</xdr:rowOff>
    </xdr:from>
    <xdr:to>
      <xdr:col>24</xdr:col>
      <xdr:colOff>577646</xdr:colOff>
      <xdr:row>9</xdr:row>
      <xdr:rowOff>1597742</xdr:rowOff>
    </xdr:to>
    <xdr:graphicFrame macro="">
      <xdr:nvGraphicFramePr>
        <xdr:cNvPr id="6" name="Gráfico 5">
          <a:extLst>
            <a:ext uri="{FF2B5EF4-FFF2-40B4-BE49-F238E27FC236}">
              <a16:creationId xmlns="" xmlns:a16="http://schemas.microsoft.com/office/drawing/2014/main" id="{05F4DA7E-AC1F-4909-AC50-01481C4EC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10</xdr:row>
      <xdr:rowOff>0</xdr:rowOff>
    </xdr:from>
    <xdr:to>
      <xdr:col>24</xdr:col>
      <xdr:colOff>577646</xdr:colOff>
      <xdr:row>10</xdr:row>
      <xdr:rowOff>1597742</xdr:rowOff>
    </xdr:to>
    <xdr:graphicFrame macro="">
      <xdr:nvGraphicFramePr>
        <xdr:cNvPr id="7" name="Gráfico 6">
          <a:extLst>
            <a:ext uri="{FF2B5EF4-FFF2-40B4-BE49-F238E27FC236}">
              <a16:creationId xmlns="" xmlns:a16="http://schemas.microsoft.com/office/drawing/2014/main" id="{274F4940-1316-414D-9F63-4AFE7C316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11</xdr:row>
      <xdr:rowOff>0</xdr:rowOff>
    </xdr:from>
    <xdr:to>
      <xdr:col>24</xdr:col>
      <xdr:colOff>577646</xdr:colOff>
      <xdr:row>11</xdr:row>
      <xdr:rowOff>1597742</xdr:rowOff>
    </xdr:to>
    <xdr:graphicFrame macro="">
      <xdr:nvGraphicFramePr>
        <xdr:cNvPr id="8" name="Gráfico 7">
          <a:extLst>
            <a:ext uri="{FF2B5EF4-FFF2-40B4-BE49-F238E27FC236}">
              <a16:creationId xmlns="" xmlns:a16="http://schemas.microsoft.com/office/drawing/2014/main" id="{5CCA6AD0-8E59-461A-B10F-49D0C1E78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12</xdr:row>
      <xdr:rowOff>0</xdr:rowOff>
    </xdr:from>
    <xdr:to>
      <xdr:col>24</xdr:col>
      <xdr:colOff>577646</xdr:colOff>
      <xdr:row>12</xdr:row>
      <xdr:rowOff>1597742</xdr:rowOff>
    </xdr:to>
    <xdr:graphicFrame macro="">
      <xdr:nvGraphicFramePr>
        <xdr:cNvPr id="9" name="Gráfico 8">
          <a:extLst>
            <a:ext uri="{FF2B5EF4-FFF2-40B4-BE49-F238E27FC236}">
              <a16:creationId xmlns="" xmlns:a16="http://schemas.microsoft.com/office/drawing/2014/main" id="{66CC8F82-A00E-4F3D-86EC-23583230D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13</xdr:row>
      <xdr:rowOff>0</xdr:rowOff>
    </xdr:from>
    <xdr:to>
      <xdr:col>24</xdr:col>
      <xdr:colOff>577646</xdr:colOff>
      <xdr:row>13</xdr:row>
      <xdr:rowOff>1597742</xdr:rowOff>
    </xdr:to>
    <xdr:graphicFrame macro="">
      <xdr:nvGraphicFramePr>
        <xdr:cNvPr id="10" name="Gráfico 9">
          <a:extLst>
            <a:ext uri="{FF2B5EF4-FFF2-40B4-BE49-F238E27FC236}">
              <a16:creationId xmlns="" xmlns:a16="http://schemas.microsoft.com/office/drawing/2014/main" id="{027CF77D-07C3-4BBE-A1C2-68803B614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14</xdr:row>
      <xdr:rowOff>0</xdr:rowOff>
    </xdr:from>
    <xdr:to>
      <xdr:col>24</xdr:col>
      <xdr:colOff>577646</xdr:colOff>
      <xdr:row>14</xdr:row>
      <xdr:rowOff>1597742</xdr:rowOff>
    </xdr:to>
    <xdr:graphicFrame macro="">
      <xdr:nvGraphicFramePr>
        <xdr:cNvPr id="11" name="Gráfico 10">
          <a:extLst>
            <a:ext uri="{FF2B5EF4-FFF2-40B4-BE49-F238E27FC236}">
              <a16:creationId xmlns="" xmlns:a16="http://schemas.microsoft.com/office/drawing/2014/main" id="{2AE8AD98-BC12-40C1-AA44-E4222B40B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15</xdr:row>
      <xdr:rowOff>0</xdr:rowOff>
    </xdr:from>
    <xdr:to>
      <xdr:col>24</xdr:col>
      <xdr:colOff>577646</xdr:colOff>
      <xdr:row>15</xdr:row>
      <xdr:rowOff>1597742</xdr:rowOff>
    </xdr:to>
    <xdr:graphicFrame macro="">
      <xdr:nvGraphicFramePr>
        <xdr:cNvPr id="12" name="Gráfico 11">
          <a:extLst>
            <a:ext uri="{FF2B5EF4-FFF2-40B4-BE49-F238E27FC236}">
              <a16:creationId xmlns="" xmlns:a16="http://schemas.microsoft.com/office/drawing/2014/main" id="{725CC259-933B-4C3C-9369-C21D32E03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16</xdr:row>
      <xdr:rowOff>0</xdr:rowOff>
    </xdr:from>
    <xdr:to>
      <xdr:col>24</xdr:col>
      <xdr:colOff>577646</xdr:colOff>
      <xdr:row>16</xdr:row>
      <xdr:rowOff>1597742</xdr:rowOff>
    </xdr:to>
    <xdr:graphicFrame macro="">
      <xdr:nvGraphicFramePr>
        <xdr:cNvPr id="13" name="Gráfico 12">
          <a:extLst>
            <a:ext uri="{FF2B5EF4-FFF2-40B4-BE49-F238E27FC236}">
              <a16:creationId xmlns="" xmlns:a16="http://schemas.microsoft.com/office/drawing/2014/main" id="{1476A93A-DA58-4A8D-9FF8-7ABB92158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17</xdr:row>
      <xdr:rowOff>0</xdr:rowOff>
    </xdr:from>
    <xdr:to>
      <xdr:col>24</xdr:col>
      <xdr:colOff>577646</xdr:colOff>
      <xdr:row>17</xdr:row>
      <xdr:rowOff>1597742</xdr:rowOff>
    </xdr:to>
    <xdr:graphicFrame macro="">
      <xdr:nvGraphicFramePr>
        <xdr:cNvPr id="14" name="Gráfico 13">
          <a:extLst>
            <a:ext uri="{FF2B5EF4-FFF2-40B4-BE49-F238E27FC236}">
              <a16:creationId xmlns="" xmlns:a16="http://schemas.microsoft.com/office/drawing/2014/main" id="{91F75A34-F8B6-4E7C-8782-D4E0F1C1A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18</xdr:row>
      <xdr:rowOff>0</xdr:rowOff>
    </xdr:from>
    <xdr:to>
      <xdr:col>24</xdr:col>
      <xdr:colOff>577646</xdr:colOff>
      <xdr:row>18</xdr:row>
      <xdr:rowOff>1597742</xdr:rowOff>
    </xdr:to>
    <xdr:graphicFrame macro="">
      <xdr:nvGraphicFramePr>
        <xdr:cNvPr id="15" name="Gráfico 14">
          <a:extLst>
            <a:ext uri="{FF2B5EF4-FFF2-40B4-BE49-F238E27FC236}">
              <a16:creationId xmlns="" xmlns:a16="http://schemas.microsoft.com/office/drawing/2014/main" id="{71CB0C96-7D44-4774-B027-D19DD06CB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19</xdr:row>
      <xdr:rowOff>0</xdr:rowOff>
    </xdr:from>
    <xdr:to>
      <xdr:col>24</xdr:col>
      <xdr:colOff>577646</xdr:colOff>
      <xdr:row>19</xdr:row>
      <xdr:rowOff>1597742</xdr:rowOff>
    </xdr:to>
    <xdr:graphicFrame macro="">
      <xdr:nvGraphicFramePr>
        <xdr:cNvPr id="16" name="Gráfico 15">
          <a:extLst>
            <a:ext uri="{FF2B5EF4-FFF2-40B4-BE49-F238E27FC236}">
              <a16:creationId xmlns="" xmlns:a16="http://schemas.microsoft.com/office/drawing/2014/main" id="{960201EF-F072-4576-B375-3D18CC4A1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20</xdr:row>
      <xdr:rowOff>0</xdr:rowOff>
    </xdr:from>
    <xdr:to>
      <xdr:col>24</xdr:col>
      <xdr:colOff>577646</xdr:colOff>
      <xdr:row>20</xdr:row>
      <xdr:rowOff>1597742</xdr:rowOff>
    </xdr:to>
    <xdr:graphicFrame macro="">
      <xdr:nvGraphicFramePr>
        <xdr:cNvPr id="17" name="Gráfico 16">
          <a:extLst>
            <a:ext uri="{FF2B5EF4-FFF2-40B4-BE49-F238E27FC236}">
              <a16:creationId xmlns="" xmlns:a16="http://schemas.microsoft.com/office/drawing/2014/main" id="{4D41F7AC-023E-4DF8-A9E8-E8DC32ACB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22</xdr:row>
      <xdr:rowOff>0</xdr:rowOff>
    </xdr:from>
    <xdr:to>
      <xdr:col>24</xdr:col>
      <xdr:colOff>577646</xdr:colOff>
      <xdr:row>22</xdr:row>
      <xdr:rowOff>1597742</xdr:rowOff>
    </xdr:to>
    <xdr:graphicFrame macro="">
      <xdr:nvGraphicFramePr>
        <xdr:cNvPr id="19" name="Gráfico 18">
          <a:extLst>
            <a:ext uri="{FF2B5EF4-FFF2-40B4-BE49-F238E27FC236}">
              <a16:creationId xmlns="" xmlns:a16="http://schemas.microsoft.com/office/drawing/2014/main" id="{E961FC14-B1F7-4286-BC1C-FFB51417C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0</xdr:colOff>
      <xdr:row>24</xdr:row>
      <xdr:rowOff>0</xdr:rowOff>
    </xdr:from>
    <xdr:to>
      <xdr:col>24</xdr:col>
      <xdr:colOff>577646</xdr:colOff>
      <xdr:row>24</xdr:row>
      <xdr:rowOff>1597742</xdr:rowOff>
    </xdr:to>
    <xdr:graphicFrame macro="">
      <xdr:nvGraphicFramePr>
        <xdr:cNvPr id="20" name="Gráfico 19">
          <a:extLst>
            <a:ext uri="{FF2B5EF4-FFF2-40B4-BE49-F238E27FC236}">
              <a16:creationId xmlns="" xmlns:a16="http://schemas.microsoft.com/office/drawing/2014/main" id="{8D3C531A-F39B-41C6-821B-85B5A6F78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25</xdr:row>
      <xdr:rowOff>0</xdr:rowOff>
    </xdr:from>
    <xdr:to>
      <xdr:col>24</xdr:col>
      <xdr:colOff>577646</xdr:colOff>
      <xdr:row>25</xdr:row>
      <xdr:rowOff>1597742</xdr:rowOff>
    </xdr:to>
    <xdr:graphicFrame macro="">
      <xdr:nvGraphicFramePr>
        <xdr:cNvPr id="21" name="Gráfico 20">
          <a:extLst>
            <a:ext uri="{FF2B5EF4-FFF2-40B4-BE49-F238E27FC236}">
              <a16:creationId xmlns="" xmlns:a16="http://schemas.microsoft.com/office/drawing/2014/main" id="{182F4804-72F2-4ADE-9D38-69A1599A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0</xdr:colOff>
      <xdr:row>26</xdr:row>
      <xdr:rowOff>0</xdr:rowOff>
    </xdr:from>
    <xdr:to>
      <xdr:col>24</xdr:col>
      <xdr:colOff>577646</xdr:colOff>
      <xdr:row>26</xdr:row>
      <xdr:rowOff>1597742</xdr:rowOff>
    </xdr:to>
    <xdr:graphicFrame macro="">
      <xdr:nvGraphicFramePr>
        <xdr:cNvPr id="22" name="Gráfico 21">
          <a:extLst>
            <a:ext uri="{FF2B5EF4-FFF2-40B4-BE49-F238E27FC236}">
              <a16:creationId xmlns="" xmlns:a16="http://schemas.microsoft.com/office/drawing/2014/main" id="{B6EC8F54-699D-4012-941D-7FDF3FBEB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27</xdr:row>
      <xdr:rowOff>0</xdr:rowOff>
    </xdr:from>
    <xdr:to>
      <xdr:col>24</xdr:col>
      <xdr:colOff>577646</xdr:colOff>
      <xdr:row>27</xdr:row>
      <xdr:rowOff>1597742</xdr:rowOff>
    </xdr:to>
    <xdr:graphicFrame macro="">
      <xdr:nvGraphicFramePr>
        <xdr:cNvPr id="23" name="Gráfico 22">
          <a:extLst>
            <a:ext uri="{FF2B5EF4-FFF2-40B4-BE49-F238E27FC236}">
              <a16:creationId xmlns="" xmlns:a16="http://schemas.microsoft.com/office/drawing/2014/main" id="{6AA4768D-344E-4913-8AD7-179447A14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28</xdr:row>
      <xdr:rowOff>0</xdr:rowOff>
    </xdr:from>
    <xdr:to>
      <xdr:col>24</xdr:col>
      <xdr:colOff>577646</xdr:colOff>
      <xdr:row>28</xdr:row>
      <xdr:rowOff>1597742</xdr:rowOff>
    </xdr:to>
    <xdr:graphicFrame macro="">
      <xdr:nvGraphicFramePr>
        <xdr:cNvPr id="24" name="Gráfico 23">
          <a:extLst>
            <a:ext uri="{FF2B5EF4-FFF2-40B4-BE49-F238E27FC236}">
              <a16:creationId xmlns="" xmlns:a16="http://schemas.microsoft.com/office/drawing/2014/main" id="{A7ABCE40-B3A3-41DA-8EA8-CD5AC8F14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29</xdr:row>
      <xdr:rowOff>0</xdr:rowOff>
    </xdr:from>
    <xdr:to>
      <xdr:col>24</xdr:col>
      <xdr:colOff>577646</xdr:colOff>
      <xdr:row>29</xdr:row>
      <xdr:rowOff>1597742</xdr:rowOff>
    </xdr:to>
    <xdr:graphicFrame macro="">
      <xdr:nvGraphicFramePr>
        <xdr:cNvPr id="25" name="Gráfico 24">
          <a:extLst>
            <a:ext uri="{FF2B5EF4-FFF2-40B4-BE49-F238E27FC236}">
              <a16:creationId xmlns="" xmlns:a16="http://schemas.microsoft.com/office/drawing/2014/main" id="{3B3FE5DF-E673-4847-833A-8E2A1BF0B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0</xdr:colOff>
      <xdr:row>31</xdr:row>
      <xdr:rowOff>0</xdr:rowOff>
    </xdr:from>
    <xdr:to>
      <xdr:col>24</xdr:col>
      <xdr:colOff>577646</xdr:colOff>
      <xdr:row>31</xdr:row>
      <xdr:rowOff>1597742</xdr:rowOff>
    </xdr:to>
    <xdr:graphicFrame macro="">
      <xdr:nvGraphicFramePr>
        <xdr:cNvPr id="27" name="Gráfico 26">
          <a:extLst>
            <a:ext uri="{FF2B5EF4-FFF2-40B4-BE49-F238E27FC236}">
              <a16:creationId xmlns="" xmlns:a16="http://schemas.microsoft.com/office/drawing/2014/main" id="{15F65650-E489-48ED-99BF-DE4173A03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32</xdr:row>
      <xdr:rowOff>0</xdr:rowOff>
    </xdr:from>
    <xdr:to>
      <xdr:col>24</xdr:col>
      <xdr:colOff>577646</xdr:colOff>
      <xdr:row>32</xdr:row>
      <xdr:rowOff>1597742</xdr:rowOff>
    </xdr:to>
    <xdr:graphicFrame macro="">
      <xdr:nvGraphicFramePr>
        <xdr:cNvPr id="28" name="Gráfico 27">
          <a:extLst>
            <a:ext uri="{FF2B5EF4-FFF2-40B4-BE49-F238E27FC236}">
              <a16:creationId xmlns="" xmlns:a16="http://schemas.microsoft.com/office/drawing/2014/main" id="{093A930A-6190-4D98-B676-0838BAE64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0</xdr:colOff>
      <xdr:row>33</xdr:row>
      <xdr:rowOff>0</xdr:rowOff>
    </xdr:from>
    <xdr:to>
      <xdr:col>24</xdr:col>
      <xdr:colOff>577646</xdr:colOff>
      <xdr:row>33</xdr:row>
      <xdr:rowOff>1597742</xdr:rowOff>
    </xdr:to>
    <xdr:graphicFrame macro="">
      <xdr:nvGraphicFramePr>
        <xdr:cNvPr id="29" name="Gráfico 28">
          <a:extLst>
            <a:ext uri="{FF2B5EF4-FFF2-40B4-BE49-F238E27FC236}">
              <a16:creationId xmlns="" xmlns:a16="http://schemas.microsoft.com/office/drawing/2014/main" id="{AE982736-A4C2-4C7B-9A5C-0E52D787D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34</xdr:row>
      <xdr:rowOff>0</xdr:rowOff>
    </xdr:from>
    <xdr:to>
      <xdr:col>24</xdr:col>
      <xdr:colOff>577646</xdr:colOff>
      <xdr:row>34</xdr:row>
      <xdr:rowOff>1597742</xdr:rowOff>
    </xdr:to>
    <xdr:graphicFrame macro="">
      <xdr:nvGraphicFramePr>
        <xdr:cNvPr id="30" name="Gráfico 29">
          <a:extLst>
            <a:ext uri="{FF2B5EF4-FFF2-40B4-BE49-F238E27FC236}">
              <a16:creationId xmlns="" xmlns:a16="http://schemas.microsoft.com/office/drawing/2014/main" id="{DBA6F91D-BE47-482E-960A-DAF656451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16</xdr:col>
      <xdr:colOff>0</xdr:colOff>
      <xdr:row>35</xdr:row>
      <xdr:rowOff>0</xdr:rowOff>
    </xdr:from>
    <xdr:to>
      <xdr:col>24</xdr:col>
      <xdr:colOff>577646</xdr:colOff>
      <xdr:row>35</xdr:row>
      <xdr:rowOff>1597742</xdr:rowOff>
    </xdr:to>
    <xdr:graphicFrame macro="">
      <xdr:nvGraphicFramePr>
        <xdr:cNvPr id="31" name="Gráfico 30">
          <a:extLst>
            <a:ext uri="{FF2B5EF4-FFF2-40B4-BE49-F238E27FC236}">
              <a16:creationId xmlns="" xmlns:a16="http://schemas.microsoft.com/office/drawing/2014/main" id="{2091F82D-04E2-41DA-B085-0F707D067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36</xdr:row>
      <xdr:rowOff>0</xdr:rowOff>
    </xdr:from>
    <xdr:to>
      <xdr:col>24</xdr:col>
      <xdr:colOff>577646</xdr:colOff>
      <xdr:row>36</xdr:row>
      <xdr:rowOff>1597742</xdr:rowOff>
    </xdr:to>
    <xdr:graphicFrame macro="">
      <xdr:nvGraphicFramePr>
        <xdr:cNvPr id="32" name="Gráfico 31">
          <a:extLst>
            <a:ext uri="{FF2B5EF4-FFF2-40B4-BE49-F238E27FC236}">
              <a16:creationId xmlns="" xmlns:a16="http://schemas.microsoft.com/office/drawing/2014/main" id="{51A3B907-9E52-40DD-89DD-B0DB36130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0</xdr:colOff>
      <xdr:row>37</xdr:row>
      <xdr:rowOff>0</xdr:rowOff>
    </xdr:from>
    <xdr:to>
      <xdr:col>24</xdr:col>
      <xdr:colOff>577646</xdr:colOff>
      <xdr:row>37</xdr:row>
      <xdr:rowOff>1597742</xdr:rowOff>
    </xdr:to>
    <xdr:graphicFrame macro="">
      <xdr:nvGraphicFramePr>
        <xdr:cNvPr id="33" name="Gráfico 32">
          <a:extLst>
            <a:ext uri="{FF2B5EF4-FFF2-40B4-BE49-F238E27FC236}">
              <a16:creationId xmlns="" xmlns:a16="http://schemas.microsoft.com/office/drawing/2014/main" id="{F70DF2F0-9716-400B-AE19-A1400C472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0</xdr:colOff>
      <xdr:row>38</xdr:row>
      <xdr:rowOff>0</xdr:rowOff>
    </xdr:from>
    <xdr:to>
      <xdr:col>24</xdr:col>
      <xdr:colOff>577646</xdr:colOff>
      <xdr:row>38</xdr:row>
      <xdr:rowOff>1597742</xdr:rowOff>
    </xdr:to>
    <xdr:graphicFrame macro="">
      <xdr:nvGraphicFramePr>
        <xdr:cNvPr id="34" name="Gráfico 33">
          <a:extLst>
            <a:ext uri="{FF2B5EF4-FFF2-40B4-BE49-F238E27FC236}">
              <a16:creationId xmlns="" xmlns:a16="http://schemas.microsoft.com/office/drawing/2014/main" id="{FE977ECD-B03C-4804-B816-4B565F19A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0</xdr:colOff>
      <xdr:row>39</xdr:row>
      <xdr:rowOff>0</xdr:rowOff>
    </xdr:from>
    <xdr:to>
      <xdr:col>24</xdr:col>
      <xdr:colOff>577646</xdr:colOff>
      <xdr:row>39</xdr:row>
      <xdr:rowOff>1597742</xdr:rowOff>
    </xdr:to>
    <xdr:graphicFrame macro="">
      <xdr:nvGraphicFramePr>
        <xdr:cNvPr id="35" name="Gráfico 34">
          <a:extLst>
            <a:ext uri="{FF2B5EF4-FFF2-40B4-BE49-F238E27FC236}">
              <a16:creationId xmlns="" xmlns:a16="http://schemas.microsoft.com/office/drawing/2014/main" id="{910A7528-CF13-4079-AC23-B7BA83FB8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40</xdr:row>
      <xdr:rowOff>0</xdr:rowOff>
    </xdr:from>
    <xdr:to>
      <xdr:col>24</xdr:col>
      <xdr:colOff>577646</xdr:colOff>
      <xdr:row>40</xdr:row>
      <xdr:rowOff>1597742</xdr:rowOff>
    </xdr:to>
    <xdr:graphicFrame macro="">
      <xdr:nvGraphicFramePr>
        <xdr:cNvPr id="36" name="Gráfico 35">
          <a:extLst>
            <a:ext uri="{FF2B5EF4-FFF2-40B4-BE49-F238E27FC236}">
              <a16:creationId xmlns="" xmlns:a16="http://schemas.microsoft.com/office/drawing/2014/main" id="{A7F217C0-9042-4A4B-AD91-1D21AAC95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16</xdr:col>
      <xdr:colOff>0</xdr:colOff>
      <xdr:row>41</xdr:row>
      <xdr:rowOff>0</xdr:rowOff>
    </xdr:from>
    <xdr:to>
      <xdr:col>24</xdr:col>
      <xdr:colOff>577646</xdr:colOff>
      <xdr:row>41</xdr:row>
      <xdr:rowOff>1597742</xdr:rowOff>
    </xdr:to>
    <xdr:graphicFrame macro="">
      <xdr:nvGraphicFramePr>
        <xdr:cNvPr id="37" name="Gráfico 36">
          <a:extLst>
            <a:ext uri="{FF2B5EF4-FFF2-40B4-BE49-F238E27FC236}">
              <a16:creationId xmlns="" xmlns:a16="http://schemas.microsoft.com/office/drawing/2014/main" id="{EDB81B47-6073-4F6D-8B9F-713F7921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43</xdr:row>
      <xdr:rowOff>0</xdr:rowOff>
    </xdr:from>
    <xdr:to>
      <xdr:col>24</xdr:col>
      <xdr:colOff>577646</xdr:colOff>
      <xdr:row>43</xdr:row>
      <xdr:rowOff>1597742</xdr:rowOff>
    </xdr:to>
    <xdr:graphicFrame macro="">
      <xdr:nvGraphicFramePr>
        <xdr:cNvPr id="38" name="Gráfico 37">
          <a:extLst>
            <a:ext uri="{FF2B5EF4-FFF2-40B4-BE49-F238E27FC236}">
              <a16:creationId xmlns="" xmlns:a16="http://schemas.microsoft.com/office/drawing/2014/main" id="{CFFF2314-349C-425C-BE50-EE629FE1B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0</xdr:colOff>
      <xdr:row>44</xdr:row>
      <xdr:rowOff>0</xdr:rowOff>
    </xdr:from>
    <xdr:to>
      <xdr:col>24</xdr:col>
      <xdr:colOff>577646</xdr:colOff>
      <xdr:row>44</xdr:row>
      <xdr:rowOff>1598400</xdr:rowOff>
    </xdr:to>
    <xdr:graphicFrame macro="">
      <xdr:nvGraphicFramePr>
        <xdr:cNvPr id="39" name="Gráfico 38">
          <a:extLst>
            <a:ext uri="{FF2B5EF4-FFF2-40B4-BE49-F238E27FC236}">
              <a16:creationId xmlns="" xmlns:a16="http://schemas.microsoft.com/office/drawing/2014/main" id="{6383D852-F9DF-491F-8A81-C143FFD7C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44</xdr:row>
      <xdr:rowOff>1648558</xdr:rowOff>
    </xdr:from>
    <xdr:to>
      <xdr:col>24</xdr:col>
      <xdr:colOff>577646</xdr:colOff>
      <xdr:row>45</xdr:row>
      <xdr:rowOff>1586189</xdr:rowOff>
    </xdr:to>
    <xdr:graphicFrame macro="">
      <xdr:nvGraphicFramePr>
        <xdr:cNvPr id="40" name="Gráfico 39">
          <a:extLst>
            <a:ext uri="{FF2B5EF4-FFF2-40B4-BE49-F238E27FC236}">
              <a16:creationId xmlns="" xmlns:a16="http://schemas.microsoft.com/office/drawing/2014/main" id="{41AF6A32-1098-40AE-818D-B099CD692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16</xdr:col>
      <xdr:colOff>0</xdr:colOff>
      <xdr:row>46</xdr:row>
      <xdr:rowOff>0</xdr:rowOff>
    </xdr:from>
    <xdr:to>
      <xdr:col>24</xdr:col>
      <xdr:colOff>577646</xdr:colOff>
      <xdr:row>46</xdr:row>
      <xdr:rowOff>1597742</xdr:rowOff>
    </xdr:to>
    <xdr:graphicFrame macro="">
      <xdr:nvGraphicFramePr>
        <xdr:cNvPr id="41" name="Gráfico 40">
          <a:extLst>
            <a:ext uri="{FF2B5EF4-FFF2-40B4-BE49-F238E27FC236}">
              <a16:creationId xmlns="" xmlns:a16="http://schemas.microsoft.com/office/drawing/2014/main" id="{41A5AE2D-F91F-4E77-9FFE-61F8C85DE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16</xdr:col>
      <xdr:colOff>0</xdr:colOff>
      <xdr:row>48</xdr:row>
      <xdr:rowOff>0</xdr:rowOff>
    </xdr:from>
    <xdr:to>
      <xdr:col>24</xdr:col>
      <xdr:colOff>577646</xdr:colOff>
      <xdr:row>48</xdr:row>
      <xdr:rowOff>1597742</xdr:rowOff>
    </xdr:to>
    <xdr:graphicFrame macro="">
      <xdr:nvGraphicFramePr>
        <xdr:cNvPr id="42" name="Gráfico 41">
          <a:extLst>
            <a:ext uri="{FF2B5EF4-FFF2-40B4-BE49-F238E27FC236}">
              <a16:creationId xmlns="" xmlns:a16="http://schemas.microsoft.com/office/drawing/2014/main" id="{02970722-2833-40EA-882C-DF83E6EC3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16</xdr:col>
      <xdr:colOff>0</xdr:colOff>
      <xdr:row>49</xdr:row>
      <xdr:rowOff>0</xdr:rowOff>
    </xdr:from>
    <xdr:to>
      <xdr:col>24</xdr:col>
      <xdr:colOff>577646</xdr:colOff>
      <xdr:row>49</xdr:row>
      <xdr:rowOff>1597742</xdr:rowOff>
    </xdr:to>
    <xdr:graphicFrame macro="">
      <xdr:nvGraphicFramePr>
        <xdr:cNvPr id="43" name="Gráfico 42">
          <a:extLst>
            <a:ext uri="{FF2B5EF4-FFF2-40B4-BE49-F238E27FC236}">
              <a16:creationId xmlns="" xmlns:a16="http://schemas.microsoft.com/office/drawing/2014/main" id="{03924AA9-4AE7-490D-8011-34AF95DFE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0</xdr:colOff>
      <xdr:row>50</xdr:row>
      <xdr:rowOff>0</xdr:rowOff>
    </xdr:from>
    <xdr:to>
      <xdr:col>24</xdr:col>
      <xdr:colOff>577646</xdr:colOff>
      <xdr:row>50</xdr:row>
      <xdr:rowOff>1597742</xdr:rowOff>
    </xdr:to>
    <xdr:graphicFrame macro="">
      <xdr:nvGraphicFramePr>
        <xdr:cNvPr id="44" name="Gráfico 43">
          <a:extLst>
            <a:ext uri="{FF2B5EF4-FFF2-40B4-BE49-F238E27FC236}">
              <a16:creationId xmlns="" xmlns:a16="http://schemas.microsoft.com/office/drawing/2014/main" id="{2266B742-D999-47CC-8631-9722443DF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16</xdr:col>
      <xdr:colOff>0</xdr:colOff>
      <xdr:row>51</xdr:row>
      <xdr:rowOff>0</xdr:rowOff>
    </xdr:from>
    <xdr:to>
      <xdr:col>24</xdr:col>
      <xdr:colOff>577646</xdr:colOff>
      <xdr:row>51</xdr:row>
      <xdr:rowOff>1597742</xdr:rowOff>
    </xdr:to>
    <xdr:graphicFrame macro="">
      <xdr:nvGraphicFramePr>
        <xdr:cNvPr id="46" name="Gráfico 45">
          <a:extLst>
            <a:ext uri="{FF2B5EF4-FFF2-40B4-BE49-F238E27FC236}">
              <a16:creationId xmlns="" xmlns:a16="http://schemas.microsoft.com/office/drawing/2014/main" id="{B812AFBD-2244-4C60-99BF-66A8E2FFF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16</xdr:col>
      <xdr:colOff>0</xdr:colOff>
      <xdr:row>52</xdr:row>
      <xdr:rowOff>0</xdr:rowOff>
    </xdr:from>
    <xdr:to>
      <xdr:col>24</xdr:col>
      <xdr:colOff>577646</xdr:colOff>
      <xdr:row>52</xdr:row>
      <xdr:rowOff>1597742</xdr:rowOff>
    </xdr:to>
    <xdr:graphicFrame macro="">
      <xdr:nvGraphicFramePr>
        <xdr:cNvPr id="47" name="Gráfico 46">
          <a:extLst>
            <a:ext uri="{FF2B5EF4-FFF2-40B4-BE49-F238E27FC236}">
              <a16:creationId xmlns="" xmlns:a16="http://schemas.microsoft.com/office/drawing/2014/main" id="{C1387F15-B259-4680-936F-53B58938A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16</xdr:col>
      <xdr:colOff>0</xdr:colOff>
      <xdr:row>53</xdr:row>
      <xdr:rowOff>0</xdr:rowOff>
    </xdr:from>
    <xdr:to>
      <xdr:col>24</xdr:col>
      <xdr:colOff>577646</xdr:colOff>
      <xdr:row>53</xdr:row>
      <xdr:rowOff>1597742</xdr:rowOff>
    </xdr:to>
    <xdr:graphicFrame macro="">
      <xdr:nvGraphicFramePr>
        <xdr:cNvPr id="48" name="Gráfico 47">
          <a:extLst>
            <a:ext uri="{FF2B5EF4-FFF2-40B4-BE49-F238E27FC236}">
              <a16:creationId xmlns="" xmlns:a16="http://schemas.microsoft.com/office/drawing/2014/main" id="{DB431479-540B-4299-86C5-0CA51C79B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54</xdr:row>
      <xdr:rowOff>0</xdr:rowOff>
    </xdr:from>
    <xdr:to>
      <xdr:col>24</xdr:col>
      <xdr:colOff>577646</xdr:colOff>
      <xdr:row>54</xdr:row>
      <xdr:rowOff>1597742</xdr:rowOff>
    </xdr:to>
    <xdr:graphicFrame macro="">
      <xdr:nvGraphicFramePr>
        <xdr:cNvPr id="49" name="Gráfico 48">
          <a:extLst>
            <a:ext uri="{FF2B5EF4-FFF2-40B4-BE49-F238E27FC236}">
              <a16:creationId xmlns="" xmlns:a16="http://schemas.microsoft.com/office/drawing/2014/main" id="{BF10D79A-CA0D-4B36-B886-C908CF5E7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16</xdr:col>
      <xdr:colOff>0</xdr:colOff>
      <xdr:row>55</xdr:row>
      <xdr:rowOff>0</xdr:rowOff>
    </xdr:from>
    <xdr:to>
      <xdr:col>24</xdr:col>
      <xdr:colOff>577646</xdr:colOff>
      <xdr:row>55</xdr:row>
      <xdr:rowOff>1597742</xdr:rowOff>
    </xdr:to>
    <xdr:graphicFrame macro="">
      <xdr:nvGraphicFramePr>
        <xdr:cNvPr id="50" name="Gráfico 49">
          <a:extLst>
            <a:ext uri="{FF2B5EF4-FFF2-40B4-BE49-F238E27FC236}">
              <a16:creationId xmlns="" xmlns:a16="http://schemas.microsoft.com/office/drawing/2014/main" id="{7A082101-054D-4BDB-9DBC-D5E55EEA5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16</xdr:col>
      <xdr:colOff>0</xdr:colOff>
      <xdr:row>42</xdr:row>
      <xdr:rowOff>0</xdr:rowOff>
    </xdr:from>
    <xdr:to>
      <xdr:col>24</xdr:col>
      <xdr:colOff>577646</xdr:colOff>
      <xdr:row>42</xdr:row>
      <xdr:rowOff>1597742</xdr:rowOff>
    </xdr:to>
    <xdr:graphicFrame macro="">
      <xdr:nvGraphicFramePr>
        <xdr:cNvPr id="51" name="Gráfico 50">
          <a:extLst>
            <a:ext uri="{FF2B5EF4-FFF2-40B4-BE49-F238E27FC236}">
              <a16:creationId xmlns="" xmlns:a16="http://schemas.microsoft.com/office/drawing/2014/main" id="{8E0F9F8A-0CBD-4660-A470-3E0E73A82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16</xdr:col>
      <xdr:colOff>0</xdr:colOff>
      <xdr:row>6</xdr:row>
      <xdr:rowOff>0</xdr:rowOff>
    </xdr:from>
    <xdr:to>
      <xdr:col>24</xdr:col>
      <xdr:colOff>582409</xdr:colOff>
      <xdr:row>6</xdr:row>
      <xdr:rowOff>1597742</xdr:rowOff>
    </xdr:to>
    <xdr:graphicFrame macro="">
      <xdr:nvGraphicFramePr>
        <xdr:cNvPr id="54" name="Gráfico 53">
          <a:extLst>
            <a:ext uri="{FF2B5EF4-FFF2-40B4-BE49-F238E27FC236}">
              <a16:creationId xmlns="" xmlns:a16="http://schemas.microsoft.com/office/drawing/2014/main" id="{E3B6604B-4705-4ADC-9644-2CEA707D6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16</xdr:col>
      <xdr:colOff>24423</xdr:colOff>
      <xdr:row>21</xdr:row>
      <xdr:rowOff>12211</xdr:rowOff>
    </xdr:from>
    <xdr:to>
      <xdr:col>24</xdr:col>
      <xdr:colOff>602069</xdr:colOff>
      <xdr:row>21</xdr:row>
      <xdr:rowOff>1609953</xdr:rowOff>
    </xdr:to>
    <xdr:graphicFrame macro="">
      <xdr:nvGraphicFramePr>
        <xdr:cNvPr id="73" name="Gráfico 72">
          <a:extLst>
            <a:ext uri="{FF2B5EF4-FFF2-40B4-BE49-F238E27FC236}">
              <a16:creationId xmlns="" xmlns:a16="http://schemas.microsoft.com/office/drawing/2014/main" id="{AF5C67A8-C7AF-4CF4-9A41-6E96680F3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16</xdr:col>
      <xdr:colOff>0</xdr:colOff>
      <xdr:row>23</xdr:row>
      <xdr:rowOff>0</xdr:rowOff>
    </xdr:from>
    <xdr:to>
      <xdr:col>24</xdr:col>
      <xdr:colOff>577646</xdr:colOff>
      <xdr:row>23</xdr:row>
      <xdr:rowOff>1597742</xdr:rowOff>
    </xdr:to>
    <xdr:graphicFrame macro="">
      <xdr:nvGraphicFramePr>
        <xdr:cNvPr id="74" name="Gráfico 73">
          <a:extLst>
            <a:ext uri="{FF2B5EF4-FFF2-40B4-BE49-F238E27FC236}">
              <a16:creationId xmlns="" xmlns:a16="http://schemas.microsoft.com/office/drawing/2014/main" id="{006C44AF-3072-474F-83B4-8E0DEE1E9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16</xdr:col>
      <xdr:colOff>0</xdr:colOff>
      <xdr:row>47</xdr:row>
      <xdr:rowOff>0</xdr:rowOff>
    </xdr:from>
    <xdr:to>
      <xdr:col>24</xdr:col>
      <xdr:colOff>577646</xdr:colOff>
      <xdr:row>47</xdr:row>
      <xdr:rowOff>1597742</xdr:rowOff>
    </xdr:to>
    <xdr:graphicFrame macro="">
      <xdr:nvGraphicFramePr>
        <xdr:cNvPr id="18" name="Gráfico 17">
          <a:extLst>
            <a:ext uri="{FF2B5EF4-FFF2-40B4-BE49-F238E27FC236}">
              <a16:creationId xmlns="" xmlns:a16="http://schemas.microsoft.com/office/drawing/2014/main" id="{71505504-E052-41DD-B693-FC4E818BA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16</xdr:col>
      <xdr:colOff>0</xdr:colOff>
      <xdr:row>29</xdr:row>
      <xdr:rowOff>1660768</xdr:rowOff>
    </xdr:from>
    <xdr:to>
      <xdr:col>24</xdr:col>
      <xdr:colOff>577646</xdr:colOff>
      <xdr:row>30</xdr:row>
      <xdr:rowOff>1599710</xdr:rowOff>
    </xdr:to>
    <xdr:graphicFrame macro="">
      <xdr:nvGraphicFramePr>
        <xdr:cNvPr id="26" name="Gráfico 25">
          <a:extLst>
            <a:ext uri="{FF2B5EF4-FFF2-40B4-BE49-F238E27FC236}">
              <a16:creationId xmlns="" xmlns:a16="http://schemas.microsoft.com/office/drawing/2014/main" id="{1E8A1945-1912-47A1-8B36-1F844C575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Downloads/20230301_Tablero_Indicadores_SG_III_Cuatrimestre_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20230314_Tablero_Indicadores_SG_III_Cuatrimestre_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VARIABLES"/>
      <sheetName val="IIICUATRI2022"/>
    </sheetNames>
    <sheetDataSet>
      <sheetData sheetId="0"/>
      <sheetData sheetId="1"/>
      <sheetData sheetId="2">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IIICUATRI2022"/>
      <sheetName val="VARIABLES"/>
      <sheetName val="INDICADORES ESTRATÉGICOS"/>
      <sheetName val="PROYECTO GESTUA"/>
      <sheetName val="PROYECTO TIC"/>
      <sheetName val="PROYECTO FORTA"/>
    </sheetNames>
    <sheetDataSet>
      <sheetData sheetId="0" refreshError="1"/>
      <sheetData sheetId="1" refreshError="1"/>
      <sheetData sheetId="2" refreshError="1"/>
      <sheetData sheetId="3">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4" refreshError="1"/>
      <sheetData sheetId="5" refreshError="1"/>
      <sheetData sheetId="6">
        <row r="3">
          <cell r="D3" t="str">
            <v>META</v>
          </cell>
        </row>
      </sheetData>
      <sheetData sheetId="7"/>
    </sheetDataSet>
  </externalBook>
</externalLink>
</file>

<file path=xl/tables/table1.xml><?xml version="1.0" encoding="utf-8"?>
<table xmlns="http://schemas.openxmlformats.org/spreadsheetml/2006/main" id="5" name="Tabla5" displayName="Tabla5" ref="B4:H54" totalsRowShown="0" headerRowDxfId="74" dataDxfId="72" headerRowBorderDxfId="73" tableBorderDxfId="71" totalsRowBorderDxfId="70">
  <autoFilter ref="B4:H54"/>
  <tableColumns count="7">
    <tableColumn id="1" name="OBJETIVO ESTRATEGICO" dataDxfId="69" totalsRowDxfId="68"/>
    <tableColumn id="8" name="INDICADOR" dataDxfId="67" totalsRowDxfId="66"/>
    <tableColumn id="2" name="PERIODO" dataDxfId="65" totalsRowDxfId="64"/>
    <tableColumn id="3" name="META" dataDxfId="63"/>
    <tableColumn id="4" name="EJECUTADO" dataDxfId="62"/>
    <tableColumn id="9" name="CUMPLIMIENTO" dataDxfId="61" dataCellStyle="Porcentaje">
      <calculatedColumnFormula>IFERROR(Tabla5[[#This Row],[EJECUTADO]]/Tabla5[[#This Row],[META]]," ")</calculatedColumnFormula>
    </tableColumn>
    <tableColumn id="6" name="AVANCE ACUMULADO / META" dataDxfId="60">
      <calculatedColumnFormula>+Tabla5[[#This Row],[EJECUTADO]]/E$9</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id="1" name="Tabla52" displayName="Tabla52" ref="B4:G34" totalsRowShown="0" headerRowDxfId="59" dataDxfId="57" headerRowBorderDxfId="58" tableBorderDxfId="56" totalsRowBorderDxfId="55">
  <autoFilter ref="B4:G34"/>
  <tableColumns count="6">
    <tableColumn id="8" name="INDICADOR" dataDxfId="54" totalsRowDxfId="53"/>
    <tableColumn id="2" name="PERIODO" dataDxfId="52" totalsRowDxfId="51"/>
    <tableColumn id="3" name="META" dataDxfId="50" totalsRowDxfId="49"/>
    <tableColumn id="4" name="EJECUTADO" dataDxfId="48" totalsRowDxfId="47"/>
    <tableColumn id="9" name="CUMPLIMIENTO" dataDxfId="46" totalsRowDxfId="45" dataCellStyle="Porcentaje">
      <calculatedColumnFormula>IFERROR(Tabla52[[#This Row],[EJECUTADO]]/Tabla52[[#This Row],[META]]," ")</calculatedColumnFormula>
    </tableColumn>
    <tableColumn id="6" name="AVANCE ACUMULADO / META" dataDxfId="44">
      <calculatedColumnFormula>+Tabla52[[#This Row],[EJECUTADO]]/D$9</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id="3" name="Tabla5284" displayName="Tabla5284" ref="B4:G34" totalsRowShown="0" headerRowDxfId="43" dataDxfId="41" headerRowBorderDxfId="42" tableBorderDxfId="40" totalsRowBorderDxfId="39">
  <autoFilter ref="B4:G34"/>
  <tableColumns count="6">
    <tableColumn id="8" name="INDICADOR" dataDxfId="38"/>
    <tableColumn id="2" name="PERIODO" dataDxfId="37"/>
    <tableColumn id="3" name="META" dataDxfId="36"/>
    <tableColumn id="4" name="EJECUTADO" dataDxfId="35"/>
    <tableColumn id="9" name="CUMPLIMIENTO" dataDxfId="34" dataCellStyle="Porcentaje">
      <calculatedColumnFormula>IFERROR(Tabla5284[[#This Row],[EJECUTADO]]/Tabla5284[[#This Row],[META]]," ")</calculatedColumnFormula>
    </tableColumn>
    <tableColumn id="6" name="AVANCE ACUMULADO / META" dataDxfId="33">
      <calculatedColumnFormula>+Tabla5284[[#This Row],[EJECUTADO]]/D$9</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id="8" name="Tabla5289" displayName="Tabla5289" ref="B4:G34" totalsRowShown="0" headerRowDxfId="32" dataDxfId="30" headerRowBorderDxfId="31" tableBorderDxfId="29" totalsRowBorderDxfId="28">
  <autoFilter ref="B4:G34"/>
  <tableColumns count="6">
    <tableColumn id="8" name="INDICADOR" dataDxfId="27" totalsRowDxfId="26"/>
    <tableColumn id="2" name="PERIODO" dataDxfId="25" totalsRowDxfId="24"/>
    <tableColumn id="3" name="META" dataDxfId="23"/>
    <tableColumn id="4" name="EJECUTADO" dataDxfId="22"/>
    <tableColumn id="9" name="CUMPLIMIENTO" dataDxfId="21" dataCellStyle="Porcentaje">
      <calculatedColumnFormula>IFERROR(Tabla5289[[#This Row],[EJECUTADO]]/Tabla5289[[#This Row],[META]]," ")</calculatedColumnFormula>
    </tableColumn>
    <tableColumn id="6" name="AVANCE ACUMULADO / META" dataDxfId="20">
      <calculatedColumnFormula>+Tabla5289[[#This Row],[EJECUTADO]]/D$9</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id="4" name="Tabla528935" displayName="Tabla528935" ref="B4:O56" totalsRowShown="0" headerRowDxfId="19" dataDxfId="17" headerRowBorderDxfId="18" tableBorderDxfId="16" totalsRowBorderDxfId="15">
  <autoFilter ref="B4:O56"/>
  <tableColumns count="14">
    <tableColumn id="8" name="PROCESO" dataDxfId="14" totalsRowDxfId="13"/>
    <tableColumn id="1" name="INDICADOR" dataDxfId="12"/>
    <tableColumn id="2" name="ENE" dataDxfId="11"/>
    <tableColumn id="5" name="FEB" dataDxfId="10"/>
    <tableColumn id="6" name="MAR" dataDxfId="9"/>
    <tableColumn id="7" name="ABR" dataDxfId="8"/>
    <tableColumn id="10" name="MAY" dataDxfId="7"/>
    <tableColumn id="11" name="JUN" dataDxfId="6"/>
    <tableColumn id="12" name="JUL" dataDxfId="5"/>
    <tableColumn id="13" name="AGO" dataDxfId="4"/>
    <tableColumn id="16" name="SEP" dataDxfId="3"/>
    <tableColumn id="15" name="OCT" dataDxfId="2"/>
    <tableColumn id="14" name="NOV" dataDxfId="1"/>
    <tableColumn id="17" name="DIC" dataDxfId="0"/>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externalLinkPath" Target="/Users/USUARIO/Downloads/20230314_Tablero_Indicadores_SG_III_Cuatrimestre_2022%20(1).xlsx" TargetMode="External"/><Relationship Id="rId1" Type="http://schemas.openxmlformats.org/officeDocument/2006/relationships/externalLinkPath" Target="/Users/USUARIO/Downloads/20230314_Tablero_Indicadores_SG_III_Cuatrimestre_2022%20(1).xlsx" TargetMode="External"/><Relationship Id="rId5" Type="http://schemas.openxmlformats.org/officeDocument/2006/relationships/table" Target="../tables/table3.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3"/>
  <sheetViews>
    <sheetView showGridLines="0" zoomScale="64" zoomScaleNormal="64" zoomScaleSheetLayoutView="20" zoomScalePageLayoutView="40" workbookViewId="0">
      <selection sqref="A1:C3"/>
    </sheetView>
  </sheetViews>
  <sheetFormatPr baseColWidth="10" defaultColWidth="0" defaultRowHeight="84.75" customHeight="1" zeroHeight="1" x14ac:dyDescent="0.25"/>
  <cols>
    <col min="1" max="1" width="33.85546875" style="20" customWidth="1"/>
    <col min="2" max="2" width="38.28515625" style="21" customWidth="1"/>
    <col min="3" max="3" width="32" customWidth="1"/>
    <col min="4" max="4" width="93.85546875" style="38" customWidth="1"/>
    <col min="5" max="5" width="37.140625" style="48" customWidth="1"/>
    <col min="6" max="6" width="18.42578125" style="35" customWidth="1"/>
    <col min="7" max="8" width="27.85546875" customWidth="1"/>
    <col min="9" max="9" width="47.140625" style="23" customWidth="1"/>
    <col min="10" max="10" width="19.140625" style="21" customWidth="1"/>
    <col min="11" max="11" width="23.85546875" style="35" customWidth="1"/>
    <col min="12" max="12" width="18.5703125" style="35" customWidth="1"/>
    <col min="13" max="24" width="11" customWidth="1"/>
    <col min="25" max="25" width="19.28515625" customWidth="1"/>
    <col min="26" max="26" width="19.28515625" style="35" customWidth="1"/>
    <col min="27" max="27" width="20" customWidth="1"/>
    <col min="28" max="28" width="19" customWidth="1"/>
    <col min="29" max="29" width="18.7109375" customWidth="1"/>
    <col min="30" max="30" width="20.42578125" customWidth="1"/>
    <col min="31" max="31" width="21.85546875" customWidth="1"/>
    <col min="32" max="32" width="23" customWidth="1"/>
    <col min="33" max="33" width="64.140625" customWidth="1"/>
    <col min="34" max="37" width="146.140625" customWidth="1"/>
    <col min="38" max="38" width="3.42578125" customWidth="1"/>
    <col min="39" max="45" width="0" hidden="1" customWidth="1"/>
    <col min="46" max="16384" width="2" hidden="1"/>
  </cols>
  <sheetData>
    <row r="1" spans="1:38" ht="36" customHeight="1" x14ac:dyDescent="0.25">
      <c r="A1" s="347"/>
      <c r="B1" s="347"/>
      <c r="C1" s="347"/>
      <c r="D1" s="338" t="s">
        <v>0</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40"/>
      <c r="AJ1" s="11" t="s">
        <v>1</v>
      </c>
      <c r="AK1" s="18" t="s">
        <v>2</v>
      </c>
    </row>
    <row r="2" spans="1:38" ht="36" customHeight="1" x14ac:dyDescent="0.25">
      <c r="A2" s="347"/>
      <c r="B2" s="347"/>
      <c r="C2" s="347"/>
      <c r="D2" s="341"/>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3"/>
      <c r="AJ2" s="11" t="s">
        <v>3</v>
      </c>
      <c r="AK2" s="18">
        <v>1</v>
      </c>
    </row>
    <row r="3" spans="1:38" ht="36" customHeight="1" x14ac:dyDescent="0.25">
      <c r="A3" s="347"/>
      <c r="B3" s="347"/>
      <c r="C3" s="347"/>
      <c r="D3" s="344"/>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6"/>
      <c r="AJ3" s="11" t="s">
        <v>4</v>
      </c>
      <c r="AK3" s="19">
        <v>44187</v>
      </c>
    </row>
    <row r="4" spans="1:38" s="8" customFormat="1" ht="33.75" customHeight="1" x14ac:dyDescent="0.25">
      <c r="A4" s="336" t="s">
        <v>5</v>
      </c>
      <c r="B4" s="350" t="s">
        <v>6</v>
      </c>
      <c r="C4" s="336" t="s">
        <v>7</v>
      </c>
      <c r="D4" s="350" t="s">
        <v>8</v>
      </c>
      <c r="E4" s="349" t="s">
        <v>9</v>
      </c>
      <c r="F4" s="336" t="s">
        <v>10</v>
      </c>
      <c r="G4" s="336" t="s">
        <v>11</v>
      </c>
      <c r="H4" s="336" t="s">
        <v>12</v>
      </c>
      <c r="I4" s="337" t="s">
        <v>13</v>
      </c>
      <c r="J4" s="336" t="s">
        <v>14</v>
      </c>
      <c r="K4" s="336" t="s">
        <v>15</v>
      </c>
      <c r="L4" s="336" t="s">
        <v>16</v>
      </c>
      <c r="M4" s="336" t="s">
        <v>17</v>
      </c>
      <c r="N4" s="336"/>
      <c r="O4" s="336"/>
      <c r="P4" s="336"/>
      <c r="Q4" s="336"/>
      <c r="R4" s="336"/>
      <c r="S4" s="336"/>
      <c r="T4" s="336"/>
      <c r="U4" s="336"/>
      <c r="V4" s="336"/>
      <c r="W4" s="336"/>
      <c r="X4" s="336"/>
      <c r="Y4" s="336" t="s">
        <v>18</v>
      </c>
      <c r="Z4" s="336"/>
      <c r="AA4" s="336"/>
      <c r="AB4" s="336"/>
      <c r="AC4" s="336"/>
      <c r="AD4" s="336"/>
      <c r="AE4" s="336"/>
      <c r="AF4" s="336"/>
      <c r="AG4" s="351" t="s">
        <v>19</v>
      </c>
      <c r="AH4" s="336" t="s">
        <v>20</v>
      </c>
      <c r="AI4" s="336"/>
      <c r="AJ4" s="336"/>
      <c r="AK4" s="348"/>
      <c r="AL4"/>
    </row>
    <row r="5" spans="1:38" s="8" customFormat="1" ht="72" customHeight="1" x14ac:dyDescent="0.25">
      <c r="A5" s="336"/>
      <c r="B5" s="350"/>
      <c r="C5" s="336"/>
      <c r="D5" s="350"/>
      <c r="E5" s="349"/>
      <c r="F5" s="336"/>
      <c r="G5" s="336"/>
      <c r="H5" s="336"/>
      <c r="I5" s="337"/>
      <c r="J5" s="336"/>
      <c r="K5" s="336"/>
      <c r="L5" s="336"/>
      <c r="M5" s="86" t="s">
        <v>21</v>
      </c>
      <c r="N5" s="86" t="s">
        <v>22</v>
      </c>
      <c r="O5" s="86" t="s">
        <v>23</v>
      </c>
      <c r="P5" s="86" t="s">
        <v>24</v>
      </c>
      <c r="Q5" s="86" t="s">
        <v>25</v>
      </c>
      <c r="R5" s="86" t="s">
        <v>26</v>
      </c>
      <c r="S5" s="86" t="s">
        <v>27</v>
      </c>
      <c r="T5" s="86" t="s">
        <v>28</v>
      </c>
      <c r="U5" s="86" t="s">
        <v>29</v>
      </c>
      <c r="V5" s="86" t="s">
        <v>30</v>
      </c>
      <c r="W5" s="86" t="s">
        <v>31</v>
      </c>
      <c r="X5" s="86" t="s">
        <v>32</v>
      </c>
      <c r="Y5" s="85" t="s">
        <v>33</v>
      </c>
      <c r="Z5" s="85" t="s">
        <v>34</v>
      </c>
      <c r="AA5" s="85" t="s">
        <v>35</v>
      </c>
      <c r="AB5" s="85" t="s">
        <v>36</v>
      </c>
      <c r="AC5" s="85" t="s">
        <v>37</v>
      </c>
      <c r="AD5" s="85" t="s">
        <v>38</v>
      </c>
      <c r="AE5" s="85" t="s">
        <v>39</v>
      </c>
      <c r="AF5" s="85" t="s">
        <v>40</v>
      </c>
      <c r="AG5" s="352"/>
      <c r="AH5" s="86" t="s">
        <v>41</v>
      </c>
      <c r="AI5" s="86" t="s">
        <v>42</v>
      </c>
      <c r="AJ5" s="86" t="s">
        <v>43</v>
      </c>
      <c r="AK5" s="86" t="s">
        <v>44</v>
      </c>
      <c r="AL5"/>
    </row>
    <row r="6" spans="1:38" s="28" customFormat="1" ht="72" customHeight="1" x14ac:dyDescent="0.25">
      <c r="A6" s="84" t="s">
        <v>45</v>
      </c>
      <c r="B6" s="82" t="s">
        <v>46</v>
      </c>
      <c r="C6" s="328" t="s">
        <v>47</v>
      </c>
      <c r="D6" s="330" t="s">
        <v>48</v>
      </c>
      <c r="E6" s="332" t="s">
        <v>49</v>
      </c>
      <c r="F6" s="301" t="s">
        <v>50</v>
      </c>
      <c r="G6" s="10" t="s">
        <v>51</v>
      </c>
      <c r="H6" s="10" t="s">
        <v>52</v>
      </c>
      <c r="I6" s="334" t="s">
        <v>53</v>
      </c>
      <c r="J6" s="301" t="s">
        <v>54</v>
      </c>
      <c r="K6" s="301" t="s">
        <v>55</v>
      </c>
      <c r="L6" s="301">
        <v>2</v>
      </c>
      <c r="M6" s="295"/>
      <c r="N6" s="296"/>
      <c r="O6" s="296"/>
      <c r="P6" s="296"/>
      <c r="Q6" s="296"/>
      <c r="R6" s="297"/>
      <c r="S6" s="295"/>
      <c r="T6" s="296"/>
      <c r="U6" s="296"/>
      <c r="V6" s="296"/>
      <c r="W6" s="296"/>
      <c r="X6" s="297"/>
      <c r="Y6" s="323" t="e">
        <f>AVERAGE(M6:P6)</f>
        <v>#DIV/0!</v>
      </c>
      <c r="Z6" s="315"/>
      <c r="AA6" s="323" t="e">
        <f>AVERAGE(Q6:T6)</f>
        <v>#DIV/0!</v>
      </c>
      <c r="AB6" s="323"/>
      <c r="AC6" s="323" t="e">
        <f>AVERAGE(U6:X6)</f>
        <v>#DIV/0!</v>
      </c>
      <c r="AD6" s="323"/>
      <c r="AE6" s="407" t="e">
        <f>AVERAGE(Y6,AA6,AC6)</f>
        <v>#DIV/0!</v>
      </c>
      <c r="AF6" s="334"/>
      <c r="AG6" s="321" t="s">
        <v>56</v>
      </c>
      <c r="AH6" s="321"/>
      <c r="AI6" s="405"/>
      <c r="AJ6" s="321"/>
      <c r="AK6" s="321"/>
    </row>
    <row r="7" spans="1:38" s="28" customFormat="1" ht="180" customHeight="1" x14ac:dyDescent="0.25">
      <c r="A7" s="84" t="s">
        <v>57</v>
      </c>
      <c r="B7" s="82" t="s">
        <v>58</v>
      </c>
      <c r="C7" s="329"/>
      <c r="D7" s="331"/>
      <c r="E7" s="333"/>
      <c r="F7" s="302"/>
      <c r="G7" s="10" t="s">
        <v>59</v>
      </c>
      <c r="H7" s="10" t="s">
        <v>60</v>
      </c>
      <c r="I7" s="335"/>
      <c r="J7" s="302"/>
      <c r="K7" s="302"/>
      <c r="L7" s="302"/>
      <c r="M7" s="303"/>
      <c r="N7" s="304"/>
      <c r="O7" s="304"/>
      <c r="P7" s="304"/>
      <c r="Q7" s="304"/>
      <c r="R7" s="305"/>
      <c r="S7" s="303"/>
      <c r="T7" s="304"/>
      <c r="U7" s="304"/>
      <c r="V7" s="304"/>
      <c r="W7" s="304"/>
      <c r="X7" s="305"/>
      <c r="Y7" s="324"/>
      <c r="Z7" s="316"/>
      <c r="AA7" s="324"/>
      <c r="AB7" s="324"/>
      <c r="AC7" s="324"/>
      <c r="AD7" s="324"/>
      <c r="AE7" s="408"/>
      <c r="AF7" s="335"/>
      <c r="AG7" s="322"/>
      <c r="AH7" s="322"/>
      <c r="AI7" s="406"/>
      <c r="AJ7" s="322"/>
      <c r="AK7" s="322"/>
    </row>
    <row r="8" spans="1:38" s="28" customFormat="1" ht="121.5" customHeight="1" x14ac:dyDescent="0.25">
      <c r="A8" s="24" t="s">
        <v>45</v>
      </c>
      <c r="B8" s="49" t="s">
        <v>46</v>
      </c>
      <c r="C8" s="328" t="s">
        <v>61</v>
      </c>
      <c r="D8" s="330" t="s">
        <v>62</v>
      </c>
      <c r="E8" s="332" t="s">
        <v>49</v>
      </c>
      <c r="F8" s="301" t="s">
        <v>50</v>
      </c>
      <c r="G8" s="10" t="s">
        <v>51</v>
      </c>
      <c r="H8" s="10" t="s">
        <v>52</v>
      </c>
      <c r="I8" s="334" t="s">
        <v>63</v>
      </c>
      <c r="J8" s="301" t="s">
        <v>54</v>
      </c>
      <c r="K8" s="301" t="s">
        <v>64</v>
      </c>
      <c r="L8" s="301">
        <v>2</v>
      </c>
      <c r="M8" s="295"/>
      <c r="N8" s="296"/>
      <c r="O8" s="296"/>
      <c r="P8" s="296"/>
      <c r="Q8" s="296"/>
      <c r="R8" s="296"/>
      <c r="S8" s="296"/>
      <c r="T8" s="296"/>
      <c r="U8" s="296"/>
      <c r="V8" s="296"/>
      <c r="W8" s="296"/>
      <c r="X8" s="297"/>
      <c r="Y8" s="323" t="e">
        <f>AVERAGE(M8:P8)</f>
        <v>#DIV/0!</v>
      </c>
      <c r="Z8" s="315"/>
      <c r="AA8" s="323" t="e">
        <f>AVERAGE(Q8:T8)</f>
        <v>#DIV/0!</v>
      </c>
      <c r="AB8" s="323"/>
      <c r="AC8" s="323" t="e">
        <f>AVERAGE(U8:X8)</f>
        <v>#DIV/0!</v>
      </c>
      <c r="AD8" s="323"/>
      <c r="AE8" s="407" t="e">
        <f>AVERAGE(Y8,AA8,AC8)</f>
        <v>#DIV/0!</v>
      </c>
      <c r="AF8" s="334"/>
      <c r="AG8" s="321" t="s">
        <v>65</v>
      </c>
      <c r="AH8" s="321"/>
      <c r="AI8" s="321"/>
      <c r="AJ8" s="321"/>
      <c r="AK8" s="321"/>
    </row>
    <row r="9" spans="1:38" s="28" customFormat="1" ht="121.5" customHeight="1" x14ac:dyDescent="0.25">
      <c r="A9" s="24" t="s">
        <v>66</v>
      </c>
      <c r="B9" s="49" t="s">
        <v>58</v>
      </c>
      <c r="C9" s="329"/>
      <c r="D9" s="331"/>
      <c r="E9" s="333"/>
      <c r="F9" s="302"/>
      <c r="G9" s="10" t="s">
        <v>59</v>
      </c>
      <c r="H9" s="10" t="s">
        <v>60</v>
      </c>
      <c r="I9" s="335"/>
      <c r="J9" s="302"/>
      <c r="K9" s="302"/>
      <c r="L9" s="302"/>
      <c r="M9" s="303"/>
      <c r="N9" s="304"/>
      <c r="O9" s="304"/>
      <c r="P9" s="304"/>
      <c r="Q9" s="304"/>
      <c r="R9" s="304"/>
      <c r="S9" s="304"/>
      <c r="T9" s="304"/>
      <c r="U9" s="304"/>
      <c r="V9" s="304"/>
      <c r="W9" s="304"/>
      <c r="X9" s="305"/>
      <c r="Y9" s="324"/>
      <c r="Z9" s="316"/>
      <c r="AA9" s="324"/>
      <c r="AB9" s="324"/>
      <c r="AC9" s="324"/>
      <c r="AD9" s="324"/>
      <c r="AE9" s="408"/>
      <c r="AF9" s="335"/>
      <c r="AG9" s="322"/>
      <c r="AH9" s="322"/>
      <c r="AI9" s="322"/>
      <c r="AJ9" s="322"/>
      <c r="AK9" s="322"/>
    </row>
    <row r="10" spans="1:38" s="28" customFormat="1" ht="123.75" customHeight="1" x14ac:dyDescent="0.25">
      <c r="A10" s="24" t="s">
        <v>45</v>
      </c>
      <c r="B10" s="49" t="s">
        <v>46</v>
      </c>
      <c r="C10" s="328" t="s">
        <v>67</v>
      </c>
      <c r="D10" s="330" t="s">
        <v>68</v>
      </c>
      <c r="E10" s="332" t="s">
        <v>49</v>
      </c>
      <c r="F10" s="319" t="s">
        <v>50</v>
      </c>
      <c r="G10" s="10" t="s">
        <v>51</v>
      </c>
      <c r="H10" s="10" t="s">
        <v>52</v>
      </c>
      <c r="I10" s="334" t="s">
        <v>63</v>
      </c>
      <c r="J10" s="301" t="s">
        <v>54</v>
      </c>
      <c r="K10" s="301" t="s">
        <v>64</v>
      </c>
      <c r="L10" s="301">
        <v>2</v>
      </c>
      <c r="M10" s="295"/>
      <c r="N10" s="296"/>
      <c r="O10" s="296"/>
      <c r="P10" s="296"/>
      <c r="Q10" s="296"/>
      <c r="R10" s="296"/>
      <c r="S10" s="296"/>
      <c r="T10" s="296"/>
      <c r="U10" s="296"/>
      <c r="V10" s="296"/>
      <c r="W10" s="296"/>
      <c r="X10" s="297"/>
      <c r="Y10" s="323" t="e">
        <f>AVERAGE(M10:P10)</f>
        <v>#DIV/0!</v>
      </c>
      <c r="Z10" s="315"/>
      <c r="AA10" s="323" t="e">
        <f>AVERAGE(Q10:T10)</f>
        <v>#DIV/0!</v>
      </c>
      <c r="AB10" s="323"/>
      <c r="AC10" s="323" t="e">
        <f>AVERAGE(U10:X10)</f>
        <v>#DIV/0!</v>
      </c>
      <c r="AD10" s="323"/>
      <c r="AE10" s="407" t="e">
        <f>AVERAGE(Y10,AA10,AC10)</f>
        <v>#DIV/0!</v>
      </c>
      <c r="AF10" s="334"/>
      <c r="AG10" s="321" t="s">
        <v>69</v>
      </c>
      <c r="AH10" s="321"/>
      <c r="AI10" s="321"/>
      <c r="AJ10" s="321"/>
      <c r="AK10" s="321"/>
    </row>
    <row r="11" spans="1:38" s="28" customFormat="1" ht="123.75" customHeight="1" x14ac:dyDescent="0.25">
      <c r="A11" s="24" t="s">
        <v>57</v>
      </c>
      <c r="B11" s="49" t="s">
        <v>58</v>
      </c>
      <c r="C11" s="329"/>
      <c r="D11" s="331"/>
      <c r="E11" s="333"/>
      <c r="F11" s="320"/>
      <c r="G11" s="10" t="s">
        <v>59</v>
      </c>
      <c r="H11" s="10" t="s">
        <v>60</v>
      </c>
      <c r="I11" s="335"/>
      <c r="J11" s="302"/>
      <c r="K11" s="302"/>
      <c r="L11" s="302"/>
      <c r="M11" s="303"/>
      <c r="N11" s="304"/>
      <c r="O11" s="304"/>
      <c r="P11" s="304"/>
      <c r="Q11" s="304"/>
      <c r="R11" s="304"/>
      <c r="S11" s="304"/>
      <c r="T11" s="304"/>
      <c r="U11" s="304"/>
      <c r="V11" s="304"/>
      <c r="W11" s="304"/>
      <c r="X11" s="305"/>
      <c r="Y11" s="324"/>
      <c r="Z11" s="316"/>
      <c r="AA11" s="324"/>
      <c r="AB11" s="324"/>
      <c r="AC11" s="324"/>
      <c r="AD11" s="324"/>
      <c r="AE11" s="408"/>
      <c r="AF11" s="335"/>
      <c r="AG11" s="322"/>
      <c r="AH11" s="322"/>
      <c r="AI11" s="322"/>
      <c r="AJ11" s="322"/>
      <c r="AK11" s="322"/>
    </row>
    <row r="12" spans="1:38" s="28" customFormat="1" ht="121.5" customHeight="1" x14ac:dyDescent="0.25">
      <c r="A12" s="24" t="s">
        <v>45</v>
      </c>
      <c r="B12" s="49" t="s">
        <v>46</v>
      </c>
      <c r="C12" s="328" t="s">
        <v>70</v>
      </c>
      <c r="D12" s="330" t="s">
        <v>71</v>
      </c>
      <c r="E12" s="332" t="s">
        <v>49</v>
      </c>
      <c r="F12" s="319" t="s">
        <v>50</v>
      </c>
      <c r="G12" s="10" t="s">
        <v>51</v>
      </c>
      <c r="H12" s="10" t="s">
        <v>52</v>
      </c>
      <c r="I12" s="334" t="s">
        <v>72</v>
      </c>
      <c r="J12" s="301" t="s">
        <v>54</v>
      </c>
      <c r="K12" s="301" t="s">
        <v>64</v>
      </c>
      <c r="L12" s="301">
        <v>2</v>
      </c>
      <c r="M12" s="295"/>
      <c r="N12" s="296"/>
      <c r="O12" s="296"/>
      <c r="P12" s="296"/>
      <c r="Q12" s="296"/>
      <c r="R12" s="296"/>
      <c r="S12" s="296"/>
      <c r="T12" s="296"/>
      <c r="U12" s="296"/>
      <c r="V12" s="296"/>
      <c r="W12" s="296"/>
      <c r="X12" s="297"/>
      <c r="Y12" s="323" t="e">
        <f>AVERAGE(M12:P12)</f>
        <v>#DIV/0!</v>
      </c>
      <c r="Z12" s="315"/>
      <c r="AA12" s="323" t="e">
        <f>AVERAGE(Q12:T12)</f>
        <v>#DIV/0!</v>
      </c>
      <c r="AB12" s="323"/>
      <c r="AC12" s="323" t="e">
        <f>AVERAGE(U12:X12)</f>
        <v>#DIV/0!</v>
      </c>
      <c r="AD12" s="323"/>
      <c r="AE12" s="407" t="e">
        <f>AVERAGE(Y12,AA12,AC12)</f>
        <v>#DIV/0!</v>
      </c>
      <c r="AF12" s="334"/>
      <c r="AG12" s="321" t="s">
        <v>73</v>
      </c>
      <c r="AH12" s="321"/>
      <c r="AI12" s="321"/>
      <c r="AJ12" s="321"/>
      <c r="AK12" s="321"/>
    </row>
    <row r="13" spans="1:38" s="28" customFormat="1" ht="121.5" customHeight="1" x14ac:dyDescent="0.25">
      <c r="A13" s="24" t="s">
        <v>57</v>
      </c>
      <c r="B13" s="49" t="s">
        <v>58</v>
      </c>
      <c r="C13" s="329"/>
      <c r="D13" s="331"/>
      <c r="E13" s="333"/>
      <c r="F13" s="320"/>
      <c r="G13" s="10" t="s">
        <v>59</v>
      </c>
      <c r="H13" s="10" t="s">
        <v>60</v>
      </c>
      <c r="I13" s="335"/>
      <c r="J13" s="302"/>
      <c r="K13" s="302"/>
      <c r="L13" s="302"/>
      <c r="M13" s="303"/>
      <c r="N13" s="304"/>
      <c r="O13" s="304"/>
      <c r="P13" s="304"/>
      <c r="Q13" s="304"/>
      <c r="R13" s="304"/>
      <c r="S13" s="304"/>
      <c r="T13" s="304"/>
      <c r="U13" s="304"/>
      <c r="V13" s="304"/>
      <c r="W13" s="304"/>
      <c r="X13" s="305"/>
      <c r="Y13" s="324"/>
      <c r="Z13" s="316"/>
      <c r="AA13" s="324"/>
      <c r="AB13" s="324"/>
      <c r="AC13" s="324"/>
      <c r="AD13" s="324"/>
      <c r="AE13" s="408"/>
      <c r="AF13" s="335"/>
      <c r="AG13" s="322"/>
      <c r="AH13" s="322"/>
      <c r="AI13" s="322"/>
      <c r="AJ13" s="322"/>
      <c r="AK13" s="322"/>
    </row>
    <row r="14" spans="1:38" s="28" customFormat="1" ht="123" customHeight="1" x14ac:dyDescent="0.25">
      <c r="A14" s="24" t="s">
        <v>45</v>
      </c>
      <c r="B14" s="49" t="s">
        <v>46</v>
      </c>
      <c r="C14" s="328" t="s">
        <v>74</v>
      </c>
      <c r="D14" s="330" t="s">
        <v>75</v>
      </c>
      <c r="E14" s="332" t="s">
        <v>49</v>
      </c>
      <c r="F14" s="319" t="s">
        <v>50</v>
      </c>
      <c r="G14" s="10" t="s">
        <v>51</v>
      </c>
      <c r="H14" s="10" t="s">
        <v>52</v>
      </c>
      <c r="I14" s="334" t="s">
        <v>53</v>
      </c>
      <c r="J14" s="301" t="s">
        <v>54</v>
      </c>
      <c r="K14" s="301" t="s">
        <v>64</v>
      </c>
      <c r="L14" s="301">
        <v>2</v>
      </c>
      <c r="M14" s="295"/>
      <c r="N14" s="296"/>
      <c r="O14" s="296"/>
      <c r="P14" s="296"/>
      <c r="Q14" s="296"/>
      <c r="R14" s="296"/>
      <c r="S14" s="296"/>
      <c r="T14" s="296"/>
      <c r="U14" s="296"/>
      <c r="V14" s="296"/>
      <c r="W14" s="296"/>
      <c r="X14" s="297"/>
      <c r="Y14" s="323" t="e">
        <f>AVERAGE(M14:P14)</f>
        <v>#DIV/0!</v>
      </c>
      <c r="Z14" s="315"/>
      <c r="AA14" s="323" t="e">
        <f>AVERAGE(Q14:T14)</f>
        <v>#DIV/0!</v>
      </c>
      <c r="AB14" s="323"/>
      <c r="AC14" s="323" t="e">
        <f>AVERAGE(U14:X14)</f>
        <v>#DIV/0!</v>
      </c>
      <c r="AD14" s="323"/>
      <c r="AE14" s="323" t="e">
        <f>AVERAGE(Y14,AA14,AC14)</f>
        <v>#DIV/0!</v>
      </c>
      <c r="AF14" s="323"/>
      <c r="AG14" s="321" t="s">
        <v>76</v>
      </c>
      <c r="AH14" s="323"/>
      <c r="AI14" s="323"/>
      <c r="AJ14" s="323"/>
      <c r="AK14" s="323"/>
    </row>
    <row r="15" spans="1:38" s="28" customFormat="1" ht="123" customHeight="1" x14ac:dyDescent="0.25">
      <c r="A15" s="24" t="s">
        <v>66</v>
      </c>
      <c r="B15" s="49" t="s">
        <v>58</v>
      </c>
      <c r="C15" s="329"/>
      <c r="D15" s="331"/>
      <c r="E15" s="333"/>
      <c r="F15" s="320"/>
      <c r="G15" s="10" t="s">
        <v>59</v>
      </c>
      <c r="H15" s="10" t="s">
        <v>60</v>
      </c>
      <c r="I15" s="335"/>
      <c r="J15" s="302"/>
      <c r="K15" s="302"/>
      <c r="L15" s="302"/>
      <c r="M15" s="303"/>
      <c r="N15" s="304"/>
      <c r="O15" s="304"/>
      <c r="P15" s="304"/>
      <c r="Q15" s="304"/>
      <c r="R15" s="304"/>
      <c r="S15" s="304"/>
      <c r="T15" s="304"/>
      <c r="U15" s="304"/>
      <c r="V15" s="304"/>
      <c r="W15" s="304"/>
      <c r="X15" s="305"/>
      <c r="Y15" s="324"/>
      <c r="Z15" s="316"/>
      <c r="AA15" s="324"/>
      <c r="AB15" s="324"/>
      <c r="AC15" s="324"/>
      <c r="AD15" s="324"/>
      <c r="AE15" s="324"/>
      <c r="AF15" s="324"/>
      <c r="AG15" s="322"/>
      <c r="AH15" s="324"/>
      <c r="AI15" s="324"/>
      <c r="AJ15" s="324"/>
      <c r="AK15" s="324"/>
    </row>
    <row r="16" spans="1:38" s="28" customFormat="1" ht="81" customHeight="1" x14ac:dyDescent="0.25">
      <c r="A16" s="24" t="s">
        <v>45</v>
      </c>
      <c r="B16" s="82" t="s">
        <v>46</v>
      </c>
      <c r="C16" s="328" t="s">
        <v>77</v>
      </c>
      <c r="D16" s="330" t="s">
        <v>78</v>
      </c>
      <c r="E16" s="332" t="s">
        <v>79</v>
      </c>
      <c r="F16" s="301" t="s">
        <v>50</v>
      </c>
      <c r="G16" s="10" t="s">
        <v>51</v>
      </c>
      <c r="H16" s="10" t="s">
        <v>52</v>
      </c>
      <c r="I16" s="334" t="s">
        <v>80</v>
      </c>
      <c r="J16" s="301" t="s">
        <v>54</v>
      </c>
      <c r="K16" s="301" t="s">
        <v>64</v>
      </c>
      <c r="L16" s="301">
        <v>2</v>
      </c>
      <c r="M16" s="295"/>
      <c r="N16" s="296"/>
      <c r="O16" s="296"/>
      <c r="P16" s="296"/>
      <c r="Q16" s="296"/>
      <c r="R16" s="296"/>
      <c r="S16" s="296"/>
      <c r="T16" s="296"/>
      <c r="U16" s="296"/>
      <c r="V16" s="296"/>
      <c r="W16" s="296"/>
      <c r="X16" s="297"/>
      <c r="Y16" s="323" t="e">
        <f>AVERAGE(M16:P16)</f>
        <v>#DIV/0!</v>
      </c>
      <c r="Z16" s="315"/>
      <c r="AA16" s="323" t="e">
        <f>AVERAGE(Q16:T16)</f>
        <v>#DIV/0!</v>
      </c>
      <c r="AB16" s="323"/>
      <c r="AC16" s="323" t="e">
        <f>AVERAGE(U16:X16)</f>
        <v>#DIV/0!</v>
      </c>
      <c r="AD16" s="323"/>
      <c r="AE16" s="323" t="e">
        <f>AVERAGE(Y16,AA16,AC16)</f>
        <v>#DIV/0!</v>
      </c>
      <c r="AF16" s="323"/>
      <c r="AG16" s="410" t="s">
        <v>81</v>
      </c>
      <c r="AH16" s="323"/>
      <c r="AI16" s="323"/>
      <c r="AJ16" s="323"/>
      <c r="AK16" s="323"/>
    </row>
    <row r="17" spans="1:37" s="28" customFormat="1" ht="81" customHeight="1" x14ac:dyDescent="0.25">
      <c r="A17" s="24" t="s">
        <v>57</v>
      </c>
      <c r="B17" s="319" t="s">
        <v>58</v>
      </c>
      <c r="C17" s="353"/>
      <c r="D17" s="354"/>
      <c r="E17" s="355"/>
      <c r="F17" s="356"/>
      <c r="G17" s="321" t="s">
        <v>59</v>
      </c>
      <c r="H17" s="321" t="s">
        <v>60</v>
      </c>
      <c r="I17" s="357"/>
      <c r="J17" s="356"/>
      <c r="K17" s="356"/>
      <c r="L17" s="356"/>
      <c r="M17" s="298"/>
      <c r="N17" s="299"/>
      <c r="O17" s="299"/>
      <c r="P17" s="299"/>
      <c r="Q17" s="299"/>
      <c r="R17" s="299"/>
      <c r="S17" s="299"/>
      <c r="T17" s="299"/>
      <c r="U17" s="299"/>
      <c r="V17" s="299"/>
      <c r="W17" s="299"/>
      <c r="X17" s="300"/>
      <c r="Y17" s="409"/>
      <c r="Z17" s="413"/>
      <c r="AA17" s="409"/>
      <c r="AB17" s="409"/>
      <c r="AC17" s="409"/>
      <c r="AD17" s="409"/>
      <c r="AE17" s="409"/>
      <c r="AF17" s="409"/>
      <c r="AG17" s="411"/>
      <c r="AH17" s="409"/>
      <c r="AI17" s="409"/>
      <c r="AJ17" s="409"/>
      <c r="AK17" s="409"/>
    </row>
    <row r="18" spans="1:37" s="28" customFormat="1" ht="81" customHeight="1" x14ac:dyDescent="0.25">
      <c r="A18" s="24" t="s">
        <v>66</v>
      </c>
      <c r="B18" s="320"/>
      <c r="C18" s="329"/>
      <c r="D18" s="331"/>
      <c r="E18" s="333"/>
      <c r="F18" s="302"/>
      <c r="G18" s="322"/>
      <c r="H18" s="322"/>
      <c r="I18" s="335"/>
      <c r="J18" s="302"/>
      <c r="K18" s="302"/>
      <c r="L18" s="302"/>
      <c r="M18" s="303"/>
      <c r="N18" s="304"/>
      <c r="O18" s="304"/>
      <c r="P18" s="304"/>
      <c r="Q18" s="304"/>
      <c r="R18" s="304"/>
      <c r="S18" s="304"/>
      <c r="T18" s="304"/>
      <c r="U18" s="304"/>
      <c r="V18" s="304"/>
      <c r="W18" s="304"/>
      <c r="X18" s="305"/>
      <c r="Y18" s="324"/>
      <c r="Z18" s="316"/>
      <c r="AA18" s="324"/>
      <c r="AB18" s="324"/>
      <c r="AC18" s="324"/>
      <c r="AD18" s="324"/>
      <c r="AE18" s="324"/>
      <c r="AF18" s="324"/>
      <c r="AG18" s="412"/>
      <c r="AH18" s="324"/>
      <c r="AI18" s="324"/>
      <c r="AJ18" s="324"/>
      <c r="AK18" s="324"/>
    </row>
    <row r="19" spans="1:37" s="28" customFormat="1" ht="69" customHeight="1" x14ac:dyDescent="0.25">
      <c r="A19" s="24" t="s">
        <v>45</v>
      </c>
      <c r="B19" s="319" t="s">
        <v>46</v>
      </c>
      <c r="C19" s="328" t="s">
        <v>82</v>
      </c>
      <c r="D19" s="330" t="s">
        <v>83</v>
      </c>
      <c r="E19" s="332" t="s">
        <v>84</v>
      </c>
      <c r="F19" s="319" t="s">
        <v>50</v>
      </c>
      <c r="G19" s="10" t="s">
        <v>51</v>
      </c>
      <c r="H19" s="10" t="s">
        <v>52</v>
      </c>
      <c r="I19" s="334" t="s">
        <v>85</v>
      </c>
      <c r="J19" s="301" t="s">
        <v>54</v>
      </c>
      <c r="K19" s="301" t="s">
        <v>64</v>
      </c>
      <c r="L19" s="301">
        <v>2</v>
      </c>
      <c r="M19" s="295"/>
      <c r="N19" s="296"/>
      <c r="O19" s="296"/>
      <c r="P19" s="296"/>
      <c r="Q19" s="296"/>
      <c r="R19" s="296"/>
      <c r="S19" s="296"/>
      <c r="T19" s="296"/>
      <c r="U19" s="296"/>
      <c r="V19" s="296"/>
      <c r="W19" s="296"/>
      <c r="X19" s="297"/>
      <c r="Y19" s="323" t="e">
        <f>AVERAGE(M19:P19)</f>
        <v>#DIV/0!</v>
      </c>
      <c r="Z19" s="315"/>
      <c r="AA19" s="323" t="e">
        <f>AVERAGE(Q19:T19)</f>
        <v>#DIV/0!</v>
      </c>
      <c r="AB19" s="323"/>
      <c r="AC19" s="323" t="e">
        <f>AVERAGE(U19:X19)</f>
        <v>#DIV/0!</v>
      </c>
      <c r="AD19" s="323"/>
      <c r="AE19" s="323" t="e">
        <f>AVERAGE(Y19,AA19,AC19)</f>
        <v>#DIV/0!</v>
      </c>
      <c r="AF19" s="323"/>
      <c r="AG19" s="323"/>
      <c r="AH19" s="323"/>
      <c r="AI19" s="323"/>
      <c r="AJ19" s="323"/>
      <c r="AK19" s="323"/>
    </row>
    <row r="20" spans="1:37" s="28" customFormat="1" ht="69" customHeight="1" x14ac:dyDescent="0.25">
      <c r="A20" s="24" t="s">
        <v>86</v>
      </c>
      <c r="B20" s="320"/>
      <c r="C20" s="329"/>
      <c r="D20" s="331"/>
      <c r="E20" s="333"/>
      <c r="F20" s="320"/>
      <c r="G20" s="10" t="s">
        <v>59</v>
      </c>
      <c r="H20" s="10" t="s">
        <v>60</v>
      </c>
      <c r="I20" s="335"/>
      <c r="J20" s="302"/>
      <c r="K20" s="302"/>
      <c r="L20" s="302"/>
      <c r="M20" s="303"/>
      <c r="N20" s="304"/>
      <c r="O20" s="304"/>
      <c r="P20" s="304"/>
      <c r="Q20" s="304"/>
      <c r="R20" s="304"/>
      <c r="S20" s="304"/>
      <c r="T20" s="304"/>
      <c r="U20" s="304"/>
      <c r="V20" s="304"/>
      <c r="W20" s="304"/>
      <c r="X20" s="305"/>
      <c r="Y20" s="324"/>
      <c r="Z20" s="316"/>
      <c r="AA20" s="324"/>
      <c r="AB20" s="324"/>
      <c r="AC20" s="324"/>
      <c r="AD20" s="324"/>
      <c r="AE20" s="324"/>
      <c r="AF20" s="324"/>
      <c r="AG20" s="324"/>
      <c r="AH20" s="324"/>
      <c r="AI20" s="324"/>
      <c r="AJ20" s="324"/>
      <c r="AK20" s="324"/>
    </row>
    <row r="21" spans="1:37" s="28" customFormat="1" ht="71.25" customHeight="1" x14ac:dyDescent="0.25">
      <c r="A21" s="24" t="s">
        <v>45</v>
      </c>
      <c r="B21" s="319" t="s">
        <v>46</v>
      </c>
      <c r="C21" s="328" t="s">
        <v>87</v>
      </c>
      <c r="D21" s="330" t="s">
        <v>88</v>
      </c>
      <c r="E21" s="332" t="s">
        <v>84</v>
      </c>
      <c r="F21" s="319" t="s">
        <v>50</v>
      </c>
      <c r="G21" s="10" t="s">
        <v>51</v>
      </c>
      <c r="H21" s="10" t="s">
        <v>52</v>
      </c>
      <c r="I21" s="334" t="s">
        <v>53</v>
      </c>
      <c r="J21" s="301" t="s">
        <v>54</v>
      </c>
      <c r="K21" s="301" t="s">
        <v>64</v>
      </c>
      <c r="L21" s="301">
        <v>1</v>
      </c>
      <c r="M21" s="295"/>
      <c r="N21" s="296"/>
      <c r="O21" s="296"/>
      <c r="P21" s="296"/>
      <c r="Q21" s="296"/>
      <c r="R21" s="296"/>
      <c r="S21" s="296"/>
      <c r="T21" s="296"/>
      <c r="U21" s="296"/>
      <c r="V21" s="296"/>
      <c r="W21" s="296"/>
      <c r="X21" s="297"/>
      <c r="Y21" s="323" t="e">
        <f>AVERAGE(M21:P21)</f>
        <v>#DIV/0!</v>
      </c>
      <c r="Z21" s="315"/>
      <c r="AA21" s="323" t="e">
        <f>AVERAGE(Q21:T21)</f>
        <v>#DIV/0!</v>
      </c>
      <c r="AB21" s="323"/>
      <c r="AC21" s="323" t="e">
        <f>AVERAGE(U21:X21)</f>
        <v>#DIV/0!</v>
      </c>
      <c r="AD21" s="323"/>
      <c r="AE21" s="323" t="e">
        <f>AVERAGE(Y21,AA21,AC21)</f>
        <v>#DIV/0!</v>
      </c>
      <c r="AF21" s="323"/>
      <c r="AG21" s="323"/>
      <c r="AH21" s="323"/>
      <c r="AI21" s="323"/>
      <c r="AJ21" s="323"/>
      <c r="AK21" s="323"/>
    </row>
    <row r="22" spans="1:37" s="28" customFormat="1" ht="71.25" customHeight="1" x14ac:dyDescent="0.25">
      <c r="A22" s="24" t="s">
        <v>86</v>
      </c>
      <c r="B22" s="320"/>
      <c r="C22" s="329"/>
      <c r="D22" s="331"/>
      <c r="E22" s="333"/>
      <c r="F22" s="320"/>
      <c r="G22" s="10" t="s">
        <v>59</v>
      </c>
      <c r="H22" s="10" t="s">
        <v>60</v>
      </c>
      <c r="I22" s="335"/>
      <c r="J22" s="302"/>
      <c r="K22" s="302"/>
      <c r="L22" s="302"/>
      <c r="M22" s="303"/>
      <c r="N22" s="304"/>
      <c r="O22" s="304"/>
      <c r="P22" s="304"/>
      <c r="Q22" s="304"/>
      <c r="R22" s="304"/>
      <c r="S22" s="304"/>
      <c r="T22" s="304"/>
      <c r="U22" s="304"/>
      <c r="V22" s="304"/>
      <c r="W22" s="304"/>
      <c r="X22" s="305"/>
      <c r="Y22" s="324"/>
      <c r="Z22" s="316"/>
      <c r="AA22" s="324"/>
      <c r="AB22" s="324"/>
      <c r="AC22" s="324"/>
      <c r="AD22" s="324"/>
      <c r="AE22" s="324"/>
      <c r="AF22" s="324"/>
      <c r="AG22" s="324"/>
      <c r="AH22" s="324"/>
      <c r="AI22" s="324"/>
      <c r="AJ22" s="324"/>
      <c r="AK22" s="324"/>
    </row>
    <row r="23" spans="1:37" s="28" customFormat="1" ht="76.5" customHeight="1" x14ac:dyDescent="0.25">
      <c r="A23" s="24" t="s">
        <v>45</v>
      </c>
      <c r="B23" s="319" t="s">
        <v>46</v>
      </c>
      <c r="C23" s="328" t="s">
        <v>89</v>
      </c>
      <c r="D23" s="330" t="s">
        <v>90</v>
      </c>
      <c r="E23" s="332" t="s">
        <v>84</v>
      </c>
      <c r="F23" s="319" t="s">
        <v>50</v>
      </c>
      <c r="G23" s="10" t="s">
        <v>51</v>
      </c>
      <c r="H23" s="10" t="s">
        <v>52</v>
      </c>
      <c r="I23" s="334" t="s">
        <v>91</v>
      </c>
      <c r="J23" s="301" t="s">
        <v>54</v>
      </c>
      <c r="K23" s="301" t="s">
        <v>64</v>
      </c>
      <c r="L23" s="301">
        <v>1</v>
      </c>
      <c r="M23" s="295"/>
      <c r="N23" s="296"/>
      <c r="O23" s="296"/>
      <c r="P23" s="296"/>
      <c r="Q23" s="296"/>
      <c r="R23" s="296"/>
      <c r="S23" s="296"/>
      <c r="T23" s="296"/>
      <c r="U23" s="296"/>
      <c r="V23" s="296"/>
      <c r="W23" s="296"/>
      <c r="X23" s="297"/>
      <c r="Y23" s="323" t="e">
        <f>AVERAGE(M23:P23)</f>
        <v>#DIV/0!</v>
      </c>
      <c r="Z23" s="315"/>
      <c r="AA23" s="323" t="e">
        <f>AVERAGE(Q23:T23)</f>
        <v>#DIV/0!</v>
      </c>
      <c r="AB23" s="323"/>
      <c r="AC23" s="323" t="e">
        <f>AVERAGE(U23:X23)</f>
        <v>#DIV/0!</v>
      </c>
      <c r="AD23" s="323"/>
      <c r="AE23" s="323" t="e">
        <f>AVERAGE(Y23,AA23,AC23)</f>
        <v>#DIV/0!</v>
      </c>
      <c r="AF23" s="323"/>
      <c r="AG23" s="323"/>
      <c r="AH23" s="323"/>
      <c r="AI23" s="323"/>
      <c r="AJ23" s="323"/>
      <c r="AK23" s="323"/>
    </row>
    <row r="24" spans="1:37" s="28" customFormat="1" ht="76.5" customHeight="1" x14ac:dyDescent="0.25">
      <c r="A24" s="24" t="s">
        <v>86</v>
      </c>
      <c r="B24" s="320"/>
      <c r="C24" s="329"/>
      <c r="D24" s="331"/>
      <c r="E24" s="333"/>
      <c r="F24" s="320"/>
      <c r="G24" s="10" t="s">
        <v>59</v>
      </c>
      <c r="H24" s="10" t="s">
        <v>60</v>
      </c>
      <c r="I24" s="335"/>
      <c r="J24" s="302"/>
      <c r="K24" s="302"/>
      <c r="L24" s="302"/>
      <c r="M24" s="303"/>
      <c r="N24" s="304"/>
      <c r="O24" s="304"/>
      <c r="P24" s="304"/>
      <c r="Q24" s="304"/>
      <c r="R24" s="304"/>
      <c r="S24" s="304"/>
      <c r="T24" s="304"/>
      <c r="U24" s="304"/>
      <c r="V24" s="304"/>
      <c r="W24" s="304"/>
      <c r="X24" s="305"/>
      <c r="Y24" s="324"/>
      <c r="Z24" s="316"/>
      <c r="AA24" s="324"/>
      <c r="AB24" s="324"/>
      <c r="AC24" s="324"/>
      <c r="AD24" s="324"/>
      <c r="AE24" s="324"/>
      <c r="AF24" s="324"/>
      <c r="AG24" s="324"/>
      <c r="AH24" s="324"/>
      <c r="AI24" s="324"/>
      <c r="AJ24" s="324"/>
      <c r="AK24" s="324"/>
    </row>
    <row r="25" spans="1:37" s="28" customFormat="1" ht="122.25" customHeight="1" x14ac:dyDescent="0.25">
      <c r="A25" s="358" t="s">
        <v>45</v>
      </c>
      <c r="B25" s="319" t="s">
        <v>46</v>
      </c>
      <c r="C25" s="328" t="s">
        <v>92</v>
      </c>
      <c r="D25" s="330" t="s">
        <v>93</v>
      </c>
      <c r="E25" s="332" t="s">
        <v>94</v>
      </c>
      <c r="F25" s="301" t="s">
        <v>50</v>
      </c>
      <c r="G25" s="10" t="s">
        <v>51</v>
      </c>
      <c r="H25" s="10" t="s">
        <v>52</v>
      </c>
      <c r="I25" s="334" t="s">
        <v>53</v>
      </c>
      <c r="J25" s="301" t="s">
        <v>54</v>
      </c>
      <c r="K25" s="301" t="s">
        <v>64</v>
      </c>
      <c r="L25" s="301">
        <v>1</v>
      </c>
      <c r="M25" s="295"/>
      <c r="N25" s="296"/>
      <c r="O25" s="296"/>
      <c r="P25" s="296"/>
      <c r="Q25" s="296"/>
      <c r="R25" s="296"/>
      <c r="S25" s="296"/>
      <c r="T25" s="296"/>
      <c r="U25" s="296"/>
      <c r="V25" s="296"/>
      <c r="W25" s="296"/>
      <c r="X25" s="297"/>
      <c r="Y25" s="323" t="e">
        <f>AVERAGE(M25:P25)</f>
        <v>#DIV/0!</v>
      </c>
      <c r="Z25" s="315"/>
      <c r="AA25" s="323" t="e">
        <f>AVERAGE(Q25:T25)</f>
        <v>#DIV/0!</v>
      </c>
      <c r="AB25" s="323"/>
      <c r="AC25" s="323" t="e">
        <f>AVERAGE(U25:X25)</f>
        <v>#DIV/0!</v>
      </c>
      <c r="AD25" s="323"/>
      <c r="AE25" s="323" t="e">
        <f>AVERAGE(Y25,AA25,AC25)</f>
        <v>#DIV/0!</v>
      </c>
      <c r="AF25" s="323"/>
      <c r="AG25" s="410" t="s">
        <v>95</v>
      </c>
      <c r="AH25" s="323"/>
      <c r="AI25" s="323"/>
      <c r="AJ25" s="323"/>
      <c r="AK25" s="323"/>
    </row>
    <row r="26" spans="1:37" s="28" customFormat="1" ht="122.25" customHeight="1" x14ac:dyDescent="0.25">
      <c r="A26" s="359"/>
      <c r="B26" s="320"/>
      <c r="C26" s="329"/>
      <c r="D26" s="331"/>
      <c r="E26" s="333"/>
      <c r="F26" s="302"/>
      <c r="G26" s="10" t="s">
        <v>59</v>
      </c>
      <c r="H26" s="10" t="s">
        <v>60</v>
      </c>
      <c r="I26" s="335"/>
      <c r="J26" s="302"/>
      <c r="K26" s="302"/>
      <c r="L26" s="302"/>
      <c r="M26" s="303"/>
      <c r="N26" s="304"/>
      <c r="O26" s="304"/>
      <c r="P26" s="304"/>
      <c r="Q26" s="304"/>
      <c r="R26" s="304"/>
      <c r="S26" s="304"/>
      <c r="T26" s="304"/>
      <c r="U26" s="304"/>
      <c r="V26" s="304"/>
      <c r="W26" s="304"/>
      <c r="X26" s="305"/>
      <c r="Y26" s="324"/>
      <c r="Z26" s="316"/>
      <c r="AA26" s="324"/>
      <c r="AB26" s="324"/>
      <c r="AC26" s="324"/>
      <c r="AD26" s="324"/>
      <c r="AE26" s="324"/>
      <c r="AF26" s="324"/>
      <c r="AG26" s="412"/>
      <c r="AH26" s="324"/>
      <c r="AI26" s="324"/>
      <c r="AJ26" s="324"/>
      <c r="AK26" s="324"/>
    </row>
    <row r="27" spans="1:37" s="28" customFormat="1" ht="239.25" customHeight="1" x14ac:dyDescent="0.25">
      <c r="A27" s="24" t="s">
        <v>45</v>
      </c>
      <c r="B27" s="49" t="s">
        <v>46</v>
      </c>
      <c r="C27" s="93" t="s">
        <v>96</v>
      </c>
      <c r="D27" s="36" t="s">
        <v>97</v>
      </c>
      <c r="E27" s="45" t="s">
        <v>94</v>
      </c>
      <c r="F27" s="49" t="s">
        <v>98</v>
      </c>
      <c r="G27" s="10" t="s">
        <v>51</v>
      </c>
      <c r="H27" s="10" t="s">
        <v>52</v>
      </c>
      <c r="I27" s="9" t="s">
        <v>53</v>
      </c>
      <c r="J27" s="39" t="s">
        <v>99</v>
      </c>
      <c r="K27" s="39" t="s">
        <v>64</v>
      </c>
      <c r="L27" s="39">
        <v>1</v>
      </c>
      <c r="M27" s="292"/>
      <c r="N27" s="293"/>
      <c r="O27" s="293"/>
      <c r="P27" s="293"/>
      <c r="Q27" s="293"/>
      <c r="R27" s="293"/>
      <c r="S27" s="293"/>
      <c r="T27" s="293"/>
      <c r="U27" s="293"/>
      <c r="V27" s="293"/>
      <c r="W27" s="293"/>
      <c r="X27" s="294"/>
      <c r="Y27" s="1" t="e">
        <f>AVERAGE(M27:P27)</f>
        <v>#DIV/0!</v>
      </c>
      <c r="Z27" s="54"/>
      <c r="AA27" s="1" t="e">
        <f>AVERAGE(Q27:T27)</f>
        <v>#DIV/0!</v>
      </c>
      <c r="AB27" s="1"/>
      <c r="AC27" s="1" t="e">
        <f>AVERAGE(U27:X27)</f>
        <v>#DIV/0!</v>
      </c>
      <c r="AD27" s="1"/>
      <c r="AE27" s="5" t="e">
        <f>AVERAGE(Y27,AA27,AC27)</f>
        <v>#DIV/0!</v>
      </c>
      <c r="AF27" s="9"/>
      <c r="AG27" s="10" t="s">
        <v>100</v>
      </c>
      <c r="AH27" s="10"/>
      <c r="AI27" s="10"/>
      <c r="AJ27" s="10"/>
      <c r="AK27" s="10"/>
    </row>
    <row r="28" spans="1:37" s="28" customFormat="1" ht="129.75" customHeight="1" x14ac:dyDescent="0.25">
      <c r="A28" s="24" t="s">
        <v>45</v>
      </c>
      <c r="B28" s="49" t="s">
        <v>46</v>
      </c>
      <c r="C28" s="93" t="s">
        <v>101</v>
      </c>
      <c r="D28" s="36" t="s">
        <v>102</v>
      </c>
      <c r="E28" s="45" t="s">
        <v>94</v>
      </c>
      <c r="F28" s="49" t="s">
        <v>98</v>
      </c>
      <c r="G28" s="10" t="s">
        <v>51</v>
      </c>
      <c r="H28" s="10" t="s">
        <v>52</v>
      </c>
      <c r="I28" s="9" t="s">
        <v>53</v>
      </c>
      <c r="J28" s="39" t="s">
        <v>99</v>
      </c>
      <c r="K28" s="39" t="s">
        <v>55</v>
      </c>
      <c r="L28" s="39">
        <v>1</v>
      </c>
      <c r="M28" s="292"/>
      <c r="N28" s="293"/>
      <c r="O28" s="293"/>
      <c r="P28" s="293"/>
      <c r="Q28" s="293"/>
      <c r="R28" s="294"/>
      <c r="S28" s="292"/>
      <c r="T28" s="293"/>
      <c r="U28" s="293"/>
      <c r="V28" s="293"/>
      <c r="W28" s="293"/>
      <c r="X28" s="294"/>
      <c r="Y28" s="1" t="e">
        <f>AVERAGE(M28:P28)</f>
        <v>#DIV/0!</v>
      </c>
      <c r="Z28" s="54"/>
      <c r="AA28" s="1" t="e">
        <f>AVERAGE(Q28:T28)</f>
        <v>#DIV/0!</v>
      </c>
      <c r="AB28" s="1"/>
      <c r="AC28" s="1" t="e">
        <f>AVERAGE(U28:X28)</f>
        <v>#DIV/0!</v>
      </c>
      <c r="AD28" s="1"/>
      <c r="AE28" s="5" t="e">
        <f>AVERAGE(Y28,AA28,AC28)</f>
        <v>#DIV/0!</v>
      </c>
      <c r="AF28" s="9"/>
      <c r="AG28" s="10" t="s">
        <v>103</v>
      </c>
      <c r="AH28" s="10"/>
      <c r="AI28" s="10"/>
      <c r="AJ28" s="10"/>
      <c r="AK28" s="10"/>
    </row>
    <row r="29" spans="1:37" s="28" customFormat="1" ht="72.75" customHeight="1" x14ac:dyDescent="0.25">
      <c r="A29" s="360" t="s">
        <v>45</v>
      </c>
      <c r="B29" s="319" t="s">
        <v>46</v>
      </c>
      <c r="C29" s="334" t="s">
        <v>104</v>
      </c>
      <c r="D29" s="330" t="s">
        <v>105</v>
      </c>
      <c r="E29" s="332" t="s">
        <v>94</v>
      </c>
      <c r="F29" s="319" t="s">
        <v>98</v>
      </c>
      <c r="G29" s="10" t="s">
        <v>51</v>
      </c>
      <c r="H29" s="10" t="s">
        <v>52</v>
      </c>
      <c r="I29" s="334" t="s">
        <v>53</v>
      </c>
      <c r="J29" s="301" t="s">
        <v>99</v>
      </c>
      <c r="K29" s="301" t="s">
        <v>106</v>
      </c>
      <c r="L29" s="301">
        <v>1</v>
      </c>
      <c r="M29" s="295">
        <v>97</v>
      </c>
      <c r="N29" s="296"/>
      <c r="O29" s="297"/>
      <c r="P29" s="295"/>
      <c r="Q29" s="296"/>
      <c r="R29" s="297"/>
      <c r="S29" s="295"/>
      <c r="T29" s="296"/>
      <c r="U29" s="297"/>
      <c r="V29" s="295"/>
      <c r="W29" s="296"/>
      <c r="X29" s="297"/>
      <c r="Y29" s="323">
        <f>AVERAGE(M29:P29)</f>
        <v>97</v>
      </c>
      <c r="Z29" s="315" t="s">
        <v>107</v>
      </c>
      <c r="AA29" s="323" t="e">
        <f>AVERAGE(Q29:T29)</f>
        <v>#DIV/0!</v>
      </c>
      <c r="AB29" s="323"/>
      <c r="AC29" s="323" t="e">
        <f>AVERAGE(U29:X29)</f>
        <v>#DIV/0!</v>
      </c>
      <c r="AD29" s="323"/>
      <c r="AE29" s="323" t="e">
        <f>AVERAGE(Y29,AA29,AC29)</f>
        <v>#DIV/0!</v>
      </c>
      <c r="AF29" s="323"/>
      <c r="AG29" s="323" t="s">
        <v>108</v>
      </c>
      <c r="AH29" s="410" t="s">
        <v>109</v>
      </c>
      <c r="AI29" s="323"/>
      <c r="AJ29" s="323"/>
      <c r="AK29" s="323"/>
    </row>
    <row r="30" spans="1:37" s="28" customFormat="1" ht="72.75" customHeight="1" x14ac:dyDescent="0.25">
      <c r="A30" s="361"/>
      <c r="B30" s="320"/>
      <c r="C30" s="335"/>
      <c r="D30" s="331"/>
      <c r="E30" s="333"/>
      <c r="F30" s="320"/>
      <c r="G30" s="10" t="s">
        <v>59</v>
      </c>
      <c r="H30" s="10" t="s">
        <v>60</v>
      </c>
      <c r="I30" s="335"/>
      <c r="J30" s="302"/>
      <c r="K30" s="302"/>
      <c r="L30" s="302"/>
      <c r="M30" s="303"/>
      <c r="N30" s="304"/>
      <c r="O30" s="305"/>
      <c r="P30" s="303"/>
      <c r="Q30" s="304"/>
      <c r="R30" s="305"/>
      <c r="S30" s="303"/>
      <c r="T30" s="304"/>
      <c r="U30" s="305"/>
      <c r="V30" s="303"/>
      <c r="W30" s="304"/>
      <c r="X30" s="305"/>
      <c r="Y30" s="324"/>
      <c r="Z30" s="316"/>
      <c r="AA30" s="324"/>
      <c r="AB30" s="324"/>
      <c r="AC30" s="324"/>
      <c r="AD30" s="324"/>
      <c r="AE30" s="324"/>
      <c r="AF30" s="324"/>
      <c r="AG30" s="324"/>
      <c r="AH30" s="324"/>
      <c r="AI30" s="324"/>
      <c r="AJ30" s="324"/>
      <c r="AK30" s="324"/>
    </row>
    <row r="31" spans="1:37" s="28" customFormat="1" ht="136.5" customHeight="1" x14ac:dyDescent="0.25">
      <c r="A31" s="24" t="s">
        <v>45</v>
      </c>
      <c r="B31" s="49" t="s">
        <v>46</v>
      </c>
      <c r="C31" s="93" t="s">
        <v>110</v>
      </c>
      <c r="D31" s="36" t="s">
        <v>111</v>
      </c>
      <c r="E31" s="45" t="s">
        <v>94</v>
      </c>
      <c r="F31" s="49" t="s">
        <v>98</v>
      </c>
      <c r="G31" s="9" t="s">
        <v>112</v>
      </c>
      <c r="H31" s="9" t="s">
        <v>113</v>
      </c>
      <c r="I31" s="9" t="s">
        <v>53</v>
      </c>
      <c r="J31" s="39" t="s">
        <v>54</v>
      </c>
      <c r="K31" s="39" t="s">
        <v>55</v>
      </c>
      <c r="L31" s="39">
        <v>1</v>
      </c>
      <c r="M31" s="292"/>
      <c r="N31" s="293"/>
      <c r="O31" s="293"/>
      <c r="P31" s="293"/>
      <c r="Q31" s="293"/>
      <c r="R31" s="294"/>
      <c r="S31" s="292"/>
      <c r="T31" s="293"/>
      <c r="U31" s="293"/>
      <c r="V31" s="293"/>
      <c r="W31" s="293"/>
      <c r="X31" s="294"/>
      <c r="Y31" s="1" t="e">
        <f>AVERAGE(M31:P31)</f>
        <v>#DIV/0!</v>
      </c>
      <c r="Z31" s="54"/>
      <c r="AA31" s="1" t="e">
        <f>AVERAGE(Q31:T31)</f>
        <v>#DIV/0!</v>
      </c>
      <c r="AB31" s="1"/>
      <c r="AC31" s="1" t="e">
        <f>AVERAGE(U31:X31)</f>
        <v>#DIV/0!</v>
      </c>
      <c r="AD31" s="1"/>
      <c r="AE31" s="5" t="e">
        <f>AVERAGE(Y31,AA31,AC31)</f>
        <v>#DIV/0!</v>
      </c>
      <c r="AF31" s="9"/>
      <c r="AG31" s="10" t="s">
        <v>114</v>
      </c>
      <c r="AH31" s="10"/>
      <c r="AI31" s="10"/>
      <c r="AJ31" s="10"/>
      <c r="AK31" s="10"/>
    </row>
    <row r="32" spans="1:37" s="28" customFormat="1" ht="138.75" customHeight="1" x14ac:dyDescent="0.25">
      <c r="A32" s="24" t="s">
        <v>45</v>
      </c>
      <c r="B32" s="49" t="s">
        <v>46</v>
      </c>
      <c r="C32" s="93" t="s">
        <v>115</v>
      </c>
      <c r="D32" s="36" t="s">
        <v>116</v>
      </c>
      <c r="E32" s="45" t="s">
        <v>94</v>
      </c>
      <c r="F32" s="49" t="s">
        <v>98</v>
      </c>
      <c r="G32" s="9" t="s">
        <v>112</v>
      </c>
      <c r="H32" s="9" t="s">
        <v>117</v>
      </c>
      <c r="I32" s="9" t="s">
        <v>53</v>
      </c>
      <c r="J32" s="39" t="s">
        <v>99</v>
      </c>
      <c r="K32" s="39" t="s">
        <v>64</v>
      </c>
      <c r="L32" s="39">
        <v>1</v>
      </c>
      <c r="M32" s="292"/>
      <c r="N32" s="293"/>
      <c r="O32" s="293"/>
      <c r="P32" s="293"/>
      <c r="Q32" s="293"/>
      <c r="R32" s="293"/>
      <c r="S32" s="293"/>
      <c r="T32" s="293"/>
      <c r="U32" s="293"/>
      <c r="V32" s="293"/>
      <c r="W32" s="293"/>
      <c r="X32" s="294"/>
      <c r="Y32" s="1" t="e">
        <f>AVERAGE(M32:P32)</f>
        <v>#DIV/0!</v>
      </c>
      <c r="Z32" s="54"/>
      <c r="AA32" s="1" t="e">
        <f>AVERAGE(Q32:T32)</f>
        <v>#DIV/0!</v>
      </c>
      <c r="AB32" s="1"/>
      <c r="AC32" s="1" t="e">
        <f>AVERAGE(U32:X32)</f>
        <v>#DIV/0!</v>
      </c>
      <c r="AD32" s="1"/>
      <c r="AE32" s="5" t="e">
        <f>AVERAGE(Y32,AA32,AC32)</f>
        <v>#DIV/0!</v>
      </c>
      <c r="AF32" s="9"/>
      <c r="AG32" s="10" t="s">
        <v>118</v>
      </c>
      <c r="AH32" s="10"/>
      <c r="AI32" s="10"/>
      <c r="AJ32" s="10"/>
      <c r="AK32" s="10"/>
    </row>
    <row r="33" spans="1:38" s="28" customFormat="1" ht="138.75" customHeight="1" x14ac:dyDescent="0.25">
      <c r="A33" s="89" t="s">
        <v>45</v>
      </c>
      <c r="B33" s="49" t="s">
        <v>46</v>
      </c>
      <c r="C33" s="9" t="s">
        <v>119</v>
      </c>
      <c r="D33" s="36" t="s">
        <v>120</v>
      </c>
      <c r="E33" s="45" t="s">
        <v>94</v>
      </c>
      <c r="F33" s="49" t="s">
        <v>98</v>
      </c>
      <c r="G33" s="9" t="s">
        <v>59</v>
      </c>
      <c r="H33" s="9" t="s">
        <v>60</v>
      </c>
      <c r="I33" s="9" t="s">
        <v>53</v>
      </c>
      <c r="J33" s="39" t="s">
        <v>99</v>
      </c>
      <c r="K33" s="39" t="s">
        <v>121</v>
      </c>
      <c r="L33" s="39">
        <v>1</v>
      </c>
      <c r="M33" s="426">
        <v>0</v>
      </c>
      <c r="N33" s="427"/>
      <c r="O33" s="427"/>
      <c r="P33" s="428"/>
      <c r="Q33" s="426"/>
      <c r="R33" s="427"/>
      <c r="S33" s="427"/>
      <c r="T33" s="428"/>
      <c r="U33" s="426"/>
      <c r="V33" s="427"/>
      <c r="W33" s="427"/>
      <c r="X33" s="428"/>
      <c r="Y33" s="31">
        <f>AVERAGE(M33:P33)</f>
        <v>0</v>
      </c>
      <c r="Z33" s="70" t="s">
        <v>107</v>
      </c>
      <c r="AA33" s="1" t="e">
        <f>AVERAGE(Q33:T33)</f>
        <v>#DIV/0!</v>
      </c>
      <c r="AB33" s="1"/>
      <c r="AC33" s="1" t="e">
        <f>AVERAGE(U33:X33)</f>
        <v>#DIV/0!</v>
      </c>
      <c r="AD33" s="1"/>
      <c r="AE33" s="5" t="e">
        <f>AVERAGE(Y33,AA33,AC33)</f>
        <v>#DIV/0!</v>
      </c>
      <c r="AF33" s="9"/>
      <c r="AG33" s="77" t="s">
        <v>122</v>
      </c>
      <c r="AH33" s="10" t="s">
        <v>123</v>
      </c>
      <c r="AI33" s="10"/>
      <c r="AJ33" s="10"/>
      <c r="AK33" s="10"/>
    </row>
    <row r="34" spans="1:38" s="28" customFormat="1" ht="57.75" customHeight="1" x14ac:dyDescent="0.25">
      <c r="A34" s="358" t="s">
        <v>45</v>
      </c>
      <c r="B34" s="319" t="s">
        <v>46</v>
      </c>
      <c r="C34" s="328" t="s">
        <v>124</v>
      </c>
      <c r="D34" s="330" t="s">
        <v>125</v>
      </c>
      <c r="E34" s="332" t="s">
        <v>49</v>
      </c>
      <c r="F34" s="319" t="s">
        <v>98</v>
      </c>
      <c r="G34" s="10" t="s">
        <v>51</v>
      </c>
      <c r="H34" s="10" t="s">
        <v>52</v>
      </c>
      <c r="I34" s="334" t="s">
        <v>53</v>
      </c>
      <c r="J34" s="301" t="s">
        <v>54</v>
      </c>
      <c r="K34" s="301" t="s">
        <v>64</v>
      </c>
      <c r="L34" s="301">
        <v>1</v>
      </c>
      <c r="M34" s="295"/>
      <c r="N34" s="296"/>
      <c r="O34" s="296"/>
      <c r="P34" s="296"/>
      <c r="Q34" s="296"/>
      <c r="R34" s="296"/>
      <c r="S34" s="296"/>
      <c r="T34" s="296"/>
      <c r="U34" s="296"/>
      <c r="V34" s="296"/>
      <c r="W34" s="296"/>
      <c r="X34" s="297"/>
      <c r="Y34" s="315" t="e">
        <f>AVERAGE(M34:P34)</f>
        <v>#DIV/0!</v>
      </c>
      <c r="Z34" s="315"/>
      <c r="AA34" s="315" t="e">
        <f>AVERAGE(Q34:T34)</f>
        <v>#DIV/0!</v>
      </c>
      <c r="AB34" s="315"/>
      <c r="AC34" s="315" t="e">
        <f>AVERAGE(U34:X34)</f>
        <v>#DIV/0!</v>
      </c>
      <c r="AD34" s="315"/>
      <c r="AE34" s="317" t="e">
        <f>AVERAGE(Y34,AA34,AC34)</f>
        <v>#DIV/0!</v>
      </c>
      <c r="AF34" s="319"/>
      <c r="AG34" s="321" t="s">
        <v>126</v>
      </c>
      <c r="AH34" s="301"/>
      <c r="AI34" s="442"/>
      <c r="AJ34" s="301"/>
      <c r="AK34" s="301"/>
    </row>
    <row r="35" spans="1:38" s="28" customFormat="1" ht="57.75" customHeight="1" x14ac:dyDescent="0.25">
      <c r="A35" s="359"/>
      <c r="B35" s="320"/>
      <c r="C35" s="329"/>
      <c r="D35" s="331"/>
      <c r="E35" s="333"/>
      <c r="F35" s="320"/>
      <c r="G35" s="10" t="s">
        <v>112</v>
      </c>
      <c r="H35" s="10" t="s">
        <v>127</v>
      </c>
      <c r="I35" s="335"/>
      <c r="J35" s="302"/>
      <c r="K35" s="302"/>
      <c r="L35" s="302"/>
      <c r="M35" s="303"/>
      <c r="N35" s="304"/>
      <c r="O35" s="304"/>
      <c r="P35" s="304"/>
      <c r="Q35" s="304"/>
      <c r="R35" s="304"/>
      <c r="S35" s="304"/>
      <c r="T35" s="304"/>
      <c r="U35" s="304"/>
      <c r="V35" s="304"/>
      <c r="W35" s="304"/>
      <c r="X35" s="305"/>
      <c r="Y35" s="316"/>
      <c r="Z35" s="316"/>
      <c r="AA35" s="316"/>
      <c r="AB35" s="316"/>
      <c r="AC35" s="316"/>
      <c r="AD35" s="316"/>
      <c r="AE35" s="318"/>
      <c r="AF35" s="320"/>
      <c r="AG35" s="322"/>
      <c r="AH35" s="302"/>
      <c r="AI35" s="443"/>
      <c r="AJ35" s="302"/>
      <c r="AK35" s="302"/>
    </row>
    <row r="36" spans="1:38" s="28" customFormat="1" ht="78" customHeight="1" x14ac:dyDescent="0.25">
      <c r="A36" s="358" t="s">
        <v>45</v>
      </c>
      <c r="B36" s="319" t="s">
        <v>46</v>
      </c>
      <c r="C36" s="328" t="s">
        <v>128</v>
      </c>
      <c r="D36" s="330" t="s">
        <v>129</v>
      </c>
      <c r="E36" s="332" t="s">
        <v>94</v>
      </c>
      <c r="F36" s="319" t="s">
        <v>98</v>
      </c>
      <c r="G36" s="10" t="s">
        <v>51</v>
      </c>
      <c r="H36" s="10" t="s">
        <v>52</v>
      </c>
      <c r="I36" s="334" t="s">
        <v>130</v>
      </c>
      <c r="J36" s="301" t="s">
        <v>99</v>
      </c>
      <c r="K36" s="301" t="s">
        <v>64</v>
      </c>
      <c r="L36" s="301">
        <v>1</v>
      </c>
      <c r="M36" s="295"/>
      <c r="N36" s="296"/>
      <c r="O36" s="296"/>
      <c r="P36" s="296"/>
      <c r="Q36" s="296"/>
      <c r="R36" s="296"/>
      <c r="S36" s="296"/>
      <c r="T36" s="296"/>
      <c r="U36" s="296"/>
      <c r="V36" s="296"/>
      <c r="W36" s="296"/>
      <c r="X36" s="297"/>
      <c r="Y36" s="323" t="e">
        <f>AVERAGE(M36:P36)</f>
        <v>#DIV/0!</v>
      </c>
      <c r="Z36" s="315"/>
      <c r="AA36" s="323" t="e">
        <f>AVERAGE(Q36:T36)</f>
        <v>#DIV/0!</v>
      </c>
      <c r="AB36" s="323"/>
      <c r="AC36" s="323" t="e">
        <f>AVERAGE(U36:X36)</f>
        <v>#DIV/0!</v>
      </c>
      <c r="AD36" s="323"/>
      <c r="AE36" s="323" t="e">
        <f>AVERAGE(Y36,AA36,AC36)</f>
        <v>#DIV/0!</v>
      </c>
      <c r="AF36" s="323"/>
      <c r="AG36" s="321" t="s">
        <v>131</v>
      </c>
      <c r="AH36" s="323"/>
      <c r="AI36" s="323"/>
      <c r="AJ36" s="323"/>
      <c r="AK36" s="323"/>
    </row>
    <row r="37" spans="1:38" s="28" customFormat="1" ht="78" customHeight="1" x14ac:dyDescent="0.25">
      <c r="A37" s="359"/>
      <c r="B37" s="320"/>
      <c r="C37" s="329"/>
      <c r="D37" s="331"/>
      <c r="E37" s="333"/>
      <c r="F37" s="320"/>
      <c r="G37" s="10" t="s">
        <v>112</v>
      </c>
      <c r="H37" s="10" t="s">
        <v>132</v>
      </c>
      <c r="I37" s="335"/>
      <c r="J37" s="302"/>
      <c r="K37" s="302"/>
      <c r="L37" s="302"/>
      <c r="M37" s="303"/>
      <c r="N37" s="304"/>
      <c r="O37" s="304"/>
      <c r="P37" s="304"/>
      <c r="Q37" s="304"/>
      <c r="R37" s="304"/>
      <c r="S37" s="304"/>
      <c r="T37" s="304"/>
      <c r="U37" s="304"/>
      <c r="V37" s="304"/>
      <c r="W37" s="304"/>
      <c r="X37" s="305"/>
      <c r="Y37" s="324"/>
      <c r="Z37" s="316"/>
      <c r="AA37" s="324"/>
      <c r="AB37" s="324"/>
      <c r="AC37" s="324"/>
      <c r="AD37" s="324"/>
      <c r="AE37" s="324"/>
      <c r="AF37" s="324"/>
      <c r="AG37" s="322"/>
      <c r="AH37" s="324"/>
      <c r="AI37" s="324"/>
      <c r="AJ37" s="324"/>
      <c r="AK37" s="324"/>
    </row>
    <row r="38" spans="1:38" s="28" customFormat="1" ht="55.5" customHeight="1" x14ac:dyDescent="0.25">
      <c r="A38" s="358" t="s">
        <v>45</v>
      </c>
      <c r="B38" s="319" t="s">
        <v>46</v>
      </c>
      <c r="C38" s="328" t="s">
        <v>133</v>
      </c>
      <c r="D38" s="330" t="s">
        <v>134</v>
      </c>
      <c r="E38" s="332" t="s">
        <v>84</v>
      </c>
      <c r="F38" s="319" t="s">
        <v>98</v>
      </c>
      <c r="G38" s="10" t="s">
        <v>51</v>
      </c>
      <c r="H38" s="10" t="s">
        <v>52</v>
      </c>
      <c r="I38" s="321" t="s">
        <v>135</v>
      </c>
      <c r="J38" s="301" t="s">
        <v>54</v>
      </c>
      <c r="K38" s="301" t="s">
        <v>64</v>
      </c>
      <c r="L38" s="301">
        <v>1</v>
      </c>
      <c r="M38" s="295"/>
      <c r="N38" s="296"/>
      <c r="O38" s="296"/>
      <c r="P38" s="296"/>
      <c r="Q38" s="296"/>
      <c r="R38" s="296"/>
      <c r="S38" s="296"/>
      <c r="T38" s="296"/>
      <c r="U38" s="296"/>
      <c r="V38" s="296"/>
      <c r="W38" s="296"/>
      <c r="X38" s="297"/>
      <c r="Y38" s="323" t="e">
        <f>AVERAGE(M38:P38)</f>
        <v>#DIV/0!</v>
      </c>
      <c r="Z38" s="315"/>
      <c r="AA38" s="323" t="e">
        <f>AVERAGE(Q38:T38)</f>
        <v>#DIV/0!</v>
      </c>
      <c r="AB38" s="323"/>
      <c r="AC38" s="323" t="e">
        <f>AVERAGE(U38:X38)</f>
        <v>#DIV/0!</v>
      </c>
      <c r="AD38" s="323"/>
      <c r="AE38" s="323" t="e">
        <f>AVERAGE(Y38,AA38,AC38)</f>
        <v>#DIV/0!</v>
      </c>
      <c r="AF38" s="323"/>
      <c r="AG38" s="323"/>
      <c r="AH38" s="323"/>
      <c r="AI38" s="323"/>
      <c r="AJ38" s="323"/>
      <c r="AK38" s="323"/>
    </row>
    <row r="39" spans="1:38" s="28" customFormat="1" ht="55.5" customHeight="1" x14ac:dyDescent="0.25">
      <c r="A39" s="359"/>
      <c r="B39" s="362"/>
      <c r="C39" s="353"/>
      <c r="D39" s="354"/>
      <c r="E39" s="355"/>
      <c r="F39" s="362"/>
      <c r="G39" s="10" t="s">
        <v>112</v>
      </c>
      <c r="H39" s="10" t="s">
        <v>136</v>
      </c>
      <c r="I39" s="363"/>
      <c r="J39" s="356"/>
      <c r="K39" s="356"/>
      <c r="L39" s="356"/>
      <c r="M39" s="298"/>
      <c r="N39" s="299"/>
      <c r="O39" s="299"/>
      <c r="P39" s="299"/>
      <c r="Q39" s="299"/>
      <c r="R39" s="299"/>
      <c r="S39" s="299"/>
      <c r="T39" s="299"/>
      <c r="U39" s="299"/>
      <c r="V39" s="299"/>
      <c r="W39" s="299"/>
      <c r="X39" s="300"/>
      <c r="Y39" s="409" t="e">
        <f>AVERAGE(M39:P39)</f>
        <v>#DIV/0!</v>
      </c>
      <c r="Z39" s="413"/>
      <c r="AA39" s="409" t="e">
        <f>AVERAGE(Q39:T39)</f>
        <v>#DIV/0!</v>
      </c>
      <c r="AB39" s="409"/>
      <c r="AC39" s="409" t="e">
        <f>AVERAGE(U39:X39)</f>
        <v>#DIV/0!</v>
      </c>
      <c r="AD39" s="409"/>
      <c r="AE39" s="409" t="e">
        <f>AVERAGE(Y39,AA39,AC39)</f>
        <v>#DIV/0!</v>
      </c>
      <c r="AF39" s="409"/>
      <c r="AG39" s="409"/>
      <c r="AH39" s="409"/>
      <c r="AI39" s="409"/>
      <c r="AJ39" s="409"/>
      <c r="AK39" s="409"/>
    </row>
    <row r="40" spans="1:38" s="28" customFormat="1" ht="55.5" customHeight="1" x14ac:dyDescent="0.25">
      <c r="A40" s="358" t="s">
        <v>86</v>
      </c>
      <c r="B40" s="362"/>
      <c r="C40" s="353"/>
      <c r="D40" s="354"/>
      <c r="E40" s="355"/>
      <c r="F40" s="362"/>
      <c r="G40" s="10" t="s">
        <v>59</v>
      </c>
      <c r="H40" s="10" t="s">
        <v>60</v>
      </c>
      <c r="I40" s="363"/>
      <c r="J40" s="356"/>
      <c r="K40" s="356"/>
      <c r="L40" s="356"/>
      <c r="M40" s="298"/>
      <c r="N40" s="299"/>
      <c r="O40" s="299"/>
      <c r="P40" s="299"/>
      <c r="Q40" s="299"/>
      <c r="R40" s="299"/>
      <c r="S40" s="299"/>
      <c r="T40" s="299"/>
      <c r="U40" s="299"/>
      <c r="V40" s="299"/>
      <c r="W40" s="299"/>
      <c r="X40" s="300"/>
      <c r="Y40" s="409" t="e">
        <f>AVERAGE(M40:P40)</f>
        <v>#DIV/0!</v>
      </c>
      <c r="Z40" s="413"/>
      <c r="AA40" s="409" t="e">
        <f>AVERAGE(Q40:T40)</f>
        <v>#DIV/0!</v>
      </c>
      <c r="AB40" s="409"/>
      <c r="AC40" s="409" t="e">
        <f>AVERAGE(U40:X40)</f>
        <v>#DIV/0!</v>
      </c>
      <c r="AD40" s="409"/>
      <c r="AE40" s="409" t="e">
        <f>AVERAGE(Y40,AA40,AC40)</f>
        <v>#DIV/0!</v>
      </c>
      <c r="AF40" s="409"/>
      <c r="AG40" s="409"/>
      <c r="AH40" s="409"/>
      <c r="AI40" s="409"/>
      <c r="AJ40" s="409"/>
      <c r="AK40" s="409"/>
    </row>
    <row r="41" spans="1:38" s="28" customFormat="1" ht="55.5" customHeight="1" x14ac:dyDescent="0.25">
      <c r="A41" s="359"/>
      <c r="B41" s="320"/>
      <c r="C41" s="329"/>
      <c r="D41" s="331"/>
      <c r="E41" s="333"/>
      <c r="F41" s="320"/>
      <c r="G41" s="10" t="s">
        <v>137</v>
      </c>
      <c r="H41" s="10" t="s">
        <v>138</v>
      </c>
      <c r="I41" s="322"/>
      <c r="J41" s="302"/>
      <c r="K41" s="302"/>
      <c r="L41" s="302"/>
      <c r="M41" s="303"/>
      <c r="N41" s="304"/>
      <c r="O41" s="304"/>
      <c r="P41" s="304"/>
      <c r="Q41" s="304"/>
      <c r="R41" s="304"/>
      <c r="S41" s="304"/>
      <c r="T41" s="304"/>
      <c r="U41" s="304"/>
      <c r="V41" s="304"/>
      <c r="W41" s="304"/>
      <c r="X41" s="305"/>
      <c r="Y41" s="324" t="e">
        <f>AVERAGE(M41:P41)</f>
        <v>#DIV/0!</v>
      </c>
      <c r="Z41" s="316"/>
      <c r="AA41" s="324" t="e">
        <f>AVERAGE(Q41:T41)</f>
        <v>#DIV/0!</v>
      </c>
      <c r="AB41" s="324"/>
      <c r="AC41" s="324" t="e">
        <f>AVERAGE(U41:X41)</f>
        <v>#DIV/0!</v>
      </c>
      <c r="AD41" s="324"/>
      <c r="AE41" s="324" t="e">
        <f>AVERAGE(Y41,AA41,AC41)</f>
        <v>#DIV/0!</v>
      </c>
      <c r="AF41" s="324"/>
      <c r="AG41" s="324"/>
      <c r="AH41" s="324"/>
      <c r="AI41" s="324"/>
      <c r="AJ41" s="324"/>
      <c r="AK41" s="324"/>
    </row>
    <row r="42" spans="1:38" s="27" customFormat="1" ht="61.5" customHeight="1" x14ac:dyDescent="0.25">
      <c r="A42" s="24" t="s">
        <v>45</v>
      </c>
      <c r="B42" s="49" t="s">
        <v>46</v>
      </c>
      <c r="C42" s="328" t="s">
        <v>139</v>
      </c>
      <c r="D42" s="330" t="s">
        <v>140</v>
      </c>
      <c r="E42" s="332" t="s">
        <v>49</v>
      </c>
      <c r="F42" s="319" t="s">
        <v>98</v>
      </c>
      <c r="G42" s="10" t="s">
        <v>51</v>
      </c>
      <c r="H42" s="10" t="s">
        <v>52</v>
      </c>
      <c r="I42" s="334" t="s">
        <v>141</v>
      </c>
      <c r="J42" s="301" t="s">
        <v>54</v>
      </c>
      <c r="K42" s="301" t="s">
        <v>64</v>
      </c>
      <c r="L42" s="301">
        <v>1</v>
      </c>
      <c r="M42" s="295"/>
      <c r="N42" s="296"/>
      <c r="O42" s="296"/>
      <c r="P42" s="296"/>
      <c r="Q42" s="296"/>
      <c r="R42" s="296"/>
      <c r="S42" s="296"/>
      <c r="T42" s="296"/>
      <c r="U42" s="296"/>
      <c r="V42" s="296"/>
      <c r="W42" s="296"/>
      <c r="X42" s="297"/>
      <c r="Y42" s="323" t="e">
        <f>AVERAGE(M42:P42)</f>
        <v>#DIV/0!</v>
      </c>
      <c r="Z42" s="315"/>
      <c r="AA42" s="323" t="e">
        <f>AVERAGE(Q42:T42)</f>
        <v>#DIV/0!</v>
      </c>
      <c r="AB42" s="323"/>
      <c r="AC42" s="323" t="e">
        <f>AVERAGE(U42:X42)</f>
        <v>#DIV/0!</v>
      </c>
      <c r="AD42" s="323"/>
      <c r="AE42" s="323" t="e">
        <f>AVERAGE(Y42,AA42,AC42)</f>
        <v>#DIV/0!</v>
      </c>
      <c r="AF42" s="323"/>
      <c r="AG42" s="323" t="s">
        <v>142</v>
      </c>
      <c r="AH42" s="323"/>
      <c r="AI42" s="323"/>
      <c r="AJ42" s="323"/>
      <c r="AK42" s="323"/>
      <c r="AL42" s="28"/>
    </row>
    <row r="43" spans="1:38" s="27" customFormat="1" ht="61.5" customHeight="1" x14ac:dyDescent="0.25">
      <c r="A43" s="24" t="s">
        <v>57</v>
      </c>
      <c r="B43" s="319" t="s">
        <v>58</v>
      </c>
      <c r="C43" s="353"/>
      <c r="D43" s="354"/>
      <c r="E43" s="355"/>
      <c r="F43" s="362"/>
      <c r="G43" s="321" t="s">
        <v>59</v>
      </c>
      <c r="H43" s="321" t="s">
        <v>60</v>
      </c>
      <c r="I43" s="357"/>
      <c r="J43" s="356"/>
      <c r="K43" s="356"/>
      <c r="L43" s="356"/>
      <c r="M43" s="298"/>
      <c r="N43" s="299"/>
      <c r="O43" s="299"/>
      <c r="P43" s="299"/>
      <c r="Q43" s="299"/>
      <c r="R43" s="299"/>
      <c r="S43" s="299"/>
      <c r="T43" s="299"/>
      <c r="U43" s="299"/>
      <c r="V43" s="299"/>
      <c r="W43" s="299"/>
      <c r="X43" s="300"/>
      <c r="Y43" s="409"/>
      <c r="Z43" s="413"/>
      <c r="AA43" s="409"/>
      <c r="AB43" s="409"/>
      <c r="AC43" s="409"/>
      <c r="AD43" s="409"/>
      <c r="AE43" s="409"/>
      <c r="AF43" s="409"/>
      <c r="AG43" s="409"/>
      <c r="AH43" s="409"/>
      <c r="AI43" s="409"/>
      <c r="AJ43" s="409"/>
      <c r="AK43" s="409"/>
      <c r="AL43" s="28"/>
    </row>
    <row r="44" spans="1:38" s="27" customFormat="1" ht="61.5" customHeight="1" x14ac:dyDescent="0.25">
      <c r="A44" s="24" t="s">
        <v>66</v>
      </c>
      <c r="B44" s="320"/>
      <c r="C44" s="329"/>
      <c r="D44" s="331"/>
      <c r="E44" s="333"/>
      <c r="F44" s="320"/>
      <c r="G44" s="322"/>
      <c r="H44" s="322"/>
      <c r="I44" s="335"/>
      <c r="J44" s="302"/>
      <c r="K44" s="302"/>
      <c r="L44" s="302"/>
      <c r="M44" s="303"/>
      <c r="N44" s="304"/>
      <c r="O44" s="304"/>
      <c r="P44" s="304"/>
      <c r="Q44" s="304"/>
      <c r="R44" s="304"/>
      <c r="S44" s="304"/>
      <c r="T44" s="304"/>
      <c r="U44" s="304"/>
      <c r="V44" s="304"/>
      <c r="W44" s="304"/>
      <c r="X44" s="305"/>
      <c r="Y44" s="324"/>
      <c r="Z44" s="316"/>
      <c r="AA44" s="324"/>
      <c r="AB44" s="324"/>
      <c r="AC44" s="324"/>
      <c r="AD44" s="324"/>
      <c r="AE44" s="324"/>
      <c r="AF44" s="324"/>
      <c r="AG44" s="324"/>
      <c r="AH44" s="324"/>
      <c r="AI44" s="324"/>
      <c r="AJ44" s="324"/>
      <c r="AK44" s="324"/>
      <c r="AL44" s="28"/>
    </row>
    <row r="45" spans="1:38" s="30" customFormat="1" ht="63" customHeight="1" x14ac:dyDescent="0.25">
      <c r="A45" s="25" t="s">
        <v>45</v>
      </c>
      <c r="B45" s="376" t="s">
        <v>46</v>
      </c>
      <c r="C45" s="370" t="s">
        <v>143</v>
      </c>
      <c r="D45" s="373" t="s">
        <v>144</v>
      </c>
      <c r="E45" s="387" t="s">
        <v>84</v>
      </c>
      <c r="F45" s="381" t="s">
        <v>98</v>
      </c>
      <c r="G45" s="379" t="s">
        <v>51</v>
      </c>
      <c r="H45" s="22" t="s">
        <v>52</v>
      </c>
      <c r="I45" s="390" t="s">
        <v>145</v>
      </c>
      <c r="J45" s="381" t="s">
        <v>54</v>
      </c>
      <c r="K45" s="381" t="s">
        <v>64</v>
      </c>
      <c r="L45" s="429">
        <v>1</v>
      </c>
      <c r="M45" s="306"/>
      <c r="N45" s="307"/>
      <c r="O45" s="307"/>
      <c r="P45" s="307"/>
      <c r="Q45" s="307"/>
      <c r="R45" s="307"/>
      <c r="S45" s="307"/>
      <c r="T45" s="307"/>
      <c r="U45" s="307"/>
      <c r="V45" s="307"/>
      <c r="W45" s="307"/>
      <c r="X45" s="308"/>
      <c r="Y45" s="379" t="e">
        <f>AVERAGE(M45:P45)</f>
        <v>#DIV/0!</v>
      </c>
      <c r="Z45" s="381"/>
      <c r="AA45" s="379" t="e">
        <f>AVERAGE(Q45:T45)</f>
        <v>#DIV/0!</v>
      </c>
      <c r="AB45" s="379"/>
      <c r="AC45" s="379" t="e">
        <f>AVERAGE(U45:X45)</f>
        <v>#DIV/0!</v>
      </c>
      <c r="AD45" s="379"/>
      <c r="AE45" s="379" t="e">
        <f>AVERAGE(Y45,AA45,AC45)</f>
        <v>#DIV/0!</v>
      </c>
      <c r="AF45" s="379"/>
      <c r="AG45" s="379" t="s">
        <v>131</v>
      </c>
      <c r="AH45" s="379"/>
      <c r="AI45" s="379"/>
      <c r="AJ45" s="379"/>
      <c r="AK45" s="379"/>
      <c r="AL45" s="29"/>
    </row>
    <row r="46" spans="1:38" s="27" customFormat="1" ht="63" customHeight="1" x14ac:dyDescent="0.25">
      <c r="A46" s="24" t="s">
        <v>86</v>
      </c>
      <c r="B46" s="377"/>
      <c r="C46" s="371"/>
      <c r="D46" s="374"/>
      <c r="E46" s="388"/>
      <c r="F46" s="382"/>
      <c r="G46" s="380"/>
      <c r="H46" s="10" t="s">
        <v>146</v>
      </c>
      <c r="I46" s="391"/>
      <c r="J46" s="382"/>
      <c r="K46" s="382"/>
      <c r="L46" s="430"/>
      <c r="M46" s="309"/>
      <c r="N46" s="310"/>
      <c r="O46" s="310"/>
      <c r="P46" s="310"/>
      <c r="Q46" s="310"/>
      <c r="R46" s="310"/>
      <c r="S46" s="310"/>
      <c r="T46" s="310"/>
      <c r="U46" s="310"/>
      <c r="V46" s="310"/>
      <c r="W46" s="310"/>
      <c r="X46" s="311"/>
      <c r="Y46" s="414"/>
      <c r="Z46" s="382"/>
      <c r="AA46" s="414"/>
      <c r="AB46" s="414"/>
      <c r="AC46" s="414"/>
      <c r="AD46" s="414"/>
      <c r="AE46" s="414"/>
      <c r="AF46" s="414"/>
      <c r="AG46" s="414"/>
      <c r="AH46" s="414"/>
      <c r="AI46" s="414"/>
      <c r="AJ46" s="414"/>
      <c r="AK46" s="414"/>
      <c r="AL46" s="28"/>
    </row>
    <row r="47" spans="1:38" s="27" customFormat="1" ht="45.75" customHeight="1" x14ac:dyDescent="0.25">
      <c r="A47" s="24" t="s">
        <v>147</v>
      </c>
      <c r="B47" s="378"/>
      <c r="C47" s="371"/>
      <c r="D47" s="374"/>
      <c r="E47" s="388"/>
      <c r="F47" s="382"/>
      <c r="G47" s="321" t="s">
        <v>148</v>
      </c>
      <c r="H47" s="10" t="s">
        <v>149</v>
      </c>
      <c r="I47" s="391"/>
      <c r="J47" s="382"/>
      <c r="K47" s="382"/>
      <c r="L47" s="430"/>
      <c r="M47" s="309"/>
      <c r="N47" s="310"/>
      <c r="O47" s="310"/>
      <c r="P47" s="310"/>
      <c r="Q47" s="310"/>
      <c r="R47" s="310"/>
      <c r="S47" s="310"/>
      <c r="T47" s="310"/>
      <c r="U47" s="310"/>
      <c r="V47" s="310"/>
      <c r="W47" s="310"/>
      <c r="X47" s="311"/>
      <c r="Y47" s="414"/>
      <c r="Z47" s="382"/>
      <c r="AA47" s="414"/>
      <c r="AB47" s="414"/>
      <c r="AC47" s="414"/>
      <c r="AD47" s="414"/>
      <c r="AE47" s="414"/>
      <c r="AF47" s="414"/>
      <c r="AG47" s="414"/>
      <c r="AH47" s="414"/>
      <c r="AI47" s="414"/>
      <c r="AJ47" s="414"/>
      <c r="AK47" s="414"/>
      <c r="AL47" s="28"/>
    </row>
    <row r="48" spans="1:38" s="27" customFormat="1" ht="45.75" customHeight="1" x14ac:dyDescent="0.25">
      <c r="A48" s="24" t="s">
        <v>150</v>
      </c>
      <c r="B48" s="319" t="s">
        <v>151</v>
      </c>
      <c r="C48" s="371"/>
      <c r="D48" s="374"/>
      <c r="E48" s="388"/>
      <c r="F48" s="382"/>
      <c r="G48" s="322"/>
      <c r="H48" s="10" t="s">
        <v>152</v>
      </c>
      <c r="I48" s="391"/>
      <c r="J48" s="382"/>
      <c r="K48" s="382"/>
      <c r="L48" s="430"/>
      <c r="M48" s="309"/>
      <c r="N48" s="310"/>
      <c r="O48" s="310"/>
      <c r="P48" s="310"/>
      <c r="Q48" s="310"/>
      <c r="R48" s="310"/>
      <c r="S48" s="310"/>
      <c r="T48" s="310"/>
      <c r="U48" s="310"/>
      <c r="V48" s="310"/>
      <c r="W48" s="310"/>
      <c r="X48" s="311"/>
      <c r="Y48" s="414"/>
      <c r="Z48" s="382"/>
      <c r="AA48" s="414"/>
      <c r="AB48" s="414"/>
      <c r="AC48" s="414"/>
      <c r="AD48" s="414"/>
      <c r="AE48" s="414"/>
      <c r="AF48" s="414"/>
      <c r="AG48" s="414"/>
      <c r="AH48" s="414"/>
      <c r="AI48" s="414"/>
      <c r="AJ48" s="414"/>
      <c r="AK48" s="414"/>
      <c r="AL48" s="28"/>
    </row>
    <row r="49" spans="1:38" s="27" customFormat="1" ht="68.25" customHeight="1" x14ac:dyDescent="0.25">
      <c r="A49" s="24" t="s">
        <v>153</v>
      </c>
      <c r="B49" s="362"/>
      <c r="C49" s="371"/>
      <c r="D49" s="374"/>
      <c r="E49" s="389"/>
      <c r="F49" s="382"/>
      <c r="G49" s="321" t="s">
        <v>112</v>
      </c>
      <c r="H49" s="10" t="s">
        <v>154</v>
      </c>
      <c r="I49" s="391"/>
      <c r="J49" s="382"/>
      <c r="K49" s="382"/>
      <c r="L49" s="430"/>
      <c r="M49" s="309"/>
      <c r="N49" s="310"/>
      <c r="O49" s="310"/>
      <c r="P49" s="310"/>
      <c r="Q49" s="310"/>
      <c r="R49" s="310"/>
      <c r="S49" s="310"/>
      <c r="T49" s="310"/>
      <c r="U49" s="310"/>
      <c r="V49" s="310"/>
      <c r="W49" s="310"/>
      <c r="X49" s="311"/>
      <c r="Y49" s="414"/>
      <c r="Z49" s="382"/>
      <c r="AA49" s="414"/>
      <c r="AB49" s="414"/>
      <c r="AC49" s="414"/>
      <c r="AD49" s="414"/>
      <c r="AE49" s="414"/>
      <c r="AF49" s="414"/>
      <c r="AG49" s="414"/>
      <c r="AH49" s="414"/>
      <c r="AI49" s="414"/>
      <c r="AJ49" s="414"/>
      <c r="AK49" s="414"/>
      <c r="AL49" s="28"/>
    </row>
    <row r="50" spans="1:38" s="27" customFormat="1" ht="65.25" customHeight="1" x14ac:dyDescent="0.25">
      <c r="A50" s="24" t="s">
        <v>155</v>
      </c>
      <c r="B50" s="362"/>
      <c r="C50" s="371"/>
      <c r="D50" s="374"/>
      <c r="E50" s="384" t="s">
        <v>94</v>
      </c>
      <c r="F50" s="382"/>
      <c r="G50" s="363"/>
      <c r="H50" s="10" t="s">
        <v>132</v>
      </c>
      <c r="I50" s="391"/>
      <c r="J50" s="382"/>
      <c r="K50" s="382"/>
      <c r="L50" s="430"/>
      <c r="M50" s="309"/>
      <c r="N50" s="310"/>
      <c r="O50" s="310"/>
      <c r="P50" s="310"/>
      <c r="Q50" s="310"/>
      <c r="R50" s="310"/>
      <c r="S50" s="310"/>
      <c r="T50" s="310"/>
      <c r="U50" s="310"/>
      <c r="V50" s="310"/>
      <c r="W50" s="310"/>
      <c r="X50" s="311"/>
      <c r="Y50" s="414"/>
      <c r="Z50" s="382"/>
      <c r="AA50" s="414"/>
      <c r="AB50" s="414"/>
      <c r="AC50" s="414"/>
      <c r="AD50" s="414"/>
      <c r="AE50" s="414"/>
      <c r="AF50" s="414"/>
      <c r="AG50" s="414"/>
      <c r="AH50" s="414"/>
      <c r="AI50" s="414"/>
      <c r="AJ50" s="414"/>
      <c r="AK50" s="414"/>
      <c r="AL50" s="28"/>
    </row>
    <row r="51" spans="1:38" s="27" customFormat="1" ht="45.75" customHeight="1" x14ac:dyDescent="0.25">
      <c r="A51" s="24" t="s">
        <v>156</v>
      </c>
      <c r="B51" s="362"/>
      <c r="C51" s="371"/>
      <c r="D51" s="374"/>
      <c r="E51" s="385"/>
      <c r="F51" s="382"/>
      <c r="G51" s="363"/>
      <c r="H51" s="10" t="s">
        <v>157</v>
      </c>
      <c r="I51" s="391"/>
      <c r="J51" s="382"/>
      <c r="K51" s="382"/>
      <c r="L51" s="430"/>
      <c r="M51" s="309"/>
      <c r="N51" s="310"/>
      <c r="O51" s="310"/>
      <c r="P51" s="310"/>
      <c r="Q51" s="310"/>
      <c r="R51" s="310"/>
      <c r="S51" s="310"/>
      <c r="T51" s="310"/>
      <c r="U51" s="310"/>
      <c r="V51" s="310"/>
      <c r="W51" s="310"/>
      <c r="X51" s="311"/>
      <c r="Y51" s="414"/>
      <c r="Z51" s="382"/>
      <c r="AA51" s="414"/>
      <c r="AB51" s="414"/>
      <c r="AC51" s="414"/>
      <c r="AD51" s="414"/>
      <c r="AE51" s="414"/>
      <c r="AF51" s="414"/>
      <c r="AG51" s="414"/>
      <c r="AH51" s="414"/>
      <c r="AI51" s="414"/>
      <c r="AJ51" s="414"/>
      <c r="AK51" s="414"/>
      <c r="AL51" s="28"/>
    </row>
    <row r="52" spans="1:38" s="27" customFormat="1" ht="45.75" customHeight="1" x14ac:dyDescent="0.25">
      <c r="A52" s="358" t="s">
        <v>158</v>
      </c>
      <c r="B52" s="362"/>
      <c r="C52" s="371"/>
      <c r="D52" s="374"/>
      <c r="E52" s="385"/>
      <c r="F52" s="382"/>
      <c r="G52" s="322"/>
      <c r="H52" s="10" t="s">
        <v>136</v>
      </c>
      <c r="I52" s="391"/>
      <c r="J52" s="382"/>
      <c r="K52" s="382"/>
      <c r="L52" s="430"/>
      <c r="M52" s="309"/>
      <c r="N52" s="310"/>
      <c r="O52" s="310"/>
      <c r="P52" s="310"/>
      <c r="Q52" s="310"/>
      <c r="R52" s="310"/>
      <c r="S52" s="310"/>
      <c r="T52" s="310"/>
      <c r="U52" s="310"/>
      <c r="V52" s="310"/>
      <c r="W52" s="310"/>
      <c r="X52" s="311"/>
      <c r="Y52" s="414"/>
      <c r="Z52" s="382"/>
      <c r="AA52" s="414"/>
      <c r="AB52" s="414"/>
      <c r="AC52" s="414"/>
      <c r="AD52" s="414"/>
      <c r="AE52" s="414"/>
      <c r="AF52" s="414"/>
      <c r="AG52" s="414"/>
      <c r="AH52" s="414"/>
      <c r="AI52" s="414"/>
      <c r="AJ52" s="414"/>
      <c r="AK52" s="414"/>
      <c r="AL52" s="28"/>
    </row>
    <row r="53" spans="1:38" s="27" customFormat="1" ht="45.75" customHeight="1" x14ac:dyDescent="0.25">
      <c r="A53" s="359"/>
      <c r="B53" s="362"/>
      <c r="C53" s="371"/>
      <c r="D53" s="374"/>
      <c r="E53" s="385"/>
      <c r="F53" s="382"/>
      <c r="G53" s="10" t="s">
        <v>59</v>
      </c>
      <c r="H53" s="10" t="s">
        <v>60</v>
      </c>
      <c r="I53" s="391"/>
      <c r="J53" s="382"/>
      <c r="K53" s="382"/>
      <c r="L53" s="430"/>
      <c r="M53" s="309"/>
      <c r="N53" s="310"/>
      <c r="O53" s="310"/>
      <c r="P53" s="310"/>
      <c r="Q53" s="310"/>
      <c r="R53" s="310"/>
      <c r="S53" s="310"/>
      <c r="T53" s="310"/>
      <c r="U53" s="310"/>
      <c r="V53" s="310"/>
      <c r="W53" s="310"/>
      <c r="X53" s="311"/>
      <c r="Y53" s="414"/>
      <c r="Z53" s="382"/>
      <c r="AA53" s="414"/>
      <c r="AB53" s="414"/>
      <c r="AC53" s="414"/>
      <c r="AD53" s="414"/>
      <c r="AE53" s="414"/>
      <c r="AF53" s="414"/>
      <c r="AG53" s="414"/>
      <c r="AH53" s="414"/>
      <c r="AI53" s="414"/>
      <c r="AJ53" s="414"/>
      <c r="AK53" s="414"/>
      <c r="AL53" s="28"/>
    </row>
    <row r="54" spans="1:38" s="27" customFormat="1" ht="45.75" customHeight="1" x14ac:dyDescent="0.25">
      <c r="A54" s="358" t="s">
        <v>159</v>
      </c>
      <c r="B54" s="362"/>
      <c r="C54" s="371"/>
      <c r="D54" s="374"/>
      <c r="E54" s="385"/>
      <c r="F54" s="382"/>
      <c r="G54" s="10" t="s">
        <v>137</v>
      </c>
      <c r="H54" s="10" t="s">
        <v>160</v>
      </c>
      <c r="I54" s="391"/>
      <c r="J54" s="382"/>
      <c r="K54" s="382"/>
      <c r="L54" s="430"/>
      <c r="M54" s="309"/>
      <c r="N54" s="310"/>
      <c r="O54" s="310"/>
      <c r="P54" s="310"/>
      <c r="Q54" s="310"/>
      <c r="R54" s="310"/>
      <c r="S54" s="310"/>
      <c r="T54" s="310"/>
      <c r="U54" s="310"/>
      <c r="V54" s="310"/>
      <c r="W54" s="310"/>
      <c r="X54" s="311"/>
      <c r="Y54" s="414"/>
      <c r="Z54" s="382"/>
      <c r="AA54" s="414"/>
      <c r="AB54" s="414"/>
      <c r="AC54" s="414"/>
      <c r="AD54" s="414"/>
      <c r="AE54" s="414"/>
      <c r="AF54" s="414"/>
      <c r="AG54" s="414"/>
      <c r="AH54" s="414"/>
      <c r="AI54" s="414"/>
      <c r="AJ54" s="414"/>
      <c r="AK54" s="414"/>
      <c r="AL54" s="28"/>
    </row>
    <row r="55" spans="1:38" s="27" customFormat="1" ht="45.75" customHeight="1" x14ac:dyDescent="0.25">
      <c r="A55" s="359"/>
      <c r="B55" s="320"/>
      <c r="C55" s="371"/>
      <c r="D55" s="374"/>
      <c r="E55" s="385"/>
      <c r="F55" s="382"/>
      <c r="G55" s="10" t="s">
        <v>161</v>
      </c>
      <c r="H55" s="10" t="s">
        <v>162</v>
      </c>
      <c r="I55" s="391"/>
      <c r="J55" s="382"/>
      <c r="K55" s="382"/>
      <c r="L55" s="430"/>
      <c r="M55" s="309"/>
      <c r="N55" s="310"/>
      <c r="O55" s="310"/>
      <c r="P55" s="310"/>
      <c r="Q55" s="310"/>
      <c r="R55" s="310"/>
      <c r="S55" s="310"/>
      <c r="T55" s="310"/>
      <c r="U55" s="310"/>
      <c r="V55" s="310"/>
      <c r="W55" s="310"/>
      <c r="X55" s="311"/>
      <c r="Y55" s="414"/>
      <c r="Z55" s="382"/>
      <c r="AA55" s="414"/>
      <c r="AB55" s="414"/>
      <c r="AC55" s="414"/>
      <c r="AD55" s="414"/>
      <c r="AE55" s="414"/>
      <c r="AF55" s="414"/>
      <c r="AG55" s="414"/>
      <c r="AH55" s="414"/>
      <c r="AI55" s="414"/>
      <c r="AJ55" s="414"/>
      <c r="AK55" s="414"/>
      <c r="AL55" s="28"/>
    </row>
    <row r="56" spans="1:38" s="27" customFormat="1" ht="45.75" customHeight="1" x14ac:dyDescent="0.25">
      <c r="A56" s="24" t="s">
        <v>163</v>
      </c>
      <c r="B56" s="49" t="s">
        <v>164</v>
      </c>
      <c r="C56" s="372"/>
      <c r="D56" s="375"/>
      <c r="E56" s="386"/>
      <c r="F56" s="383"/>
      <c r="G56" s="10" t="s">
        <v>165</v>
      </c>
      <c r="H56" s="10" t="s">
        <v>165</v>
      </c>
      <c r="I56" s="392"/>
      <c r="J56" s="383"/>
      <c r="K56" s="383"/>
      <c r="L56" s="431"/>
      <c r="M56" s="312"/>
      <c r="N56" s="313"/>
      <c r="O56" s="313"/>
      <c r="P56" s="313"/>
      <c r="Q56" s="313"/>
      <c r="R56" s="313"/>
      <c r="S56" s="313"/>
      <c r="T56" s="313"/>
      <c r="U56" s="313"/>
      <c r="V56" s="313"/>
      <c r="W56" s="313"/>
      <c r="X56" s="314"/>
      <c r="Y56" s="380"/>
      <c r="Z56" s="383"/>
      <c r="AA56" s="380"/>
      <c r="AB56" s="380"/>
      <c r="AC56" s="380"/>
      <c r="AD56" s="380"/>
      <c r="AE56" s="380"/>
      <c r="AF56" s="380"/>
      <c r="AG56" s="380"/>
      <c r="AH56" s="380"/>
      <c r="AI56" s="380"/>
      <c r="AJ56" s="380"/>
      <c r="AK56" s="380"/>
      <c r="AL56" s="28"/>
    </row>
    <row r="57" spans="1:38" s="44" customFormat="1" ht="99" customHeight="1" x14ac:dyDescent="0.25">
      <c r="A57" s="92" t="s">
        <v>86</v>
      </c>
      <c r="B57" s="50" t="s">
        <v>46</v>
      </c>
      <c r="C57" s="73" t="s">
        <v>166</v>
      </c>
      <c r="D57" s="75" t="s">
        <v>167</v>
      </c>
      <c r="E57" s="74" t="s">
        <v>168</v>
      </c>
      <c r="F57" s="68" t="s">
        <v>98</v>
      </c>
      <c r="G57" s="42" t="s">
        <v>112</v>
      </c>
      <c r="H57" s="42" t="s">
        <v>136</v>
      </c>
      <c r="I57" s="73" t="s">
        <v>53</v>
      </c>
      <c r="J57" s="68" t="s">
        <v>169</v>
      </c>
      <c r="K57" s="68" t="s">
        <v>170</v>
      </c>
      <c r="L57" s="71">
        <v>1</v>
      </c>
      <c r="M57" s="69"/>
      <c r="N57" s="69"/>
      <c r="O57" s="69"/>
      <c r="P57" s="88">
        <v>90</v>
      </c>
      <c r="Q57" s="69"/>
      <c r="R57" s="69"/>
      <c r="S57" s="69"/>
      <c r="T57" s="69"/>
      <c r="U57" s="69"/>
      <c r="V57" s="69"/>
      <c r="W57" s="69"/>
      <c r="X57" s="69"/>
      <c r="Y57" s="54">
        <f>AVERAGE(M57:P57)</f>
        <v>90</v>
      </c>
      <c r="Z57" s="70" t="s">
        <v>107</v>
      </c>
      <c r="AA57" s="66" t="e">
        <v>#DIV/0!</v>
      </c>
      <c r="AB57" s="66" t="s">
        <v>171</v>
      </c>
      <c r="AC57" s="66" t="e">
        <v>#DIV/0!</v>
      </c>
      <c r="AD57" s="66" t="s">
        <v>171</v>
      </c>
      <c r="AE57" s="59" t="e">
        <v>#DIV/0!</v>
      </c>
      <c r="AF57" s="58" t="s">
        <v>171</v>
      </c>
      <c r="AG57" s="58" t="s">
        <v>172</v>
      </c>
      <c r="AH57" s="58" t="s">
        <v>173</v>
      </c>
      <c r="AI57" s="69"/>
      <c r="AJ57" s="69"/>
      <c r="AK57" s="69"/>
      <c r="AL57" s="43"/>
    </row>
    <row r="58" spans="1:38" s="44" customFormat="1" ht="90" x14ac:dyDescent="0.25">
      <c r="A58" s="92" t="s">
        <v>86</v>
      </c>
      <c r="B58" s="50" t="s">
        <v>46</v>
      </c>
      <c r="C58" s="73" t="s">
        <v>174</v>
      </c>
      <c r="D58" s="75" t="s">
        <v>175</v>
      </c>
      <c r="E58" s="74" t="s">
        <v>168</v>
      </c>
      <c r="F58" s="68" t="s">
        <v>98</v>
      </c>
      <c r="G58" s="42" t="s">
        <v>112</v>
      </c>
      <c r="H58" s="42" t="s">
        <v>136</v>
      </c>
      <c r="I58" s="73" t="s">
        <v>53</v>
      </c>
      <c r="J58" s="68" t="s">
        <v>169</v>
      </c>
      <c r="K58" s="68" t="s">
        <v>170</v>
      </c>
      <c r="L58" s="71">
        <v>1</v>
      </c>
      <c r="M58" s="69"/>
      <c r="N58" s="69"/>
      <c r="O58" s="69"/>
      <c r="P58" s="88">
        <v>100</v>
      </c>
      <c r="Q58" s="69"/>
      <c r="R58" s="69"/>
      <c r="S58" s="69"/>
      <c r="T58" s="69"/>
      <c r="U58" s="69"/>
      <c r="V58" s="69"/>
      <c r="W58" s="69"/>
      <c r="X58" s="69"/>
      <c r="Y58" s="1">
        <f>AVERAGE(M58:P58)</f>
        <v>100</v>
      </c>
      <c r="Z58" s="70" t="s">
        <v>107</v>
      </c>
      <c r="AA58" s="65" t="e">
        <v>#DIV/0!</v>
      </c>
      <c r="AB58" s="65" t="s">
        <v>171</v>
      </c>
      <c r="AC58" s="65" t="e">
        <v>#DIV/0!</v>
      </c>
      <c r="AD58" s="65" t="s">
        <v>171</v>
      </c>
      <c r="AE58" s="60" t="e">
        <v>#DIV/0!</v>
      </c>
      <c r="AF58" s="58" t="s">
        <v>171</v>
      </c>
      <c r="AG58" s="58" t="s">
        <v>176</v>
      </c>
      <c r="AH58" s="58" t="s">
        <v>177</v>
      </c>
      <c r="AI58" s="69"/>
      <c r="AJ58" s="69"/>
      <c r="AK58" s="69"/>
      <c r="AL58" s="43"/>
    </row>
    <row r="59" spans="1:38" s="44" customFormat="1" ht="90" x14ac:dyDescent="0.25">
      <c r="A59" s="91" t="s">
        <v>86</v>
      </c>
      <c r="B59" s="50" t="s">
        <v>46</v>
      </c>
      <c r="C59" s="73" t="s">
        <v>178</v>
      </c>
      <c r="D59" s="75" t="s">
        <v>179</v>
      </c>
      <c r="E59" s="74" t="s">
        <v>168</v>
      </c>
      <c r="F59" s="68" t="s">
        <v>98</v>
      </c>
      <c r="G59" s="42" t="s">
        <v>112</v>
      </c>
      <c r="H59" s="42" t="s">
        <v>136</v>
      </c>
      <c r="I59" s="73" t="s">
        <v>53</v>
      </c>
      <c r="J59" s="68" t="s">
        <v>169</v>
      </c>
      <c r="K59" s="68" t="s">
        <v>180</v>
      </c>
      <c r="L59" s="71">
        <v>1</v>
      </c>
      <c r="M59" s="303">
        <v>87</v>
      </c>
      <c r="N59" s="304"/>
      <c r="O59" s="305"/>
      <c r="P59" s="303"/>
      <c r="Q59" s="304"/>
      <c r="R59" s="305"/>
      <c r="S59" s="421"/>
      <c r="T59" s="422"/>
      <c r="U59" s="423"/>
      <c r="V59" s="421"/>
      <c r="W59" s="422"/>
      <c r="X59" s="423"/>
      <c r="Y59" s="88">
        <f>M59</f>
        <v>87</v>
      </c>
      <c r="Z59" s="70" t="s">
        <v>107</v>
      </c>
      <c r="AA59" s="65" t="e">
        <v>#DIV/0!</v>
      </c>
      <c r="AB59" s="65" t="s">
        <v>171</v>
      </c>
      <c r="AC59" s="65" t="e">
        <v>#DIV/0!</v>
      </c>
      <c r="AD59" s="65" t="s">
        <v>171</v>
      </c>
      <c r="AE59" s="60" t="e">
        <v>#DIV/0!</v>
      </c>
      <c r="AF59" s="58" t="s">
        <v>171</v>
      </c>
      <c r="AG59" s="58" t="s">
        <v>181</v>
      </c>
      <c r="AH59" s="58" t="s">
        <v>182</v>
      </c>
      <c r="AI59" s="69"/>
      <c r="AJ59" s="69"/>
      <c r="AK59" s="69"/>
      <c r="AL59" s="43"/>
    </row>
    <row r="60" spans="1:38" s="44" customFormat="1" ht="90" x14ac:dyDescent="0.25">
      <c r="A60" s="92" t="s">
        <v>86</v>
      </c>
      <c r="B60" s="50" t="s">
        <v>46</v>
      </c>
      <c r="C60" s="73" t="s">
        <v>183</v>
      </c>
      <c r="D60" s="75" t="s">
        <v>184</v>
      </c>
      <c r="E60" s="74" t="s">
        <v>185</v>
      </c>
      <c r="F60" s="68" t="s">
        <v>98</v>
      </c>
      <c r="G60" s="42" t="s">
        <v>59</v>
      </c>
      <c r="H60" s="42" t="s">
        <v>60</v>
      </c>
      <c r="I60" s="73" t="s">
        <v>53</v>
      </c>
      <c r="J60" s="68" t="s">
        <v>169</v>
      </c>
      <c r="K60" s="68" t="s">
        <v>170</v>
      </c>
      <c r="L60" s="71">
        <v>1</v>
      </c>
      <c r="M60" s="69"/>
      <c r="N60" s="69"/>
      <c r="O60" s="69"/>
      <c r="P60" s="88">
        <v>99</v>
      </c>
      <c r="Q60" s="69"/>
      <c r="R60" s="69"/>
      <c r="S60" s="69"/>
      <c r="T60" s="69"/>
      <c r="U60" s="69"/>
      <c r="V60" s="69"/>
      <c r="W60" s="69"/>
      <c r="X60" s="69"/>
      <c r="Y60" s="1">
        <f>AVERAGE(M60:P60)</f>
        <v>99</v>
      </c>
      <c r="Z60" s="70" t="s">
        <v>107</v>
      </c>
      <c r="AA60" s="65" t="e">
        <v>#DIV/0!</v>
      </c>
      <c r="AB60" s="65" t="s">
        <v>171</v>
      </c>
      <c r="AC60" s="65" t="e">
        <v>#DIV/0!</v>
      </c>
      <c r="AD60" s="65" t="s">
        <v>171</v>
      </c>
      <c r="AE60" s="60" t="e">
        <v>#DIV/0!</v>
      </c>
      <c r="AF60" s="58" t="s">
        <v>171</v>
      </c>
      <c r="AG60" s="58" t="s">
        <v>186</v>
      </c>
      <c r="AH60" s="58" t="s">
        <v>187</v>
      </c>
      <c r="AI60" s="69"/>
      <c r="AJ60" s="69"/>
      <c r="AK60" s="69"/>
      <c r="AL60" s="43"/>
    </row>
    <row r="61" spans="1:38" s="44" customFormat="1" ht="135" x14ac:dyDescent="0.25">
      <c r="A61" s="91" t="s">
        <v>86</v>
      </c>
      <c r="B61" s="50" t="s">
        <v>46</v>
      </c>
      <c r="C61" s="73" t="s">
        <v>188</v>
      </c>
      <c r="D61" s="75" t="s">
        <v>189</v>
      </c>
      <c r="E61" s="74" t="s">
        <v>168</v>
      </c>
      <c r="F61" s="68" t="s">
        <v>98</v>
      </c>
      <c r="G61" s="42" t="s">
        <v>112</v>
      </c>
      <c r="H61" s="42" t="s">
        <v>136</v>
      </c>
      <c r="I61" s="73" t="s">
        <v>53</v>
      </c>
      <c r="J61" s="68" t="s">
        <v>169</v>
      </c>
      <c r="K61" s="68" t="s">
        <v>180</v>
      </c>
      <c r="L61" s="71">
        <v>1</v>
      </c>
      <c r="M61" s="303">
        <v>95</v>
      </c>
      <c r="N61" s="304"/>
      <c r="O61" s="305"/>
      <c r="P61" s="421"/>
      <c r="Q61" s="422"/>
      <c r="R61" s="423"/>
      <c r="S61" s="421"/>
      <c r="T61" s="422"/>
      <c r="U61" s="423"/>
      <c r="V61" s="421"/>
      <c r="W61" s="422"/>
      <c r="X61" s="423"/>
      <c r="Y61" s="1">
        <f>AVERAGE(M61:P61)</f>
        <v>95</v>
      </c>
      <c r="Z61" s="70" t="s">
        <v>107</v>
      </c>
      <c r="AA61" s="65" t="e">
        <v>#DIV/0!</v>
      </c>
      <c r="AB61" s="65" t="s">
        <v>171</v>
      </c>
      <c r="AC61" s="65" t="e">
        <v>#DIV/0!</v>
      </c>
      <c r="AD61" s="65" t="s">
        <v>171</v>
      </c>
      <c r="AE61" s="60" t="e">
        <v>#DIV/0!</v>
      </c>
      <c r="AF61" s="58" t="s">
        <v>171</v>
      </c>
      <c r="AG61" s="58" t="s">
        <v>190</v>
      </c>
      <c r="AH61" s="58" t="s">
        <v>191</v>
      </c>
      <c r="AI61" s="69"/>
      <c r="AJ61" s="69"/>
      <c r="AK61" s="69"/>
      <c r="AL61" s="43"/>
    </row>
    <row r="62" spans="1:38" s="44" customFormat="1" ht="90" hidden="1" x14ac:dyDescent="0.25">
      <c r="A62" s="40" t="s">
        <v>86</v>
      </c>
      <c r="B62" s="50" t="s">
        <v>46</v>
      </c>
      <c r="C62" s="73" t="s">
        <v>192</v>
      </c>
      <c r="D62" s="75" t="s">
        <v>193</v>
      </c>
      <c r="E62" s="74" t="s">
        <v>168</v>
      </c>
      <c r="F62" s="68" t="s">
        <v>98</v>
      </c>
      <c r="G62" s="42" t="s">
        <v>112</v>
      </c>
      <c r="H62" s="42" t="s">
        <v>136</v>
      </c>
      <c r="I62" s="73" t="s">
        <v>53</v>
      </c>
      <c r="J62" s="68" t="s">
        <v>169</v>
      </c>
      <c r="K62" s="68" t="s">
        <v>194</v>
      </c>
      <c r="L62" s="71">
        <v>1</v>
      </c>
      <c r="M62" s="421"/>
      <c r="N62" s="422"/>
      <c r="O62" s="422"/>
      <c r="P62" s="422"/>
      <c r="Q62" s="422"/>
      <c r="R62" s="423"/>
      <c r="S62" s="421"/>
      <c r="T62" s="422"/>
      <c r="U62" s="422"/>
      <c r="V62" s="422"/>
      <c r="W62" s="422"/>
      <c r="X62" s="423"/>
      <c r="Y62" s="1" t="e">
        <f t="shared" ref="Y62:Y85" si="0">AVERAGE(M62:P62)</f>
        <v>#DIV/0!</v>
      </c>
      <c r="Z62" s="54"/>
      <c r="AA62" s="1" t="e">
        <f t="shared" ref="AA62:AA85" si="1">AVERAGE(Q62:T62)</f>
        <v>#DIV/0!</v>
      </c>
      <c r="AB62" s="1"/>
      <c r="AC62" s="1" t="e">
        <f t="shared" ref="AC62:AC85" si="2">AVERAGE(U62:X62)</f>
        <v>#DIV/0!</v>
      </c>
      <c r="AD62" s="1"/>
      <c r="AE62" s="5" t="e">
        <f t="shared" ref="AE62:AE85" si="3">AVERAGE(Y62,AA62,AC62)</f>
        <v>#DIV/0!</v>
      </c>
      <c r="AF62" s="69"/>
      <c r="AG62" s="69" t="s">
        <v>195</v>
      </c>
      <c r="AH62" s="69"/>
      <c r="AI62" s="69"/>
      <c r="AJ62" s="69"/>
      <c r="AK62" s="69"/>
      <c r="AL62" s="43"/>
    </row>
    <row r="63" spans="1:38" s="44" customFormat="1" ht="75" hidden="1" x14ac:dyDescent="0.25">
      <c r="A63" s="40" t="s">
        <v>86</v>
      </c>
      <c r="B63" s="50" t="s">
        <v>46</v>
      </c>
      <c r="C63" s="73" t="s">
        <v>196</v>
      </c>
      <c r="D63" s="75" t="s">
        <v>197</v>
      </c>
      <c r="E63" s="74" t="s">
        <v>198</v>
      </c>
      <c r="F63" s="68" t="s">
        <v>98</v>
      </c>
      <c r="G63" s="42" t="s">
        <v>112</v>
      </c>
      <c r="H63" s="42" t="s">
        <v>136</v>
      </c>
      <c r="I63" s="73" t="s">
        <v>53</v>
      </c>
      <c r="J63" s="68" t="s">
        <v>169</v>
      </c>
      <c r="K63" s="68" t="s">
        <v>194</v>
      </c>
      <c r="L63" s="71">
        <v>1</v>
      </c>
      <c r="M63" s="421"/>
      <c r="N63" s="422"/>
      <c r="O63" s="422"/>
      <c r="P63" s="422"/>
      <c r="Q63" s="422"/>
      <c r="R63" s="423"/>
      <c r="S63" s="421"/>
      <c r="T63" s="422"/>
      <c r="U63" s="422"/>
      <c r="V63" s="422"/>
      <c r="W63" s="422"/>
      <c r="X63" s="423"/>
      <c r="Y63" s="1" t="e">
        <f t="shared" si="0"/>
        <v>#DIV/0!</v>
      </c>
      <c r="Z63" s="54"/>
      <c r="AA63" s="1" t="e">
        <f t="shared" si="1"/>
        <v>#DIV/0!</v>
      </c>
      <c r="AB63" s="1"/>
      <c r="AC63" s="1" t="e">
        <f t="shared" si="2"/>
        <v>#DIV/0!</v>
      </c>
      <c r="AD63" s="1"/>
      <c r="AE63" s="5" t="e">
        <f t="shared" si="3"/>
        <v>#DIV/0!</v>
      </c>
      <c r="AF63" s="69"/>
      <c r="AG63" s="69" t="s">
        <v>199</v>
      </c>
      <c r="AH63" s="69"/>
      <c r="AI63" s="69"/>
      <c r="AJ63" s="69"/>
      <c r="AK63" s="69"/>
      <c r="AL63" s="43"/>
    </row>
    <row r="64" spans="1:38" s="44" customFormat="1" ht="118.5" hidden="1" customHeight="1" x14ac:dyDescent="0.25">
      <c r="A64" s="395" t="s">
        <v>86</v>
      </c>
      <c r="B64" s="397" t="s">
        <v>46</v>
      </c>
      <c r="C64" s="399" t="s">
        <v>200</v>
      </c>
      <c r="D64" s="401" t="s">
        <v>201</v>
      </c>
      <c r="E64" s="403" t="s">
        <v>168</v>
      </c>
      <c r="F64" s="366" t="s">
        <v>98</v>
      </c>
      <c r="G64" s="42" t="s">
        <v>51</v>
      </c>
      <c r="H64" s="42" t="s">
        <v>52</v>
      </c>
      <c r="I64" s="364" t="s">
        <v>202</v>
      </c>
      <c r="J64" s="366" t="s">
        <v>169</v>
      </c>
      <c r="K64" s="366" t="s">
        <v>203</v>
      </c>
      <c r="L64" s="368">
        <v>1</v>
      </c>
      <c r="M64" s="415"/>
      <c r="N64" s="416"/>
      <c r="O64" s="416"/>
      <c r="P64" s="416"/>
      <c r="Q64" s="416"/>
      <c r="R64" s="416"/>
      <c r="S64" s="416"/>
      <c r="T64" s="416"/>
      <c r="U64" s="416"/>
      <c r="V64" s="416"/>
      <c r="W64" s="416"/>
      <c r="X64" s="417"/>
      <c r="Y64" s="315" t="e">
        <f t="shared" si="0"/>
        <v>#DIV/0!</v>
      </c>
      <c r="Z64" s="315"/>
      <c r="AA64" s="315" t="e">
        <f t="shared" si="1"/>
        <v>#DIV/0!</v>
      </c>
      <c r="AB64" s="315"/>
      <c r="AC64" s="315" t="e">
        <f t="shared" si="2"/>
        <v>#DIV/0!</v>
      </c>
      <c r="AD64" s="315"/>
      <c r="AE64" s="317" t="e">
        <f t="shared" si="3"/>
        <v>#DIV/0!</v>
      </c>
      <c r="AF64" s="366"/>
      <c r="AG64" s="424" t="s">
        <v>204</v>
      </c>
      <c r="AH64" s="424"/>
      <c r="AI64" s="424"/>
      <c r="AJ64" s="424"/>
      <c r="AK64" s="424"/>
      <c r="AL64" s="43"/>
    </row>
    <row r="65" spans="1:38" s="44" customFormat="1" ht="118.5" hidden="1" customHeight="1" x14ac:dyDescent="0.25">
      <c r="A65" s="396"/>
      <c r="B65" s="398"/>
      <c r="C65" s="400"/>
      <c r="D65" s="402"/>
      <c r="E65" s="404"/>
      <c r="F65" s="367"/>
      <c r="G65" s="42" t="s">
        <v>59</v>
      </c>
      <c r="H65" s="42" t="s">
        <v>60</v>
      </c>
      <c r="I65" s="365"/>
      <c r="J65" s="367"/>
      <c r="K65" s="367"/>
      <c r="L65" s="369"/>
      <c r="M65" s="418"/>
      <c r="N65" s="419"/>
      <c r="O65" s="419"/>
      <c r="P65" s="419"/>
      <c r="Q65" s="419"/>
      <c r="R65" s="419"/>
      <c r="S65" s="419"/>
      <c r="T65" s="419"/>
      <c r="U65" s="419"/>
      <c r="V65" s="419"/>
      <c r="W65" s="419"/>
      <c r="X65" s="420"/>
      <c r="Y65" s="316"/>
      <c r="Z65" s="316"/>
      <c r="AA65" s="316"/>
      <c r="AB65" s="316"/>
      <c r="AC65" s="316"/>
      <c r="AD65" s="316"/>
      <c r="AE65" s="318"/>
      <c r="AF65" s="367"/>
      <c r="AG65" s="425"/>
      <c r="AH65" s="425"/>
      <c r="AI65" s="425"/>
      <c r="AJ65" s="425"/>
      <c r="AK65" s="425"/>
      <c r="AL65" s="43"/>
    </row>
    <row r="66" spans="1:38" s="27" customFormat="1" ht="119.25" hidden="1" customHeight="1" x14ac:dyDescent="0.25">
      <c r="A66" s="395" t="s">
        <v>86</v>
      </c>
      <c r="B66" s="397" t="s">
        <v>46</v>
      </c>
      <c r="C66" s="399" t="s">
        <v>205</v>
      </c>
      <c r="D66" s="376" t="s">
        <v>206</v>
      </c>
      <c r="E66" s="403" t="s">
        <v>168</v>
      </c>
      <c r="F66" s="366" t="s">
        <v>98</v>
      </c>
      <c r="G66" s="42" t="s">
        <v>51</v>
      </c>
      <c r="H66" s="42" t="s">
        <v>52</v>
      </c>
      <c r="I66" s="364" t="s">
        <v>207</v>
      </c>
      <c r="J66" s="366" t="s">
        <v>169</v>
      </c>
      <c r="K66" s="366" t="s">
        <v>203</v>
      </c>
      <c r="L66" s="368">
        <v>1</v>
      </c>
      <c r="M66" s="415"/>
      <c r="N66" s="416"/>
      <c r="O66" s="416"/>
      <c r="P66" s="416"/>
      <c r="Q66" s="416"/>
      <c r="R66" s="416"/>
      <c r="S66" s="416"/>
      <c r="T66" s="416"/>
      <c r="U66" s="416"/>
      <c r="V66" s="416"/>
      <c r="W66" s="416"/>
      <c r="X66" s="417"/>
      <c r="Y66" s="315" t="e">
        <f t="shared" si="0"/>
        <v>#DIV/0!</v>
      </c>
      <c r="Z66" s="315"/>
      <c r="AA66" s="315" t="e">
        <f t="shared" si="1"/>
        <v>#DIV/0!</v>
      </c>
      <c r="AB66" s="315"/>
      <c r="AC66" s="315" t="e">
        <f t="shared" si="2"/>
        <v>#DIV/0!</v>
      </c>
      <c r="AD66" s="315"/>
      <c r="AE66" s="317" t="e">
        <f t="shared" si="3"/>
        <v>#DIV/0!</v>
      </c>
      <c r="AF66" s="366"/>
      <c r="AG66" s="424" t="s">
        <v>204</v>
      </c>
      <c r="AH66" s="424"/>
      <c r="AI66" s="424"/>
      <c r="AJ66" s="424"/>
      <c r="AK66" s="424"/>
      <c r="AL66" s="28"/>
    </row>
    <row r="67" spans="1:38" s="27" customFormat="1" ht="119.25" hidden="1" customHeight="1" x14ac:dyDescent="0.25">
      <c r="A67" s="396"/>
      <c r="B67" s="398"/>
      <c r="C67" s="400"/>
      <c r="D67" s="378"/>
      <c r="E67" s="404"/>
      <c r="F67" s="367"/>
      <c r="G67" s="42" t="s">
        <v>59</v>
      </c>
      <c r="H67" s="10" t="s">
        <v>60</v>
      </c>
      <c r="I67" s="365"/>
      <c r="J67" s="367"/>
      <c r="K67" s="367"/>
      <c r="L67" s="369"/>
      <c r="M67" s="418"/>
      <c r="N67" s="419"/>
      <c r="O67" s="419"/>
      <c r="P67" s="419"/>
      <c r="Q67" s="419"/>
      <c r="R67" s="419"/>
      <c r="S67" s="419"/>
      <c r="T67" s="419"/>
      <c r="U67" s="419"/>
      <c r="V67" s="419"/>
      <c r="W67" s="419"/>
      <c r="X67" s="420"/>
      <c r="Y67" s="316" t="e">
        <f t="shared" si="0"/>
        <v>#DIV/0!</v>
      </c>
      <c r="Z67" s="316"/>
      <c r="AA67" s="316" t="e">
        <f t="shared" si="1"/>
        <v>#DIV/0!</v>
      </c>
      <c r="AB67" s="316"/>
      <c r="AC67" s="316" t="e">
        <f t="shared" si="2"/>
        <v>#DIV/0!</v>
      </c>
      <c r="AD67" s="316"/>
      <c r="AE67" s="318" t="e">
        <f t="shared" si="3"/>
        <v>#DIV/0!</v>
      </c>
      <c r="AF67" s="367"/>
      <c r="AG67" s="425"/>
      <c r="AH67" s="425"/>
      <c r="AI67" s="425"/>
      <c r="AJ67" s="425"/>
      <c r="AK67" s="425"/>
      <c r="AL67" s="28"/>
    </row>
    <row r="68" spans="1:38" s="27" customFormat="1" ht="117" hidden="1" customHeight="1" x14ac:dyDescent="0.25">
      <c r="A68" s="395" t="s">
        <v>86</v>
      </c>
      <c r="B68" s="397" t="s">
        <v>46</v>
      </c>
      <c r="C68" s="399" t="s">
        <v>208</v>
      </c>
      <c r="D68" s="373" t="s">
        <v>209</v>
      </c>
      <c r="E68" s="403" t="s">
        <v>168</v>
      </c>
      <c r="F68" s="366" t="s">
        <v>98</v>
      </c>
      <c r="G68" s="42" t="s">
        <v>51</v>
      </c>
      <c r="H68" s="42" t="s">
        <v>52</v>
      </c>
      <c r="I68" s="364" t="s">
        <v>210</v>
      </c>
      <c r="J68" s="366" t="s">
        <v>169</v>
      </c>
      <c r="K68" s="366" t="s">
        <v>203</v>
      </c>
      <c r="L68" s="368">
        <v>1</v>
      </c>
      <c r="M68" s="415"/>
      <c r="N68" s="416"/>
      <c r="O68" s="416"/>
      <c r="P68" s="416"/>
      <c r="Q68" s="416"/>
      <c r="R68" s="416"/>
      <c r="S68" s="416"/>
      <c r="T68" s="416"/>
      <c r="U68" s="416"/>
      <c r="V68" s="416"/>
      <c r="W68" s="416"/>
      <c r="X68" s="417"/>
      <c r="Y68" s="315" t="e">
        <f t="shared" si="0"/>
        <v>#DIV/0!</v>
      </c>
      <c r="Z68" s="315"/>
      <c r="AA68" s="315" t="e">
        <f t="shared" si="1"/>
        <v>#DIV/0!</v>
      </c>
      <c r="AB68" s="315"/>
      <c r="AC68" s="315" t="e">
        <f t="shared" si="2"/>
        <v>#DIV/0!</v>
      </c>
      <c r="AD68" s="315"/>
      <c r="AE68" s="317" t="e">
        <f t="shared" si="3"/>
        <v>#DIV/0!</v>
      </c>
      <c r="AF68" s="366"/>
      <c r="AG68" s="424" t="s">
        <v>204</v>
      </c>
      <c r="AH68" s="424"/>
      <c r="AI68" s="424"/>
      <c r="AJ68" s="424"/>
      <c r="AK68" s="424"/>
      <c r="AL68" s="28"/>
    </row>
    <row r="69" spans="1:38" s="27" customFormat="1" ht="117" hidden="1" customHeight="1" x14ac:dyDescent="0.25">
      <c r="A69" s="396"/>
      <c r="B69" s="398"/>
      <c r="C69" s="400"/>
      <c r="D69" s="375"/>
      <c r="E69" s="404"/>
      <c r="F69" s="367"/>
      <c r="G69" s="42" t="s">
        <v>59</v>
      </c>
      <c r="H69" s="42" t="s">
        <v>60</v>
      </c>
      <c r="I69" s="365"/>
      <c r="J69" s="367"/>
      <c r="K69" s="367"/>
      <c r="L69" s="369"/>
      <c r="M69" s="418"/>
      <c r="N69" s="419"/>
      <c r="O69" s="419"/>
      <c r="P69" s="419"/>
      <c r="Q69" s="419"/>
      <c r="R69" s="419"/>
      <c r="S69" s="419"/>
      <c r="T69" s="419"/>
      <c r="U69" s="419"/>
      <c r="V69" s="419"/>
      <c r="W69" s="419"/>
      <c r="X69" s="420"/>
      <c r="Y69" s="316" t="e">
        <f t="shared" si="0"/>
        <v>#DIV/0!</v>
      </c>
      <c r="Z69" s="316"/>
      <c r="AA69" s="316" t="e">
        <f t="shared" si="1"/>
        <v>#DIV/0!</v>
      </c>
      <c r="AB69" s="316"/>
      <c r="AC69" s="316" t="e">
        <f t="shared" si="2"/>
        <v>#DIV/0!</v>
      </c>
      <c r="AD69" s="316"/>
      <c r="AE69" s="318" t="e">
        <f t="shared" si="3"/>
        <v>#DIV/0!</v>
      </c>
      <c r="AF69" s="367"/>
      <c r="AG69" s="425"/>
      <c r="AH69" s="425"/>
      <c r="AI69" s="425"/>
      <c r="AJ69" s="425"/>
      <c r="AK69" s="425"/>
      <c r="AL69" s="28"/>
    </row>
    <row r="70" spans="1:38" s="27" customFormat="1" ht="117" hidden="1" customHeight="1" x14ac:dyDescent="0.25">
      <c r="A70" s="395" t="s">
        <v>86</v>
      </c>
      <c r="B70" s="397" t="s">
        <v>46</v>
      </c>
      <c r="C70" s="399" t="s">
        <v>211</v>
      </c>
      <c r="D70" s="432" t="s">
        <v>212</v>
      </c>
      <c r="E70" s="403" t="s">
        <v>168</v>
      </c>
      <c r="F70" s="366" t="s">
        <v>98</v>
      </c>
      <c r="G70" s="42" t="s">
        <v>51</v>
      </c>
      <c r="H70" s="42" t="s">
        <v>52</v>
      </c>
      <c r="I70" s="364" t="s">
        <v>213</v>
      </c>
      <c r="J70" s="366" t="s">
        <v>169</v>
      </c>
      <c r="K70" s="366" t="s">
        <v>203</v>
      </c>
      <c r="L70" s="368">
        <v>1</v>
      </c>
      <c r="M70" s="415"/>
      <c r="N70" s="416"/>
      <c r="O70" s="416"/>
      <c r="P70" s="416"/>
      <c r="Q70" s="416"/>
      <c r="R70" s="416"/>
      <c r="S70" s="416"/>
      <c r="T70" s="416"/>
      <c r="U70" s="416"/>
      <c r="V70" s="416"/>
      <c r="W70" s="416"/>
      <c r="X70" s="417"/>
      <c r="Y70" s="315" t="e">
        <f t="shared" si="0"/>
        <v>#DIV/0!</v>
      </c>
      <c r="Z70" s="315"/>
      <c r="AA70" s="315" t="e">
        <f t="shared" si="1"/>
        <v>#DIV/0!</v>
      </c>
      <c r="AB70" s="315"/>
      <c r="AC70" s="315" t="e">
        <f t="shared" si="2"/>
        <v>#DIV/0!</v>
      </c>
      <c r="AD70" s="315"/>
      <c r="AE70" s="317" t="e">
        <f t="shared" si="3"/>
        <v>#DIV/0!</v>
      </c>
      <c r="AF70" s="366"/>
      <c r="AG70" s="424" t="s">
        <v>204</v>
      </c>
      <c r="AH70" s="424"/>
      <c r="AI70" s="424"/>
      <c r="AJ70" s="424"/>
      <c r="AK70" s="424"/>
      <c r="AL70" s="28"/>
    </row>
    <row r="71" spans="1:38" s="27" customFormat="1" ht="117" hidden="1" customHeight="1" x14ac:dyDescent="0.25">
      <c r="A71" s="396"/>
      <c r="B71" s="398"/>
      <c r="C71" s="400"/>
      <c r="D71" s="433"/>
      <c r="E71" s="404"/>
      <c r="F71" s="367"/>
      <c r="G71" s="42" t="s">
        <v>59</v>
      </c>
      <c r="H71" s="42" t="s">
        <v>60</v>
      </c>
      <c r="I71" s="365"/>
      <c r="J71" s="367"/>
      <c r="K71" s="367"/>
      <c r="L71" s="369"/>
      <c r="M71" s="418"/>
      <c r="N71" s="419"/>
      <c r="O71" s="419"/>
      <c r="P71" s="419"/>
      <c r="Q71" s="419"/>
      <c r="R71" s="419"/>
      <c r="S71" s="419"/>
      <c r="T71" s="419"/>
      <c r="U71" s="419"/>
      <c r="V71" s="419"/>
      <c r="W71" s="419"/>
      <c r="X71" s="420"/>
      <c r="Y71" s="316" t="e">
        <f t="shared" si="0"/>
        <v>#DIV/0!</v>
      </c>
      <c r="Z71" s="316"/>
      <c r="AA71" s="316" t="e">
        <f t="shared" si="1"/>
        <v>#DIV/0!</v>
      </c>
      <c r="AB71" s="316"/>
      <c r="AC71" s="316" t="e">
        <f t="shared" si="2"/>
        <v>#DIV/0!</v>
      </c>
      <c r="AD71" s="316"/>
      <c r="AE71" s="318" t="e">
        <f t="shared" si="3"/>
        <v>#DIV/0!</v>
      </c>
      <c r="AF71" s="367"/>
      <c r="AG71" s="425"/>
      <c r="AH71" s="425"/>
      <c r="AI71" s="425"/>
      <c r="AJ71" s="425"/>
      <c r="AK71" s="425"/>
      <c r="AL71" s="28"/>
    </row>
    <row r="72" spans="1:38" s="27" customFormat="1" ht="45.75" hidden="1" customHeight="1" x14ac:dyDescent="0.25">
      <c r="A72" s="395" t="s">
        <v>147</v>
      </c>
      <c r="B72" s="397" t="s">
        <v>46</v>
      </c>
      <c r="C72" s="399" t="s">
        <v>214</v>
      </c>
      <c r="D72" s="376" t="s">
        <v>215</v>
      </c>
      <c r="E72" s="403" t="s">
        <v>198</v>
      </c>
      <c r="F72" s="366" t="s">
        <v>98</v>
      </c>
      <c r="G72" s="10" t="s">
        <v>112</v>
      </c>
      <c r="H72" s="10" t="s">
        <v>136</v>
      </c>
      <c r="I72" s="399" t="s">
        <v>216</v>
      </c>
      <c r="J72" s="366" t="s">
        <v>217</v>
      </c>
      <c r="K72" s="366" t="s">
        <v>203</v>
      </c>
      <c r="L72" s="368">
        <v>1</v>
      </c>
      <c r="M72" s="306"/>
      <c r="N72" s="307"/>
      <c r="O72" s="307"/>
      <c r="P72" s="307"/>
      <c r="Q72" s="307"/>
      <c r="R72" s="307"/>
      <c r="S72" s="307"/>
      <c r="T72" s="307"/>
      <c r="U72" s="307"/>
      <c r="V72" s="307"/>
      <c r="W72" s="307"/>
      <c r="X72" s="308"/>
      <c r="Y72" s="315" t="e">
        <f t="shared" si="0"/>
        <v>#DIV/0!</v>
      </c>
      <c r="Z72" s="315"/>
      <c r="AA72" s="315" t="e">
        <f t="shared" si="1"/>
        <v>#DIV/0!</v>
      </c>
      <c r="AB72" s="315"/>
      <c r="AC72" s="315" t="e">
        <f t="shared" si="2"/>
        <v>#DIV/0!</v>
      </c>
      <c r="AD72" s="315"/>
      <c r="AE72" s="315" t="e">
        <f t="shared" si="3"/>
        <v>#DIV/0!</v>
      </c>
      <c r="AF72" s="315"/>
      <c r="AG72" s="424" t="s">
        <v>218</v>
      </c>
      <c r="AH72" s="366"/>
      <c r="AI72" s="366"/>
      <c r="AJ72" s="366"/>
      <c r="AK72" s="366"/>
      <c r="AL72" s="28"/>
    </row>
    <row r="73" spans="1:38" s="27" customFormat="1" ht="45.75" hidden="1" customHeight="1" x14ac:dyDescent="0.25">
      <c r="A73" s="435"/>
      <c r="B73" s="436"/>
      <c r="C73" s="437"/>
      <c r="D73" s="377"/>
      <c r="E73" s="438"/>
      <c r="F73" s="439"/>
      <c r="G73" s="10" t="s">
        <v>137</v>
      </c>
      <c r="H73" s="10" t="s">
        <v>219</v>
      </c>
      <c r="I73" s="437"/>
      <c r="J73" s="439"/>
      <c r="K73" s="439"/>
      <c r="L73" s="434"/>
      <c r="M73" s="309"/>
      <c r="N73" s="310"/>
      <c r="O73" s="310"/>
      <c r="P73" s="310"/>
      <c r="Q73" s="310"/>
      <c r="R73" s="310"/>
      <c r="S73" s="310"/>
      <c r="T73" s="310"/>
      <c r="U73" s="310"/>
      <c r="V73" s="310"/>
      <c r="W73" s="310"/>
      <c r="X73" s="311"/>
      <c r="Y73" s="413"/>
      <c r="Z73" s="413"/>
      <c r="AA73" s="413"/>
      <c r="AB73" s="413"/>
      <c r="AC73" s="413"/>
      <c r="AD73" s="413"/>
      <c r="AE73" s="413"/>
      <c r="AF73" s="413"/>
      <c r="AG73" s="440"/>
      <c r="AH73" s="439"/>
      <c r="AI73" s="439"/>
      <c r="AJ73" s="439"/>
      <c r="AK73" s="439"/>
      <c r="AL73" s="28"/>
    </row>
    <row r="74" spans="1:38" s="27" customFormat="1" ht="45.75" hidden="1" customHeight="1" x14ac:dyDescent="0.25">
      <c r="A74" s="396"/>
      <c r="B74" s="398"/>
      <c r="C74" s="400"/>
      <c r="D74" s="378"/>
      <c r="E74" s="404"/>
      <c r="F74" s="367"/>
      <c r="G74" s="10" t="s">
        <v>161</v>
      </c>
      <c r="H74" s="10" t="s">
        <v>162</v>
      </c>
      <c r="I74" s="400"/>
      <c r="J74" s="367"/>
      <c r="K74" s="367"/>
      <c r="L74" s="369"/>
      <c r="M74" s="312"/>
      <c r="N74" s="313"/>
      <c r="O74" s="313"/>
      <c r="P74" s="313"/>
      <c r="Q74" s="313"/>
      <c r="R74" s="313"/>
      <c r="S74" s="313"/>
      <c r="T74" s="313"/>
      <c r="U74" s="313"/>
      <c r="V74" s="313"/>
      <c r="W74" s="313"/>
      <c r="X74" s="314"/>
      <c r="Y74" s="316"/>
      <c r="Z74" s="316"/>
      <c r="AA74" s="316"/>
      <c r="AB74" s="316"/>
      <c r="AC74" s="316"/>
      <c r="AD74" s="316"/>
      <c r="AE74" s="316"/>
      <c r="AF74" s="316"/>
      <c r="AG74" s="425"/>
      <c r="AH74" s="367"/>
      <c r="AI74" s="367"/>
      <c r="AJ74" s="367"/>
      <c r="AK74" s="367"/>
      <c r="AL74" s="28"/>
    </row>
    <row r="75" spans="1:38" s="27" customFormat="1" ht="48.75" hidden="1" customHeight="1" x14ac:dyDescent="0.25">
      <c r="A75" s="395" t="s">
        <v>147</v>
      </c>
      <c r="B75" s="397" t="s">
        <v>46</v>
      </c>
      <c r="C75" s="399" t="s">
        <v>220</v>
      </c>
      <c r="D75" s="376" t="s">
        <v>221</v>
      </c>
      <c r="E75" s="403" t="s">
        <v>168</v>
      </c>
      <c r="F75" s="366" t="s">
        <v>98</v>
      </c>
      <c r="G75" s="42" t="s">
        <v>137</v>
      </c>
      <c r="H75" s="42" t="s">
        <v>219</v>
      </c>
      <c r="I75" s="364" t="s">
        <v>53</v>
      </c>
      <c r="J75" s="366" t="s">
        <v>217</v>
      </c>
      <c r="K75" s="366" t="s">
        <v>194</v>
      </c>
      <c r="L75" s="368">
        <v>1</v>
      </c>
      <c r="M75" s="415"/>
      <c r="N75" s="416"/>
      <c r="O75" s="416"/>
      <c r="P75" s="416"/>
      <c r="Q75" s="416"/>
      <c r="R75" s="417"/>
      <c r="S75" s="415"/>
      <c r="T75" s="416"/>
      <c r="U75" s="416"/>
      <c r="V75" s="416"/>
      <c r="W75" s="416"/>
      <c r="X75" s="417"/>
      <c r="Y75" s="315" t="e">
        <f t="shared" si="0"/>
        <v>#DIV/0!</v>
      </c>
      <c r="Z75" s="315"/>
      <c r="AA75" s="315" t="e">
        <f t="shared" si="1"/>
        <v>#DIV/0!</v>
      </c>
      <c r="AB75" s="315"/>
      <c r="AC75" s="315" t="e">
        <f t="shared" si="2"/>
        <v>#DIV/0!</v>
      </c>
      <c r="AD75" s="315"/>
      <c r="AE75" s="317" t="e">
        <f t="shared" si="3"/>
        <v>#DIV/0!</v>
      </c>
      <c r="AF75" s="366"/>
      <c r="AG75" s="424" t="s">
        <v>222</v>
      </c>
      <c r="AH75" s="424"/>
      <c r="AI75" s="424"/>
      <c r="AJ75" s="424"/>
      <c r="AK75" s="424"/>
      <c r="AL75" s="28"/>
    </row>
    <row r="76" spans="1:38" s="27" customFormat="1" ht="48.75" hidden="1" customHeight="1" x14ac:dyDescent="0.25">
      <c r="A76" s="396"/>
      <c r="B76" s="398"/>
      <c r="C76" s="400"/>
      <c r="D76" s="378"/>
      <c r="E76" s="404"/>
      <c r="F76" s="367"/>
      <c r="G76" s="42" t="s">
        <v>112</v>
      </c>
      <c r="H76" s="42" t="s">
        <v>223</v>
      </c>
      <c r="I76" s="365"/>
      <c r="J76" s="367"/>
      <c r="K76" s="367"/>
      <c r="L76" s="369"/>
      <c r="M76" s="418"/>
      <c r="N76" s="419"/>
      <c r="O76" s="419"/>
      <c r="P76" s="419"/>
      <c r="Q76" s="419"/>
      <c r="R76" s="420"/>
      <c r="S76" s="418"/>
      <c r="T76" s="419"/>
      <c r="U76" s="419"/>
      <c r="V76" s="419"/>
      <c r="W76" s="419"/>
      <c r="X76" s="420"/>
      <c r="Y76" s="316" t="e">
        <f t="shared" si="0"/>
        <v>#DIV/0!</v>
      </c>
      <c r="Z76" s="316"/>
      <c r="AA76" s="316" t="e">
        <f t="shared" si="1"/>
        <v>#DIV/0!</v>
      </c>
      <c r="AB76" s="316"/>
      <c r="AC76" s="316" t="e">
        <f t="shared" si="2"/>
        <v>#DIV/0!</v>
      </c>
      <c r="AD76" s="316"/>
      <c r="AE76" s="318" t="e">
        <f t="shared" si="3"/>
        <v>#DIV/0!</v>
      </c>
      <c r="AF76" s="367"/>
      <c r="AG76" s="425"/>
      <c r="AH76" s="425"/>
      <c r="AI76" s="425"/>
      <c r="AJ76" s="425"/>
      <c r="AK76" s="425"/>
      <c r="AL76" s="28"/>
    </row>
    <row r="77" spans="1:38" s="27" customFormat="1" ht="48.75" hidden="1" customHeight="1" x14ac:dyDescent="0.25">
      <c r="A77" s="395" t="s">
        <v>147</v>
      </c>
      <c r="B77" s="397" t="s">
        <v>46</v>
      </c>
      <c r="C77" s="399" t="s">
        <v>224</v>
      </c>
      <c r="D77" s="376" t="s">
        <v>225</v>
      </c>
      <c r="E77" s="403" t="s">
        <v>168</v>
      </c>
      <c r="F77" s="366" t="s">
        <v>98</v>
      </c>
      <c r="G77" s="42" t="s">
        <v>137</v>
      </c>
      <c r="H77" s="42" t="s">
        <v>219</v>
      </c>
      <c r="I77" s="364" t="s">
        <v>53</v>
      </c>
      <c r="J77" s="366" t="s">
        <v>217</v>
      </c>
      <c r="K77" s="366" t="s">
        <v>203</v>
      </c>
      <c r="L77" s="368">
        <v>1</v>
      </c>
      <c r="M77" s="415"/>
      <c r="N77" s="416"/>
      <c r="O77" s="416"/>
      <c r="P77" s="416"/>
      <c r="Q77" s="416"/>
      <c r="R77" s="416"/>
      <c r="S77" s="416"/>
      <c r="T77" s="416"/>
      <c r="U77" s="416"/>
      <c r="V77" s="416"/>
      <c r="W77" s="416"/>
      <c r="X77" s="417"/>
      <c r="Y77" s="315" t="e">
        <f t="shared" si="0"/>
        <v>#DIV/0!</v>
      </c>
      <c r="Z77" s="315"/>
      <c r="AA77" s="315" t="e">
        <f t="shared" si="1"/>
        <v>#DIV/0!</v>
      </c>
      <c r="AB77" s="315"/>
      <c r="AC77" s="315" t="e">
        <f t="shared" si="2"/>
        <v>#DIV/0!</v>
      </c>
      <c r="AD77" s="315"/>
      <c r="AE77" s="317" t="e">
        <f t="shared" si="3"/>
        <v>#DIV/0!</v>
      </c>
      <c r="AF77" s="366"/>
      <c r="AG77" s="424" t="s">
        <v>222</v>
      </c>
      <c r="AH77" s="424"/>
      <c r="AI77" s="424"/>
      <c r="AJ77" s="424"/>
      <c r="AK77" s="424"/>
      <c r="AL77" s="28"/>
    </row>
    <row r="78" spans="1:38" s="27" customFormat="1" ht="48.75" hidden="1" customHeight="1" x14ac:dyDescent="0.25">
      <c r="A78" s="396"/>
      <c r="B78" s="398"/>
      <c r="C78" s="400"/>
      <c r="D78" s="378"/>
      <c r="E78" s="404"/>
      <c r="F78" s="367"/>
      <c r="G78" s="42" t="s">
        <v>112</v>
      </c>
      <c r="H78" s="42" t="s">
        <v>223</v>
      </c>
      <c r="I78" s="365"/>
      <c r="J78" s="367"/>
      <c r="K78" s="367"/>
      <c r="L78" s="369"/>
      <c r="M78" s="418"/>
      <c r="N78" s="419"/>
      <c r="O78" s="419"/>
      <c r="P78" s="419"/>
      <c r="Q78" s="419"/>
      <c r="R78" s="419"/>
      <c r="S78" s="419"/>
      <c r="T78" s="419"/>
      <c r="U78" s="419"/>
      <c r="V78" s="419"/>
      <c r="W78" s="419"/>
      <c r="X78" s="420"/>
      <c r="Y78" s="316" t="e">
        <f t="shared" si="0"/>
        <v>#DIV/0!</v>
      </c>
      <c r="Z78" s="316"/>
      <c r="AA78" s="316" t="e">
        <f t="shared" si="1"/>
        <v>#DIV/0!</v>
      </c>
      <c r="AB78" s="316"/>
      <c r="AC78" s="316" t="e">
        <f t="shared" si="2"/>
        <v>#DIV/0!</v>
      </c>
      <c r="AD78" s="316"/>
      <c r="AE78" s="318" t="e">
        <f t="shared" si="3"/>
        <v>#DIV/0!</v>
      </c>
      <c r="AF78" s="367"/>
      <c r="AG78" s="425"/>
      <c r="AH78" s="425"/>
      <c r="AI78" s="425"/>
      <c r="AJ78" s="425"/>
      <c r="AK78" s="425"/>
      <c r="AL78" s="28"/>
    </row>
    <row r="79" spans="1:38" s="27" customFormat="1" ht="48.75" hidden="1" customHeight="1" x14ac:dyDescent="0.25">
      <c r="A79" s="395" t="s">
        <v>147</v>
      </c>
      <c r="B79" s="397" t="s">
        <v>46</v>
      </c>
      <c r="C79" s="399" t="s">
        <v>226</v>
      </c>
      <c r="D79" s="432" t="s">
        <v>227</v>
      </c>
      <c r="E79" s="403" t="s">
        <v>168</v>
      </c>
      <c r="F79" s="366" t="s">
        <v>98</v>
      </c>
      <c r="G79" s="42" t="s">
        <v>137</v>
      </c>
      <c r="H79" s="42" t="s">
        <v>219</v>
      </c>
      <c r="I79" s="364" t="s">
        <v>53</v>
      </c>
      <c r="J79" s="366" t="s">
        <v>217</v>
      </c>
      <c r="K79" s="366" t="s">
        <v>203</v>
      </c>
      <c r="L79" s="368">
        <v>1</v>
      </c>
      <c r="M79" s="415"/>
      <c r="N79" s="416"/>
      <c r="O79" s="416"/>
      <c r="P79" s="416"/>
      <c r="Q79" s="416"/>
      <c r="R79" s="416"/>
      <c r="S79" s="416"/>
      <c r="T79" s="416"/>
      <c r="U79" s="416"/>
      <c r="V79" s="416"/>
      <c r="W79" s="416"/>
      <c r="X79" s="417"/>
      <c r="Y79" s="315" t="e">
        <f t="shared" si="0"/>
        <v>#DIV/0!</v>
      </c>
      <c r="Z79" s="315"/>
      <c r="AA79" s="315" t="e">
        <f t="shared" si="1"/>
        <v>#DIV/0!</v>
      </c>
      <c r="AB79" s="315"/>
      <c r="AC79" s="315" t="e">
        <f t="shared" si="2"/>
        <v>#DIV/0!</v>
      </c>
      <c r="AD79" s="315"/>
      <c r="AE79" s="317" t="e">
        <f t="shared" si="3"/>
        <v>#DIV/0!</v>
      </c>
      <c r="AF79" s="366"/>
      <c r="AG79" s="424" t="s">
        <v>222</v>
      </c>
      <c r="AH79" s="424"/>
      <c r="AI79" s="424"/>
      <c r="AJ79" s="424"/>
      <c r="AK79" s="424"/>
      <c r="AL79" s="28"/>
    </row>
    <row r="80" spans="1:38" s="27" customFormat="1" ht="48.75" hidden="1" customHeight="1" x14ac:dyDescent="0.25">
      <c r="A80" s="396"/>
      <c r="B80" s="398"/>
      <c r="C80" s="400"/>
      <c r="D80" s="433"/>
      <c r="E80" s="404"/>
      <c r="F80" s="367"/>
      <c r="G80" s="42" t="s">
        <v>112</v>
      </c>
      <c r="H80" s="42" t="s">
        <v>223</v>
      </c>
      <c r="I80" s="365"/>
      <c r="J80" s="367"/>
      <c r="K80" s="367"/>
      <c r="L80" s="369"/>
      <c r="M80" s="418"/>
      <c r="N80" s="419"/>
      <c r="O80" s="419"/>
      <c r="P80" s="419"/>
      <c r="Q80" s="419"/>
      <c r="R80" s="419"/>
      <c r="S80" s="419"/>
      <c r="T80" s="419"/>
      <c r="U80" s="419"/>
      <c r="V80" s="419"/>
      <c r="W80" s="419"/>
      <c r="X80" s="420"/>
      <c r="Y80" s="316" t="e">
        <f t="shared" si="0"/>
        <v>#DIV/0!</v>
      </c>
      <c r="Z80" s="316"/>
      <c r="AA80" s="316" t="e">
        <f t="shared" si="1"/>
        <v>#DIV/0!</v>
      </c>
      <c r="AB80" s="316"/>
      <c r="AC80" s="316" t="e">
        <f t="shared" si="2"/>
        <v>#DIV/0!</v>
      </c>
      <c r="AD80" s="316"/>
      <c r="AE80" s="318" t="e">
        <f t="shared" si="3"/>
        <v>#DIV/0!</v>
      </c>
      <c r="AF80" s="367"/>
      <c r="AG80" s="425"/>
      <c r="AH80" s="425"/>
      <c r="AI80" s="425"/>
      <c r="AJ80" s="425"/>
      <c r="AK80" s="425"/>
      <c r="AL80" s="28"/>
    </row>
    <row r="81" spans="1:38" s="27" customFormat="1" ht="78.75" hidden="1" customHeight="1" x14ac:dyDescent="0.25">
      <c r="A81" s="395" t="s">
        <v>147</v>
      </c>
      <c r="B81" s="397" t="s">
        <v>46</v>
      </c>
      <c r="C81" s="399" t="s">
        <v>228</v>
      </c>
      <c r="D81" s="376" t="s">
        <v>229</v>
      </c>
      <c r="E81" s="403" t="s">
        <v>168</v>
      </c>
      <c r="F81" s="366" t="s">
        <v>98</v>
      </c>
      <c r="G81" s="10" t="s">
        <v>112</v>
      </c>
      <c r="H81" s="10" t="s">
        <v>136</v>
      </c>
      <c r="I81" s="364" t="s">
        <v>230</v>
      </c>
      <c r="J81" s="366" t="s">
        <v>169</v>
      </c>
      <c r="K81" s="366" t="s">
        <v>203</v>
      </c>
      <c r="L81" s="368">
        <v>1</v>
      </c>
      <c r="M81" s="306"/>
      <c r="N81" s="307"/>
      <c r="O81" s="307"/>
      <c r="P81" s="307"/>
      <c r="Q81" s="307"/>
      <c r="R81" s="307"/>
      <c r="S81" s="307"/>
      <c r="T81" s="307"/>
      <c r="U81" s="307"/>
      <c r="V81" s="307"/>
      <c r="W81" s="307"/>
      <c r="X81" s="308"/>
      <c r="Y81" s="315" t="e">
        <f t="shared" si="0"/>
        <v>#DIV/0!</v>
      </c>
      <c r="Z81" s="315"/>
      <c r="AA81" s="315" t="e">
        <f t="shared" si="1"/>
        <v>#DIV/0!</v>
      </c>
      <c r="AB81" s="315"/>
      <c r="AC81" s="315" t="e">
        <f t="shared" si="2"/>
        <v>#DIV/0!</v>
      </c>
      <c r="AD81" s="315"/>
      <c r="AE81" s="315" t="e">
        <f t="shared" si="3"/>
        <v>#DIV/0!</v>
      </c>
      <c r="AF81" s="366"/>
      <c r="AG81" s="424" t="s">
        <v>204</v>
      </c>
      <c r="AH81" s="366"/>
      <c r="AI81" s="366"/>
      <c r="AJ81" s="366"/>
      <c r="AK81" s="366"/>
      <c r="AL81" s="28"/>
    </row>
    <row r="82" spans="1:38" s="27" customFormat="1" ht="78.75" hidden="1" customHeight="1" x14ac:dyDescent="0.25">
      <c r="A82" s="435"/>
      <c r="B82" s="436"/>
      <c r="C82" s="437"/>
      <c r="D82" s="377"/>
      <c r="E82" s="438"/>
      <c r="F82" s="439"/>
      <c r="G82" s="10" t="s">
        <v>137</v>
      </c>
      <c r="H82" s="10" t="s">
        <v>219</v>
      </c>
      <c r="I82" s="441"/>
      <c r="J82" s="439"/>
      <c r="K82" s="439"/>
      <c r="L82" s="434"/>
      <c r="M82" s="309"/>
      <c r="N82" s="310"/>
      <c r="O82" s="310"/>
      <c r="P82" s="310"/>
      <c r="Q82" s="310"/>
      <c r="R82" s="310"/>
      <c r="S82" s="310"/>
      <c r="T82" s="310"/>
      <c r="U82" s="310"/>
      <c r="V82" s="310"/>
      <c r="W82" s="310"/>
      <c r="X82" s="311"/>
      <c r="Y82" s="413" t="e">
        <f t="shared" si="0"/>
        <v>#DIV/0!</v>
      </c>
      <c r="Z82" s="413"/>
      <c r="AA82" s="413" t="e">
        <f t="shared" si="1"/>
        <v>#DIV/0!</v>
      </c>
      <c r="AB82" s="413"/>
      <c r="AC82" s="413" t="e">
        <f t="shared" si="2"/>
        <v>#DIV/0!</v>
      </c>
      <c r="AD82" s="413"/>
      <c r="AE82" s="413" t="e">
        <f t="shared" si="3"/>
        <v>#DIV/0!</v>
      </c>
      <c r="AF82" s="439"/>
      <c r="AG82" s="440"/>
      <c r="AH82" s="439"/>
      <c r="AI82" s="439"/>
      <c r="AJ82" s="439"/>
      <c r="AK82" s="439"/>
      <c r="AL82" s="28"/>
    </row>
    <row r="83" spans="1:38" s="27" customFormat="1" ht="78.75" hidden="1" customHeight="1" x14ac:dyDescent="0.25">
      <c r="A83" s="396"/>
      <c r="B83" s="398"/>
      <c r="C83" s="400"/>
      <c r="D83" s="378"/>
      <c r="E83" s="404"/>
      <c r="F83" s="367"/>
      <c r="G83" s="10" t="s">
        <v>161</v>
      </c>
      <c r="H83" s="10" t="s">
        <v>162</v>
      </c>
      <c r="I83" s="365"/>
      <c r="J83" s="367"/>
      <c r="K83" s="367"/>
      <c r="L83" s="369"/>
      <c r="M83" s="312"/>
      <c r="N83" s="313"/>
      <c r="O83" s="313"/>
      <c r="P83" s="313"/>
      <c r="Q83" s="313"/>
      <c r="R83" s="313"/>
      <c r="S83" s="313"/>
      <c r="T83" s="313"/>
      <c r="U83" s="313"/>
      <c r="V83" s="313"/>
      <c r="W83" s="313"/>
      <c r="X83" s="314"/>
      <c r="Y83" s="316" t="e">
        <f t="shared" si="0"/>
        <v>#DIV/0!</v>
      </c>
      <c r="Z83" s="316"/>
      <c r="AA83" s="316" t="e">
        <f t="shared" si="1"/>
        <v>#DIV/0!</v>
      </c>
      <c r="AB83" s="316"/>
      <c r="AC83" s="316" t="e">
        <f t="shared" si="2"/>
        <v>#DIV/0!</v>
      </c>
      <c r="AD83" s="316"/>
      <c r="AE83" s="316" t="e">
        <f t="shared" si="3"/>
        <v>#DIV/0!</v>
      </c>
      <c r="AF83" s="367"/>
      <c r="AG83" s="425"/>
      <c r="AH83" s="367"/>
      <c r="AI83" s="367"/>
      <c r="AJ83" s="367"/>
      <c r="AK83" s="367"/>
      <c r="AL83" s="28"/>
    </row>
    <row r="84" spans="1:38" s="27" customFormat="1" ht="118.5" hidden="1" customHeight="1" x14ac:dyDescent="0.25">
      <c r="A84" s="395" t="s">
        <v>147</v>
      </c>
      <c r="B84" s="397" t="s">
        <v>46</v>
      </c>
      <c r="C84" s="399" t="s">
        <v>231</v>
      </c>
      <c r="D84" s="376" t="s">
        <v>232</v>
      </c>
      <c r="E84" s="403" t="s">
        <v>168</v>
      </c>
      <c r="F84" s="366" t="s">
        <v>98</v>
      </c>
      <c r="G84" s="10" t="s">
        <v>137</v>
      </c>
      <c r="H84" s="10" t="s">
        <v>219</v>
      </c>
      <c r="I84" s="364" t="s">
        <v>233</v>
      </c>
      <c r="J84" s="366" t="s">
        <v>169</v>
      </c>
      <c r="K84" s="366" t="s">
        <v>203</v>
      </c>
      <c r="L84" s="368">
        <v>1</v>
      </c>
      <c r="M84" s="415"/>
      <c r="N84" s="416"/>
      <c r="O84" s="416"/>
      <c r="P84" s="416"/>
      <c r="Q84" s="416"/>
      <c r="R84" s="416"/>
      <c r="S84" s="416"/>
      <c r="T84" s="416"/>
      <c r="U84" s="416"/>
      <c r="V84" s="416"/>
      <c r="W84" s="416"/>
      <c r="X84" s="417"/>
      <c r="Y84" s="315" t="e">
        <f t="shared" si="0"/>
        <v>#DIV/0!</v>
      </c>
      <c r="Z84" s="315"/>
      <c r="AA84" s="315" t="e">
        <f t="shared" si="1"/>
        <v>#DIV/0!</v>
      </c>
      <c r="AB84" s="315"/>
      <c r="AC84" s="315" t="e">
        <f t="shared" si="2"/>
        <v>#DIV/0!</v>
      </c>
      <c r="AD84" s="315"/>
      <c r="AE84" s="317" t="e">
        <f t="shared" si="3"/>
        <v>#DIV/0!</v>
      </c>
      <c r="AF84" s="366"/>
      <c r="AG84" s="424" t="s">
        <v>204</v>
      </c>
      <c r="AH84" s="424"/>
      <c r="AI84" s="424"/>
      <c r="AJ84" s="424"/>
      <c r="AK84" s="424"/>
      <c r="AL84" s="28"/>
    </row>
    <row r="85" spans="1:38" s="27" customFormat="1" ht="118.5" hidden="1" customHeight="1" x14ac:dyDescent="0.25">
      <c r="A85" s="396"/>
      <c r="B85" s="398"/>
      <c r="C85" s="400"/>
      <c r="D85" s="378"/>
      <c r="E85" s="404"/>
      <c r="F85" s="367"/>
      <c r="G85" s="42" t="s">
        <v>112</v>
      </c>
      <c r="H85" s="42" t="s">
        <v>223</v>
      </c>
      <c r="I85" s="365"/>
      <c r="J85" s="367"/>
      <c r="K85" s="367"/>
      <c r="L85" s="369"/>
      <c r="M85" s="418"/>
      <c r="N85" s="419"/>
      <c r="O85" s="419"/>
      <c r="P85" s="419"/>
      <c r="Q85" s="419"/>
      <c r="R85" s="419"/>
      <c r="S85" s="419"/>
      <c r="T85" s="419"/>
      <c r="U85" s="419"/>
      <c r="V85" s="419"/>
      <c r="W85" s="419"/>
      <c r="X85" s="420"/>
      <c r="Y85" s="316" t="e">
        <f t="shared" si="0"/>
        <v>#DIV/0!</v>
      </c>
      <c r="Z85" s="316"/>
      <c r="AA85" s="316" t="e">
        <f t="shared" si="1"/>
        <v>#DIV/0!</v>
      </c>
      <c r="AB85" s="316"/>
      <c r="AC85" s="316" t="e">
        <f t="shared" si="2"/>
        <v>#DIV/0!</v>
      </c>
      <c r="AD85" s="316"/>
      <c r="AE85" s="318" t="e">
        <f t="shared" si="3"/>
        <v>#DIV/0!</v>
      </c>
      <c r="AF85" s="367"/>
      <c r="AG85" s="425"/>
      <c r="AH85" s="425"/>
      <c r="AI85" s="425"/>
      <c r="AJ85" s="425"/>
      <c r="AK85" s="425"/>
      <c r="AL85" s="28"/>
    </row>
    <row r="86" spans="1:38" s="27" customFormat="1" ht="239.25" customHeight="1" x14ac:dyDescent="0.25">
      <c r="A86" s="90" t="s">
        <v>57</v>
      </c>
      <c r="B86" s="49" t="s">
        <v>58</v>
      </c>
      <c r="C86" s="9" t="s">
        <v>234</v>
      </c>
      <c r="D86" s="36" t="s">
        <v>235</v>
      </c>
      <c r="E86" s="46" t="s">
        <v>49</v>
      </c>
      <c r="F86" s="49" t="s">
        <v>98</v>
      </c>
      <c r="G86" s="10" t="s">
        <v>59</v>
      </c>
      <c r="H86" s="10" t="s">
        <v>60</v>
      </c>
      <c r="I86" s="9" t="s">
        <v>236</v>
      </c>
      <c r="J86" s="39" t="s">
        <v>54</v>
      </c>
      <c r="K86" s="39" t="s">
        <v>64</v>
      </c>
      <c r="L86" s="39">
        <v>1</v>
      </c>
      <c r="M86" s="292"/>
      <c r="N86" s="293"/>
      <c r="O86" s="293"/>
      <c r="P86" s="293"/>
      <c r="Q86" s="293"/>
      <c r="R86" s="293"/>
      <c r="S86" s="293"/>
      <c r="T86" s="293"/>
      <c r="U86" s="293"/>
      <c r="V86" s="293"/>
      <c r="W86" s="293"/>
      <c r="X86" s="294"/>
      <c r="Y86" s="1" t="e">
        <f>AVERAGE(M86:P86)</f>
        <v>#DIV/0!</v>
      </c>
      <c r="Z86" s="54"/>
      <c r="AA86" s="1" t="e">
        <f>AVERAGE(Q86:T86)</f>
        <v>#DIV/0!</v>
      </c>
      <c r="AB86" s="1"/>
      <c r="AC86" s="1" t="e">
        <f>AVERAGE(U86:X86)</f>
        <v>#DIV/0!</v>
      </c>
      <c r="AD86" s="1"/>
      <c r="AE86" s="1" t="e">
        <f>AVERAGE(Y86,AA86,AC86)</f>
        <v>#DIV/0!</v>
      </c>
      <c r="AF86" s="1"/>
      <c r="AG86" s="31" t="s">
        <v>237</v>
      </c>
      <c r="AH86" s="1"/>
      <c r="AI86" s="1"/>
      <c r="AJ86" s="1"/>
      <c r="AK86" s="1"/>
      <c r="AL86" s="28"/>
    </row>
    <row r="87" spans="1:38" s="27" customFormat="1" ht="127.5" customHeight="1" x14ac:dyDescent="0.25">
      <c r="A87" s="89" t="s">
        <v>57</v>
      </c>
      <c r="B87" s="49" t="s">
        <v>58</v>
      </c>
      <c r="C87" s="9" t="s">
        <v>238</v>
      </c>
      <c r="D87" s="36" t="s">
        <v>239</v>
      </c>
      <c r="E87" s="46" t="s">
        <v>49</v>
      </c>
      <c r="F87" s="49" t="s">
        <v>98</v>
      </c>
      <c r="G87" s="10" t="s">
        <v>59</v>
      </c>
      <c r="H87" s="10" t="s">
        <v>60</v>
      </c>
      <c r="I87" s="9" t="s">
        <v>53</v>
      </c>
      <c r="J87" s="39" t="s">
        <v>54</v>
      </c>
      <c r="K87" s="39" t="s">
        <v>106</v>
      </c>
      <c r="L87" s="39">
        <v>1</v>
      </c>
      <c r="M87" s="292">
        <v>98</v>
      </c>
      <c r="N87" s="293"/>
      <c r="O87" s="294"/>
      <c r="P87" s="292"/>
      <c r="Q87" s="293"/>
      <c r="R87" s="294"/>
      <c r="S87" s="292"/>
      <c r="T87" s="293"/>
      <c r="U87" s="294"/>
      <c r="V87" s="292"/>
      <c r="W87" s="293"/>
      <c r="X87" s="294"/>
      <c r="Y87" s="1">
        <f>AVERAGE(M87:P87)</f>
        <v>98</v>
      </c>
      <c r="Z87" s="70" t="s">
        <v>107</v>
      </c>
      <c r="AA87" s="1" t="e">
        <f>AVERAGE(Q87:T87)</f>
        <v>#DIV/0!</v>
      </c>
      <c r="AB87" s="1"/>
      <c r="AC87" s="1" t="e">
        <f>AVERAGE(U87:X87)</f>
        <v>#DIV/0!</v>
      </c>
      <c r="AD87" s="1"/>
      <c r="AE87" s="1" t="e">
        <f>AVERAGE(Y87,AA87,AC87)</f>
        <v>#DIV/0!</v>
      </c>
      <c r="AF87" s="1"/>
      <c r="AG87" s="77" t="s">
        <v>108</v>
      </c>
      <c r="AH87" s="31" t="s">
        <v>240</v>
      </c>
      <c r="AI87" s="1"/>
      <c r="AJ87" s="1"/>
      <c r="AK87" s="1"/>
      <c r="AL87" s="28"/>
    </row>
    <row r="88" spans="1:38" s="27" customFormat="1" ht="84.75" customHeight="1" x14ac:dyDescent="0.25">
      <c r="A88" s="89" t="s">
        <v>66</v>
      </c>
      <c r="B88" s="49" t="s">
        <v>58</v>
      </c>
      <c r="C88" s="9" t="s">
        <v>241</v>
      </c>
      <c r="D88" s="36" t="s">
        <v>242</v>
      </c>
      <c r="E88" s="46" t="s">
        <v>49</v>
      </c>
      <c r="F88" s="49" t="s">
        <v>98</v>
      </c>
      <c r="G88" s="10" t="s">
        <v>59</v>
      </c>
      <c r="H88" s="10" t="s">
        <v>60</v>
      </c>
      <c r="I88" s="27" t="s">
        <v>53</v>
      </c>
      <c r="J88" s="39" t="s">
        <v>54</v>
      </c>
      <c r="K88" s="39" t="s">
        <v>106</v>
      </c>
      <c r="L88" s="39">
        <v>1</v>
      </c>
      <c r="M88" s="292">
        <v>100</v>
      </c>
      <c r="N88" s="293"/>
      <c r="O88" s="294"/>
      <c r="P88" s="292"/>
      <c r="Q88" s="293"/>
      <c r="R88" s="294"/>
      <c r="S88" s="292"/>
      <c r="T88" s="293"/>
      <c r="U88" s="294"/>
      <c r="V88" s="292"/>
      <c r="W88" s="293"/>
      <c r="X88" s="294"/>
      <c r="Y88" s="1">
        <f>AVERAGE(M88:P88)</f>
        <v>100</v>
      </c>
      <c r="Z88" s="70" t="s">
        <v>107</v>
      </c>
      <c r="AA88" s="1" t="e">
        <f>AVERAGE(Q88:T88)</f>
        <v>#DIV/0!</v>
      </c>
      <c r="AB88" s="1"/>
      <c r="AC88" s="1" t="e">
        <f>AVERAGE(U88:X88)</f>
        <v>#DIV/0!</v>
      </c>
      <c r="AD88" s="1"/>
      <c r="AE88" s="1" t="e">
        <f>AVERAGE(Y88,AA88,AC88)</f>
        <v>#DIV/0!</v>
      </c>
      <c r="AF88" s="1"/>
      <c r="AG88" s="77" t="s">
        <v>108</v>
      </c>
      <c r="AH88" s="31" t="s">
        <v>243</v>
      </c>
      <c r="AI88" s="1"/>
      <c r="AJ88" s="1"/>
      <c r="AK88" s="1"/>
      <c r="AL88" s="28"/>
    </row>
    <row r="89" spans="1:38" s="27" customFormat="1" ht="124.5" customHeight="1" x14ac:dyDescent="0.25">
      <c r="A89" s="393" t="s">
        <v>66</v>
      </c>
      <c r="B89" s="319" t="s">
        <v>58</v>
      </c>
      <c r="C89" s="334" t="s">
        <v>244</v>
      </c>
      <c r="D89" s="330" t="s">
        <v>245</v>
      </c>
      <c r="E89" s="384" t="s">
        <v>49</v>
      </c>
      <c r="F89" s="319" t="s">
        <v>98</v>
      </c>
      <c r="G89" s="10" t="s">
        <v>59</v>
      </c>
      <c r="H89" s="10" t="s">
        <v>60</v>
      </c>
      <c r="I89" s="334" t="s">
        <v>246</v>
      </c>
      <c r="J89" s="301" t="s">
        <v>54</v>
      </c>
      <c r="K89" s="301" t="s">
        <v>64</v>
      </c>
      <c r="L89" s="301">
        <v>1</v>
      </c>
      <c r="M89" s="295"/>
      <c r="N89" s="296"/>
      <c r="O89" s="296"/>
      <c r="P89" s="296"/>
      <c r="Q89" s="296"/>
      <c r="R89" s="296"/>
      <c r="S89" s="296"/>
      <c r="T89" s="296"/>
      <c r="U89" s="296"/>
      <c r="V89" s="296"/>
      <c r="W89" s="296"/>
      <c r="X89" s="297"/>
      <c r="Y89" s="323" t="e">
        <f>AVERAGE(M89:P89)</f>
        <v>#DIV/0!</v>
      </c>
      <c r="Z89" s="315"/>
      <c r="AA89" s="323" t="e">
        <f>AVERAGE(Q89:T89)</f>
        <v>#DIV/0!</v>
      </c>
      <c r="AB89" s="323"/>
      <c r="AC89" s="323" t="e">
        <f>AVERAGE(U89:X89)</f>
        <v>#DIV/0!</v>
      </c>
      <c r="AD89" s="323"/>
      <c r="AE89" s="323" t="e">
        <f>AVERAGE(Y89,AA89,AC89)</f>
        <v>#DIV/0!</v>
      </c>
      <c r="AF89" s="323"/>
      <c r="AG89" s="410" t="s">
        <v>247</v>
      </c>
      <c r="AH89" s="323"/>
      <c r="AI89" s="323"/>
      <c r="AJ89" s="323"/>
      <c r="AK89" s="323"/>
      <c r="AL89" s="28"/>
    </row>
    <row r="90" spans="1:38" s="27" customFormat="1" ht="124.5" customHeight="1" x14ac:dyDescent="0.25">
      <c r="A90" s="394"/>
      <c r="B90" s="320"/>
      <c r="C90" s="335"/>
      <c r="D90" s="331"/>
      <c r="E90" s="386"/>
      <c r="F90" s="320"/>
      <c r="G90" s="10" t="s">
        <v>51</v>
      </c>
      <c r="H90" s="10" t="s">
        <v>52</v>
      </c>
      <c r="I90" s="335"/>
      <c r="J90" s="302"/>
      <c r="K90" s="302"/>
      <c r="L90" s="302"/>
      <c r="M90" s="298"/>
      <c r="N90" s="299"/>
      <c r="O90" s="299"/>
      <c r="P90" s="299"/>
      <c r="Q90" s="299"/>
      <c r="R90" s="299"/>
      <c r="S90" s="299"/>
      <c r="T90" s="299"/>
      <c r="U90" s="299"/>
      <c r="V90" s="299"/>
      <c r="W90" s="299"/>
      <c r="X90" s="300"/>
      <c r="Y90" s="324"/>
      <c r="Z90" s="316"/>
      <c r="AA90" s="324"/>
      <c r="AB90" s="324"/>
      <c r="AC90" s="324"/>
      <c r="AD90" s="324"/>
      <c r="AE90" s="324"/>
      <c r="AF90" s="324"/>
      <c r="AG90" s="412"/>
      <c r="AH90" s="324"/>
      <c r="AI90" s="324"/>
      <c r="AJ90" s="324"/>
      <c r="AK90" s="324"/>
      <c r="AL90" s="28"/>
    </row>
    <row r="91" spans="1:38" s="27" customFormat="1" ht="90" x14ac:dyDescent="0.25">
      <c r="A91" s="89" t="s">
        <v>150</v>
      </c>
      <c r="B91" s="49" t="s">
        <v>151</v>
      </c>
      <c r="C91" s="79" t="s">
        <v>248</v>
      </c>
      <c r="D91" s="83" t="s">
        <v>249</v>
      </c>
      <c r="E91" s="74" t="s">
        <v>168</v>
      </c>
      <c r="F91" s="72" t="s">
        <v>98</v>
      </c>
      <c r="G91" s="42" t="s">
        <v>112</v>
      </c>
      <c r="H91" s="42" t="s">
        <v>136</v>
      </c>
      <c r="I91" s="51" t="s">
        <v>53</v>
      </c>
      <c r="J91" s="76" t="s">
        <v>169</v>
      </c>
      <c r="K91" s="76" t="s">
        <v>180</v>
      </c>
      <c r="L91" s="76">
        <v>1</v>
      </c>
      <c r="M91" s="292">
        <v>100</v>
      </c>
      <c r="N91" s="293"/>
      <c r="O91" s="294"/>
      <c r="P91" s="292"/>
      <c r="Q91" s="293"/>
      <c r="R91" s="294"/>
      <c r="S91" s="292"/>
      <c r="T91" s="293"/>
      <c r="U91" s="294"/>
      <c r="V91" s="292"/>
      <c r="W91" s="293"/>
      <c r="X91" s="294"/>
      <c r="Y91" s="54">
        <f t="shared" ref="Y91:Y115" si="4">AVERAGE(M91:P91)</f>
        <v>100</v>
      </c>
      <c r="Z91" s="54" t="s">
        <v>107</v>
      </c>
      <c r="AA91" s="54" t="e">
        <f t="shared" ref="AA91:AA109" si="5">AVERAGE(Q91:T91)</f>
        <v>#DIV/0!</v>
      </c>
      <c r="AB91" s="54"/>
      <c r="AC91" s="54" t="e">
        <f t="shared" ref="AC91:AC109" si="6">AVERAGE(U91:X91)</f>
        <v>#DIV/0!</v>
      </c>
      <c r="AD91" s="54"/>
      <c r="AE91" s="55" t="e">
        <f t="shared" ref="AE91:AE109" si="7">AVERAGE(Y91,AA91,AC91)</f>
        <v>#DIV/0!</v>
      </c>
      <c r="AF91" s="78"/>
      <c r="AG91" s="52" t="s">
        <v>250</v>
      </c>
      <c r="AH91" s="61" t="s">
        <v>251</v>
      </c>
      <c r="AI91" s="78"/>
      <c r="AJ91" s="78"/>
      <c r="AK91" s="78"/>
      <c r="AL91" s="28"/>
    </row>
    <row r="92" spans="1:38" s="27" customFormat="1" ht="48.75" customHeight="1" x14ac:dyDescent="0.25">
      <c r="A92" s="444" t="s">
        <v>150</v>
      </c>
      <c r="B92" s="397" t="s">
        <v>151</v>
      </c>
      <c r="C92" s="399" t="s">
        <v>252</v>
      </c>
      <c r="D92" s="376" t="s">
        <v>253</v>
      </c>
      <c r="E92" s="403" t="s">
        <v>198</v>
      </c>
      <c r="F92" s="366" t="s">
        <v>98</v>
      </c>
      <c r="G92" s="446" t="s">
        <v>112</v>
      </c>
      <c r="H92" s="42" t="s">
        <v>136</v>
      </c>
      <c r="I92" s="364" t="s">
        <v>53</v>
      </c>
      <c r="J92" s="366" t="s">
        <v>217</v>
      </c>
      <c r="K92" s="366" t="s">
        <v>180</v>
      </c>
      <c r="L92" s="368">
        <v>1</v>
      </c>
      <c r="M92" s="295">
        <v>97</v>
      </c>
      <c r="N92" s="296"/>
      <c r="O92" s="297"/>
      <c r="P92" s="415"/>
      <c r="Q92" s="416"/>
      <c r="R92" s="417"/>
      <c r="S92" s="415"/>
      <c r="T92" s="416"/>
      <c r="U92" s="417"/>
      <c r="V92" s="415"/>
      <c r="W92" s="416"/>
      <c r="X92" s="417"/>
      <c r="Y92" s="315">
        <f t="shared" si="4"/>
        <v>97</v>
      </c>
      <c r="Z92" s="315" t="s">
        <v>107</v>
      </c>
      <c r="AA92" s="315" t="e">
        <f t="shared" si="5"/>
        <v>#DIV/0!</v>
      </c>
      <c r="AB92" s="315"/>
      <c r="AC92" s="315" t="e">
        <f t="shared" si="6"/>
        <v>#DIV/0!</v>
      </c>
      <c r="AD92" s="315"/>
      <c r="AE92" s="317" t="e">
        <f t="shared" si="7"/>
        <v>#DIV/0!</v>
      </c>
      <c r="AF92" s="366"/>
      <c r="AG92" s="424" t="s">
        <v>250</v>
      </c>
      <c r="AH92" s="448" t="s">
        <v>254</v>
      </c>
      <c r="AI92" s="424"/>
      <c r="AJ92" s="424"/>
      <c r="AK92" s="424"/>
      <c r="AL92" s="28"/>
    </row>
    <row r="93" spans="1:38" s="27" customFormat="1" ht="48.75" customHeight="1" x14ac:dyDescent="0.25">
      <c r="A93" s="445"/>
      <c r="B93" s="398"/>
      <c r="C93" s="400"/>
      <c r="D93" s="378"/>
      <c r="E93" s="404"/>
      <c r="F93" s="367"/>
      <c r="G93" s="447"/>
      <c r="H93" s="42" t="s">
        <v>255</v>
      </c>
      <c r="I93" s="365"/>
      <c r="J93" s="367"/>
      <c r="K93" s="367"/>
      <c r="L93" s="369"/>
      <c r="M93" s="303"/>
      <c r="N93" s="304"/>
      <c r="O93" s="305"/>
      <c r="P93" s="418"/>
      <c r="Q93" s="419"/>
      <c r="R93" s="420"/>
      <c r="S93" s="418"/>
      <c r="T93" s="419"/>
      <c r="U93" s="420"/>
      <c r="V93" s="418"/>
      <c r="W93" s="419"/>
      <c r="X93" s="420"/>
      <c r="Y93" s="316" t="e">
        <f t="shared" si="4"/>
        <v>#DIV/0!</v>
      </c>
      <c r="Z93" s="316"/>
      <c r="AA93" s="316" t="e">
        <f t="shared" si="5"/>
        <v>#DIV/0!</v>
      </c>
      <c r="AB93" s="316"/>
      <c r="AC93" s="316" t="e">
        <f t="shared" si="6"/>
        <v>#DIV/0!</v>
      </c>
      <c r="AD93" s="316"/>
      <c r="AE93" s="318" t="e">
        <f t="shared" si="7"/>
        <v>#DIV/0!</v>
      </c>
      <c r="AF93" s="367"/>
      <c r="AG93" s="425"/>
      <c r="AH93" s="449"/>
      <c r="AI93" s="425"/>
      <c r="AJ93" s="425"/>
      <c r="AK93" s="425"/>
      <c r="AL93" s="28"/>
    </row>
    <row r="94" spans="1:38" s="27" customFormat="1" ht="118.5" hidden="1" customHeight="1" x14ac:dyDescent="0.25">
      <c r="A94" s="395" t="s">
        <v>150</v>
      </c>
      <c r="B94" s="397" t="s">
        <v>151</v>
      </c>
      <c r="C94" s="399" t="s">
        <v>256</v>
      </c>
      <c r="D94" s="432" t="s">
        <v>257</v>
      </c>
      <c r="E94" s="403" t="s">
        <v>168</v>
      </c>
      <c r="F94" s="366" t="s">
        <v>98</v>
      </c>
      <c r="G94" s="446" t="s">
        <v>112</v>
      </c>
      <c r="H94" s="42" t="s">
        <v>136</v>
      </c>
      <c r="I94" s="364" t="s">
        <v>258</v>
      </c>
      <c r="J94" s="366" t="s">
        <v>169</v>
      </c>
      <c r="K94" s="366" t="s">
        <v>203</v>
      </c>
      <c r="L94" s="368">
        <v>1</v>
      </c>
      <c r="M94" s="415"/>
      <c r="N94" s="416"/>
      <c r="O94" s="416"/>
      <c r="P94" s="416"/>
      <c r="Q94" s="416"/>
      <c r="R94" s="416"/>
      <c r="S94" s="416"/>
      <c r="T94" s="416"/>
      <c r="U94" s="416"/>
      <c r="V94" s="416"/>
      <c r="W94" s="416"/>
      <c r="X94" s="417"/>
      <c r="Y94" s="315" t="e">
        <f t="shared" si="4"/>
        <v>#DIV/0!</v>
      </c>
      <c r="Z94" s="315"/>
      <c r="AA94" s="315" t="e">
        <f t="shared" si="5"/>
        <v>#DIV/0!</v>
      </c>
      <c r="AB94" s="315"/>
      <c r="AC94" s="315" t="e">
        <f t="shared" si="6"/>
        <v>#DIV/0!</v>
      </c>
      <c r="AD94" s="315"/>
      <c r="AE94" s="317" t="e">
        <f t="shared" si="7"/>
        <v>#DIV/0!</v>
      </c>
      <c r="AF94" s="366"/>
      <c r="AG94" s="424" t="s">
        <v>259</v>
      </c>
      <c r="AH94" s="424"/>
      <c r="AI94" s="424"/>
      <c r="AJ94" s="424"/>
      <c r="AK94" s="424"/>
      <c r="AL94" s="28"/>
    </row>
    <row r="95" spans="1:38" s="27" customFormat="1" ht="118.5" hidden="1" customHeight="1" x14ac:dyDescent="0.25">
      <c r="A95" s="396"/>
      <c r="B95" s="398"/>
      <c r="C95" s="400"/>
      <c r="D95" s="433"/>
      <c r="E95" s="404"/>
      <c r="F95" s="367"/>
      <c r="G95" s="447"/>
      <c r="H95" s="42" t="s">
        <v>255</v>
      </c>
      <c r="I95" s="365"/>
      <c r="J95" s="367"/>
      <c r="K95" s="367"/>
      <c r="L95" s="369"/>
      <c r="M95" s="418"/>
      <c r="N95" s="419"/>
      <c r="O95" s="419"/>
      <c r="P95" s="419"/>
      <c r="Q95" s="419"/>
      <c r="R95" s="419"/>
      <c r="S95" s="419"/>
      <c r="T95" s="419"/>
      <c r="U95" s="419"/>
      <c r="V95" s="419"/>
      <c r="W95" s="419"/>
      <c r="X95" s="420"/>
      <c r="Y95" s="316" t="e">
        <f t="shared" si="4"/>
        <v>#DIV/0!</v>
      </c>
      <c r="Z95" s="316"/>
      <c r="AA95" s="316" t="e">
        <f t="shared" si="5"/>
        <v>#DIV/0!</v>
      </c>
      <c r="AB95" s="316"/>
      <c r="AC95" s="316" t="e">
        <f t="shared" si="6"/>
        <v>#DIV/0!</v>
      </c>
      <c r="AD95" s="316"/>
      <c r="AE95" s="318" t="e">
        <f t="shared" si="7"/>
        <v>#DIV/0!</v>
      </c>
      <c r="AF95" s="367"/>
      <c r="AG95" s="425"/>
      <c r="AH95" s="425"/>
      <c r="AI95" s="425"/>
      <c r="AJ95" s="425"/>
      <c r="AK95" s="425"/>
      <c r="AL95" s="28"/>
    </row>
    <row r="96" spans="1:38" s="27" customFormat="1" ht="90" hidden="1" x14ac:dyDescent="0.25">
      <c r="A96" s="40" t="s">
        <v>150</v>
      </c>
      <c r="B96" s="50" t="s">
        <v>151</v>
      </c>
      <c r="C96" s="51" t="s">
        <v>260</v>
      </c>
      <c r="D96" s="81" t="s">
        <v>261</v>
      </c>
      <c r="E96" s="74" t="s">
        <v>168</v>
      </c>
      <c r="F96" s="72" t="s">
        <v>98</v>
      </c>
      <c r="G96" s="42" t="s">
        <v>112</v>
      </c>
      <c r="H96" s="42" t="s">
        <v>255</v>
      </c>
      <c r="I96" s="51" t="s">
        <v>53</v>
      </c>
      <c r="J96" s="76" t="s">
        <v>262</v>
      </c>
      <c r="K96" s="76" t="s">
        <v>194</v>
      </c>
      <c r="L96" s="76">
        <v>1</v>
      </c>
      <c r="M96" s="292"/>
      <c r="N96" s="293"/>
      <c r="O96" s="293"/>
      <c r="P96" s="293"/>
      <c r="Q96" s="293"/>
      <c r="R96" s="294"/>
      <c r="S96" s="292"/>
      <c r="T96" s="293"/>
      <c r="U96" s="293"/>
      <c r="V96" s="293"/>
      <c r="W96" s="293"/>
      <c r="X96" s="294"/>
      <c r="Y96" s="54" t="e">
        <f t="shared" si="4"/>
        <v>#DIV/0!</v>
      </c>
      <c r="Z96" s="54"/>
      <c r="AA96" s="54" t="e">
        <f t="shared" si="5"/>
        <v>#DIV/0!</v>
      </c>
      <c r="AB96" s="54"/>
      <c r="AC96" s="54" t="e">
        <f t="shared" si="6"/>
        <v>#DIV/0!</v>
      </c>
      <c r="AD96" s="54"/>
      <c r="AE96" s="55" t="e">
        <f t="shared" si="7"/>
        <v>#DIV/0!</v>
      </c>
      <c r="AF96" s="78"/>
      <c r="AG96" s="52" t="s">
        <v>263</v>
      </c>
      <c r="AH96" s="78"/>
      <c r="AI96" s="78"/>
      <c r="AJ96" s="78"/>
      <c r="AK96" s="78"/>
      <c r="AL96" s="28"/>
    </row>
    <row r="97" spans="1:38" s="27" customFormat="1" ht="144.75" customHeight="1" x14ac:dyDescent="0.25">
      <c r="A97" s="89" t="s">
        <v>153</v>
      </c>
      <c r="B97" s="49" t="s">
        <v>151</v>
      </c>
      <c r="C97" s="9" t="s">
        <v>264</v>
      </c>
      <c r="D97" s="36" t="s">
        <v>265</v>
      </c>
      <c r="E97" s="46" t="s">
        <v>94</v>
      </c>
      <c r="F97" s="49" t="s">
        <v>98</v>
      </c>
      <c r="G97" s="10" t="s">
        <v>112</v>
      </c>
      <c r="H97" s="10" t="s">
        <v>154</v>
      </c>
      <c r="I97" s="9" t="s">
        <v>53</v>
      </c>
      <c r="J97" s="39" t="s">
        <v>266</v>
      </c>
      <c r="K97" s="39" t="s">
        <v>267</v>
      </c>
      <c r="L97" s="39">
        <v>1</v>
      </c>
      <c r="M97" s="1">
        <v>82</v>
      </c>
      <c r="N97" s="1">
        <v>99</v>
      </c>
      <c r="O97" s="1">
        <v>98</v>
      </c>
      <c r="P97" s="1"/>
      <c r="Q97" s="1"/>
      <c r="R97" s="1"/>
      <c r="S97" s="1"/>
      <c r="T97" s="1"/>
      <c r="U97" s="1"/>
      <c r="V97" s="1"/>
      <c r="W97" s="1"/>
      <c r="X97" s="1"/>
      <c r="Y97" s="1">
        <f t="shared" si="4"/>
        <v>93</v>
      </c>
      <c r="Z97" s="54" t="s">
        <v>107</v>
      </c>
      <c r="AA97" s="1" t="e">
        <f t="shared" si="5"/>
        <v>#DIV/0!</v>
      </c>
      <c r="AB97" s="1"/>
      <c r="AC97" s="1" t="e">
        <f t="shared" si="6"/>
        <v>#DIV/0!</v>
      </c>
      <c r="AD97" s="1"/>
      <c r="AE97" s="1" t="e">
        <f t="shared" si="7"/>
        <v>#DIV/0!</v>
      </c>
      <c r="AF97" s="1"/>
      <c r="AG97" s="77" t="s">
        <v>268</v>
      </c>
      <c r="AH97" s="31" t="s">
        <v>269</v>
      </c>
      <c r="AI97" s="1"/>
      <c r="AJ97" s="1"/>
      <c r="AK97" s="1"/>
      <c r="AL97" s="28"/>
    </row>
    <row r="98" spans="1:38" s="27" customFormat="1" ht="342.75" customHeight="1" x14ac:dyDescent="0.25">
      <c r="A98" s="89" t="s">
        <v>153</v>
      </c>
      <c r="B98" s="49" t="s">
        <v>151</v>
      </c>
      <c r="C98" s="9" t="s">
        <v>270</v>
      </c>
      <c r="D98" s="36" t="s">
        <v>271</v>
      </c>
      <c r="E98" s="46" t="s">
        <v>94</v>
      </c>
      <c r="F98" s="49" t="s">
        <v>98</v>
      </c>
      <c r="G98" s="10" t="s">
        <v>112</v>
      </c>
      <c r="H98" s="10" t="s">
        <v>154</v>
      </c>
      <c r="I98" s="9" t="s">
        <v>53</v>
      </c>
      <c r="J98" s="39" t="s">
        <v>266</v>
      </c>
      <c r="K98" s="39" t="s">
        <v>267</v>
      </c>
      <c r="L98" s="39">
        <v>1</v>
      </c>
      <c r="M98" s="1">
        <v>106</v>
      </c>
      <c r="N98" s="1">
        <v>88</v>
      </c>
      <c r="O98" s="1">
        <v>95</v>
      </c>
      <c r="P98" s="1"/>
      <c r="Q98" s="1"/>
      <c r="R98" s="1"/>
      <c r="S98" s="1"/>
      <c r="T98" s="1"/>
      <c r="U98" s="1"/>
      <c r="V98" s="1"/>
      <c r="W98" s="1"/>
      <c r="X98" s="1"/>
      <c r="Y98" s="1">
        <f t="shared" si="4"/>
        <v>96.333333333333329</v>
      </c>
      <c r="Z98" s="54" t="s">
        <v>107</v>
      </c>
      <c r="AA98" s="1" t="e">
        <f t="shared" si="5"/>
        <v>#DIV/0!</v>
      </c>
      <c r="AB98" s="1"/>
      <c r="AC98" s="1" t="e">
        <f t="shared" si="6"/>
        <v>#DIV/0!</v>
      </c>
      <c r="AD98" s="1"/>
      <c r="AE98" s="1" t="e">
        <f t="shared" si="7"/>
        <v>#DIV/0!</v>
      </c>
      <c r="AF98" s="1"/>
      <c r="AG98" s="77" t="s">
        <v>268</v>
      </c>
      <c r="AH98" s="31" t="s">
        <v>272</v>
      </c>
      <c r="AI98" s="1"/>
      <c r="AJ98" s="1"/>
      <c r="AK98" s="1"/>
      <c r="AL98" s="28"/>
    </row>
    <row r="99" spans="1:38" s="27" customFormat="1" ht="162.75" customHeight="1" x14ac:dyDescent="0.25">
      <c r="A99" s="89" t="s">
        <v>153</v>
      </c>
      <c r="B99" s="49" t="s">
        <v>151</v>
      </c>
      <c r="C99" s="9" t="s">
        <v>273</v>
      </c>
      <c r="D99" s="36" t="s">
        <v>274</v>
      </c>
      <c r="E99" s="46" t="s">
        <v>94</v>
      </c>
      <c r="F99" s="49" t="s">
        <v>98</v>
      </c>
      <c r="G99" s="10" t="s">
        <v>112</v>
      </c>
      <c r="H99" s="10" t="s">
        <v>154</v>
      </c>
      <c r="I99" s="9" t="s">
        <v>53</v>
      </c>
      <c r="J99" s="39" t="s">
        <v>266</v>
      </c>
      <c r="K99" s="39" t="s">
        <v>267</v>
      </c>
      <c r="L99" s="39">
        <v>1</v>
      </c>
      <c r="M99" s="33">
        <v>0.15</v>
      </c>
      <c r="N99" s="33">
        <v>0.06</v>
      </c>
      <c r="O99" s="33">
        <v>1.05</v>
      </c>
      <c r="P99" s="33"/>
      <c r="Q99" s="33"/>
      <c r="R99" s="33"/>
      <c r="S99" s="33"/>
      <c r="T99" s="33"/>
      <c r="U99" s="33"/>
      <c r="V99" s="33"/>
      <c r="W99" s="33"/>
      <c r="X99" s="33"/>
      <c r="Y99" s="33">
        <f t="shared" si="4"/>
        <v>0.42</v>
      </c>
      <c r="Z99" s="54" t="s">
        <v>275</v>
      </c>
      <c r="AA99" s="1" t="e">
        <f t="shared" si="5"/>
        <v>#DIV/0!</v>
      </c>
      <c r="AB99" s="1"/>
      <c r="AC99" s="1" t="e">
        <f t="shared" si="6"/>
        <v>#DIV/0!</v>
      </c>
      <c r="AD99" s="1"/>
      <c r="AE99" s="1" t="e">
        <f t="shared" si="7"/>
        <v>#DIV/0!</v>
      </c>
      <c r="AF99" s="1"/>
      <c r="AG99" s="77" t="s">
        <v>276</v>
      </c>
      <c r="AH99" s="31" t="s">
        <v>277</v>
      </c>
      <c r="AI99" s="1"/>
      <c r="AJ99" s="1"/>
      <c r="AK99" s="1"/>
      <c r="AL99" s="28"/>
    </row>
    <row r="100" spans="1:38" s="27" customFormat="1" ht="160.5" customHeight="1" x14ac:dyDescent="0.25">
      <c r="A100" s="89" t="s">
        <v>153</v>
      </c>
      <c r="B100" s="49" t="s">
        <v>151</v>
      </c>
      <c r="C100" s="9" t="s">
        <v>278</v>
      </c>
      <c r="D100" s="36" t="s">
        <v>279</v>
      </c>
      <c r="E100" s="46" t="s">
        <v>94</v>
      </c>
      <c r="F100" s="49" t="s">
        <v>98</v>
      </c>
      <c r="G100" s="10" t="s">
        <v>112</v>
      </c>
      <c r="H100" s="10" t="s">
        <v>154</v>
      </c>
      <c r="I100" s="9" t="s">
        <v>53</v>
      </c>
      <c r="J100" s="39" t="s">
        <v>266</v>
      </c>
      <c r="K100" s="39" t="s">
        <v>267</v>
      </c>
      <c r="L100" s="39">
        <v>1</v>
      </c>
      <c r="M100" s="32">
        <v>6</v>
      </c>
      <c r="N100" s="32">
        <v>18</v>
      </c>
      <c r="O100" s="32">
        <v>16</v>
      </c>
      <c r="P100" s="33"/>
      <c r="Q100" s="33"/>
      <c r="R100" s="33"/>
      <c r="S100" s="33"/>
      <c r="T100" s="33"/>
      <c r="U100" s="33"/>
      <c r="V100" s="33"/>
      <c r="W100" s="33"/>
      <c r="X100" s="33"/>
      <c r="Y100" s="33">
        <f t="shared" si="4"/>
        <v>13.333333333333334</v>
      </c>
      <c r="Z100" s="54" t="s">
        <v>107</v>
      </c>
      <c r="AA100" s="1" t="e">
        <f t="shared" si="5"/>
        <v>#DIV/0!</v>
      </c>
      <c r="AB100" s="1"/>
      <c r="AC100" s="1" t="e">
        <f t="shared" si="6"/>
        <v>#DIV/0!</v>
      </c>
      <c r="AD100" s="1"/>
      <c r="AE100" s="1" t="e">
        <f t="shared" si="7"/>
        <v>#DIV/0!</v>
      </c>
      <c r="AF100" s="1"/>
      <c r="AG100" s="77" t="s">
        <v>276</v>
      </c>
      <c r="AH100" s="31" t="s">
        <v>280</v>
      </c>
      <c r="AI100" s="1"/>
      <c r="AJ100" s="1"/>
      <c r="AK100" s="1"/>
      <c r="AL100" s="28"/>
    </row>
    <row r="101" spans="1:38" s="27" customFormat="1" ht="173.25" customHeight="1" x14ac:dyDescent="0.25">
      <c r="A101" s="89" t="s">
        <v>153</v>
      </c>
      <c r="B101" s="49" t="s">
        <v>151</v>
      </c>
      <c r="C101" s="9" t="s">
        <v>281</v>
      </c>
      <c r="D101" s="36" t="s">
        <v>282</v>
      </c>
      <c r="E101" s="46" t="s">
        <v>94</v>
      </c>
      <c r="F101" s="49" t="s">
        <v>98</v>
      </c>
      <c r="G101" s="10" t="s">
        <v>112</v>
      </c>
      <c r="H101" s="10" t="s">
        <v>154</v>
      </c>
      <c r="I101" s="9" t="s">
        <v>53</v>
      </c>
      <c r="J101" s="39" t="s">
        <v>266</v>
      </c>
      <c r="K101" s="39" t="s">
        <v>267</v>
      </c>
      <c r="L101" s="39">
        <v>1</v>
      </c>
      <c r="M101" s="1">
        <v>116</v>
      </c>
      <c r="N101" s="1">
        <v>105</v>
      </c>
      <c r="O101" s="1">
        <v>118</v>
      </c>
      <c r="P101" s="1"/>
      <c r="Q101" s="1"/>
      <c r="R101" s="1"/>
      <c r="S101" s="1"/>
      <c r="T101" s="1"/>
      <c r="U101" s="1"/>
      <c r="V101" s="1"/>
      <c r="W101" s="1"/>
      <c r="X101" s="1"/>
      <c r="Y101" s="1">
        <f t="shared" si="4"/>
        <v>113</v>
      </c>
      <c r="Z101" s="54" t="s">
        <v>107</v>
      </c>
      <c r="AA101" s="1" t="e">
        <f t="shared" si="5"/>
        <v>#DIV/0!</v>
      </c>
      <c r="AB101" s="1"/>
      <c r="AC101" s="1" t="e">
        <f t="shared" si="6"/>
        <v>#DIV/0!</v>
      </c>
      <c r="AD101" s="1"/>
      <c r="AE101" s="1" t="e">
        <f t="shared" si="7"/>
        <v>#DIV/0!</v>
      </c>
      <c r="AF101" s="1"/>
      <c r="AG101" s="1" t="s">
        <v>283</v>
      </c>
      <c r="AH101" s="31" t="s">
        <v>284</v>
      </c>
      <c r="AI101" s="1"/>
      <c r="AJ101" s="1"/>
      <c r="AK101" s="1"/>
      <c r="AL101" s="28"/>
    </row>
    <row r="102" spans="1:38" s="27" customFormat="1" ht="159.75" customHeight="1" x14ac:dyDescent="0.25">
      <c r="A102" s="89" t="s">
        <v>153</v>
      </c>
      <c r="B102" s="49" t="s">
        <v>151</v>
      </c>
      <c r="C102" s="9" t="s">
        <v>285</v>
      </c>
      <c r="D102" s="36" t="s">
        <v>286</v>
      </c>
      <c r="E102" s="46" t="s">
        <v>94</v>
      </c>
      <c r="F102" s="49" t="s">
        <v>98</v>
      </c>
      <c r="G102" s="10" t="s">
        <v>112</v>
      </c>
      <c r="H102" s="10" t="s">
        <v>154</v>
      </c>
      <c r="I102" s="9" t="s">
        <v>53</v>
      </c>
      <c r="J102" s="39" t="s">
        <v>266</v>
      </c>
      <c r="K102" s="39" t="s">
        <v>267</v>
      </c>
      <c r="L102" s="39">
        <v>1</v>
      </c>
      <c r="M102" s="32">
        <v>116</v>
      </c>
      <c r="N102" s="32">
        <v>109</v>
      </c>
      <c r="O102" s="32">
        <v>120</v>
      </c>
      <c r="P102" s="32"/>
      <c r="Q102" s="32"/>
      <c r="R102" s="32"/>
      <c r="S102" s="32"/>
      <c r="T102" s="32"/>
      <c r="U102" s="32"/>
      <c r="V102" s="32"/>
      <c r="W102" s="32"/>
      <c r="X102" s="32"/>
      <c r="Y102" s="32">
        <f t="shared" si="4"/>
        <v>115</v>
      </c>
      <c r="Z102" s="54" t="s">
        <v>107</v>
      </c>
      <c r="AA102" s="80" t="e">
        <f t="shared" si="5"/>
        <v>#DIV/0!</v>
      </c>
      <c r="AB102" s="80"/>
      <c r="AC102" s="80" t="e">
        <f t="shared" si="6"/>
        <v>#DIV/0!</v>
      </c>
      <c r="AD102" s="80"/>
      <c r="AE102" s="80" t="e">
        <f t="shared" si="7"/>
        <v>#DIV/0!</v>
      </c>
      <c r="AF102" s="80"/>
      <c r="AG102" s="1" t="s">
        <v>283</v>
      </c>
      <c r="AH102" s="80" t="s">
        <v>287</v>
      </c>
      <c r="AI102" s="80"/>
      <c r="AJ102" s="80"/>
      <c r="AK102" s="80"/>
      <c r="AL102" s="28"/>
    </row>
    <row r="103" spans="1:38" s="27" customFormat="1" ht="105" customHeight="1" x14ac:dyDescent="0.25">
      <c r="A103" s="90" t="s">
        <v>156</v>
      </c>
      <c r="B103" s="49" t="s">
        <v>151</v>
      </c>
      <c r="C103" s="9" t="s">
        <v>288</v>
      </c>
      <c r="D103" s="36" t="s">
        <v>289</v>
      </c>
      <c r="E103" s="46" t="s">
        <v>94</v>
      </c>
      <c r="F103" s="49" t="s">
        <v>98</v>
      </c>
      <c r="G103" s="10" t="s">
        <v>148</v>
      </c>
      <c r="H103" s="10" t="s">
        <v>149</v>
      </c>
      <c r="I103" s="9" t="s">
        <v>53</v>
      </c>
      <c r="J103" s="39" t="s">
        <v>54</v>
      </c>
      <c r="K103" s="39" t="s">
        <v>55</v>
      </c>
      <c r="L103" s="39">
        <v>1</v>
      </c>
      <c r="M103" s="292"/>
      <c r="N103" s="293"/>
      <c r="O103" s="293"/>
      <c r="P103" s="293"/>
      <c r="Q103" s="293"/>
      <c r="R103" s="294"/>
      <c r="S103" s="292"/>
      <c r="T103" s="293"/>
      <c r="U103" s="293"/>
      <c r="V103" s="293"/>
      <c r="W103" s="293"/>
      <c r="X103" s="294"/>
      <c r="Y103" s="1" t="e">
        <f t="shared" si="4"/>
        <v>#DIV/0!</v>
      </c>
      <c r="Z103" s="54"/>
      <c r="AA103" s="1" t="e">
        <f t="shared" si="5"/>
        <v>#DIV/0!</v>
      </c>
      <c r="AB103" s="1"/>
      <c r="AC103" s="1" t="e">
        <f t="shared" si="6"/>
        <v>#DIV/0!</v>
      </c>
      <c r="AD103" s="1"/>
      <c r="AE103" s="5" t="e">
        <f t="shared" si="7"/>
        <v>#DIV/0!</v>
      </c>
      <c r="AF103" s="9"/>
      <c r="AG103" s="1" t="s">
        <v>290</v>
      </c>
      <c r="AH103" s="10"/>
      <c r="AI103" s="10"/>
      <c r="AJ103" s="10"/>
      <c r="AK103" s="10"/>
      <c r="AL103" s="28"/>
    </row>
    <row r="104" spans="1:38" s="27" customFormat="1" ht="105" x14ac:dyDescent="0.25">
      <c r="A104" s="89" t="s">
        <v>156</v>
      </c>
      <c r="B104" s="49" t="s">
        <v>151</v>
      </c>
      <c r="C104" s="9" t="s">
        <v>291</v>
      </c>
      <c r="D104" s="36" t="s">
        <v>292</v>
      </c>
      <c r="E104" s="46" t="s">
        <v>94</v>
      </c>
      <c r="F104" s="49" t="s">
        <v>98</v>
      </c>
      <c r="G104" s="10" t="s">
        <v>148</v>
      </c>
      <c r="H104" s="10" t="s">
        <v>149</v>
      </c>
      <c r="I104" s="9" t="s">
        <v>53</v>
      </c>
      <c r="J104" s="39" t="s">
        <v>54</v>
      </c>
      <c r="K104" s="39" t="s">
        <v>106</v>
      </c>
      <c r="L104" s="39">
        <v>1</v>
      </c>
      <c r="M104" s="292">
        <v>71</v>
      </c>
      <c r="N104" s="293"/>
      <c r="O104" s="294"/>
      <c r="P104" s="292"/>
      <c r="Q104" s="293"/>
      <c r="R104" s="294"/>
      <c r="S104" s="292"/>
      <c r="T104" s="293"/>
      <c r="U104" s="294"/>
      <c r="V104" s="292"/>
      <c r="W104" s="293"/>
      <c r="X104" s="294"/>
      <c r="Y104" s="1">
        <f t="shared" si="4"/>
        <v>71</v>
      </c>
      <c r="Z104" s="54" t="s">
        <v>275</v>
      </c>
      <c r="AA104" s="1" t="e">
        <f t="shared" si="5"/>
        <v>#DIV/0!</v>
      </c>
      <c r="AB104" s="1"/>
      <c r="AC104" s="1" t="e">
        <f t="shared" si="6"/>
        <v>#DIV/0!</v>
      </c>
      <c r="AD104" s="1"/>
      <c r="AE104" s="5" t="e">
        <f t="shared" si="7"/>
        <v>#DIV/0!</v>
      </c>
      <c r="AF104" s="9"/>
      <c r="AG104" s="1" t="s">
        <v>293</v>
      </c>
      <c r="AH104" s="10" t="s">
        <v>294</v>
      </c>
      <c r="AI104" s="10"/>
      <c r="AJ104" s="10"/>
      <c r="AK104" s="10"/>
      <c r="AL104" s="28"/>
    </row>
    <row r="105" spans="1:38" s="27" customFormat="1" ht="105" x14ac:dyDescent="0.25">
      <c r="A105" s="89" t="s">
        <v>156</v>
      </c>
      <c r="B105" s="49" t="s">
        <v>151</v>
      </c>
      <c r="C105" s="9" t="s">
        <v>295</v>
      </c>
      <c r="D105" s="36" t="s">
        <v>296</v>
      </c>
      <c r="E105" s="46" t="s">
        <v>94</v>
      </c>
      <c r="F105" s="49" t="s">
        <v>98</v>
      </c>
      <c r="G105" s="10" t="s">
        <v>148</v>
      </c>
      <c r="H105" s="10" t="s">
        <v>149</v>
      </c>
      <c r="I105" s="9" t="s">
        <v>53</v>
      </c>
      <c r="J105" s="39" t="s">
        <v>99</v>
      </c>
      <c r="K105" s="39" t="s">
        <v>106</v>
      </c>
      <c r="L105" s="39">
        <v>1</v>
      </c>
      <c r="M105" s="292">
        <v>100</v>
      </c>
      <c r="N105" s="293"/>
      <c r="O105" s="294"/>
      <c r="P105" s="292"/>
      <c r="Q105" s="293"/>
      <c r="R105" s="294"/>
      <c r="S105" s="292"/>
      <c r="T105" s="293"/>
      <c r="U105" s="294"/>
      <c r="V105" s="292"/>
      <c r="W105" s="293"/>
      <c r="X105" s="294"/>
      <c r="Y105" s="1">
        <f t="shared" si="4"/>
        <v>100</v>
      </c>
      <c r="Z105" s="54" t="s">
        <v>275</v>
      </c>
      <c r="AA105" s="1" t="e">
        <f t="shared" si="5"/>
        <v>#DIV/0!</v>
      </c>
      <c r="AB105" s="1"/>
      <c r="AC105" s="1" t="e">
        <f t="shared" si="6"/>
        <v>#DIV/0!</v>
      </c>
      <c r="AD105" s="1"/>
      <c r="AE105" s="1" t="e">
        <f t="shared" si="7"/>
        <v>#DIV/0!</v>
      </c>
      <c r="AF105" s="1"/>
      <c r="AG105" s="1" t="s">
        <v>293</v>
      </c>
      <c r="AH105" s="31" t="s">
        <v>297</v>
      </c>
      <c r="AI105" s="1"/>
      <c r="AJ105" s="1"/>
      <c r="AK105" s="1"/>
      <c r="AL105" s="28"/>
    </row>
    <row r="106" spans="1:38" s="27" customFormat="1" ht="157.5" customHeight="1" x14ac:dyDescent="0.25">
      <c r="A106" s="89" t="s">
        <v>156</v>
      </c>
      <c r="B106" s="49" t="s">
        <v>151</v>
      </c>
      <c r="C106" s="9" t="s">
        <v>298</v>
      </c>
      <c r="D106" s="36" t="s">
        <v>299</v>
      </c>
      <c r="E106" s="46" t="s">
        <v>94</v>
      </c>
      <c r="F106" s="49" t="s">
        <v>98</v>
      </c>
      <c r="G106" s="10" t="s">
        <v>148</v>
      </c>
      <c r="H106" s="10" t="s">
        <v>149</v>
      </c>
      <c r="I106" s="9" t="s">
        <v>53</v>
      </c>
      <c r="J106" s="39" t="s">
        <v>300</v>
      </c>
      <c r="K106" s="39" t="s">
        <v>267</v>
      </c>
      <c r="L106" s="39">
        <v>1</v>
      </c>
      <c r="M106" s="1" t="s">
        <v>53</v>
      </c>
      <c r="N106" s="1">
        <v>93</v>
      </c>
      <c r="O106" s="1">
        <v>86</v>
      </c>
      <c r="P106" s="1">
        <v>85</v>
      </c>
      <c r="Q106" s="1"/>
      <c r="R106" s="1"/>
      <c r="S106" s="1"/>
      <c r="T106" s="1"/>
      <c r="U106" s="1"/>
      <c r="V106" s="1"/>
      <c r="W106" s="1"/>
      <c r="X106" s="1"/>
      <c r="Y106" s="1">
        <f t="shared" si="4"/>
        <v>88</v>
      </c>
      <c r="Z106" s="54" t="s">
        <v>107</v>
      </c>
      <c r="AA106" s="1" t="e">
        <f t="shared" si="5"/>
        <v>#DIV/0!</v>
      </c>
      <c r="AB106" s="1"/>
      <c r="AC106" s="1" t="e">
        <f t="shared" si="6"/>
        <v>#DIV/0!</v>
      </c>
      <c r="AD106" s="1"/>
      <c r="AE106" s="5" t="e">
        <f t="shared" si="7"/>
        <v>#DIV/0!</v>
      </c>
      <c r="AF106" s="9"/>
      <c r="AG106" s="1" t="s">
        <v>301</v>
      </c>
      <c r="AH106" s="10" t="s">
        <v>302</v>
      </c>
      <c r="AI106" s="10"/>
      <c r="AJ106" s="10"/>
      <c r="AK106" s="10"/>
      <c r="AL106" s="28"/>
    </row>
    <row r="107" spans="1:38" s="27" customFormat="1" ht="105" customHeight="1" x14ac:dyDescent="0.25">
      <c r="A107" s="90" t="s">
        <v>156</v>
      </c>
      <c r="B107" s="49" t="s">
        <v>151</v>
      </c>
      <c r="C107" s="9" t="s">
        <v>303</v>
      </c>
      <c r="D107" s="36" t="s">
        <v>304</v>
      </c>
      <c r="E107" s="46" t="s">
        <v>94</v>
      </c>
      <c r="F107" s="49" t="s">
        <v>98</v>
      </c>
      <c r="G107" s="10" t="s">
        <v>148</v>
      </c>
      <c r="H107" s="10" t="s">
        <v>149</v>
      </c>
      <c r="I107" s="9" t="s">
        <v>53</v>
      </c>
      <c r="J107" s="39" t="s">
        <v>99</v>
      </c>
      <c r="K107" s="39" t="s">
        <v>55</v>
      </c>
      <c r="L107" s="39">
        <v>1</v>
      </c>
      <c r="M107" s="292"/>
      <c r="N107" s="293"/>
      <c r="O107" s="293"/>
      <c r="P107" s="293"/>
      <c r="Q107" s="293"/>
      <c r="R107" s="294"/>
      <c r="S107" s="292"/>
      <c r="T107" s="293"/>
      <c r="U107" s="293"/>
      <c r="V107" s="293"/>
      <c r="W107" s="293"/>
      <c r="X107" s="294"/>
      <c r="Y107" s="1" t="e">
        <f t="shared" si="4"/>
        <v>#DIV/0!</v>
      </c>
      <c r="Z107" s="54"/>
      <c r="AA107" s="1" t="e">
        <f t="shared" si="5"/>
        <v>#DIV/0!</v>
      </c>
      <c r="AB107" s="1"/>
      <c r="AC107" s="1" t="e">
        <f t="shared" si="6"/>
        <v>#DIV/0!</v>
      </c>
      <c r="AD107" s="1"/>
      <c r="AE107" s="5" t="e">
        <f t="shared" si="7"/>
        <v>#DIV/0!</v>
      </c>
      <c r="AF107" s="9"/>
      <c r="AG107" s="1" t="s">
        <v>305</v>
      </c>
      <c r="AH107" s="10"/>
      <c r="AI107" s="10"/>
      <c r="AJ107" s="10"/>
      <c r="AK107" s="10"/>
      <c r="AL107" s="28"/>
    </row>
    <row r="108" spans="1:38" s="27" customFormat="1" ht="210" x14ac:dyDescent="0.25">
      <c r="A108" s="89" t="s">
        <v>156</v>
      </c>
      <c r="B108" s="49" t="s">
        <v>151</v>
      </c>
      <c r="C108" s="9" t="s">
        <v>306</v>
      </c>
      <c r="D108" s="36" t="s">
        <v>307</v>
      </c>
      <c r="E108" s="46" t="s">
        <v>94</v>
      </c>
      <c r="F108" s="49" t="s">
        <v>98</v>
      </c>
      <c r="G108" s="10" t="s">
        <v>148</v>
      </c>
      <c r="H108" s="10" t="s">
        <v>149</v>
      </c>
      <c r="I108" s="9" t="s">
        <v>53</v>
      </c>
      <c r="J108" s="39" t="s">
        <v>99</v>
      </c>
      <c r="K108" s="39" t="s">
        <v>267</v>
      </c>
      <c r="L108" s="39">
        <v>1</v>
      </c>
      <c r="M108" s="34">
        <v>0.8</v>
      </c>
      <c r="N108" s="34">
        <v>1</v>
      </c>
      <c r="O108" s="34">
        <v>1.6</v>
      </c>
      <c r="P108" s="34">
        <v>1.5</v>
      </c>
      <c r="Q108" s="34"/>
      <c r="R108" s="34"/>
      <c r="S108" s="34"/>
      <c r="T108" s="34"/>
      <c r="U108" s="34"/>
      <c r="V108" s="34"/>
      <c r="W108" s="34"/>
      <c r="X108" s="34"/>
      <c r="Y108" s="34">
        <f t="shared" si="4"/>
        <v>1.2250000000000001</v>
      </c>
      <c r="Z108" s="54" t="s">
        <v>275</v>
      </c>
      <c r="AA108" s="1" t="e">
        <f t="shared" si="5"/>
        <v>#DIV/0!</v>
      </c>
      <c r="AB108" s="1"/>
      <c r="AC108" s="1" t="e">
        <f t="shared" si="6"/>
        <v>#DIV/0!</v>
      </c>
      <c r="AD108" s="1"/>
      <c r="AE108" s="5" t="e">
        <f t="shared" si="7"/>
        <v>#DIV/0!</v>
      </c>
      <c r="AF108" s="9"/>
      <c r="AG108" s="1" t="s">
        <v>308</v>
      </c>
      <c r="AH108" s="10" t="s">
        <v>309</v>
      </c>
      <c r="AI108" s="10"/>
      <c r="AJ108" s="10"/>
      <c r="AK108" s="10"/>
      <c r="AL108" s="28"/>
    </row>
    <row r="109" spans="1:38" s="27" customFormat="1" ht="105" x14ac:dyDescent="0.25">
      <c r="A109" s="90" t="s">
        <v>156</v>
      </c>
      <c r="B109" s="49" t="s">
        <v>151</v>
      </c>
      <c r="C109" s="9" t="s">
        <v>310</v>
      </c>
      <c r="D109" s="36" t="s">
        <v>311</v>
      </c>
      <c r="E109" s="46" t="s">
        <v>94</v>
      </c>
      <c r="F109" s="49" t="s">
        <v>98</v>
      </c>
      <c r="G109" s="10" t="s">
        <v>148</v>
      </c>
      <c r="H109" s="10" t="s">
        <v>149</v>
      </c>
      <c r="I109" s="9" t="s">
        <v>53</v>
      </c>
      <c r="J109" s="39" t="s">
        <v>54</v>
      </c>
      <c r="K109" s="39" t="s">
        <v>55</v>
      </c>
      <c r="L109" s="39">
        <v>1</v>
      </c>
      <c r="M109" s="292"/>
      <c r="N109" s="293"/>
      <c r="O109" s="293"/>
      <c r="P109" s="293"/>
      <c r="Q109" s="293"/>
      <c r="R109" s="294"/>
      <c r="S109" s="292"/>
      <c r="T109" s="293"/>
      <c r="U109" s="293"/>
      <c r="V109" s="293"/>
      <c r="W109" s="293"/>
      <c r="X109" s="294"/>
      <c r="Y109" s="1" t="e">
        <f t="shared" si="4"/>
        <v>#DIV/0!</v>
      </c>
      <c r="Z109" s="54"/>
      <c r="AA109" s="1" t="e">
        <f t="shared" si="5"/>
        <v>#DIV/0!</v>
      </c>
      <c r="AB109" s="1"/>
      <c r="AC109" s="1" t="e">
        <f t="shared" si="6"/>
        <v>#DIV/0!</v>
      </c>
      <c r="AD109" s="1"/>
      <c r="AE109" s="5" t="e">
        <f t="shared" si="7"/>
        <v>#DIV/0!</v>
      </c>
      <c r="AF109" s="9"/>
      <c r="AG109" s="1" t="s">
        <v>312</v>
      </c>
      <c r="AH109" s="10"/>
      <c r="AI109" s="10"/>
      <c r="AJ109" s="10"/>
      <c r="AK109" s="10"/>
      <c r="AL109" s="28"/>
    </row>
    <row r="110" spans="1:38" s="27" customFormat="1" ht="105" x14ac:dyDescent="0.25">
      <c r="A110" s="89" t="s">
        <v>155</v>
      </c>
      <c r="B110" s="39" t="s">
        <v>151</v>
      </c>
      <c r="C110" s="10" t="s">
        <v>313</v>
      </c>
      <c r="D110" s="64" t="s">
        <v>314</v>
      </c>
      <c r="E110" s="46" t="s">
        <v>94</v>
      </c>
      <c r="F110" s="39" t="s">
        <v>98</v>
      </c>
      <c r="G110" s="10" t="s">
        <v>112</v>
      </c>
      <c r="H110" s="10" t="s">
        <v>154</v>
      </c>
      <c r="I110" s="10" t="s">
        <v>53</v>
      </c>
      <c r="J110" s="39" t="s">
        <v>300</v>
      </c>
      <c r="K110" s="39" t="s">
        <v>106</v>
      </c>
      <c r="L110" s="39">
        <v>1</v>
      </c>
      <c r="M110" s="292">
        <v>16</v>
      </c>
      <c r="N110" s="293"/>
      <c r="O110" s="294"/>
      <c r="P110" s="292"/>
      <c r="Q110" s="293"/>
      <c r="R110" s="294"/>
      <c r="S110" s="450"/>
      <c r="T110" s="451"/>
      <c r="U110" s="452"/>
      <c r="V110" s="292"/>
      <c r="W110" s="293"/>
      <c r="X110" s="294"/>
      <c r="Y110" s="34">
        <f t="shared" si="4"/>
        <v>16</v>
      </c>
      <c r="Z110" s="54" t="s">
        <v>107</v>
      </c>
      <c r="AA110" s="1"/>
      <c r="AB110" s="1"/>
      <c r="AC110" s="1"/>
      <c r="AD110" s="1"/>
      <c r="AE110" s="34">
        <f>Y110</f>
        <v>16</v>
      </c>
      <c r="AF110" s="1" t="s">
        <v>107</v>
      </c>
      <c r="AG110" s="10" t="s">
        <v>315</v>
      </c>
      <c r="AH110" s="10" t="s">
        <v>316</v>
      </c>
      <c r="AI110" s="10"/>
      <c r="AJ110" s="10"/>
      <c r="AK110" s="10"/>
      <c r="AL110" s="28"/>
    </row>
    <row r="111" spans="1:38" s="27" customFormat="1" ht="105" x14ac:dyDescent="0.25">
      <c r="A111" s="89" t="s">
        <v>155</v>
      </c>
      <c r="B111" s="39" t="s">
        <v>151</v>
      </c>
      <c r="C111" s="10" t="s">
        <v>317</v>
      </c>
      <c r="D111" s="64" t="s">
        <v>318</v>
      </c>
      <c r="E111" s="46" t="s">
        <v>94</v>
      </c>
      <c r="F111" s="39" t="s">
        <v>98</v>
      </c>
      <c r="G111" s="10" t="s">
        <v>112</v>
      </c>
      <c r="H111" s="10" t="s">
        <v>154</v>
      </c>
      <c r="I111" s="10" t="s">
        <v>53</v>
      </c>
      <c r="J111" s="39" t="s">
        <v>54</v>
      </c>
      <c r="K111" s="39" t="s">
        <v>106</v>
      </c>
      <c r="L111" s="39">
        <v>1</v>
      </c>
      <c r="M111" s="292">
        <v>116</v>
      </c>
      <c r="N111" s="293"/>
      <c r="O111" s="294"/>
      <c r="P111" s="292"/>
      <c r="Q111" s="293"/>
      <c r="R111" s="294"/>
      <c r="S111" s="450"/>
      <c r="T111" s="451"/>
      <c r="U111" s="452"/>
      <c r="V111" s="292"/>
      <c r="W111" s="293"/>
      <c r="X111" s="294"/>
      <c r="Y111" s="1">
        <f t="shared" si="4"/>
        <v>116</v>
      </c>
      <c r="Z111" s="54" t="s">
        <v>107</v>
      </c>
      <c r="AA111" s="1"/>
      <c r="AB111" s="1"/>
      <c r="AC111" s="1"/>
      <c r="AD111" s="1"/>
      <c r="AE111" s="1">
        <f>Y111</f>
        <v>116</v>
      </c>
      <c r="AF111" s="1" t="s">
        <v>107</v>
      </c>
      <c r="AG111" s="1" t="s">
        <v>319</v>
      </c>
      <c r="AH111" s="10" t="s">
        <v>320</v>
      </c>
      <c r="AI111" s="10"/>
      <c r="AJ111" s="10"/>
      <c r="AK111" s="10"/>
      <c r="AL111" s="28"/>
    </row>
    <row r="112" spans="1:38" s="27" customFormat="1" ht="113.25" customHeight="1" x14ac:dyDescent="0.25">
      <c r="A112" s="89" t="s">
        <v>158</v>
      </c>
      <c r="B112" s="39" t="s">
        <v>151</v>
      </c>
      <c r="C112" s="10" t="s">
        <v>321</v>
      </c>
      <c r="D112" s="64" t="s">
        <v>322</v>
      </c>
      <c r="E112" s="46" t="s">
        <v>94</v>
      </c>
      <c r="F112" s="39" t="s">
        <v>98</v>
      </c>
      <c r="G112" s="10" t="s">
        <v>112</v>
      </c>
      <c r="H112" s="10" t="s">
        <v>157</v>
      </c>
      <c r="I112" s="10" t="s">
        <v>53</v>
      </c>
      <c r="J112" s="39" t="s">
        <v>266</v>
      </c>
      <c r="K112" s="39" t="s">
        <v>267</v>
      </c>
      <c r="L112" s="39">
        <v>1</v>
      </c>
      <c r="M112" s="1">
        <v>22</v>
      </c>
      <c r="N112" s="1">
        <v>-13</v>
      </c>
      <c r="O112" s="1">
        <v>0</v>
      </c>
      <c r="P112" s="1"/>
      <c r="Q112" s="1"/>
      <c r="R112" s="1"/>
      <c r="S112" s="1"/>
      <c r="T112" s="1"/>
      <c r="U112" s="1"/>
      <c r="V112" s="1"/>
      <c r="W112" s="1"/>
      <c r="X112" s="1"/>
      <c r="Y112" s="1">
        <f t="shared" si="4"/>
        <v>3</v>
      </c>
      <c r="Z112" s="54" t="s">
        <v>323</v>
      </c>
      <c r="AA112" s="1"/>
      <c r="AB112" s="1"/>
      <c r="AC112" s="1"/>
      <c r="AD112" s="1"/>
      <c r="AE112" s="1">
        <f>Y112</f>
        <v>3</v>
      </c>
      <c r="AF112" s="1" t="s">
        <v>323</v>
      </c>
      <c r="AG112" s="1" t="s">
        <v>324</v>
      </c>
      <c r="AH112" s="10" t="s">
        <v>325</v>
      </c>
      <c r="AI112" s="10"/>
      <c r="AJ112" s="10"/>
      <c r="AK112" s="10"/>
      <c r="AL112" s="28"/>
    </row>
    <row r="113" spans="1:38" s="27" customFormat="1" ht="168" customHeight="1" x14ac:dyDescent="0.25">
      <c r="A113" s="89" t="s">
        <v>158</v>
      </c>
      <c r="B113" s="39" t="s">
        <v>151</v>
      </c>
      <c r="C113" s="10" t="s">
        <v>326</v>
      </c>
      <c r="D113" s="64" t="s">
        <v>327</v>
      </c>
      <c r="E113" s="46" t="s">
        <v>94</v>
      </c>
      <c r="F113" s="39" t="s">
        <v>98</v>
      </c>
      <c r="G113" s="10" t="s">
        <v>112</v>
      </c>
      <c r="H113" s="10" t="s">
        <v>157</v>
      </c>
      <c r="I113" s="10" t="s">
        <v>53</v>
      </c>
      <c r="J113" s="39" t="s">
        <v>266</v>
      </c>
      <c r="K113" s="39" t="s">
        <v>267</v>
      </c>
      <c r="L113" s="39">
        <v>1</v>
      </c>
      <c r="M113" s="1">
        <v>265</v>
      </c>
      <c r="N113" s="1">
        <v>-60</v>
      </c>
      <c r="O113" s="1">
        <v>0</v>
      </c>
      <c r="P113" s="1"/>
      <c r="Q113" s="1"/>
      <c r="R113" s="1"/>
      <c r="S113" s="1"/>
      <c r="T113" s="1"/>
      <c r="U113" s="1"/>
      <c r="V113" s="1"/>
      <c r="W113" s="1"/>
      <c r="X113" s="1"/>
      <c r="Y113" s="1">
        <f t="shared" si="4"/>
        <v>68.333333333333329</v>
      </c>
      <c r="Z113" s="54" t="s">
        <v>328</v>
      </c>
      <c r="AA113" s="1"/>
      <c r="AB113" s="1"/>
      <c r="AC113" s="1"/>
      <c r="AD113" s="1"/>
      <c r="AE113" s="1">
        <f>Y113</f>
        <v>68.333333333333329</v>
      </c>
      <c r="AF113" s="9" t="s">
        <v>328</v>
      </c>
      <c r="AG113" s="1" t="s">
        <v>324</v>
      </c>
      <c r="AH113" s="10" t="s">
        <v>329</v>
      </c>
      <c r="AI113" s="10"/>
      <c r="AJ113" s="10"/>
      <c r="AK113" s="10"/>
      <c r="AL113" s="28"/>
    </row>
    <row r="114" spans="1:38" s="27" customFormat="1" ht="105" x14ac:dyDescent="0.25">
      <c r="A114" s="89" t="s">
        <v>158</v>
      </c>
      <c r="B114" s="39" t="s">
        <v>151</v>
      </c>
      <c r="C114" s="10" t="s">
        <v>330</v>
      </c>
      <c r="D114" s="64" t="s">
        <v>331</v>
      </c>
      <c r="E114" s="46" t="s">
        <v>94</v>
      </c>
      <c r="F114" s="39" t="s">
        <v>98</v>
      </c>
      <c r="G114" s="10" t="s">
        <v>112</v>
      </c>
      <c r="H114" s="10" t="s">
        <v>157</v>
      </c>
      <c r="I114" s="10" t="s">
        <v>53</v>
      </c>
      <c r="J114" s="39" t="s">
        <v>266</v>
      </c>
      <c r="K114" s="39" t="s">
        <v>267</v>
      </c>
      <c r="L114" s="39">
        <v>1</v>
      </c>
      <c r="M114" s="1">
        <v>0</v>
      </c>
      <c r="N114" s="1">
        <v>21</v>
      </c>
      <c r="O114" s="1">
        <v>0</v>
      </c>
      <c r="P114" s="1"/>
      <c r="Q114" s="1"/>
      <c r="R114" s="1"/>
      <c r="S114" s="1"/>
      <c r="T114" s="1"/>
      <c r="U114" s="1"/>
      <c r="V114" s="1"/>
      <c r="W114" s="1"/>
      <c r="X114" s="1"/>
      <c r="Y114" s="1">
        <f t="shared" si="4"/>
        <v>7</v>
      </c>
      <c r="Z114" s="54" t="s">
        <v>328</v>
      </c>
      <c r="AA114" s="1"/>
      <c r="AB114" s="1"/>
      <c r="AC114" s="1"/>
      <c r="AD114" s="1"/>
      <c r="AE114" s="1">
        <f>Y114</f>
        <v>7</v>
      </c>
      <c r="AF114" s="10" t="s">
        <v>328</v>
      </c>
      <c r="AG114" s="1" t="s">
        <v>332</v>
      </c>
      <c r="AH114" s="10" t="s">
        <v>333</v>
      </c>
      <c r="AI114" s="10"/>
      <c r="AJ114" s="10"/>
      <c r="AK114" s="10"/>
      <c r="AL114" s="28"/>
    </row>
    <row r="115" spans="1:38" s="27" customFormat="1" ht="105" x14ac:dyDescent="0.25">
      <c r="A115" s="89" t="s">
        <v>158</v>
      </c>
      <c r="B115" s="39" t="s">
        <v>151</v>
      </c>
      <c r="C115" s="10" t="s">
        <v>334</v>
      </c>
      <c r="D115" s="64" t="s">
        <v>335</v>
      </c>
      <c r="E115" s="46" t="s">
        <v>94</v>
      </c>
      <c r="F115" s="39" t="s">
        <v>98</v>
      </c>
      <c r="G115" s="10" t="s">
        <v>112</v>
      </c>
      <c r="H115" s="10" t="s">
        <v>132</v>
      </c>
      <c r="I115" s="10" t="s">
        <v>53</v>
      </c>
      <c r="J115" s="39" t="s">
        <v>54</v>
      </c>
      <c r="K115" s="39" t="s">
        <v>267</v>
      </c>
      <c r="L115" s="39">
        <v>1</v>
      </c>
      <c r="M115" s="1">
        <v>100</v>
      </c>
      <c r="N115" s="1">
        <v>100</v>
      </c>
      <c r="O115" s="1">
        <v>100</v>
      </c>
      <c r="P115" s="1">
        <v>100</v>
      </c>
      <c r="Q115" s="1"/>
      <c r="R115" s="1"/>
      <c r="S115" s="1"/>
      <c r="T115" s="1"/>
      <c r="U115" s="1"/>
      <c r="V115" s="1"/>
      <c r="W115" s="1"/>
      <c r="X115" s="1"/>
      <c r="Y115" s="1">
        <f t="shared" si="4"/>
        <v>100</v>
      </c>
      <c r="Z115" s="54" t="s">
        <v>336</v>
      </c>
      <c r="AA115" s="1"/>
      <c r="AB115" s="1"/>
      <c r="AC115" s="1"/>
      <c r="AD115" s="1"/>
      <c r="AE115" s="1">
        <v>100</v>
      </c>
      <c r="AF115" s="1" t="s">
        <v>336</v>
      </c>
      <c r="AG115" s="1" t="s">
        <v>337</v>
      </c>
      <c r="AH115" s="10" t="s">
        <v>338</v>
      </c>
      <c r="AI115" s="10"/>
      <c r="AJ115" s="10"/>
      <c r="AK115" s="10"/>
      <c r="AL115" s="28"/>
    </row>
    <row r="116" spans="1:38" s="27" customFormat="1" ht="105" x14ac:dyDescent="0.25">
      <c r="A116" s="89" t="s">
        <v>159</v>
      </c>
      <c r="B116" s="39" t="s">
        <v>151</v>
      </c>
      <c r="C116" s="10" t="s">
        <v>339</v>
      </c>
      <c r="D116" s="64" t="s">
        <v>340</v>
      </c>
      <c r="E116" s="46" t="s">
        <v>94</v>
      </c>
      <c r="F116" s="39" t="s">
        <v>98</v>
      </c>
      <c r="G116" s="10" t="s">
        <v>137</v>
      </c>
      <c r="H116" s="10" t="s">
        <v>160</v>
      </c>
      <c r="I116" s="10" t="s">
        <v>53</v>
      </c>
      <c r="J116" s="39" t="s">
        <v>99</v>
      </c>
      <c r="K116" s="39" t="s">
        <v>106</v>
      </c>
      <c r="L116" s="39">
        <v>1</v>
      </c>
      <c r="M116" s="292" t="s">
        <v>341</v>
      </c>
      <c r="N116" s="293"/>
      <c r="O116" s="294"/>
      <c r="P116" s="292"/>
      <c r="Q116" s="293"/>
      <c r="R116" s="294"/>
      <c r="S116" s="450"/>
      <c r="T116" s="451"/>
      <c r="U116" s="452"/>
      <c r="V116" s="292"/>
      <c r="W116" s="293"/>
      <c r="X116" s="294"/>
      <c r="Y116" s="1" t="str">
        <f>M116</f>
        <v>-</v>
      </c>
      <c r="Z116" s="54" t="s">
        <v>341</v>
      </c>
      <c r="AA116" s="1"/>
      <c r="AB116" s="1"/>
      <c r="AC116" s="1"/>
      <c r="AD116" s="1"/>
      <c r="AE116" s="67" t="str">
        <f>Y116</f>
        <v>-</v>
      </c>
      <c r="AF116" s="10" t="s">
        <v>341</v>
      </c>
      <c r="AG116" s="1" t="s">
        <v>342</v>
      </c>
      <c r="AH116" s="10" t="s">
        <v>343</v>
      </c>
      <c r="AI116" s="10"/>
      <c r="AJ116" s="10"/>
      <c r="AK116" s="10"/>
      <c r="AL116" s="28"/>
    </row>
    <row r="117" spans="1:38" s="27" customFormat="1" ht="105" x14ac:dyDescent="0.25">
      <c r="A117" s="89" t="s">
        <v>159</v>
      </c>
      <c r="B117" s="39" t="s">
        <v>151</v>
      </c>
      <c r="C117" s="10" t="s">
        <v>344</v>
      </c>
      <c r="D117" s="64" t="s">
        <v>345</v>
      </c>
      <c r="E117" s="46" t="s">
        <v>94</v>
      </c>
      <c r="F117" s="39" t="s">
        <v>98</v>
      </c>
      <c r="G117" s="10" t="s">
        <v>112</v>
      </c>
      <c r="H117" s="10" t="s">
        <v>346</v>
      </c>
      <c r="I117" s="10" t="s">
        <v>53</v>
      </c>
      <c r="J117" s="39" t="s">
        <v>300</v>
      </c>
      <c r="K117" s="39" t="s">
        <v>106</v>
      </c>
      <c r="L117" s="39">
        <v>1</v>
      </c>
      <c r="M117" s="292">
        <v>99</v>
      </c>
      <c r="N117" s="293"/>
      <c r="O117" s="294"/>
      <c r="P117" s="292"/>
      <c r="Q117" s="293"/>
      <c r="R117" s="294"/>
      <c r="S117" s="450"/>
      <c r="T117" s="451"/>
      <c r="U117" s="452"/>
      <c r="V117" s="292"/>
      <c r="W117" s="293"/>
      <c r="X117" s="294"/>
      <c r="Y117" s="1">
        <f>M117</f>
        <v>99</v>
      </c>
      <c r="Z117" s="54" t="s">
        <v>107</v>
      </c>
      <c r="AA117" s="1"/>
      <c r="AB117" s="1"/>
      <c r="AC117" s="1"/>
      <c r="AD117" s="1"/>
      <c r="AE117" s="1">
        <v>99</v>
      </c>
      <c r="AF117" s="1" t="s">
        <v>107</v>
      </c>
      <c r="AG117" s="1" t="s">
        <v>347</v>
      </c>
      <c r="AH117" s="10" t="s">
        <v>348</v>
      </c>
      <c r="AI117" s="10"/>
      <c r="AJ117" s="10"/>
      <c r="AK117" s="10"/>
      <c r="AL117" s="28"/>
    </row>
    <row r="118" spans="1:38" s="27" customFormat="1" ht="90" x14ac:dyDescent="0.25">
      <c r="A118" s="40" t="s">
        <v>163</v>
      </c>
      <c r="B118" s="50" t="s">
        <v>164</v>
      </c>
      <c r="C118" s="9" t="s">
        <v>349</v>
      </c>
      <c r="D118" s="36" t="s">
        <v>350</v>
      </c>
      <c r="E118" s="46" t="s">
        <v>351</v>
      </c>
      <c r="F118" s="50" t="s">
        <v>98</v>
      </c>
      <c r="G118" s="42" t="s">
        <v>165</v>
      </c>
      <c r="H118" s="42" t="s">
        <v>165</v>
      </c>
      <c r="I118" s="41" t="s">
        <v>53</v>
      </c>
      <c r="J118" s="53" t="s">
        <v>217</v>
      </c>
      <c r="K118" s="53" t="s">
        <v>352</v>
      </c>
      <c r="L118" s="53">
        <v>1</v>
      </c>
      <c r="M118" s="292">
        <v>85</v>
      </c>
      <c r="N118" s="293"/>
      <c r="O118" s="293"/>
      <c r="P118" s="294"/>
      <c r="Q118" s="325"/>
      <c r="R118" s="326"/>
      <c r="S118" s="326"/>
      <c r="T118" s="327"/>
      <c r="U118" s="325"/>
      <c r="V118" s="326"/>
      <c r="W118" s="326"/>
      <c r="X118" s="327"/>
      <c r="Y118" s="54">
        <f>AVERAGE(M118:P118)</f>
        <v>85</v>
      </c>
      <c r="Z118" s="54" t="s">
        <v>323</v>
      </c>
      <c r="AA118" s="54" t="e">
        <f>AVERAGE(Q118:T118)</f>
        <v>#DIV/0!</v>
      </c>
      <c r="AB118" s="54"/>
      <c r="AC118" s="54" t="e">
        <f>AVERAGE(U118:X118)</f>
        <v>#DIV/0!</v>
      </c>
      <c r="AD118" s="54"/>
      <c r="AE118" s="54" t="e">
        <f>AVERAGE(Y118,AA118,AC118)</f>
        <v>#DIV/0!</v>
      </c>
      <c r="AF118" s="54"/>
      <c r="AG118" s="56" t="s">
        <v>353</v>
      </c>
      <c r="AH118" s="62" t="s">
        <v>354</v>
      </c>
      <c r="AI118" s="10"/>
      <c r="AJ118" s="10"/>
      <c r="AK118" s="10"/>
      <c r="AL118" s="28"/>
    </row>
    <row r="119" spans="1:38" s="27" customFormat="1" ht="90" x14ac:dyDescent="0.25">
      <c r="A119" s="40" t="s">
        <v>163</v>
      </c>
      <c r="B119" s="50" t="s">
        <v>164</v>
      </c>
      <c r="C119" s="9" t="s">
        <v>355</v>
      </c>
      <c r="D119" s="36" t="s">
        <v>356</v>
      </c>
      <c r="E119" s="57" t="s">
        <v>351</v>
      </c>
      <c r="F119" s="50" t="s">
        <v>98</v>
      </c>
      <c r="G119" s="42" t="s">
        <v>165</v>
      </c>
      <c r="H119" s="42" t="s">
        <v>165</v>
      </c>
      <c r="I119" s="41" t="s">
        <v>53</v>
      </c>
      <c r="J119" s="53" t="s">
        <v>217</v>
      </c>
      <c r="K119" s="53" t="s">
        <v>352</v>
      </c>
      <c r="L119" s="53">
        <v>1</v>
      </c>
      <c r="M119" s="292">
        <v>92</v>
      </c>
      <c r="N119" s="293"/>
      <c r="O119" s="293"/>
      <c r="P119" s="294"/>
      <c r="Q119" s="325"/>
      <c r="R119" s="326"/>
      <c r="S119" s="326"/>
      <c r="T119" s="327"/>
      <c r="U119" s="325"/>
      <c r="V119" s="326"/>
      <c r="W119" s="326"/>
      <c r="X119" s="327"/>
      <c r="Y119" s="54">
        <f>AVERAGE(M119:P119)</f>
        <v>92</v>
      </c>
      <c r="Z119" s="54" t="s">
        <v>107</v>
      </c>
      <c r="AA119" s="54" t="e">
        <f>AVERAGE(Q119:T119)</f>
        <v>#DIV/0!</v>
      </c>
      <c r="AB119" s="54"/>
      <c r="AC119" s="54" t="e">
        <f>AVERAGE(U119:X119)</f>
        <v>#DIV/0!</v>
      </c>
      <c r="AD119" s="54"/>
      <c r="AE119" s="54" t="e">
        <f>AVERAGE(Y119,AA119,AC119)</f>
        <v>#DIV/0!</v>
      </c>
      <c r="AF119" s="54"/>
      <c r="AG119" s="56" t="s">
        <v>353</v>
      </c>
      <c r="AH119" s="63" t="s">
        <v>357</v>
      </c>
      <c r="AI119" s="10"/>
      <c r="AJ119" s="10"/>
      <c r="AK119" s="10"/>
      <c r="AL119" s="28"/>
    </row>
    <row r="120" spans="1:38" s="27" customFormat="1" ht="105" x14ac:dyDescent="0.25">
      <c r="A120" s="40" t="s">
        <v>163</v>
      </c>
      <c r="B120" s="50" t="s">
        <v>164</v>
      </c>
      <c r="C120" s="9" t="s">
        <v>358</v>
      </c>
      <c r="D120" s="36" t="s">
        <v>359</v>
      </c>
      <c r="E120" s="57" t="s">
        <v>360</v>
      </c>
      <c r="F120" s="50" t="s">
        <v>98</v>
      </c>
      <c r="G120" s="42" t="s">
        <v>165</v>
      </c>
      <c r="H120" s="42" t="s">
        <v>165</v>
      </c>
      <c r="I120" s="41" t="s">
        <v>53</v>
      </c>
      <c r="J120" s="53" t="s">
        <v>262</v>
      </c>
      <c r="K120" s="53" t="s">
        <v>352</v>
      </c>
      <c r="L120" s="53">
        <v>1</v>
      </c>
      <c r="M120" s="292">
        <v>100</v>
      </c>
      <c r="N120" s="293"/>
      <c r="O120" s="293"/>
      <c r="P120" s="294"/>
      <c r="Q120" s="325"/>
      <c r="R120" s="326"/>
      <c r="S120" s="326"/>
      <c r="T120" s="327"/>
      <c r="U120" s="325"/>
      <c r="V120" s="326"/>
      <c r="W120" s="326"/>
      <c r="X120" s="327"/>
      <c r="Y120" s="54">
        <f>AVERAGE(M120:P120)</f>
        <v>100</v>
      </c>
      <c r="Z120" s="54" t="s">
        <v>107</v>
      </c>
      <c r="AA120" s="54" t="e">
        <f>AVERAGE(Q120:T120)</f>
        <v>#DIV/0!</v>
      </c>
      <c r="AB120" s="54"/>
      <c r="AC120" s="54" t="e">
        <f>AVERAGE(U120:X120)</f>
        <v>#DIV/0!</v>
      </c>
      <c r="AD120" s="54"/>
      <c r="AE120" s="54" t="e">
        <f>AVERAGE(Y120,AA120,AC120)</f>
        <v>#DIV/0!</v>
      </c>
      <c r="AF120" s="54"/>
      <c r="AG120" s="56" t="s">
        <v>361</v>
      </c>
      <c r="AH120" s="63" t="s">
        <v>362</v>
      </c>
      <c r="AI120" s="10"/>
      <c r="AJ120" s="10"/>
      <c r="AK120" s="10"/>
      <c r="AL120" s="28"/>
    </row>
    <row r="121" spans="1:38" s="27" customFormat="1" ht="15" x14ac:dyDescent="0.25">
      <c r="A121" s="26"/>
      <c r="B121" s="21"/>
      <c r="D121" s="37"/>
      <c r="E121" s="47"/>
      <c r="F121" s="21"/>
      <c r="J121" s="21"/>
      <c r="K121" s="21"/>
      <c r="L121" s="21"/>
      <c r="Z121" s="21"/>
    </row>
    <row r="122" spans="1:38" s="27" customFormat="1" ht="84.75" customHeight="1" x14ac:dyDescent="0.25">
      <c r="A122" s="26"/>
      <c r="B122" s="21"/>
      <c r="D122" s="37"/>
      <c r="E122" s="47"/>
      <c r="F122" s="21"/>
      <c r="J122" s="21"/>
      <c r="K122" s="21"/>
      <c r="L122" s="21"/>
      <c r="Z122" s="21"/>
    </row>
    <row r="123" spans="1:38" s="27" customFormat="1" ht="84.75" customHeight="1" x14ac:dyDescent="0.25">
      <c r="A123" s="26"/>
      <c r="B123" s="21"/>
      <c r="D123" s="37"/>
      <c r="E123" s="47"/>
      <c r="F123" s="21"/>
      <c r="J123" s="21"/>
      <c r="K123" s="21"/>
      <c r="L123" s="21"/>
      <c r="Z123" s="21"/>
    </row>
    <row r="124" spans="1:38" s="27" customFormat="1" ht="84.75" customHeight="1" x14ac:dyDescent="0.25">
      <c r="A124" s="26"/>
      <c r="B124" s="21"/>
      <c r="D124" s="37"/>
      <c r="E124" s="47"/>
      <c r="F124" s="21"/>
      <c r="J124" s="21"/>
      <c r="K124" s="21"/>
      <c r="L124" s="21"/>
      <c r="Z124" s="21"/>
    </row>
    <row r="125" spans="1:38" s="27" customFormat="1" ht="84.75" customHeight="1" x14ac:dyDescent="0.25">
      <c r="A125" s="26"/>
      <c r="B125" s="21"/>
      <c r="D125" s="37"/>
      <c r="E125" s="47"/>
      <c r="F125" s="21"/>
      <c r="J125" s="21"/>
      <c r="K125" s="21"/>
      <c r="L125" s="21"/>
      <c r="Z125" s="21"/>
    </row>
    <row r="126" spans="1:38" s="27" customFormat="1" ht="84.75" customHeight="1" x14ac:dyDescent="0.25">
      <c r="A126" s="26"/>
      <c r="B126" s="21"/>
      <c r="D126" s="37"/>
      <c r="E126" s="47"/>
      <c r="F126" s="21"/>
      <c r="J126" s="21"/>
      <c r="K126" s="21"/>
      <c r="L126" s="21"/>
      <c r="Z126" s="21"/>
    </row>
    <row r="127" spans="1:38" s="27" customFormat="1" ht="84.75" customHeight="1" x14ac:dyDescent="0.25">
      <c r="A127" s="26"/>
      <c r="B127" s="21"/>
      <c r="D127" s="37"/>
      <c r="E127" s="47"/>
      <c r="F127" s="21"/>
      <c r="J127" s="21"/>
      <c r="K127" s="21"/>
      <c r="L127" s="21"/>
      <c r="Z127" s="21"/>
    </row>
    <row r="128" spans="1:38" s="27" customFormat="1" ht="84.75" customHeight="1" x14ac:dyDescent="0.25">
      <c r="A128" s="26"/>
      <c r="B128" s="21"/>
      <c r="D128" s="37"/>
      <c r="E128" s="47"/>
      <c r="F128" s="21"/>
      <c r="J128" s="21"/>
      <c r="K128" s="21"/>
      <c r="L128" s="21"/>
      <c r="Z128" s="21"/>
    </row>
    <row r="129" spans="1:26" s="27" customFormat="1" ht="84.75" customHeight="1" x14ac:dyDescent="0.25">
      <c r="A129" s="26"/>
      <c r="B129" s="21"/>
      <c r="D129" s="37"/>
      <c r="E129" s="47"/>
      <c r="F129" s="21"/>
      <c r="J129" s="21"/>
      <c r="K129" s="21"/>
      <c r="L129" s="21"/>
      <c r="Z129" s="21"/>
    </row>
    <row r="130" spans="1:26" s="27" customFormat="1" ht="84.75" customHeight="1" x14ac:dyDescent="0.25">
      <c r="A130" s="26"/>
      <c r="B130" s="21"/>
      <c r="D130" s="37"/>
      <c r="E130" s="47"/>
      <c r="F130" s="21"/>
      <c r="J130" s="21"/>
      <c r="K130" s="21"/>
      <c r="L130" s="21"/>
      <c r="Z130" s="21"/>
    </row>
    <row r="131" spans="1:26" s="27" customFormat="1" ht="84.75" customHeight="1" x14ac:dyDescent="0.25">
      <c r="A131" s="26"/>
      <c r="B131" s="21"/>
      <c r="D131" s="37"/>
      <c r="E131" s="47"/>
      <c r="F131" s="21"/>
      <c r="J131" s="21"/>
      <c r="K131" s="21"/>
      <c r="L131" s="21"/>
      <c r="Z131" s="21"/>
    </row>
    <row r="132" spans="1:26" s="27" customFormat="1" ht="84.75" customHeight="1" x14ac:dyDescent="0.25">
      <c r="A132" s="26"/>
      <c r="B132" s="21"/>
      <c r="D132" s="37"/>
      <c r="E132" s="47"/>
      <c r="F132" s="21"/>
      <c r="J132" s="21"/>
      <c r="K132" s="21"/>
      <c r="L132" s="21"/>
      <c r="Z132" s="21"/>
    </row>
    <row r="133" spans="1:26" s="27" customFormat="1" ht="84.75" customHeight="1" x14ac:dyDescent="0.25">
      <c r="A133" s="26"/>
      <c r="B133" s="21"/>
      <c r="D133" s="37"/>
      <c r="E133" s="47"/>
      <c r="F133" s="21"/>
      <c r="J133" s="21"/>
      <c r="K133" s="21"/>
      <c r="L133" s="21"/>
      <c r="Z133" s="21"/>
    </row>
    <row r="134" spans="1:26" s="27" customFormat="1" ht="84.75" customHeight="1" x14ac:dyDescent="0.25">
      <c r="A134" s="26"/>
      <c r="B134" s="21"/>
      <c r="D134" s="37"/>
      <c r="E134" s="47"/>
      <c r="F134" s="21"/>
      <c r="J134" s="21"/>
      <c r="K134" s="21"/>
      <c r="L134" s="21"/>
      <c r="Z134" s="21"/>
    </row>
    <row r="135" spans="1:26" s="27" customFormat="1" ht="84.75" customHeight="1" x14ac:dyDescent="0.25">
      <c r="A135" s="26"/>
      <c r="B135" s="21"/>
      <c r="D135" s="37"/>
      <c r="E135" s="47"/>
      <c r="F135" s="21"/>
      <c r="J135" s="21"/>
      <c r="K135" s="21"/>
      <c r="L135" s="21"/>
      <c r="Z135" s="21"/>
    </row>
    <row r="136" spans="1:26" s="27" customFormat="1" ht="84.75" customHeight="1" x14ac:dyDescent="0.25">
      <c r="A136" s="26"/>
      <c r="B136" s="21"/>
      <c r="D136" s="37"/>
      <c r="E136" s="47"/>
      <c r="F136" s="21"/>
      <c r="J136" s="21"/>
      <c r="K136" s="21"/>
      <c r="L136" s="21"/>
      <c r="Z136" s="21"/>
    </row>
    <row r="137" spans="1:26" s="27" customFormat="1" ht="84.75" customHeight="1" x14ac:dyDescent="0.25">
      <c r="A137" s="26"/>
      <c r="B137" s="21"/>
      <c r="D137" s="37"/>
      <c r="E137" s="47"/>
      <c r="F137" s="21"/>
      <c r="J137" s="21"/>
      <c r="K137" s="21"/>
      <c r="L137" s="21"/>
      <c r="Z137" s="21"/>
    </row>
    <row r="138" spans="1:26" s="27" customFormat="1" ht="84.75" customHeight="1" x14ac:dyDescent="0.25">
      <c r="A138" s="26"/>
      <c r="B138" s="21"/>
      <c r="D138" s="37"/>
      <c r="E138" s="47"/>
      <c r="F138" s="21"/>
      <c r="J138" s="21"/>
      <c r="K138" s="21"/>
      <c r="L138" s="21"/>
      <c r="Z138" s="21"/>
    </row>
    <row r="139" spans="1:26" ht="84.75" customHeight="1" x14ac:dyDescent="0.25"/>
    <row r="140" spans="1:26" ht="84.75" customHeight="1" x14ac:dyDescent="0.25"/>
    <row r="141" spans="1:26" ht="84.75" customHeight="1" x14ac:dyDescent="0.25"/>
    <row r="142" spans="1:26" ht="84.75" customHeight="1" x14ac:dyDescent="0.25"/>
    <row r="143" spans="1:26" ht="84.75" customHeight="1" x14ac:dyDescent="0.25"/>
  </sheetData>
  <autoFilter ref="A5:AQ109"/>
  <mergeCells count="795">
    <mergeCell ref="M117:O117"/>
    <mergeCell ref="P117:R117"/>
    <mergeCell ref="S117:U117"/>
    <mergeCell ref="V117:X117"/>
    <mergeCell ref="M110:O110"/>
    <mergeCell ref="P110:R110"/>
    <mergeCell ref="S110:U110"/>
    <mergeCell ref="V110:X110"/>
    <mergeCell ref="M111:O111"/>
    <mergeCell ref="P111:R111"/>
    <mergeCell ref="S111:U111"/>
    <mergeCell ref="V111:X111"/>
    <mergeCell ref="M116:O116"/>
    <mergeCell ref="P116:R116"/>
    <mergeCell ref="S116:U116"/>
    <mergeCell ref="V116:X116"/>
    <mergeCell ref="M72:X74"/>
    <mergeCell ref="M75:R76"/>
    <mergeCell ref="S75:X76"/>
    <mergeCell ref="M79:X80"/>
    <mergeCell ref="M81:X83"/>
    <mergeCell ref="M84:X85"/>
    <mergeCell ref="AE84:AE85"/>
    <mergeCell ref="AF84:AF85"/>
    <mergeCell ref="AG84:AG85"/>
    <mergeCell ref="AG75:AG76"/>
    <mergeCell ref="Y84:Y85"/>
    <mergeCell ref="Z84:Z85"/>
    <mergeCell ref="AA84:AA85"/>
    <mergeCell ref="AB84:AB85"/>
    <mergeCell ref="AC84:AC85"/>
    <mergeCell ref="AD84:AD85"/>
    <mergeCell ref="AF81:AF83"/>
    <mergeCell ref="AG81:AG83"/>
    <mergeCell ref="AB79:AB80"/>
    <mergeCell ref="AC79:AC80"/>
    <mergeCell ref="AE79:AE80"/>
    <mergeCell ref="AF79:AF80"/>
    <mergeCell ref="AG79:AG80"/>
    <mergeCell ref="AK79:AK80"/>
    <mergeCell ref="AD79:AD80"/>
    <mergeCell ref="P105:R105"/>
    <mergeCell ref="S105:U105"/>
    <mergeCell ref="V105:X105"/>
    <mergeCell ref="M107:R107"/>
    <mergeCell ref="S107:X107"/>
    <mergeCell ref="M109:R109"/>
    <mergeCell ref="AG77:AG78"/>
    <mergeCell ref="M88:O88"/>
    <mergeCell ref="AH94:AH95"/>
    <mergeCell ref="AI94:AI95"/>
    <mergeCell ref="AJ94:AJ95"/>
    <mergeCell ref="AK94:AK95"/>
    <mergeCell ref="AF94:AF95"/>
    <mergeCell ref="AG94:AG95"/>
    <mergeCell ref="AH92:AH93"/>
    <mergeCell ref="AI92:AI93"/>
    <mergeCell ref="AJ92:AJ93"/>
    <mergeCell ref="AK92:AK93"/>
    <mergeCell ref="AF92:AF93"/>
    <mergeCell ref="AG92:AG93"/>
    <mergeCell ref="Y94:Y95"/>
    <mergeCell ref="Z94:Z95"/>
    <mergeCell ref="AA94:AA95"/>
    <mergeCell ref="AB94:AB95"/>
    <mergeCell ref="K94:K95"/>
    <mergeCell ref="L94:L95"/>
    <mergeCell ref="AC94:AC95"/>
    <mergeCell ref="AD94:AD95"/>
    <mergeCell ref="AE94:AE95"/>
    <mergeCell ref="M94:X95"/>
    <mergeCell ref="A94:A95"/>
    <mergeCell ref="B94:B95"/>
    <mergeCell ref="C94:C95"/>
    <mergeCell ref="D94:D95"/>
    <mergeCell ref="E94:E95"/>
    <mergeCell ref="F94:F95"/>
    <mergeCell ref="G94:G95"/>
    <mergeCell ref="I94:I95"/>
    <mergeCell ref="J94:J95"/>
    <mergeCell ref="Y92:Y93"/>
    <mergeCell ref="Z92:Z93"/>
    <mergeCell ref="AA92:AA93"/>
    <mergeCell ref="AB92:AB93"/>
    <mergeCell ref="AC92:AC93"/>
    <mergeCell ref="L92:L93"/>
    <mergeCell ref="AD92:AD93"/>
    <mergeCell ref="AE92:AE93"/>
    <mergeCell ref="M92:O93"/>
    <mergeCell ref="P92:R93"/>
    <mergeCell ref="S92:U93"/>
    <mergeCell ref="V92:X93"/>
    <mergeCell ref="A92:A93"/>
    <mergeCell ref="B92:B93"/>
    <mergeCell ref="C92:C93"/>
    <mergeCell ref="D92:D93"/>
    <mergeCell ref="E92:E93"/>
    <mergeCell ref="F92:F93"/>
    <mergeCell ref="I92:I93"/>
    <mergeCell ref="J92:J93"/>
    <mergeCell ref="K92:K93"/>
    <mergeCell ref="G92:G93"/>
    <mergeCell ref="AJ81:AJ83"/>
    <mergeCell ref="AK81:AK83"/>
    <mergeCell ref="AI81:AI83"/>
    <mergeCell ref="AH84:AH85"/>
    <mergeCell ref="AI84:AI85"/>
    <mergeCell ref="AJ84:AJ85"/>
    <mergeCell ref="AK84:AK85"/>
    <mergeCell ref="AI34:AI35"/>
    <mergeCell ref="A84:A85"/>
    <mergeCell ref="B84:B85"/>
    <mergeCell ref="C84:C85"/>
    <mergeCell ref="D84:D85"/>
    <mergeCell ref="E84:E85"/>
    <mergeCell ref="F84:F85"/>
    <mergeCell ref="I84:I85"/>
    <mergeCell ref="J84:J85"/>
    <mergeCell ref="K84:K85"/>
    <mergeCell ref="L84:L85"/>
    <mergeCell ref="Z81:Z83"/>
    <mergeCell ref="AA81:AA83"/>
    <mergeCell ref="AB81:AB83"/>
    <mergeCell ref="AC81:AC83"/>
    <mergeCell ref="AD81:AD83"/>
    <mergeCell ref="AE81:AE83"/>
    <mergeCell ref="AH81:AH83"/>
    <mergeCell ref="F81:F83"/>
    <mergeCell ref="I81:I83"/>
    <mergeCell ref="A81:A83"/>
    <mergeCell ref="B81:B83"/>
    <mergeCell ref="C81:C83"/>
    <mergeCell ref="D81:D83"/>
    <mergeCell ref="E81:E83"/>
    <mergeCell ref="J81:J83"/>
    <mergeCell ref="K81:K83"/>
    <mergeCell ref="L81:L83"/>
    <mergeCell ref="Y81:Y83"/>
    <mergeCell ref="AH79:AH80"/>
    <mergeCell ref="AI79:AI80"/>
    <mergeCell ref="AJ79:AJ80"/>
    <mergeCell ref="Y79:Y80"/>
    <mergeCell ref="Z79:Z80"/>
    <mergeCell ref="AA79:AA80"/>
    <mergeCell ref="AH77:AH78"/>
    <mergeCell ref="AI77:AI78"/>
    <mergeCell ref="AJ77:AJ78"/>
    <mergeCell ref="AK77:AK78"/>
    <mergeCell ref="A79:A80"/>
    <mergeCell ref="B79:B80"/>
    <mergeCell ref="C79:C80"/>
    <mergeCell ref="D79:D80"/>
    <mergeCell ref="E79:E80"/>
    <mergeCell ref="F79:F80"/>
    <mergeCell ref="I79:I80"/>
    <mergeCell ref="J79:J80"/>
    <mergeCell ref="K79:K80"/>
    <mergeCell ref="L79:L80"/>
    <mergeCell ref="Y77:Y78"/>
    <mergeCell ref="Z77:Z78"/>
    <mergeCell ref="AA77:AA78"/>
    <mergeCell ref="AB77:AB78"/>
    <mergeCell ref="AC77:AC78"/>
    <mergeCell ref="L77:L78"/>
    <mergeCell ref="A77:A78"/>
    <mergeCell ref="B77:B78"/>
    <mergeCell ref="C77:C78"/>
    <mergeCell ref="D77:D78"/>
    <mergeCell ref="E77:E78"/>
    <mergeCell ref="F77:F78"/>
    <mergeCell ref="I77:I78"/>
    <mergeCell ref="J77:J78"/>
    <mergeCell ref="K77:K78"/>
    <mergeCell ref="AC75:AC76"/>
    <mergeCell ref="AD75:AD76"/>
    <mergeCell ref="AE75:AE76"/>
    <mergeCell ref="AF75:AF76"/>
    <mergeCell ref="M77:X78"/>
    <mergeCell ref="AD77:AD78"/>
    <mergeCell ref="AE77:AE78"/>
    <mergeCell ref="AF77:AF78"/>
    <mergeCell ref="L75:L76"/>
    <mergeCell ref="AH75:AH76"/>
    <mergeCell ref="AI75:AI76"/>
    <mergeCell ref="AJ75:AJ76"/>
    <mergeCell ref="AK75:AK76"/>
    <mergeCell ref="Y75:Y76"/>
    <mergeCell ref="Z75:Z76"/>
    <mergeCell ref="AA75:AA76"/>
    <mergeCell ref="AB75:AB76"/>
    <mergeCell ref="AD72:AD74"/>
    <mergeCell ref="AE72:AE74"/>
    <mergeCell ref="AF72:AF74"/>
    <mergeCell ref="AG72:AG74"/>
    <mergeCell ref="AH72:AH74"/>
    <mergeCell ref="AJ72:AJ74"/>
    <mergeCell ref="AK72:AK74"/>
    <mergeCell ref="Y72:Y74"/>
    <mergeCell ref="Z72:Z74"/>
    <mergeCell ref="AA72:AA74"/>
    <mergeCell ref="AB72:AB74"/>
    <mergeCell ref="AC72:AC74"/>
    <mergeCell ref="AI72:AI74"/>
    <mergeCell ref="A75:A76"/>
    <mergeCell ref="B75:B76"/>
    <mergeCell ref="C75:C76"/>
    <mergeCell ref="D75:D76"/>
    <mergeCell ref="E75:E76"/>
    <mergeCell ref="F75:F76"/>
    <mergeCell ref="I75:I76"/>
    <mergeCell ref="J75:J76"/>
    <mergeCell ref="K75:K76"/>
    <mergeCell ref="AK68:AK69"/>
    <mergeCell ref="AG68:AG69"/>
    <mergeCell ref="AH68:AH69"/>
    <mergeCell ref="AI68:AI69"/>
    <mergeCell ref="AJ68:AJ69"/>
    <mergeCell ref="AE68:AE69"/>
    <mergeCell ref="AF68:AF69"/>
    <mergeCell ref="L72:L74"/>
    <mergeCell ref="A72:A74"/>
    <mergeCell ref="B72:B74"/>
    <mergeCell ref="C72:C74"/>
    <mergeCell ref="D72:D74"/>
    <mergeCell ref="E72:E74"/>
    <mergeCell ref="F72:F74"/>
    <mergeCell ref="I72:I74"/>
    <mergeCell ref="J72:J74"/>
    <mergeCell ref="K72:K74"/>
    <mergeCell ref="AC70:AC71"/>
    <mergeCell ref="AD70:AD71"/>
    <mergeCell ref="AE70:AE71"/>
    <mergeCell ref="AF70:AF71"/>
    <mergeCell ref="AG70:AG71"/>
    <mergeCell ref="M68:X69"/>
    <mergeCell ref="M70:X71"/>
    <mergeCell ref="AI70:AI71"/>
    <mergeCell ref="AJ70:AJ71"/>
    <mergeCell ref="AK70:AK71"/>
    <mergeCell ref="Y70:Y71"/>
    <mergeCell ref="Z70:Z71"/>
    <mergeCell ref="AA70:AA71"/>
    <mergeCell ref="AB70:AB71"/>
    <mergeCell ref="I70:I71"/>
    <mergeCell ref="J70:J71"/>
    <mergeCell ref="K70:K71"/>
    <mergeCell ref="L70:L71"/>
    <mergeCell ref="A70:A71"/>
    <mergeCell ref="B70:B71"/>
    <mergeCell ref="C70:C71"/>
    <mergeCell ref="D70:D71"/>
    <mergeCell ref="E70:E71"/>
    <mergeCell ref="F70:F71"/>
    <mergeCell ref="AH70:AH71"/>
    <mergeCell ref="AB68:AB69"/>
    <mergeCell ref="AC68:AC69"/>
    <mergeCell ref="AD68:AD69"/>
    <mergeCell ref="I68:I69"/>
    <mergeCell ref="J68:J69"/>
    <mergeCell ref="K68:K69"/>
    <mergeCell ref="L68:L69"/>
    <mergeCell ref="Y68:Y69"/>
    <mergeCell ref="Z68:Z69"/>
    <mergeCell ref="AA68:AA69"/>
    <mergeCell ref="M33:P33"/>
    <mergeCell ref="B68:B69"/>
    <mergeCell ref="C68:C69"/>
    <mergeCell ref="M59:O59"/>
    <mergeCell ref="P59:R59"/>
    <mergeCell ref="S59:U59"/>
    <mergeCell ref="V59:X59"/>
    <mergeCell ref="M61:O61"/>
    <mergeCell ref="P61:R61"/>
    <mergeCell ref="S61:U61"/>
    <mergeCell ref="V61:X61"/>
    <mergeCell ref="M62:R62"/>
    <mergeCell ref="S62:X62"/>
    <mergeCell ref="I34:I35"/>
    <mergeCell ref="L29:L30"/>
    <mergeCell ref="L45:L56"/>
    <mergeCell ref="J42:J44"/>
    <mergeCell ref="K42:K44"/>
    <mergeCell ref="L42:L44"/>
    <mergeCell ref="J38:J41"/>
    <mergeCell ref="K38:K41"/>
    <mergeCell ref="L38:L41"/>
    <mergeCell ref="L36:L37"/>
    <mergeCell ref="J34:J35"/>
    <mergeCell ref="K34:K35"/>
    <mergeCell ref="L34:L35"/>
    <mergeCell ref="AH29:AH30"/>
    <mergeCell ref="AI29:AI30"/>
    <mergeCell ref="AJ64:AJ65"/>
    <mergeCell ref="M31:R31"/>
    <mergeCell ref="S31:X31"/>
    <mergeCell ref="AF23:AF24"/>
    <mergeCell ref="AG23:AG24"/>
    <mergeCell ref="AH23:AH24"/>
    <mergeCell ref="AI23:AI24"/>
    <mergeCell ref="AJ23:AJ24"/>
    <mergeCell ref="AG25:AG26"/>
    <mergeCell ref="AH25:AH26"/>
    <mergeCell ref="AA23:AA24"/>
    <mergeCell ref="AE42:AE44"/>
    <mergeCell ref="AE38:AE41"/>
    <mergeCell ref="AF38:AF41"/>
    <mergeCell ref="AG38:AG41"/>
    <mergeCell ref="Y42:Y44"/>
    <mergeCell ref="Z42:Z44"/>
    <mergeCell ref="M32:X32"/>
    <mergeCell ref="Q33:T33"/>
    <mergeCell ref="U33:X33"/>
    <mergeCell ref="M34:X35"/>
    <mergeCell ref="Y34:Y35"/>
    <mergeCell ref="AH38:AH41"/>
    <mergeCell ref="AI38:AI41"/>
    <mergeCell ref="Z38:Z41"/>
    <mergeCell ref="AD64:AD65"/>
    <mergeCell ref="AE64:AE65"/>
    <mergeCell ref="AA38:AA41"/>
    <mergeCell ref="AB38:AB41"/>
    <mergeCell ref="AK66:AK67"/>
    <mergeCell ref="E66:E67"/>
    <mergeCell ref="F66:F67"/>
    <mergeCell ref="AE66:AE67"/>
    <mergeCell ref="AF66:AF67"/>
    <mergeCell ref="AG66:AG67"/>
    <mergeCell ref="AH66:AH67"/>
    <mergeCell ref="AJ66:AJ67"/>
    <mergeCell ref="AK64:AK65"/>
    <mergeCell ref="AI64:AI65"/>
    <mergeCell ref="F64:F65"/>
    <mergeCell ref="J64:J65"/>
    <mergeCell ref="K64:K65"/>
    <mergeCell ref="L64:L65"/>
    <mergeCell ref="Y64:Y65"/>
    <mergeCell ref="Z64:Z65"/>
    <mergeCell ref="AA64:AA65"/>
    <mergeCell ref="AI66:AI67"/>
    <mergeCell ref="AK42:AK44"/>
    <mergeCell ref="Y45:Y56"/>
    <mergeCell ref="Z45:Z56"/>
    <mergeCell ref="AA45:AA56"/>
    <mergeCell ref="AF42:AF44"/>
    <mergeCell ref="AG42:AG44"/>
    <mergeCell ref="AH42:AH44"/>
    <mergeCell ref="AF64:AF65"/>
    <mergeCell ref="AG64:AG65"/>
    <mergeCell ref="AH64:AH65"/>
    <mergeCell ref="AI42:AI44"/>
    <mergeCell ref="AJ42:AJ44"/>
    <mergeCell ref="AA42:AA44"/>
    <mergeCell ref="AB42:AB44"/>
    <mergeCell ref="AC42:AC44"/>
    <mergeCell ref="AK45:AK56"/>
    <mergeCell ref="AB45:AB56"/>
    <mergeCell ref="AC45:AC56"/>
    <mergeCell ref="AD45:AD56"/>
    <mergeCell ref="AE45:AE56"/>
    <mergeCell ref="AF45:AF56"/>
    <mergeCell ref="AI45:AI56"/>
    <mergeCell ref="AJ45:AJ56"/>
    <mergeCell ref="AG45:AG56"/>
    <mergeCell ref="AH45:AH56"/>
    <mergeCell ref="AD42:AD44"/>
    <mergeCell ref="C66:C67"/>
    <mergeCell ref="B66:B67"/>
    <mergeCell ref="A66:A67"/>
    <mergeCell ref="D66:D67"/>
    <mergeCell ref="Z66:Z67"/>
    <mergeCell ref="AA66:AA67"/>
    <mergeCell ref="AB66:AB67"/>
    <mergeCell ref="AC66:AC67"/>
    <mergeCell ref="AD66:AD67"/>
    <mergeCell ref="Y66:Y67"/>
    <mergeCell ref="M66:X67"/>
    <mergeCell ref="AB64:AB65"/>
    <mergeCell ref="AC64:AC65"/>
    <mergeCell ref="M63:R63"/>
    <mergeCell ref="S63:X63"/>
    <mergeCell ref="M64:X65"/>
    <mergeCell ref="AH89:AH90"/>
    <mergeCell ref="AI89:AI90"/>
    <mergeCell ref="AJ89:AJ90"/>
    <mergeCell ref="AK89:AK90"/>
    <mergeCell ref="Y89:Y90"/>
    <mergeCell ref="Z89:Z90"/>
    <mergeCell ref="AA89:AA90"/>
    <mergeCell ref="AB89:AB90"/>
    <mergeCell ref="AC89:AC90"/>
    <mergeCell ref="AD89:AD90"/>
    <mergeCell ref="AE89:AE90"/>
    <mergeCell ref="AF89:AF90"/>
    <mergeCell ref="AG89:AG90"/>
    <mergeCell ref="M27:X27"/>
    <mergeCell ref="M28:R28"/>
    <mergeCell ref="S28:X28"/>
    <mergeCell ref="M29:O30"/>
    <mergeCell ref="AK36:AK37"/>
    <mergeCell ref="Y38:Y41"/>
    <mergeCell ref="AD36:AD37"/>
    <mergeCell ref="AE36:AE37"/>
    <mergeCell ref="AF36:AF37"/>
    <mergeCell ref="AG36:AG37"/>
    <mergeCell ref="AH36:AH37"/>
    <mergeCell ref="Y36:Y37"/>
    <mergeCell ref="Z36:Z37"/>
    <mergeCell ref="AA36:AA37"/>
    <mergeCell ref="AK38:AK41"/>
    <mergeCell ref="AJ38:AJ41"/>
    <mergeCell ref="AD38:AD41"/>
    <mergeCell ref="AC38:AC41"/>
    <mergeCell ref="AB29:AB30"/>
    <mergeCell ref="P29:R30"/>
    <mergeCell ref="S29:U30"/>
    <mergeCell ref="V29:X30"/>
    <mergeCell ref="AJ29:AJ30"/>
    <mergeCell ref="AK29:AK30"/>
    <mergeCell ref="AC29:AC30"/>
    <mergeCell ref="AD29:AD30"/>
    <mergeCell ref="AE29:AE30"/>
    <mergeCell ref="AF29:AF30"/>
    <mergeCell ref="AG29:AG30"/>
    <mergeCell ref="Y29:Y30"/>
    <mergeCell ref="Z29:Z30"/>
    <mergeCell ref="AB23:AB24"/>
    <mergeCell ref="AC23:AC24"/>
    <mergeCell ref="AD23:AD24"/>
    <mergeCell ref="AE23:AE24"/>
    <mergeCell ref="AA29:AA30"/>
    <mergeCell ref="AI25:AI26"/>
    <mergeCell ref="AJ25:AJ26"/>
    <mergeCell ref="AK21:AK22"/>
    <mergeCell ref="Y23:Y24"/>
    <mergeCell ref="Z23:Z24"/>
    <mergeCell ref="AE21:AE22"/>
    <mergeCell ref="AF21:AF22"/>
    <mergeCell ref="AG21:AG22"/>
    <mergeCell ref="AK23:AK24"/>
    <mergeCell ref="AK25:AK26"/>
    <mergeCell ref="AB25:AB26"/>
    <mergeCell ref="AC25:AC26"/>
    <mergeCell ref="AD25:AD26"/>
    <mergeCell ref="AE25:AE26"/>
    <mergeCell ref="AF25:AF26"/>
    <mergeCell ref="Y25:Y26"/>
    <mergeCell ref="Z25:Z26"/>
    <mergeCell ref="AA25:AA26"/>
    <mergeCell ref="Y16:Y18"/>
    <mergeCell ref="Z16:Z18"/>
    <mergeCell ref="AK19:AK20"/>
    <mergeCell ref="Y21:Y22"/>
    <mergeCell ref="AD19:AD20"/>
    <mergeCell ref="AE19:AE20"/>
    <mergeCell ref="AF19:AF20"/>
    <mergeCell ref="AG19:AG20"/>
    <mergeCell ref="AH19:AH20"/>
    <mergeCell ref="Y19:Y20"/>
    <mergeCell ref="Z19:Z20"/>
    <mergeCell ref="AA19:AA20"/>
    <mergeCell ref="AB19:AB20"/>
    <mergeCell ref="AC19:AC20"/>
    <mergeCell ref="AH21:AH22"/>
    <mergeCell ref="AI21:AI22"/>
    <mergeCell ref="Z21:Z22"/>
    <mergeCell ref="AA21:AA22"/>
    <mergeCell ref="AB21:AB22"/>
    <mergeCell ref="AC21:AC22"/>
    <mergeCell ref="AD21:AD22"/>
    <mergeCell ref="AI19:AI20"/>
    <mergeCell ref="AJ19:AJ20"/>
    <mergeCell ref="AJ21:AJ22"/>
    <mergeCell ref="AK14:AK15"/>
    <mergeCell ref="AB14:AB15"/>
    <mergeCell ref="AC14:AC15"/>
    <mergeCell ref="AD14:AD15"/>
    <mergeCell ref="AE14:AE15"/>
    <mergeCell ref="AF14:AF15"/>
    <mergeCell ref="AA16:AA18"/>
    <mergeCell ref="AB16:AB18"/>
    <mergeCell ref="AH16:AH18"/>
    <mergeCell ref="AI16:AI18"/>
    <mergeCell ref="AJ16:AJ18"/>
    <mergeCell ref="AK16:AK18"/>
    <mergeCell ref="AC16:AC18"/>
    <mergeCell ref="AD16:AD18"/>
    <mergeCell ref="AE16:AE18"/>
    <mergeCell ref="AF16:AF18"/>
    <mergeCell ref="AG16:AG18"/>
    <mergeCell ref="AK12:AK13"/>
    <mergeCell ref="AA10:AA11"/>
    <mergeCell ref="AB10:AB11"/>
    <mergeCell ref="AC10:AC11"/>
    <mergeCell ref="AD10:AD11"/>
    <mergeCell ref="Y14:Y15"/>
    <mergeCell ref="Z14:Z15"/>
    <mergeCell ref="AA14:AA15"/>
    <mergeCell ref="AF12:AF13"/>
    <mergeCell ref="AG12:AG13"/>
    <mergeCell ref="AH12:AH13"/>
    <mergeCell ref="AI12:AI13"/>
    <mergeCell ref="AJ12:AJ13"/>
    <mergeCell ref="AA12:AA13"/>
    <mergeCell ref="AB12:AB13"/>
    <mergeCell ref="AC12:AC13"/>
    <mergeCell ref="AG14:AG15"/>
    <mergeCell ref="AH14:AH15"/>
    <mergeCell ref="AI14:AI15"/>
    <mergeCell ref="AJ14:AJ15"/>
    <mergeCell ref="AD12:AD13"/>
    <mergeCell ref="AE12:AE13"/>
    <mergeCell ref="Y12:Y13"/>
    <mergeCell ref="Z12:Z13"/>
    <mergeCell ref="AI8:AI9"/>
    <mergeCell ref="AJ8:AJ9"/>
    <mergeCell ref="AK8:AK9"/>
    <mergeCell ref="Y10:Y11"/>
    <mergeCell ref="AD8:AD9"/>
    <mergeCell ref="AE8:AE9"/>
    <mergeCell ref="AF8:AF9"/>
    <mergeCell ref="AG8:AG9"/>
    <mergeCell ref="AH8:AH9"/>
    <mergeCell ref="Y8:Y9"/>
    <mergeCell ref="Z8:Z9"/>
    <mergeCell ref="AA8:AA9"/>
    <mergeCell ref="AB8:AB9"/>
    <mergeCell ref="AC8:AC9"/>
    <mergeCell ref="AJ10:AJ11"/>
    <mergeCell ref="AK10:AK11"/>
    <mergeCell ref="AE10:AE11"/>
    <mergeCell ref="AF10:AF11"/>
    <mergeCell ref="AG10:AG11"/>
    <mergeCell ref="AH10:AH11"/>
    <mergeCell ref="AI10:AI11"/>
    <mergeCell ref="Z10:Z11"/>
    <mergeCell ref="AH6:AH7"/>
    <mergeCell ref="AI6:AI7"/>
    <mergeCell ref="AJ6:AJ7"/>
    <mergeCell ref="M6:R7"/>
    <mergeCell ref="S6:X7"/>
    <mergeCell ref="AK6:AK7"/>
    <mergeCell ref="AC6:AC7"/>
    <mergeCell ref="AD6:AD7"/>
    <mergeCell ref="AE6:AE7"/>
    <mergeCell ref="AF6:AF7"/>
    <mergeCell ref="AG6:AG7"/>
    <mergeCell ref="Y6:Y7"/>
    <mergeCell ref="Z6:Z7"/>
    <mergeCell ref="AA6:AA7"/>
    <mergeCell ref="AB6:AB7"/>
    <mergeCell ref="D29:D30"/>
    <mergeCell ref="E29:E30"/>
    <mergeCell ref="F29:F30"/>
    <mergeCell ref="A89:A90"/>
    <mergeCell ref="B89:B90"/>
    <mergeCell ref="C89:C90"/>
    <mergeCell ref="D89:D90"/>
    <mergeCell ref="E89:E90"/>
    <mergeCell ref="A52:A53"/>
    <mergeCell ref="E42:E44"/>
    <mergeCell ref="F42:F44"/>
    <mergeCell ref="A36:A37"/>
    <mergeCell ref="D36:D37"/>
    <mergeCell ref="E36:E37"/>
    <mergeCell ref="F34:F35"/>
    <mergeCell ref="A64:A65"/>
    <mergeCell ref="B64:B65"/>
    <mergeCell ref="C64:C65"/>
    <mergeCell ref="D64:D65"/>
    <mergeCell ref="E64:E65"/>
    <mergeCell ref="E68:E69"/>
    <mergeCell ref="F68:F69"/>
    <mergeCell ref="D68:D69"/>
    <mergeCell ref="A68:A69"/>
    <mergeCell ref="L89:L90"/>
    <mergeCell ref="K89:K90"/>
    <mergeCell ref="J89:J90"/>
    <mergeCell ref="I89:I90"/>
    <mergeCell ref="A54:A55"/>
    <mergeCell ref="I64:I65"/>
    <mergeCell ref="I66:I67"/>
    <mergeCell ref="J66:J67"/>
    <mergeCell ref="K66:K67"/>
    <mergeCell ref="L66:L67"/>
    <mergeCell ref="B48:B55"/>
    <mergeCell ref="C45:C56"/>
    <mergeCell ref="D45:D56"/>
    <mergeCell ref="B45:B47"/>
    <mergeCell ref="G47:G48"/>
    <mergeCell ref="G45:G46"/>
    <mergeCell ref="G49:G52"/>
    <mergeCell ref="F45:F56"/>
    <mergeCell ref="E50:E56"/>
    <mergeCell ref="E45:E49"/>
    <mergeCell ref="I45:I56"/>
    <mergeCell ref="J45:J56"/>
    <mergeCell ref="K45:K56"/>
    <mergeCell ref="F89:F90"/>
    <mergeCell ref="A38:A39"/>
    <mergeCell ref="A40:A41"/>
    <mergeCell ref="B43:B44"/>
    <mergeCell ref="C42:C44"/>
    <mergeCell ref="D42:D44"/>
    <mergeCell ref="I38:I41"/>
    <mergeCell ref="D38:D41"/>
    <mergeCell ref="E38:E41"/>
    <mergeCell ref="F38:F41"/>
    <mergeCell ref="G43:G44"/>
    <mergeCell ref="H43:H44"/>
    <mergeCell ref="I42:I44"/>
    <mergeCell ref="B19:B20"/>
    <mergeCell ref="B21:B22"/>
    <mergeCell ref="B23:B24"/>
    <mergeCell ref="B38:B41"/>
    <mergeCell ref="C38:C41"/>
    <mergeCell ref="F36:F37"/>
    <mergeCell ref="I36:I37"/>
    <mergeCell ref="J36:J37"/>
    <mergeCell ref="K36:K37"/>
    <mergeCell ref="J23:J24"/>
    <mergeCell ref="K23:K24"/>
    <mergeCell ref="C21:C22"/>
    <mergeCell ref="D21:D22"/>
    <mergeCell ref="E21:E22"/>
    <mergeCell ref="F21:F22"/>
    <mergeCell ref="I21:I22"/>
    <mergeCell ref="I19:I20"/>
    <mergeCell ref="J19:J20"/>
    <mergeCell ref="K19:K20"/>
    <mergeCell ref="I29:I30"/>
    <mergeCell ref="J29:J30"/>
    <mergeCell ref="K29:K30"/>
    <mergeCell ref="B36:B37"/>
    <mergeCell ref="C36:C37"/>
    <mergeCell ref="A34:A35"/>
    <mergeCell ref="B34:B35"/>
    <mergeCell ref="C34:C35"/>
    <mergeCell ref="D34:D35"/>
    <mergeCell ref="E34:E35"/>
    <mergeCell ref="L23:L24"/>
    <mergeCell ref="A25:A26"/>
    <mergeCell ref="B25:B26"/>
    <mergeCell ref="C25:C26"/>
    <mergeCell ref="D25:D26"/>
    <mergeCell ref="E25:E26"/>
    <mergeCell ref="F25:F26"/>
    <mergeCell ref="I25:I26"/>
    <mergeCell ref="J25:J26"/>
    <mergeCell ref="K25:K26"/>
    <mergeCell ref="L25:L26"/>
    <mergeCell ref="C23:C24"/>
    <mergeCell ref="D23:D24"/>
    <mergeCell ref="E23:E24"/>
    <mergeCell ref="F23:F24"/>
    <mergeCell ref="I23:I24"/>
    <mergeCell ref="A29:A30"/>
    <mergeCell ref="B29:B30"/>
    <mergeCell ref="C29:C30"/>
    <mergeCell ref="L19:L20"/>
    <mergeCell ref="J21:J22"/>
    <mergeCell ref="K21:K22"/>
    <mergeCell ref="L21:L22"/>
    <mergeCell ref="C19:C20"/>
    <mergeCell ref="D19:D20"/>
    <mergeCell ref="E19:E20"/>
    <mergeCell ref="F19:F20"/>
    <mergeCell ref="J14:J15"/>
    <mergeCell ref="K14:K15"/>
    <mergeCell ref="L14:L15"/>
    <mergeCell ref="C16:C18"/>
    <mergeCell ref="D16:D18"/>
    <mergeCell ref="E16:E18"/>
    <mergeCell ref="F16:F18"/>
    <mergeCell ref="G17:G18"/>
    <mergeCell ref="H17:H18"/>
    <mergeCell ref="I16:I18"/>
    <mergeCell ref="J16:J18"/>
    <mergeCell ref="K16:K18"/>
    <mergeCell ref="L16:L18"/>
    <mergeCell ref="B17:B18"/>
    <mergeCell ref="C14:C15"/>
    <mergeCell ref="D14:D15"/>
    <mergeCell ref="E14:E15"/>
    <mergeCell ref="F14:F15"/>
    <mergeCell ref="I14:I15"/>
    <mergeCell ref="J10:J11"/>
    <mergeCell ref="K10:K11"/>
    <mergeCell ref="L10:L11"/>
    <mergeCell ref="C12:C13"/>
    <mergeCell ref="D12:D13"/>
    <mergeCell ref="E12:E13"/>
    <mergeCell ref="F12:F13"/>
    <mergeCell ref="I12:I13"/>
    <mergeCell ref="J12:J13"/>
    <mergeCell ref="K12:K13"/>
    <mergeCell ref="L12:L13"/>
    <mergeCell ref="C10:C11"/>
    <mergeCell ref="D10:D11"/>
    <mergeCell ref="E10:E11"/>
    <mergeCell ref="F10:F11"/>
    <mergeCell ref="I10:I11"/>
    <mergeCell ref="A4:A5"/>
    <mergeCell ref="H4:H5"/>
    <mergeCell ref="I4:I5"/>
    <mergeCell ref="D1:AI3"/>
    <mergeCell ref="A1:C3"/>
    <mergeCell ref="M4:X4"/>
    <mergeCell ref="AH4:AK4"/>
    <mergeCell ref="Y4:AF4"/>
    <mergeCell ref="L4:L5"/>
    <mergeCell ref="K4:K5"/>
    <mergeCell ref="J4:J5"/>
    <mergeCell ref="G4:G5"/>
    <mergeCell ref="E4:E5"/>
    <mergeCell ref="D4:D5"/>
    <mergeCell ref="C4:C5"/>
    <mergeCell ref="B4:B5"/>
    <mergeCell ref="F4:F5"/>
    <mergeCell ref="AG4:AG5"/>
    <mergeCell ref="F6:F7"/>
    <mergeCell ref="C6:C7"/>
    <mergeCell ref="D6:D7"/>
    <mergeCell ref="E6:E7"/>
    <mergeCell ref="I6:I7"/>
    <mergeCell ref="J6:J7"/>
    <mergeCell ref="K6:K7"/>
    <mergeCell ref="L6:L7"/>
    <mergeCell ref="C8:C9"/>
    <mergeCell ref="D8:D9"/>
    <mergeCell ref="E8:E9"/>
    <mergeCell ref="F8:F9"/>
    <mergeCell ref="I8:I9"/>
    <mergeCell ref="J8:J9"/>
    <mergeCell ref="K8:K9"/>
    <mergeCell ref="L8:L9"/>
    <mergeCell ref="M118:P118"/>
    <mergeCell ref="Q118:T118"/>
    <mergeCell ref="U118:X118"/>
    <mergeCell ref="M119:P119"/>
    <mergeCell ref="Q119:T119"/>
    <mergeCell ref="U119:X119"/>
    <mergeCell ref="M120:P120"/>
    <mergeCell ref="Q120:T120"/>
    <mergeCell ref="U120:X120"/>
    <mergeCell ref="M8:X9"/>
    <mergeCell ref="M10:X11"/>
    <mergeCell ref="M12:X13"/>
    <mergeCell ref="M14:X15"/>
    <mergeCell ref="M16:X18"/>
    <mergeCell ref="M19:X20"/>
    <mergeCell ref="M21:X22"/>
    <mergeCell ref="M23:X24"/>
    <mergeCell ref="M25:X26"/>
    <mergeCell ref="AJ34:AJ35"/>
    <mergeCell ref="AK34:AK35"/>
    <mergeCell ref="M36:X37"/>
    <mergeCell ref="M38:X41"/>
    <mergeCell ref="M42:X44"/>
    <mergeCell ref="M45:X56"/>
    <mergeCell ref="M86:X86"/>
    <mergeCell ref="P87:R87"/>
    <mergeCell ref="S87:U87"/>
    <mergeCell ref="V87:X87"/>
    <mergeCell ref="Z34:Z35"/>
    <mergeCell ref="AA34:AA35"/>
    <mergeCell ref="AB34:AB35"/>
    <mergeCell ref="AC34:AC35"/>
    <mergeCell ref="AD34:AD35"/>
    <mergeCell ref="AE34:AE35"/>
    <mergeCell ref="AF34:AF35"/>
    <mergeCell ref="AG34:AG35"/>
    <mergeCell ref="AH34:AH35"/>
    <mergeCell ref="M87:O87"/>
    <mergeCell ref="AB36:AB37"/>
    <mergeCell ref="AC36:AC37"/>
    <mergeCell ref="AI36:AI37"/>
    <mergeCell ref="AJ36:AJ37"/>
    <mergeCell ref="S109:X109"/>
    <mergeCell ref="P88:R88"/>
    <mergeCell ref="S88:U88"/>
    <mergeCell ref="V88:X88"/>
    <mergeCell ref="M89:X90"/>
    <mergeCell ref="M103:R103"/>
    <mergeCell ref="S103:X103"/>
    <mergeCell ref="P104:R104"/>
    <mergeCell ref="S104:U104"/>
    <mergeCell ref="V104:X104"/>
    <mergeCell ref="M104:O104"/>
    <mergeCell ref="M105:O105"/>
    <mergeCell ref="M96:R96"/>
    <mergeCell ref="S96:X96"/>
    <mergeCell ref="M91:O91"/>
    <mergeCell ref="P91:R91"/>
    <mergeCell ref="S91:U91"/>
    <mergeCell ref="V91:X91"/>
  </mergeCells>
  <conditionalFormatting sqref="M6">
    <cfRule type="iconSet" priority="1191">
      <iconSet>
        <cfvo type="percent" val="0"/>
        <cfvo type="num" val="80"/>
        <cfvo type="num" val="90"/>
      </iconSet>
    </cfRule>
    <cfRule type="iconSet" priority="1192">
      <iconSet>
        <cfvo type="percent" val="0"/>
        <cfvo type="percent" val="80"/>
        <cfvo type="percent" val="90"/>
      </iconSet>
    </cfRule>
    <cfRule type="iconSet" priority="1193">
      <iconSet>
        <cfvo type="percent" val="0"/>
        <cfvo type="num" val="80"/>
        <cfvo type="num" val="90"/>
      </iconSet>
    </cfRule>
  </conditionalFormatting>
  <conditionalFormatting sqref="M34">
    <cfRule type="iconSet" priority="1143">
      <iconSet>
        <cfvo type="percent" val="0"/>
        <cfvo type="num" val="80"/>
        <cfvo type="num" val="90"/>
      </iconSet>
    </cfRule>
    <cfRule type="iconSet" priority="1144">
      <iconSet>
        <cfvo type="percent" val="0"/>
        <cfvo type="percent" val="80"/>
        <cfvo type="percent" val="90"/>
      </iconSet>
    </cfRule>
    <cfRule type="iconSet" priority="1145">
      <iconSet>
        <cfvo type="percent" val="0"/>
        <cfvo type="num" val="80"/>
        <cfvo type="num" val="90"/>
      </iconSet>
    </cfRule>
  </conditionalFormatting>
  <conditionalFormatting sqref="M16">
    <cfRule type="iconSet" priority="1127">
      <iconSet>
        <cfvo type="percent" val="0"/>
        <cfvo type="num" val="80"/>
        <cfvo type="num" val="90"/>
      </iconSet>
    </cfRule>
    <cfRule type="iconSet" priority="1128">
      <iconSet>
        <cfvo type="percent" val="0"/>
        <cfvo type="percent" val="80"/>
        <cfvo type="percent" val="90"/>
      </iconSet>
    </cfRule>
    <cfRule type="iconSet" priority="1129">
      <iconSet>
        <cfvo type="percent" val="0"/>
        <cfvo type="num" val="80"/>
        <cfvo type="num" val="90"/>
      </iconSet>
    </cfRule>
  </conditionalFormatting>
  <conditionalFormatting sqref="M25">
    <cfRule type="iconSet" priority="1095">
      <iconSet>
        <cfvo type="percent" val="0"/>
        <cfvo type="num" val="80"/>
        <cfvo type="num" val="90"/>
      </iconSet>
    </cfRule>
    <cfRule type="iconSet" priority="1096">
      <iconSet>
        <cfvo type="percent" val="0"/>
        <cfvo type="percent" val="80"/>
        <cfvo type="percent" val="90"/>
      </iconSet>
    </cfRule>
    <cfRule type="iconSet" priority="1097">
      <iconSet>
        <cfvo type="percent" val="0"/>
        <cfvo type="num" val="80"/>
        <cfvo type="num" val="90"/>
      </iconSet>
    </cfRule>
  </conditionalFormatting>
  <conditionalFormatting sqref="M27">
    <cfRule type="iconSet" priority="1031">
      <iconSet>
        <cfvo type="percent" val="0"/>
        <cfvo type="num" val="80"/>
        <cfvo type="num" val="90"/>
      </iconSet>
    </cfRule>
    <cfRule type="iconSet" priority="1032">
      <iconSet>
        <cfvo type="percent" val="0"/>
        <cfvo type="percent" val="80"/>
        <cfvo type="percent" val="90"/>
      </iconSet>
    </cfRule>
    <cfRule type="iconSet" priority="1033">
      <iconSet>
        <cfvo type="percent" val="0"/>
        <cfvo type="num" val="80"/>
        <cfvo type="num" val="90"/>
      </iconSet>
    </cfRule>
  </conditionalFormatting>
  <conditionalFormatting sqref="M36 M8 M28 M31:M32 M38">
    <cfRule type="iconSet" priority="1254">
      <iconSet>
        <cfvo type="percent" val="0"/>
        <cfvo type="num" val="80"/>
        <cfvo type="num" val="90"/>
      </iconSet>
    </cfRule>
    <cfRule type="iconSet" priority="1255">
      <iconSet>
        <cfvo type="percent" val="0"/>
        <cfvo type="percent" val="80"/>
        <cfvo type="percent" val="90"/>
      </iconSet>
    </cfRule>
    <cfRule type="iconSet" priority="1256">
      <iconSet>
        <cfvo type="percent" val="0"/>
        <cfvo type="num" val="80"/>
        <cfvo type="num" val="90"/>
      </iconSet>
    </cfRule>
  </conditionalFormatting>
  <conditionalFormatting sqref="S28 S31">
    <cfRule type="iconSet" priority="1272">
      <iconSet>
        <cfvo type="percent" val="0"/>
        <cfvo type="num" val="80"/>
        <cfvo type="num" val="90"/>
      </iconSet>
    </cfRule>
    <cfRule type="iconSet" priority="1273">
      <iconSet>
        <cfvo type="percent" val="0"/>
        <cfvo type="percent" val="80"/>
        <cfvo type="percent" val="90"/>
      </iconSet>
    </cfRule>
    <cfRule type="iconSet" priority="1274">
      <iconSet>
        <cfvo type="percent" val="0"/>
        <cfvo type="num" val="80"/>
        <cfvo type="num" val="90"/>
      </iconSet>
    </cfRule>
  </conditionalFormatting>
  <conditionalFormatting sqref="M12">
    <cfRule type="iconSet" priority="935">
      <iconSet>
        <cfvo type="percent" val="0"/>
        <cfvo type="num" val="80"/>
        <cfvo type="num" val="90"/>
      </iconSet>
    </cfRule>
    <cfRule type="iconSet" priority="936">
      <iconSet>
        <cfvo type="percent" val="0"/>
        <cfvo type="percent" val="80"/>
        <cfvo type="percent" val="90"/>
      </iconSet>
    </cfRule>
    <cfRule type="iconSet" priority="937">
      <iconSet>
        <cfvo type="percent" val="0"/>
        <cfvo type="num" val="80"/>
        <cfvo type="num" val="90"/>
      </iconSet>
    </cfRule>
  </conditionalFormatting>
  <conditionalFormatting sqref="M10">
    <cfRule type="iconSet" priority="923">
      <iconSet>
        <cfvo type="percent" val="0"/>
        <cfvo type="num" val="80"/>
        <cfvo type="num" val="90"/>
      </iconSet>
    </cfRule>
    <cfRule type="iconSet" priority="924">
      <iconSet>
        <cfvo type="percent" val="0"/>
        <cfvo type="percent" val="80"/>
        <cfvo type="percent" val="90"/>
      </iconSet>
    </cfRule>
    <cfRule type="iconSet" priority="925">
      <iconSet>
        <cfvo type="percent" val="0"/>
        <cfvo type="num" val="80"/>
        <cfvo type="num" val="90"/>
      </iconSet>
    </cfRule>
  </conditionalFormatting>
  <conditionalFormatting sqref="M14">
    <cfRule type="iconSet" priority="947">
      <iconSet>
        <cfvo type="percent" val="0"/>
        <cfvo type="num" val="80"/>
        <cfvo type="num" val="90"/>
      </iconSet>
    </cfRule>
    <cfRule type="iconSet" priority="948">
      <iconSet>
        <cfvo type="percent" val="0"/>
        <cfvo type="percent" val="80"/>
        <cfvo type="percent" val="90"/>
      </iconSet>
    </cfRule>
    <cfRule type="iconSet" priority="949">
      <iconSet>
        <cfvo type="percent" val="0"/>
        <cfvo type="num" val="80"/>
        <cfvo type="num" val="90"/>
      </iconSet>
    </cfRule>
  </conditionalFormatting>
  <conditionalFormatting sqref="AC10 AA10 Y10 Y12 AA12 AC12">
    <cfRule type="iconSet" priority="919">
      <iconSet>
        <cfvo type="percent" val="0"/>
        <cfvo type="num" val="80"/>
        <cfvo type="num" val="90"/>
      </iconSet>
    </cfRule>
    <cfRule type="iconSet" priority="920">
      <iconSet>
        <cfvo type="percent" val="0"/>
        <cfvo type="percent" val="80"/>
        <cfvo type="percent" val="90"/>
      </iconSet>
    </cfRule>
    <cfRule type="iconSet" priority="921">
      <iconSet>
        <cfvo type="percent" val="0"/>
        <cfvo type="num" val="80"/>
        <cfvo type="num" val="90"/>
      </iconSet>
    </cfRule>
  </conditionalFormatting>
  <conditionalFormatting sqref="AD10 AB10 Z10 Z12 AB12 AD12">
    <cfRule type="iconSet" priority="915">
      <iconSet>
        <cfvo type="percent" val="0"/>
        <cfvo type="num" val="80"/>
        <cfvo type="num" val="90"/>
      </iconSet>
    </cfRule>
    <cfRule type="iconSet" priority="916">
      <iconSet>
        <cfvo type="percent" val="0"/>
        <cfvo type="percent" val="80"/>
        <cfvo type="percent" val="90"/>
      </iconSet>
    </cfRule>
    <cfRule type="iconSet" priority="917">
      <iconSet>
        <cfvo type="percent" val="0"/>
        <cfvo type="num" val="80"/>
        <cfvo type="num" val="90"/>
      </iconSet>
    </cfRule>
  </conditionalFormatting>
  <conditionalFormatting sqref="M21 M23">
    <cfRule type="iconSet" priority="875">
      <iconSet>
        <cfvo type="percent" val="0"/>
        <cfvo type="num" val="80"/>
        <cfvo type="num" val="90"/>
      </iconSet>
    </cfRule>
    <cfRule type="iconSet" priority="876">
      <iconSet>
        <cfvo type="percent" val="0"/>
        <cfvo type="percent" val="80"/>
        <cfvo type="percent" val="90"/>
      </iconSet>
    </cfRule>
    <cfRule type="iconSet" priority="877">
      <iconSet>
        <cfvo type="percent" val="0"/>
        <cfvo type="num" val="80"/>
        <cfvo type="num" val="90"/>
      </iconSet>
    </cfRule>
  </conditionalFormatting>
  <conditionalFormatting sqref="M19">
    <cfRule type="iconSet" priority="863">
      <iconSet>
        <cfvo type="percent" val="0"/>
        <cfvo type="num" val="80"/>
        <cfvo type="num" val="90"/>
      </iconSet>
    </cfRule>
    <cfRule type="iconSet" priority="864">
      <iconSet>
        <cfvo type="percent" val="0"/>
        <cfvo type="percent" val="80"/>
        <cfvo type="percent" val="90"/>
      </iconSet>
    </cfRule>
    <cfRule type="iconSet" priority="865">
      <iconSet>
        <cfvo type="percent" val="0"/>
        <cfvo type="num" val="80"/>
        <cfvo type="num" val="90"/>
      </iconSet>
    </cfRule>
  </conditionalFormatting>
  <conditionalFormatting sqref="S6">
    <cfRule type="iconSet" priority="831">
      <iconSet>
        <cfvo type="percent" val="0"/>
        <cfvo type="num" val="80"/>
        <cfvo type="num" val="90"/>
      </iconSet>
    </cfRule>
    <cfRule type="iconSet" priority="832">
      <iconSet>
        <cfvo type="percent" val="0"/>
        <cfvo type="percent" val="80"/>
        <cfvo type="percent" val="90"/>
      </iconSet>
    </cfRule>
    <cfRule type="iconSet" priority="833">
      <iconSet>
        <cfvo type="percent" val="0"/>
        <cfvo type="num" val="80"/>
        <cfvo type="num" val="90"/>
      </iconSet>
    </cfRule>
  </conditionalFormatting>
  <conditionalFormatting sqref="Y14">
    <cfRule type="iconSet" priority="807">
      <iconSet>
        <cfvo type="percent" val="0"/>
        <cfvo type="num" val="80"/>
        <cfvo type="num" val="90"/>
      </iconSet>
    </cfRule>
    <cfRule type="iconSet" priority="808">
      <iconSet>
        <cfvo type="percent" val="0"/>
        <cfvo type="percent" val="80"/>
        <cfvo type="percent" val="90"/>
      </iconSet>
    </cfRule>
    <cfRule type="iconSet" priority="809">
      <iconSet>
        <cfvo type="percent" val="0"/>
        <cfvo type="num" val="80"/>
        <cfvo type="num" val="90"/>
      </iconSet>
    </cfRule>
  </conditionalFormatting>
  <conditionalFormatting sqref="Y23:AE23">
    <cfRule type="iconSet" priority="755">
      <iconSet>
        <cfvo type="percent" val="0"/>
        <cfvo type="num" val="80"/>
        <cfvo type="num" val="90"/>
      </iconSet>
    </cfRule>
    <cfRule type="iconSet" priority="756">
      <iconSet>
        <cfvo type="percent" val="0"/>
        <cfvo type="percent" val="80"/>
        <cfvo type="percent" val="90"/>
      </iconSet>
    </cfRule>
    <cfRule type="iconSet" priority="757">
      <iconSet>
        <cfvo type="percent" val="0"/>
        <cfvo type="num" val="80"/>
        <cfvo type="num" val="90"/>
      </iconSet>
    </cfRule>
  </conditionalFormatting>
  <conditionalFormatting sqref="Y27 AA27 AC27">
    <cfRule type="iconSet" priority="747">
      <iconSet>
        <cfvo type="percent" val="0"/>
        <cfvo type="num" val="80"/>
        <cfvo type="num" val="90"/>
      </iconSet>
    </cfRule>
    <cfRule type="iconSet" priority="748">
      <iconSet>
        <cfvo type="percent" val="0"/>
        <cfvo type="percent" val="80"/>
        <cfvo type="percent" val="90"/>
      </iconSet>
    </cfRule>
    <cfRule type="iconSet" priority="749">
      <iconSet>
        <cfvo type="percent" val="0"/>
        <cfvo type="num" val="80"/>
        <cfvo type="num" val="90"/>
      </iconSet>
    </cfRule>
  </conditionalFormatting>
  <conditionalFormatting sqref="Z27 AB27 AD27">
    <cfRule type="iconSet" priority="750">
      <iconSet>
        <cfvo type="percent" val="0"/>
        <cfvo type="num" val="80"/>
        <cfvo type="num" val="90"/>
      </iconSet>
    </cfRule>
    <cfRule type="iconSet" priority="751">
      <iconSet>
        <cfvo type="percent" val="0"/>
        <cfvo type="percent" val="80"/>
        <cfvo type="percent" val="90"/>
      </iconSet>
    </cfRule>
    <cfRule type="iconSet" priority="752">
      <iconSet>
        <cfvo type="percent" val="0"/>
        <cfvo type="num" val="80"/>
        <cfvo type="num" val="90"/>
      </iconSet>
    </cfRule>
  </conditionalFormatting>
  <conditionalFormatting sqref="AG33">
    <cfRule type="iconSet" priority="699">
      <iconSet>
        <cfvo type="percent" val="0"/>
        <cfvo type="num" val="80"/>
        <cfvo type="num" val="90"/>
      </iconSet>
    </cfRule>
    <cfRule type="iconSet" priority="700">
      <iconSet>
        <cfvo type="percent" val="0"/>
        <cfvo type="percent" val="80"/>
        <cfvo type="percent" val="90"/>
      </iconSet>
    </cfRule>
    <cfRule type="iconSet" priority="701">
      <iconSet>
        <cfvo type="percent" val="0"/>
        <cfvo type="num" val="80"/>
        <cfvo type="num" val="90"/>
      </iconSet>
    </cfRule>
  </conditionalFormatting>
  <conditionalFormatting sqref="AG87">
    <cfRule type="iconSet" priority="687">
      <iconSet>
        <cfvo type="percent" val="0"/>
        <cfvo type="num" val="80"/>
        <cfvo type="num" val="90"/>
      </iconSet>
    </cfRule>
    <cfRule type="iconSet" priority="688">
      <iconSet>
        <cfvo type="percent" val="0"/>
        <cfvo type="percent" val="80"/>
        <cfvo type="percent" val="90"/>
      </iconSet>
    </cfRule>
    <cfRule type="iconSet" priority="689">
      <iconSet>
        <cfvo type="percent" val="0"/>
        <cfvo type="num" val="80"/>
        <cfvo type="num" val="90"/>
      </iconSet>
    </cfRule>
  </conditionalFormatting>
  <conditionalFormatting sqref="AG88">
    <cfRule type="iconSet" priority="679">
      <iconSet>
        <cfvo type="percent" val="0"/>
        <cfvo type="num" val="80"/>
        <cfvo type="num" val="90"/>
      </iconSet>
    </cfRule>
    <cfRule type="iconSet" priority="680">
      <iconSet>
        <cfvo type="percent" val="0"/>
        <cfvo type="percent" val="80"/>
        <cfvo type="percent" val="90"/>
      </iconSet>
    </cfRule>
    <cfRule type="iconSet" priority="681">
      <iconSet>
        <cfvo type="percent" val="0"/>
        <cfvo type="num" val="80"/>
        <cfvo type="num" val="90"/>
      </iconSet>
    </cfRule>
  </conditionalFormatting>
  <conditionalFormatting sqref="AG97">
    <cfRule type="iconSet" priority="675">
      <iconSet>
        <cfvo type="percent" val="0"/>
        <cfvo type="num" val="80"/>
        <cfvo type="num" val="90"/>
      </iconSet>
    </cfRule>
    <cfRule type="iconSet" priority="676">
      <iconSet>
        <cfvo type="percent" val="0"/>
        <cfvo type="percent" val="80"/>
        <cfvo type="percent" val="90"/>
      </iconSet>
    </cfRule>
    <cfRule type="iconSet" priority="677">
      <iconSet>
        <cfvo type="percent" val="0"/>
        <cfvo type="num" val="80"/>
        <cfvo type="num" val="90"/>
      </iconSet>
    </cfRule>
  </conditionalFormatting>
  <conditionalFormatting sqref="AG98">
    <cfRule type="iconSet" priority="667">
      <iconSet>
        <cfvo type="percent" val="0"/>
        <cfvo type="num" val="80"/>
        <cfvo type="num" val="90"/>
      </iconSet>
    </cfRule>
    <cfRule type="iconSet" priority="668">
      <iconSet>
        <cfvo type="percent" val="0"/>
        <cfvo type="percent" val="80"/>
        <cfvo type="percent" val="90"/>
      </iconSet>
    </cfRule>
    <cfRule type="iconSet" priority="669">
      <iconSet>
        <cfvo type="percent" val="0"/>
        <cfvo type="num" val="80"/>
        <cfvo type="num" val="90"/>
      </iconSet>
    </cfRule>
  </conditionalFormatting>
  <conditionalFormatting sqref="AG99">
    <cfRule type="iconSet" priority="643">
      <iconSet>
        <cfvo type="percent" val="0"/>
        <cfvo type="num" val="80"/>
        <cfvo type="num" val="90"/>
      </iconSet>
    </cfRule>
    <cfRule type="iconSet" priority="644">
      <iconSet>
        <cfvo type="percent" val="0"/>
        <cfvo type="percent" val="80"/>
        <cfvo type="percent" val="90"/>
      </iconSet>
    </cfRule>
    <cfRule type="iconSet" priority="645">
      <iconSet>
        <cfvo type="percent" val="0"/>
        <cfvo type="num" val="80"/>
        <cfvo type="num" val="90"/>
      </iconSet>
    </cfRule>
  </conditionalFormatting>
  <conditionalFormatting sqref="AG100">
    <cfRule type="iconSet" priority="635">
      <iconSet>
        <cfvo type="percent" val="0"/>
        <cfvo type="num" val="80"/>
        <cfvo type="num" val="90"/>
      </iconSet>
    </cfRule>
    <cfRule type="iconSet" priority="636">
      <iconSet>
        <cfvo type="percent" val="0"/>
        <cfvo type="percent" val="80"/>
        <cfvo type="percent" val="90"/>
      </iconSet>
    </cfRule>
    <cfRule type="iconSet" priority="637">
      <iconSet>
        <cfvo type="percent" val="0"/>
        <cfvo type="num" val="80"/>
        <cfvo type="num" val="90"/>
      </iconSet>
    </cfRule>
  </conditionalFormatting>
  <conditionalFormatting sqref="AG101">
    <cfRule type="iconSet" priority="623">
      <iconSet>
        <cfvo type="percent" val="0"/>
        <cfvo type="num" val="80"/>
        <cfvo type="num" val="90"/>
      </iconSet>
    </cfRule>
    <cfRule type="iconSet" priority="624">
      <iconSet>
        <cfvo type="percent" val="0"/>
        <cfvo type="percent" val="80"/>
        <cfvo type="percent" val="90"/>
      </iconSet>
    </cfRule>
    <cfRule type="iconSet" priority="625">
      <iconSet>
        <cfvo type="percent" val="0"/>
        <cfvo type="num" val="80"/>
        <cfvo type="num" val="90"/>
      </iconSet>
    </cfRule>
  </conditionalFormatting>
  <conditionalFormatting sqref="AG102">
    <cfRule type="iconSet" priority="611">
      <iconSet>
        <cfvo type="percent" val="0"/>
        <cfvo type="num" val="80"/>
        <cfvo type="num" val="90"/>
      </iconSet>
    </cfRule>
    <cfRule type="iconSet" priority="612">
      <iconSet>
        <cfvo type="percent" val="0"/>
        <cfvo type="percent" val="80"/>
        <cfvo type="percent" val="90"/>
      </iconSet>
    </cfRule>
    <cfRule type="iconSet" priority="613">
      <iconSet>
        <cfvo type="percent" val="0"/>
        <cfvo type="num" val="80"/>
        <cfvo type="num" val="90"/>
      </iconSet>
    </cfRule>
  </conditionalFormatting>
  <conditionalFormatting sqref="AG104">
    <cfRule type="iconSet" priority="607">
      <iconSet>
        <cfvo type="percent" val="0"/>
        <cfvo type="num" val="80"/>
        <cfvo type="num" val="90"/>
      </iconSet>
    </cfRule>
    <cfRule type="iconSet" priority="608">
      <iconSet>
        <cfvo type="percent" val="0"/>
        <cfvo type="percent" val="80"/>
        <cfvo type="percent" val="90"/>
      </iconSet>
    </cfRule>
    <cfRule type="iconSet" priority="609">
      <iconSet>
        <cfvo type="percent" val="0"/>
        <cfvo type="num" val="80"/>
        <cfvo type="num" val="90"/>
      </iconSet>
    </cfRule>
  </conditionalFormatting>
  <conditionalFormatting sqref="AG105">
    <cfRule type="iconSet" priority="603">
      <iconSet>
        <cfvo type="percent" val="0"/>
        <cfvo type="num" val="80"/>
        <cfvo type="num" val="90"/>
      </iconSet>
    </cfRule>
    <cfRule type="iconSet" priority="604">
      <iconSet>
        <cfvo type="percent" val="0"/>
        <cfvo type="percent" val="80"/>
        <cfvo type="percent" val="90"/>
      </iconSet>
    </cfRule>
    <cfRule type="iconSet" priority="605">
      <iconSet>
        <cfvo type="percent" val="0"/>
        <cfvo type="num" val="80"/>
        <cfvo type="num" val="90"/>
      </iconSet>
    </cfRule>
  </conditionalFormatting>
  <conditionalFormatting sqref="AG106">
    <cfRule type="iconSet" priority="599">
      <iconSet>
        <cfvo type="percent" val="0"/>
        <cfvo type="num" val="80"/>
        <cfvo type="num" val="90"/>
      </iconSet>
    </cfRule>
    <cfRule type="iconSet" priority="600">
      <iconSet>
        <cfvo type="percent" val="0"/>
        <cfvo type="percent" val="80"/>
        <cfvo type="percent" val="90"/>
      </iconSet>
    </cfRule>
    <cfRule type="iconSet" priority="601">
      <iconSet>
        <cfvo type="percent" val="0"/>
        <cfvo type="num" val="80"/>
        <cfvo type="num" val="90"/>
      </iconSet>
    </cfRule>
  </conditionalFormatting>
  <conditionalFormatting sqref="AG108">
    <cfRule type="iconSet" priority="591">
      <iconSet>
        <cfvo type="percent" val="0"/>
        <cfvo type="num" val="80"/>
        <cfvo type="num" val="90"/>
      </iconSet>
    </cfRule>
    <cfRule type="iconSet" priority="592">
      <iconSet>
        <cfvo type="percent" val="0"/>
        <cfvo type="percent" val="80"/>
        <cfvo type="percent" val="90"/>
      </iconSet>
    </cfRule>
    <cfRule type="iconSet" priority="593">
      <iconSet>
        <cfvo type="percent" val="0"/>
        <cfvo type="num" val="80"/>
        <cfvo type="num" val="90"/>
      </iconSet>
    </cfRule>
  </conditionalFormatting>
  <conditionalFormatting sqref="Z14:AF14 AH14:AK14">
    <cfRule type="iconSet" priority="1703">
      <iconSet>
        <cfvo type="percent" val="0"/>
        <cfvo type="num" val="80"/>
        <cfvo type="num" val="90"/>
      </iconSet>
    </cfRule>
    <cfRule type="iconSet" priority="1704">
      <iconSet>
        <cfvo type="percent" val="0"/>
        <cfvo type="percent" val="80"/>
        <cfvo type="percent" val="90"/>
      </iconSet>
    </cfRule>
    <cfRule type="iconSet" priority="1705">
      <iconSet>
        <cfvo type="percent" val="0"/>
        <cfvo type="num" val="80"/>
        <cfvo type="num" val="90"/>
      </iconSet>
    </cfRule>
  </conditionalFormatting>
  <conditionalFormatting sqref="Y16:AK16">
    <cfRule type="iconSet" priority="1709">
      <iconSet>
        <cfvo type="percent" val="0"/>
        <cfvo type="num" val="80"/>
        <cfvo type="num" val="90"/>
      </iconSet>
    </cfRule>
    <cfRule type="iconSet" priority="1710">
      <iconSet>
        <cfvo type="percent" val="0"/>
        <cfvo type="percent" val="80"/>
        <cfvo type="percent" val="90"/>
      </iconSet>
    </cfRule>
    <cfRule type="iconSet" priority="1711">
      <iconSet>
        <cfvo type="percent" val="0"/>
        <cfvo type="num" val="80"/>
        <cfvo type="num" val="90"/>
      </iconSet>
    </cfRule>
  </conditionalFormatting>
  <conditionalFormatting sqref="Y19:AK19">
    <cfRule type="iconSet" priority="1715">
      <iconSet>
        <cfvo type="percent" val="0"/>
        <cfvo type="num" val="80"/>
        <cfvo type="num" val="90"/>
      </iconSet>
    </cfRule>
    <cfRule type="iconSet" priority="1716">
      <iconSet>
        <cfvo type="percent" val="0"/>
        <cfvo type="percent" val="80"/>
        <cfvo type="percent" val="90"/>
      </iconSet>
    </cfRule>
    <cfRule type="iconSet" priority="1717">
      <iconSet>
        <cfvo type="percent" val="0"/>
        <cfvo type="num" val="80"/>
        <cfvo type="num" val="90"/>
      </iconSet>
    </cfRule>
  </conditionalFormatting>
  <conditionalFormatting sqref="Y21:AK21">
    <cfRule type="iconSet" priority="1721">
      <iconSet>
        <cfvo type="percent" val="0"/>
        <cfvo type="num" val="80"/>
        <cfvo type="num" val="90"/>
      </iconSet>
    </cfRule>
    <cfRule type="iconSet" priority="1722">
      <iconSet>
        <cfvo type="percent" val="0"/>
        <cfvo type="percent" val="80"/>
        <cfvo type="percent" val="90"/>
      </iconSet>
    </cfRule>
    <cfRule type="iconSet" priority="1723">
      <iconSet>
        <cfvo type="percent" val="0"/>
        <cfvo type="num" val="80"/>
        <cfvo type="num" val="90"/>
      </iconSet>
    </cfRule>
  </conditionalFormatting>
  <conditionalFormatting sqref="AF23:AK23">
    <cfRule type="iconSet" priority="1727">
      <iconSet>
        <cfvo type="percent" val="0"/>
        <cfvo type="num" val="80"/>
        <cfvo type="num" val="90"/>
      </iconSet>
    </cfRule>
    <cfRule type="iconSet" priority="1728">
      <iconSet>
        <cfvo type="percent" val="0"/>
        <cfvo type="percent" val="80"/>
        <cfvo type="percent" val="90"/>
      </iconSet>
    </cfRule>
    <cfRule type="iconSet" priority="1729">
      <iconSet>
        <cfvo type="percent" val="0"/>
        <cfvo type="num" val="80"/>
        <cfvo type="num" val="90"/>
      </iconSet>
    </cfRule>
  </conditionalFormatting>
  <conditionalFormatting sqref="Y25:AK25">
    <cfRule type="iconSet" priority="1736">
      <iconSet>
        <cfvo type="percent" val="0"/>
        <cfvo type="num" val="80"/>
        <cfvo type="num" val="90"/>
      </iconSet>
    </cfRule>
    <cfRule type="iconSet" priority="1737">
      <iconSet>
        <cfvo type="percent" val="0"/>
        <cfvo type="percent" val="80"/>
        <cfvo type="percent" val="90"/>
      </iconSet>
    </cfRule>
    <cfRule type="iconSet" priority="1738">
      <iconSet>
        <cfvo type="percent" val="0"/>
        <cfvo type="num" val="80"/>
        <cfvo type="num" val="90"/>
      </iconSet>
    </cfRule>
  </conditionalFormatting>
  <conditionalFormatting sqref="Y36:AF36 AH36:AK36">
    <cfRule type="iconSet" priority="1751">
      <iconSet>
        <cfvo type="percent" val="0"/>
        <cfvo type="num" val="80"/>
        <cfvo type="num" val="90"/>
      </iconSet>
    </cfRule>
    <cfRule type="iconSet" priority="1752">
      <iconSet>
        <cfvo type="percent" val="0"/>
        <cfvo type="percent" val="80"/>
        <cfvo type="percent" val="90"/>
      </iconSet>
    </cfRule>
    <cfRule type="iconSet" priority="1753">
      <iconSet>
        <cfvo type="percent" val="0"/>
        <cfvo type="num" val="80"/>
        <cfvo type="num" val="90"/>
      </iconSet>
    </cfRule>
  </conditionalFormatting>
  <conditionalFormatting sqref="Y38:AK38">
    <cfRule type="iconSet" priority="1757">
      <iconSet>
        <cfvo type="percent" val="0"/>
        <cfvo type="num" val="80"/>
        <cfvo type="num" val="90"/>
      </iconSet>
    </cfRule>
    <cfRule type="iconSet" priority="1758">
      <iconSet>
        <cfvo type="percent" val="0"/>
        <cfvo type="percent" val="80"/>
        <cfvo type="percent" val="90"/>
      </iconSet>
    </cfRule>
    <cfRule type="iconSet" priority="1759">
      <iconSet>
        <cfvo type="percent" val="0"/>
        <cfvo type="num" val="80"/>
        <cfvo type="num" val="90"/>
      </iconSet>
    </cfRule>
  </conditionalFormatting>
  <conditionalFormatting sqref="Y42:AK42">
    <cfRule type="iconSet" priority="1763">
      <iconSet>
        <cfvo type="percent" val="0"/>
        <cfvo type="num" val="80"/>
        <cfvo type="num" val="90"/>
      </iconSet>
    </cfRule>
    <cfRule type="iconSet" priority="1764">
      <iconSet>
        <cfvo type="percent" val="0"/>
        <cfvo type="percent" val="80"/>
        <cfvo type="percent" val="90"/>
      </iconSet>
    </cfRule>
    <cfRule type="iconSet" priority="1765">
      <iconSet>
        <cfvo type="percent" val="0"/>
        <cfvo type="num" val="80"/>
        <cfvo type="num" val="90"/>
      </iconSet>
    </cfRule>
  </conditionalFormatting>
  <conditionalFormatting sqref="Y45:AK45 Y86:AK86">
    <cfRule type="iconSet" priority="1769">
      <iconSet>
        <cfvo type="percent" val="0"/>
        <cfvo type="num" val="80"/>
        <cfvo type="num" val="90"/>
      </iconSet>
    </cfRule>
    <cfRule type="iconSet" priority="1770">
      <iconSet>
        <cfvo type="percent" val="0"/>
        <cfvo type="percent" val="80"/>
        <cfvo type="percent" val="90"/>
      </iconSet>
    </cfRule>
    <cfRule type="iconSet" priority="1771">
      <iconSet>
        <cfvo type="percent" val="0"/>
        <cfvo type="num" val="80"/>
        <cfvo type="num" val="90"/>
      </iconSet>
    </cfRule>
  </conditionalFormatting>
  <conditionalFormatting sqref="Y89:AK89">
    <cfRule type="iconSet" priority="1793">
      <iconSet>
        <cfvo type="percent" val="0"/>
        <cfvo type="num" val="80"/>
        <cfvo type="num" val="90"/>
      </iconSet>
    </cfRule>
    <cfRule type="iconSet" priority="1794">
      <iconSet>
        <cfvo type="percent" val="0"/>
        <cfvo type="percent" val="80"/>
        <cfvo type="percent" val="90"/>
      </iconSet>
    </cfRule>
    <cfRule type="iconSet" priority="1795">
      <iconSet>
        <cfvo type="percent" val="0"/>
        <cfvo type="num" val="80"/>
        <cfvo type="num" val="90"/>
      </iconSet>
    </cfRule>
  </conditionalFormatting>
  <conditionalFormatting sqref="AC62:AC64 AA62:AA64 Y62:Y64">
    <cfRule type="iconSet" priority="535">
      <iconSet>
        <cfvo type="percent" val="0"/>
        <cfvo type="num" val="80"/>
        <cfvo type="num" val="90"/>
      </iconSet>
    </cfRule>
    <cfRule type="iconSet" priority="536">
      <iconSet>
        <cfvo type="percent" val="0"/>
        <cfvo type="percent" val="80"/>
        <cfvo type="percent" val="90"/>
      </iconSet>
    </cfRule>
    <cfRule type="iconSet" priority="537">
      <iconSet>
        <cfvo type="percent" val="0"/>
        <cfvo type="num" val="80"/>
        <cfvo type="num" val="90"/>
      </iconSet>
    </cfRule>
  </conditionalFormatting>
  <conditionalFormatting sqref="AD62:AD64 AB62:AB64 Z62:Z64">
    <cfRule type="iconSet" priority="538">
      <iconSet>
        <cfvo type="percent" val="0"/>
        <cfvo type="num" val="80"/>
        <cfvo type="num" val="90"/>
      </iconSet>
    </cfRule>
    <cfRule type="iconSet" priority="539">
      <iconSet>
        <cfvo type="percent" val="0"/>
        <cfvo type="percent" val="80"/>
        <cfvo type="percent" val="90"/>
      </iconSet>
    </cfRule>
    <cfRule type="iconSet" priority="540">
      <iconSet>
        <cfvo type="percent" val="0"/>
        <cfvo type="num" val="80"/>
        <cfvo type="num" val="90"/>
      </iconSet>
    </cfRule>
  </conditionalFormatting>
  <conditionalFormatting sqref="Y72">
    <cfRule type="iconSet" priority="503">
      <iconSet>
        <cfvo type="percent" val="0"/>
        <cfvo type="num" val="80"/>
        <cfvo type="num" val="90"/>
      </iconSet>
    </cfRule>
    <cfRule type="iconSet" priority="504">
      <iconSet>
        <cfvo type="percent" val="0"/>
        <cfvo type="percent" val="80"/>
        <cfvo type="percent" val="90"/>
      </iconSet>
    </cfRule>
    <cfRule type="iconSet" priority="505">
      <iconSet>
        <cfvo type="percent" val="0"/>
        <cfvo type="num" val="80"/>
        <cfvo type="num" val="90"/>
      </iconSet>
    </cfRule>
  </conditionalFormatting>
  <conditionalFormatting sqref="Z72">
    <cfRule type="iconSet" priority="506">
      <iconSet>
        <cfvo type="percent" val="0"/>
        <cfvo type="num" val="80"/>
        <cfvo type="num" val="90"/>
      </iconSet>
    </cfRule>
    <cfRule type="iconSet" priority="507">
      <iconSet>
        <cfvo type="percent" val="0"/>
        <cfvo type="percent" val="80"/>
        <cfvo type="percent" val="90"/>
      </iconSet>
    </cfRule>
    <cfRule type="iconSet" priority="508">
      <iconSet>
        <cfvo type="percent" val="0"/>
        <cfvo type="num" val="80"/>
        <cfvo type="num" val="90"/>
      </iconSet>
    </cfRule>
  </conditionalFormatting>
  <conditionalFormatting sqref="AC66 AA66 Y66">
    <cfRule type="iconSet" priority="455">
      <iconSet>
        <cfvo type="percent" val="0"/>
        <cfvo type="num" val="80"/>
        <cfvo type="num" val="90"/>
      </iconSet>
    </cfRule>
    <cfRule type="iconSet" priority="456">
      <iconSet>
        <cfvo type="percent" val="0"/>
        <cfvo type="percent" val="80"/>
        <cfvo type="percent" val="90"/>
      </iconSet>
    </cfRule>
    <cfRule type="iconSet" priority="457">
      <iconSet>
        <cfvo type="percent" val="0"/>
        <cfvo type="num" val="80"/>
        <cfvo type="num" val="90"/>
      </iconSet>
    </cfRule>
  </conditionalFormatting>
  <conditionalFormatting sqref="AD66 AB66 Z66">
    <cfRule type="iconSet" priority="458">
      <iconSet>
        <cfvo type="percent" val="0"/>
        <cfvo type="num" val="80"/>
        <cfvo type="num" val="90"/>
      </iconSet>
    </cfRule>
    <cfRule type="iconSet" priority="459">
      <iconSet>
        <cfvo type="percent" val="0"/>
        <cfvo type="percent" val="80"/>
        <cfvo type="percent" val="90"/>
      </iconSet>
    </cfRule>
    <cfRule type="iconSet" priority="460">
      <iconSet>
        <cfvo type="percent" val="0"/>
        <cfvo type="num" val="80"/>
        <cfvo type="num" val="90"/>
      </iconSet>
    </cfRule>
  </conditionalFormatting>
  <conditionalFormatting sqref="AC68 AA68 Y68">
    <cfRule type="iconSet" priority="447">
      <iconSet>
        <cfvo type="percent" val="0"/>
        <cfvo type="num" val="80"/>
        <cfvo type="num" val="90"/>
      </iconSet>
    </cfRule>
    <cfRule type="iconSet" priority="448">
      <iconSet>
        <cfvo type="percent" val="0"/>
        <cfvo type="percent" val="80"/>
        <cfvo type="percent" val="90"/>
      </iconSet>
    </cfRule>
    <cfRule type="iconSet" priority="449">
      <iconSet>
        <cfvo type="percent" val="0"/>
        <cfvo type="num" val="80"/>
        <cfvo type="num" val="90"/>
      </iconSet>
    </cfRule>
  </conditionalFormatting>
  <conditionalFormatting sqref="AD68 AB68 Z68">
    <cfRule type="iconSet" priority="450">
      <iconSet>
        <cfvo type="percent" val="0"/>
        <cfvo type="num" val="80"/>
        <cfvo type="num" val="90"/>
      </iconSet>
    </cfRule>
    <cfRule type="iconSet" priority="451">
      <iconSet>
        <cfvo type="percent" val="0"/>
        <cfvo type="percent" val="80"/>
        <cfvo type="percent" val="90"/>
      </iconSet>
    </cfRule>
    <cfRule type="iconSet" priority="452">
      <iconSet>
        <cfvo type="percent" val="0"/>
        <cfvo type="num" val="80"/>
        <cfvo type="num" val="90"/>
      </iconSet>
    </cfRule>
  </conditionalFormatting>
  <conditionalFormatting sqref="AC70 AA70 Y70">
    <cfRule type="iconSet" priority="439">
      <iconSet>
        <cfvo type="percent" val="0"/>
        <cfvo type="num" val="80"/>
        <cfvo type="num" val="90"/>
      </iconSet>
    </cfRule>
    <cfRule type="iconSet" priority="440">
      <iconSet>
        <cfvo type="percent" val="0"/>
        <cfvo type="percent" val="80"/>
        <cfvo type="percent" val="90"/>
      </iconSet>
    </cfRule>
    <cfRule type="iconSet" priority="441">
      <iconSet>
        <cfvo type="percent" val="0"/>
        <cfvo type="num" val="80"/>
        <cfvo type="num" val="90"/>
      </iconSet>
    </cfRule>
  </conditionalFormatting>
  <conditionalFormatting sqref="AD70 AB70 Z70">
    <cfRule type="iconSet" priority="442">
      <iconSet>
        <cfvo type="percent" val="0"/>
        <cfvo type="num" val="80"/>
        <cfvo type="num" val="90"/>
      </iconSet>
    </cfRule>
    <cfRule type="iconSet" priority="443">
      <iconSet>
        <cfvo type="percent" val="0"/>
        <cfvo type="percent" val="80"/>
        <cfvo type="percent" val="90"/>
      </iconSet>
    </cfRule>
    <cfRule type="iconSet" priority="444">
      <iconSet>
        <cfvo type="percent" val="0"/>
        <cfvo type="num" val="80"/>
        <cfvo type="num" val="90"/>
      </iconSet>
    </cfRule>
  </conditionalFormatting>
  <conditionalFormatting sqref="AA72 AC72 AE72">
    <cfRule type="iconSet" priority="431">
      <iconSet>
        <cfvo type="percent" val="0"/>
        <cfvo type="num" val="80"/>
        <cfvo type="num" val="90"/>
      </iconSet>
    </cfRule>
    <cfRule type="iconSet" priority="432">
      <iconSet>
        <cfvo type="percent" val="0"/>
        <cfvo type="percent" val="80"/>
        <cfvo type="percent" val="90"/>
      </iconSet>
    </cfRule>
    <cfRule type="iconSet" priority="433">
      <iconSet>
        <cfvo type="percent" val="0"/>
        <cfvo type="num" val="80"/>
        <cfvo type="num" val="90"/>
      </iconSet>
    </cfRule>
  </conditionalFormatting>
  <conditionalFormatting sqref="AB72 AD72 AF72">
    <cfRule type="iconSet" priority="434">
      <iconSet>
        <cfvo type="percent" val="0"/>
        <cfvo type="num" val="80"/>
        <cfvo type="num" val="90"/>
      </iconSet>
    </cfRule>
    <cfRule type="iconSet" priority="435">
      <iconSet>
        <cfvo type="percent" val="0"/>
        <cfvo type="percent" val="80"/>
        <cfvo type="percent" val="90"/>
      </iconSet>
    </cfRule>
    <cfRule type="iconSet" priority="436">
      <iconSet>
        <cfvo type="percent" val="0"/>
        <cfvo type="num" val="80"/>
        <cfvo type="num" val="90"/>
      </iconSet>
    </cfRule>
  </conditionalFormatting>
  <conditionalFormatting sqref="AC75 AA75 Y75">
    <cfRule type="iconSet" priority="423">
      <iconSet>
        <cfvo type="percent" val="0"/>
        <cfvo type="num" val="80"/>
        <cfvo type="num" val="90"/>
      </iconSet>
    </cfRule>
    <cfRule type="iconSet" priority="424">
      <iconSet>
        <cfvo type="percent" val="0"/>
        <cfvo type="percent" val="80"/>
        <cfvo type="percent" val="90"/>
      </iconSet>
    </cfRule>
    <cfRule type="iconSet" priority="425">
      <iconSet>
        <cfvo type="percent" val="0"/>
        <cfvo type="num" val="80"/>
        <cfvo type="num" val="90"/>
      </iconSet>
    </cfRule>
  </conditionalFormatting>
  <conditionalFormatting sqref="AD75 AB75 Z75">
    <cfRule type="iconSet" priority="426">
      <iconSet>
        <cfvo type="percent" val="0"/>
        <cfvo type="num" val="80"/>
        <cfvo type="num" val="90"/>
      </iconSet>
    </cfRule>
    <cfRule type="iconSet" priority="427">
      <iconSet>
        <cfvo type="percent" val="0"/>
        <cfvo type="percent" val="80"/>
        <cfvo type="percent" val="90"/>
      </iconSet>
    </cfRule>
    <cfRule type="iconSet" priority="428">
      <iconSet>
        <cfvo type="percent" val="0"/>
        <cfvo type="num" val="80"/>
        <cfvo type="num" val="90"/>
      </iconSet>
    </cfRule>
  </conditionalFormatting>
  <conditionalFormatting sqref="AC77 AC79 AA77 AA79 Y77 Y79">
    <cfRule type="iconSet" priority="415">
      <iconSet>
        <cfvo type="percent" val="0"/>
        <cfvo type="num" val="80"/>
        <cfvo type="num" val="90"/>
      </iconSet>
    </cfRule>
    <cfRule type="iconSet" priority="416">
      <iconSet>
        <cfvo type="percent" val="0"/>
        <cfvo type="percent" val="80"/>
        <cfvo type="percent" val="90"/>
      </iconSet>
    </cfRule>
    <cfRule type="iconSet" priority="417">
      <iconSet>
        <cfvo type="percent" val="0"/>
        <cfvo type="num" val="80"/>
        <cfvo type="num" val="90"/>
      </iconSet>
    </cfRule>
  </conditionalFormatting>
  <conditionalFormatting sqref="AD77 AD79 AB77 AB79 Z77 Z79">
    <cfRule type="iconSet" priority="418">
      <iconSet>
        <cfvo type="percent" val="0"/>
        <cfvo type="num" val="80"/>
        <cfvo type="num" val="90"/>
      </iconSet>
    </cfRule>
    <cfRule type="iconSet" priority="419">
      <iconSet>
        <cfvo type="percent" val="0"/>
        <cfvo type="percent" val="80"/>
        <cfvo type="percent" val="90"/>
      </iconSet>
    </cfRule>
    <cfRule type="iconSet" priority="420">
      <iconSet>
        <cfvo type="percent" val="0"/>
        <cfvo type="num" val="80"/>
        <cfvo type="num" val="90"/>
      </iconSet>
    </cfRule>
  </conditionalFormatting>
  <conditionalFormatting sqref="Y81">
    <cfRule type="iconSet" priority="407">
      <iconSet>
        <cfvo type="percent" val="0"/>
        <cfvo type="num" val="80"/>
        <cfvo type="num" val="90"/>
      </iconSet>
    </cfRule>
    <cfRule type="iconSet" priority="408">
      <iconSet>
        <cfvo type="percent" val="0"/>
        <cfvo type="percent" val="80"/>
        <cfvo type="percent" val="90"/>
      </iconSet>
    </cfRule>
    <cfRule type="iconSet" priority="409">
      <iconSet>
        <cfvo type="percent" val="0"/>
        <cfvo type="num" val="80"/>
        <cfvo type="num" val="90"/>
      </iconSet>
    </cfRule>
  </conditionalFormatting>
  <conditionalFormatting sqref="Z81">
    <cfRule type="iconSet" priority="410">
      <iconSet>
        <cfvo type="percent" val="0"/>
        <cfvo type="num" val="80"/>
        <cfvo type="num" val="90"/>
      </iconSet>
    </cfRule>
    <cfRule type="iconSet" priority="411">
      <iconSet>
        <cfvo type="percent" val="0"/>
        <cfvo type="percent" val="80"/>
        <cfvo type="percent" val="90"/>
      </iconSet>
    </cfRule>
    <cfRule type="iconSet" priority="412">
      <iconSet>
        <cfvo type="percent" val="0"/>
        <cfvo type="num" val="80"/>
        <cfvo type="num" val="90"/>
      </iconSet>
    </cfRule>
  </conditionalFormatting>
  <conditionalFormatting sqref="AA81 AC81 AE81">
    <cfRule type="iconSet" priority="399">
      <iconSet>
        <cfvo type="percent" val="0"/>
        <cfvo type="num" val="80"/>
        <cfvo type="num" val="90"/>
      </iconSet>
    </cfRule>
    <cfRule type="iconSet" priority="400">
      <iconSet>
        <cfvo type="percent" val="0"/>
        <cfvo type="percent" val="80"/>
        <cfvo type="percent" val="90"/>
      </iconSet>
    </cfRule>
    <cfRule type="iconSet" priority="401">
      <iconSet>
        <cfvo type="percent" val="0"/>
        <cfvo type="num" val="80"/>
        <cfvo type="num" val="90"/>
      </iconSet>
    </cfRule>
  </conditionalFormatting>
  <conditionalFormatting sqref="AB81 AD81">
    <cfRule type="iconSet" priority="402">
      <iconSet>
        <cfvo type="percent" val="0"/>
        <cfvo type="num" val="80"/>
        <cfvo type="num" val="90"/>
      </iconSet>
    </cfRule>
    <cfRule type="iconSet" priority="403">
      <iconSet>
        <cfvo type="percent" val="0"/>
        <cfvo type="percent" val="80"/>
        <cfvo type="percent" val="90"/>
      </iconSet>
    </cfRule>
    <cfRule type="iconSet" priority="404">
      <iconSet>
        <cfvo type="percent" val="0"/>
        <cfvo type="num" val="80"/>
        <cfvo type="num" val="90"/>
      </iconSet>
    </cfRule>
  </conditionalFormatting>
  <conditionalFormatting sqref="AC84 AA84 Y84">
    <cfRule type="iconSet" priority="391">
      <iconSet>
        <cfvo type="percent" val="0"/>
        <cfvo type="num" val="80"/>
        <cfvo type="num" val="90"/>
      </iconSet>
    </cfRule>
    <cfRule type="iconSet" priority="392">
      <iconSet>
        <cfvo type="percent" val="0"/>
        <cfvo type="percent" val="80"/>
        <cfvo type="percent" val="90"/>
      </iconSet>
    </cfRule>
    <cfRule type="iconSet" priority="393">
      <iconSet>
        <cfvo type="percent" val="0"/>
        <cfvo type="num" val="80"/>
        <cfvo type="num" val="90"/>
      </iconSet>
    </cfRule>
  </conditionalFormatting>
  <conditionalFormatting sqref="AD84 AB84 Z84">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AC91 AA91 Y91">
    <cfRule type="iconSet" priority="375">
      <iconSet>
        <cfvo type="percent" val="0"/>
        <cfvo type="num" val="80"/>
        <cfvo type="num" val="90"/>
      </iconSet>
    </cfRule>
    <cfRule type="iconSet" priority="376">
      <iconSet>
        <cfvo type="percent" val="0"/>
        <cfvo type="percent" val="80"/>
        <cfvo type="percent" val="90"/>
      </iconSet>
    </cfRule>
    <cfRule type="iconSet" priority="377">
      <iconSet>
        <cfvo type="percent" val="0"/>
        <cfvo type="num" val="80"/>
        <cfvo type="num" val="90"/>
      </iconSet>
    </cfRule>
  </conditionalFormatting>
  <conditionalFormatting sqref="AD91 AB91">
    <cfRule type="iconSet" priority="378">
      <iconSet>
        <cfvo type="percent" val="0"/>
        <cfvo type="num" val="80"/>
        <cfvo type="num" val="90"/>
      </iconSet>
    </cfRule>
    <cfRule type="iconSet" priority="379">
      <iconSet>
        <cfvo type="percent" val="0"/>
        <cfvo type="percent" val="80"/>
        <cfvo type="percent" val="90"/>
      </iconSet>
    </cfRule>
    <cfRule type="iconSet" priority="380">
      <iconSet>
        <cfvo type="percent" val="0"/>
        <cfvo type="num" val="80"/>
        <cfvo type="num" val="90"/>
      </iconSet>
    </cfRule>
  </conditionalFormatting>
  <conditionalFormatting sqref="AC92 AA92 Y92">
    <cfRule type="iconSet" priority="359">
      <iconSet>
        <cfvo type="percent" val="0"/>
        <cfvo type="num" val="80"/>
        <cfvo type="num" val="90"/>
      </iconSet>
    </cfRule>
    <cfRule type="iconSet" priority="360">
      <iconSet>
        <cfvo type="percent" val="0"/>
        <cfvo type="percent" val="80"/>
        <cfvo type="percent" val="90"/>
      </iconSet>
    </cfRule>
    <cfRule type="iconSet" priority="361">
      <iconSet>
        <cfvo type="percent" val="0"/>
        <cfvo type="num" val="80"/>
        <cfvo type="num" val="90"/>
      </iconSet>
    </cfRule>
  </conditionalFormatting>
  <conditionalFormatting sqref="AD92 AB92 Z92">
    <cfRule type="iconSet" priority="362">
      <iconSet>
        <cfvo type="percent" val="0"/>
        <cfvo type="num" val="80"/>
        <cfvo type="num" val="90"/>
      </iconSet>
    </cfRule>
    <cfRule type="iconSet" priority="363">
      <iconSet>
        <cfvo type="percent" val="0"/>
        <cfvo type="percent" val="80"/>
        <cfvo type="percent" val="90"/>
      </iconSet>
    </cfRule>
    <cfRule type="iconSet" priority="364">
      <iconSet>
        <cfvo type="percent" val="0"/>
        <cfvo type="num" val="80"/>
        <cfvo type="num" val="90"/>
      </iconSet>
    </cfRule>
  </conditionalFormatting>
  <conditionalFormatting sqref="AC94 AA94 Y94">
    <cfRule type="iconSet" priority="351">
      <iconSet>
        <cfvo type="percent" val="0"/>
        <cfvo type="num" val="80"/>
        <cfvo type="num" val="90"/>
      </iconSet>
    </cfRule>
    <cfRule type="iconSet" priority="352">
      <iconSet>
        <cfvo type="percent" val="0"/>
        <cfvo type="percent" val="80"/>
        <cfvo type="percent" val="90"/>
      </iconSet>
    </cfRule>
    <cfRule type="iconSet" priority="353">
      <iconSet>
        <cfvo type="percent" val="0"/>
        <cfvo type="num" val="80"/>
        <cfvo type="num" val="90"/>
      </iconSet>
    </cfRule>
  </conditionalFormatting>
  <conditionalFormatting sqref="AD94 AB94 Z94">
    <cfRule type="iconSet" priority="354">
      <iconSet>
        <cfvo type="percent" val="0"/>
        <cfvo type="num" val="80"/>
        <cfvo type="num" val="90"/>
      </iconSet>
    </cfRule>
    <cfRule type="iconSet" priority="355">
      <iconSet>
        <cfvo type="percent" val="0"/>
        <cfvo type="percent" val="80"/>
        <cfvo type="percent" val="90"/>
      </iconSet>
    </cfRule>
    <cfRule type="iconSet" priority="356">
      <iconSet>
        <cfvo type="percent" val="0"/>
        <cfvo type="num" val="80"/>
        <cfvo type="num" val="90"/>
      </iconSet>
    </cfRule>
  </conditionalFormatting>
  <conditionalFormatting sqref="AC96 AA96 Y96">
    <cfRule type="iconSet" priority="343">
      <iconSet>
        <cfvo type="percent" val="0"/>
        <cfvo type="num" val="80"/>
        <cfvo type="num" val="90"/>
      </iconSet>
    </cfRule>
    <cfRule type="iconSet" priority="344">
      <iconSet>
        <cfvo type="percent" val="0"/>
        <cfvo type="percent" val="80"/>
        <cfvo type="percent" val="90"/>
      </iconSet>
    </cfRule>
    <cfRule type="iconSet" priority="345">
      <iconSet>
        <cfvo type="percent" val="0"/>
        <cfvo type="num" val="80"/>
        <cfvo type="num" val="90"/>
      </iconSet>
    </cfRule>
  </conditionalFormatting>
  <conditionalFormatting sqref="AD96 AB96 Z96">
    <cfRule type="iconSet" priority="346">
      <iconSet>
        <cfvo type="percent" val="0"/>
        <cfvo type="num" val="80"/>
        <cfvo type="num" val="90"/>
      </iconSet>
    </cfRule>
    <cfRule type="iconSet" priority="347">
      <iconSet>
        <cfvo type="percent" val="0"/>
        <cfvo type="percent" val="80"/>
        <cfvo type="percent" val="90"/>
      </iconSet>
    </cfRule>
    <cfRule type="iconSet" priority="348">
      <iconSet>
        <cfvo type="percent" val="0"/>
        <cfvo type="num" val="80"/>
        <cfvo type="num" val="90"/>
      </iconSet>
    </cfRule>
  </conditionalFormatting>
  <conditionalFormatting sqref="Q118 U118">
    <cfRule type="iconSet" priority="327">
      <iconSet reverse="1">
        <cfvo type="percent" val="0"/>
        <cfvo type="num" val="80"/>
        <cfvo type="num" val="90"/>
      </iconSet>
    </cfRule>
    <cfRule type="iconSet" priority="328">
      <iconSet>
        <cfvo type="percent" val="0"/>
        <cfvo type="percent" val="80"/>
        <cfvo type="percent" val="90"/>
      </iconSet>
    </cfRule>
    <cfRule type="iconSet" priority="329">
      <iconSet>
        <cfvo type="percent" val="0"/>
        <cfvo type="num" val="80"/>
        <cfvo type="num" val="90"/>
      </iconSet>
    </cfRule>
  </conditionalFormatting>
  <conditionalFormatting sqref="Y118:Y120 AA118:AF120">
    <cfRule type="iconSet" priority="319">
      <iconSet>
        <cfvo type="percent" val="0"/>
        <cfvo type="num" val="80"/>
        <cfvo type="num" val="90"/>
      </iconSet>
    </cfRule>
    <cfRule type="iconSet" priority="320">
      <iconSet>
        <cfvo type="percent" val="0"/>
        <cfvo type="percent" val="80"/>
        <cfvo type="percent" val="90"/>
      </iconSet>
    </cfRule>
    <cfRule type="iconSet" priority="321">
      <iconSet>
        <cfvo type="percent" val="0"/>
        <cfvo type="num" val="80"/>
        <cfvo type="num" val="90"/>
      </iconSet>
    </cfRule>
  </conditionalFormatting>
  <conditionalFormatting sqref="AG118:AG120">
    <cfRule type="iconSet" priority="311">
      <iconSet>
        <cfvo type="percent" val="0"/>
        <cfvo type="num" val="80"/>
        <cfvo type="num" val="90"/>
      </iconSet>
    </cfRule>
    <cfRule type="iconSet" priority="312">
      <iconSet>
        <cfvo type="percent" val="0"/>
        <cfvo type="percent" val="80"/>
        <cfvo type="percent" val="90"/>
      </iconSet>
    </cfRule>
    <cfRule type="iconSet" priority="313">
      <iconSet>
        <cfvo type="percent" val="0"/>
        <cfvo type="num" val="80"/>
        <cfvo type="num" val="90"/>
      </iconSet>
    </cfRule>
  </conditionalFormatting>
  <conditionalFormatting sqref="Z118">
    <cfRule type="iconSet" priority="307">
      <iconSet>
        <cfvo type="percent" val="0"/>
        <cfvo type="num" val="80"/>
        <cfvo type="num" val="90"/>
      </iconSet>
    </cfRule>
    <cfRule type="iconSet" priority="308">
      <iconSet>
        <cfvo type="percent" val="0"/>
        <cfvo type="percent" val="80"/>
        <cfvo type="percent" val="90"/>
      </iconSet>
    </cfRule>
    <cfRule type="iconSet" priority="309">
      <iconSet>
        <cfvo type="percent" val="0"/>
        <cfvo type="num" val="80"/>
        <cfvo type="num" val="90"/>
      </iconSet>
    </cfRule>
  </conditionalFormatting>
  <conditionalFormatting sqref="Q119:Q120 U119:U120">
    <cfRule type="iconSet" priority="299">
      <iconSet reverse="1">
        <cfvo type="percent" val="0"/>
        <cfvo type="num" val="80"/>
        <cfvo type="num" val="90"/>
      </iconSet>
    </cfRule>
    <cfRule type="iconSet" priority="300">
      <iconSet>
        <cfvo type="percent" val="0"/>
        <cfvo type="percent" val="80"/>
        <cfvo type="percent" val="90"/>
      </iconSet>
    </cfRule>
    <cfRule type="iconSet" priority="301">
      <iconSet>
        <cfvo type="percent" val="0"/>
        <cfvo type="num" val="80"/>
        <cfvo type="num" val="90"/>
      </iconSet>
    </cfRule>
  </conditionalFormatting>
  <conditionalFormatting sqref="AC116 AA116 Y116">
    <cfRule type="iconSet" priority="2098">
      <iconSet>
        <cfvo type="percent" val="0"/>
        <cfvo type="num" val="80"/>
        <cfvo type="num" val="90"/>
      </iconSet>
    </cfRule>
    <cfRule type="iconSet" priority="2099">
      <iconSet>
        <cfvo type="percent" val="0"/>
        <cfvo type="percent" val="80"/>
        <cfvo type="percent" val="90"/>
      </iconSet>
    </cfRule>
    <cfRule type="iconSet" priority="2100">
      <iconSet>
        <cfvo type="percent" val="0"/>
        <cfvo type="num" val="80"/>
        <cfvo type="num" val="90"/>
      </iconSet>
    </cfRule>
  </conditionalFormatting>
  <conditionalFormatting sqref="AD116 AB116 Z116">
    <cfRule type="iconSet" priority="2116">
      <iconSet>
        <cfvo type="percent" val="0"/>
        <cfvo type="num" val="80"/>
        <cfvo type="num" val="90"/>
      </iconSet>
    </cfRule>
    <cfRule type="iconSet" priority="2117">
      <iconSet>
        <cfvo type="percent" val="0"/>
        <cfvo type="percent" val="80"/>
        <cfvo type="percent" val="90"/>
      </iconSet>
    </cfRule>
    <cfRule type="iconSet" priority="2118">
      <iconSet>
        <cfvo type="percent" val="0"/>
        <cfvo type="num" val="80"/>
        <cfvo type="num" val="90"/>
      </iconSet>
    </cfRule>
  </conditionalFormatting>
  <conditionalFormatting sqref="AC111 AA111">
    <cfRule type="iconSet" priority="280">
      <iconSet>
        <cfvo type="percent" val="0"/>
        <cfvo type="num" val="80"/>
        <cfvo type="num" val="90"/>
      </iconSet>
    </cfRule>
    <cfRule type="iconSet" priority="281">
      <iconSet>
        <cfvo type="percent" val="0"/>
        <cfvo type="percent" val="80"/>
        <cfvo type="percent" val="90"/>
      </iconSet>
    </cfRule>
    <cfRule type="iconSet" priority="282">
      <iconSet>
        <cfvo type="percent" val="0"/>
        <cfvo type="num" val="80"/>
        <cfvo type="num" val="90"/>
      </iconSet>
    </cfRule>
  </conditionalFormatting>
  <conditionalFormatting sqref="AD111 AB111">
    <cfRule type="iconSet" priority="283">
      <iconSet>
        <cfvo type="percent" val="0"/>
        <cfvo type="num" val="80"/>
        <cfvo type="num" val="90"/>
      </iconSet>
    </cfRule>
    <cfRule type="iconSet" priority="284">
      <iconSet>
        <cfvo type="percent" val="0"/>
        <cfvo type="percent" val="80"/>
        <cfvo type="percent" val="90"/>
      </iconSet>
    </cfRule>
    <cfRule type="iconSet" priority="285">
      <iconSet>
        <cfvo type="percent" val="0"/>
        <cfvo type="num" val="80"/>
        <cfvo type="num" val="90"/>
      </iconSet>
    </cfRule>
  </conditionalFormatting>
  <conditionalFormatting sqref="AG103">
    <cfRule type="iconSet" priority="183">
      <iconSet>
        <cfvo type="percent" val="0"/>
        <cfvo type="num" val="80"/>
        <cfvo type="num" val="90"/>
      </iconSet>
    </cfRule>
    <cfRule type="iconSet" priority="184">
      <iconSet>
        <cfvo type="percent" val="0"/>
        <cfvo type="percent" val="80"/>
        <cfvo type="percent" val="90"/>
      </iconSet>
    </cfRule>
    <cfRule type="iconSet" priority="185">
      <iconSet>
        <cfvo type="percent" val="0"/>
        <cfvo type="num" val="80"/>
        <cfvo type="num" val="90"/>
      </iconSet>
    </cfRule>
  </conditionalFormatting>
  <conditionalFormatting sqref="AG107">
    <cfRule type="iconSet" priority="179">
      <iconSet>
        <cfvo type="percent" val="0"/>
        <cfvo type="num" val="80"/>
        <cfvo type="num" val="90"/>
      </iconSet>
    </cfRule>
    <cfRule type="iconSet" priority="180">
      <iconSet>
        <cfvo type="percent" val="0"/>
        <cfvo type="percent" val="80"/>
        <cfvo type="percent" val="90"/>
      </iconSet>
    </cfRule>
    <cfRule type="iconSet" priority="181">
      <iconSet>
        <cfvo type="percent" val="0"/>
        <cfvo type="num" val="80"/>
        <cfvo type="num" val="90"/>
      </iconSet>
    </cfRule>
  </conditionalFormatting>
  <conditionalFormatting sqref="AG109">
    <cfRule type="iconSet" priority="175">
      <iconSet>
        <cfvo type="percent" val="0"/>
        <cfvo type="num" val="80"/>
        <cfvo type="num" val="90"/>
      </iconSet>
    </cfRule>
    <cfRule type="iconSet" priority="176">
      <iconSet>
        <cfvo type="percent" val="0"/>
        <cfvo type="percent" val="80"/>
        <cfvo type="percent" val="90"/>
      </iconSet>
    </cfRule>
    <cfRule type="iconSet" priority="177">
      <iconSet>
        <cfvo type="percent" val="0"/>
        <cfvo type="num" val="80"/>
        <cfvo type="num" val="90"/>
      </iconSet>
    </cfRule>
  </conditionalFormatting>
  <conditionalFormatting sqref="M29:AF30">
    <cfRule type="iconSet" priority="174">
      <iconSet>
        <cfvo type="percent" val="0"/>
        <cfvo type="num" val="80"/>
        <cfvo type="num" val="90"/>
      </iconSet>
    </cfRule>
  </conditionalFormatting>
  <conditionalFormatting sqref="M33:AF33">
    <cfRule type="iconSet" priority="173">
      <iconSet reverse="1">
        <cfvo type="percent" val="0"/>
        <cfvo type="num" val="5" gte="0"/>
        <cfvo type="num" val="15" gte="0"/>
      </iconSet>
    </cfRule>
  </conditionalFormatting>
  <conditionalFormatting sqref="M87:AF87">
    <cfRule type="iconSet" priority="172">
      <iconSet>
        <cfvo type="percent" val="0"/>
        <cfvo type="num" val="80"/>
        <cfvo type="num" val="90"/>
      </iconSet>
    </cfRule>
  </conditionalFormatting>
  <conditionalFormatting sqref="M88:AF88">
    <cfRule type="iconSet" priority="171">
      <iconSet>
        <cfvo type="percent" val="0"/>
        <cfvo type="num" val="80"/>
        <cfvo type="num" val="90"/>
      </iconSet>
    </cfRule>
  </conditionalFormatting>
  <conditionalFormatting sqref="M97:AF97">
    <cfRule type="iconSet" priority="170">
      <iconSet>
        <cfvo type="percent" val="0"/>
        <cfvo type="num" val="70" gte="0"/>
        <cfvo type="num" val="90"/>
      </iconSet>
    </cfRule>
  </conditionalFormatting>
  <conditionalFormatting sqref="M98:AF98">
    <cfRule type="iconSet" priority="169">
      <iconSet>
        <cfvo type="percent" val="0"/>
        <cfvo type="num" val="70" gte="0"/>
        <cfvo type="num" val="90"/>
      </iconSet>
    </cfRule>
  </conditionalFormatting>
  <conditionalFormatting sqref="M99:AF99">
    <cfRule type="iconSet" priority="168">
      <iconSet>
        <cfvo type="percent" val="0"/>
        <cfvo type="num" val="0" gte="0"/>
        <cfvo type="num" val="2" gte="0"/>
      </iconSet>
    </cfRule>
  </conditionalFormatting>
  <conditionalFormatting sqref="M100:AF100">
    <cfRule type="iconSet" priority="167">
      <iconSet>
        <cfvo type="percent" val="0"/>
        <cfvo type="num" val="0" gte="0"/>
        <cfvo type="num" val="2" gte="0"/>
      </iconSet>
    </cfRule>
  </conditionalFormatting>
  <conditionalFormatting sqref="M101:AF101">
    <cfRule type="iconSet" priority="166">
      <iconSet>
        <cfvo type="percent" val="0"/>
        <cfvo type="num" val="95"/>
        <cfvo type="num" val="100"/>
      </iconSet>
    </cfRule>
  </conditionalFormatting>
  <conditionalFormatting sqref="M102:AF102">
    <cfRule type="iconSet" priority="165">
      <iconSet>
        <cfvo type="percent" val="0"/>
        <cfvo type="num" val="95"/>
        <cfvo type="num" val="100"/>
      </iconSet>
    </cfRule>
  </conditionalFormatting>
  <conditionalFormatting sqref="M104:AF104">
    <cfRule type="iconSet" priority="164">
      <iconSet>
        <cfvo type="percent" val="0"/>
        <cfvo type="num" val="60"/>
        <cfvo type="num" val="80"/>
      </iconSet>
    </cfRule>
  </conditionalFormatting>
  <conditionalFormatting sqref="M105:AF105">
    <cfRule type="iconSet" priority="163">
      <iconSet>
        <cfvo type="percent" val="0"/>
        <cfvo type="num" val="60"/>
        <cfvo type="num" val="80"/>
      </iconSet>
    </cfRule>
  </conditionalFormatting>
  <conditionalFormatting sqref="M106:AF106">
    <cfRule type="iconSet" priority="162">
      <iconSet>
        <cfvo type="percent" val="0"/>
        <cfvo type="num" val="60"/>
        <cfvo type="num" val="85" gte="0"/>
      </iconSet>
    </cfRule>
  </conditionalFormatting>
  <conditionalFormatting sqref="M108:AF108">
    <cfRule type="iconSet" priority="161">
      <iconSet reverse="1">
        <cfvo type="percent" val="0"/>
        <cfvo type="num" val="1"/>
        <cfvo type="num" val="5" gte="0"/>
      </iconSet>
    </cfRule>
  </conditionalFormatting>
  <conditionalFormatting sqref="M110:O110">
    <cfRule type="iconSet" priority="50">
      <iconSet>
        <cfvo type="percent" val="0"/>
        <cfvo type="num" val="0"/>
        <cfvo type="num" val="10"/>
      </iconSet>
    </cfRule>
    <cfRule type="iconSet" priority="160">
      <iconSet>
        <cfvo type="percent" val="0"/>
        <cfvo type="num" val="60"/>
        <cfvo type="num" val="80"/>
      </iconSet>
    </cfRule>
  </conditionalFormatting>
  <conditionalFormatting sqref="Y110">
    <cfRule type="iconSet" priority="49">
      <iconSet>
        <cfvo type="percent" val="0"/>
        <cfvo type="num" val="0"/>
        <cfvo type="num" val="10"/>
      </iconSet>
    </cfRule>
    <cfRule type="iconSet" priority="159">
      <iconSet reverse="1">
        <cfvo type="percent" val="0"/>
        <cfvo type="num" val="1"/>
        <cfvo type="num" val="5" gte="0"/>
      </iconSet>
    </cfRule>
  </conditionalFormatting>
  <conditionalFormatting sqref="Z110">
    <cfRule type="iconSet" priority="158">
      <iconSet>
        <cfvo type="percent" val="0"/>
        <cfvo type="num" val="60"/>
        <cfvo type="num" val="85" gte="0"/>
      </iconSet>
    </cfRule>
  </conditionalFormatting>
  <conditionalFormatting sqref="AE110">
    <cfRule type="iconSet" priority="48">
      <iconSet>
        <cfvo type="percent" val="0"/>
        <cfvo type="num" val="0"/>
        <cfvo type="num" val="10"/>
      </iconSet>
    </cfRule>
    <cfRule type="iconSet" priority="157">
      <iconSet reverse="1">
        <cfvo type="percent" val="0"/>
        <cfvo type="num" val="1"/>
        <cfvo type="num" val="5" gte="0"/>
      </iconSet>
    </cfRule>
  </conditionalFormatting>
  <conditionalFormatting sqref="AF110">
    <cfRule type="iconSet" priority="156">
      <iconSet>
        <cfvo type="percent" val="0"/>
        <cfvo type="num" val="60"/>
        <cfvo type="num" val="85" gte="0"/>
      </iconSet>
    </cfRule>
  </conditionalFormatting>
  <conditionalFormatting sqref="M111:O111">
    <cfRule type="iconSet" priority="155">
      <iconSet>
        <cfvo type="percent" val="0"/>
        <cfvo type="num" val="60"/>
        <cfvo type="num" val="80"/>
      </iconSet>
    </cfRule>
  </conditionalFormatting>
  <conditionalFormatting sqref="Z111">
    <cfRule type="iconSet" priority="153">
      <iconSet>
        <cfvo type="percent" val="0"/>
        <cfvo type="num" val="60"/>
        <cfvo type="num" val="85" gte="0"/>
      </iconSet>
    </cfRule>
  </conditionalFormatting>
  <conditionalFormatting sqref="Y111">
    <cfRule type="iconSet" priority="152">
      <iconSet>
        <cfvo type="percent" val="0"/>
        <cfvo type="num" val="60"/>
        <cfvo type="num" val="80"/>
      </iconSet>
    </cfRule>
  </conditionalFormatting>
  <conditionalFormatting sqref="AF111">
    <cfRule type="iconSet" priority="150">
      <iconSet>
        <cfvo type="percent" val="0"/>
        <cfvo type="num" val="60"/>
        <cfvo type="num" val="85" gte="0"/>
      </iconSet>
    </cfRule>
  </conditionalFormatting>
  <conditionalFormatting sqref="AE111">
    <cfRule type="iconSet" priority="149">
      <iconSet>
        <cfvo type="percent" val="0"/>
        <cfvo type="num" val="60"/>
        <cfvo type="num" val="80"/>
      </iconSet>
    </cfRule>
  </conditionalFormatting>
  <conditionalFormatting sqref="AG111">
    <cfRule type="iconSet" priority="145">
      <iconSet>
        <cfvo type="percent" val="0"/>
        <cfvo type="num" val="80"/>
        <cfvo type="num" val="90"/>
      </iconSet>
    </cfRule>
    <cfRule type="iconSet" priority="146">
      <iconSet>
        <cfvo type="percent" val="0"/>
        <cfvo type="percent" val="80"/>
        <cfvo type="percent" val="90"/>
      </iconSet>
    </cfRule>
    <cfRule type="iconSet" priority="147">
      <iconSet>
        <cfvo type="percent" val="0"/>
        <cfvo type="num" val="80"/>
        <cfvo type="num" val="90"/>
      </iconSet>
    </cfRule>
  </conditionalFormatting>
  <conditionalFormatting sqref="M117:O117">
    <cfRule type="iconSet" priority="144">
      <iconSet>
        <cfvo type="percent" val="0"/>
        <cfvo type="num" val="60"/>
        <cfvo type="num" val="80"/>
      </iconSet>
    </cfRule>
  </conditionalFormatting>
  <conditionalFormatting sqref="Z117">
    <cfRule type="iconSet" priority="143">
      <iconSet>
        <cfvo type="percent" val="0"/>
        <cfvo type="num" val="60"/>
        <cfvo type="num" val="85" gte="0"/>
      </iconSet>
    </cfRule>
  </conditionalFormatting>
  <conditionalFormatting sqref="AE117">
    <cfRule type="iconSet" priority="139">
      <iconSet>
        <cfvo type="percent" val="0"/>
        <cfvo type="num" val="80"/>
        <cfvo type="num" val="90"/>
      </iconSet>
    </cfRule>
    <cfRule type="iconSet" priority="140">
      <iconSet>
        <cfvo type="percent" val="0"/>
        <cfvo type="percent" val="80"/>
        <cfvo type="percent" val="90"/>
      </iconSet>
    </cfRule>
    <cfRule type="iconSet" priority="141">
      <iconSet>
        <cfvo type="percent" val="0"/>
        <cfvo type="num" val="80"/>
        <cfvo type="num" val="90"/>
      </iconSet>
    </cfRule>
  </conditionalFormatting>
  <conditionalFormatting sqref="AF117">
    <cfRule type="iconSet" priority="138">
      <iconSet>
        <cfvo type="percent" val="0"/>
        <cfvo type="num" val="60"/>
        <cfvo type="num" val="85" gte="0"/>
      </iconSet>
    </cfRule>
  </conditionalFormatting>
  <conditionalFormatting sqref="AG117">
    <cfRule type="iconSet" priority="134">
      <iconSet>
        <cfvo type="percent" val="0"/>
        <cfvo type="num" val="80"/>
        <cfvo type="num" val="90"/>
      </iconSet>
    </cfRule>
    <cfRule type="iconSet" priority="135">
      <iconSet>
        <cfvo type="percent" val="0"/>
        <cfvo type="percent" val="80"/>
        <cfvo type="percent" val="90"/>
      </iconSet>
    </cfRule>
    <cfRule type="iconSet" priority="136">
      <iconSet>
        <cfvo type="percent" val="0"/>
        <cfvo type="num" val="80"/>
        <cfvo type="num" val="90"/>
      </iconSet>
    </cfRule>
  </conditionalFormatting>
  <conditionalFormatting sqref="AC117 AA117 Y117">
    <cfRule type="iconSet" priority="2181">
      <iconSet>
        <cfvo type="percent" val="0"/>
        <cfvo type="num" val="80"/>
        <cfvo type="num" val="90"/>
      </iconSet>
    </cfRule>
    <cfRule type="iconSet" priority="2182">
      <iconSet>
        <cfvo type="percent" val="0"/>
        <cfvo type="percent" val="80"/>
        <cfvo type="percent" val="90"/>
      </iconSet>
    </cfRule>
    <cfRule type="iconSet" priority="2183">
      <iconSet>
        <cfvo type="percent" val="0"/>
        <cfvo type="num" val="80"/>
        <cfvo type="num" val="90"/>
      </iconSet>
    </cfRule>
  </conditionalFormatting>
  <conditionalFormatting sqref="AD117 AB117">
    <cfRule type="iconSet" priority="2190">
      <iconSet>
        <cfvo type="percent" val="0"/>
        <cfvo type="num" val="80"/>
        <cfvo type="num" val="90"/>
      </iconSet>
    </cfRule>
    <cfRule type="iconSet" priority="2191">
      <iconSet>
        <cfvo type="percent" val="0"/>
        <cfvo type="percent" val="80"/>
        <cfvo type="percent" val="90"/>
      </iconSet>
    </cfRule>
    <cfRule type="iconSet" priority="2192">
      <iconSet>
        <cfvo type="percent" val="0"/>
        <cfvo type="num" val="80"/>
        <cfvo type="num" val="90"/>
      </iconSet>
    </cfRule>
  </conditionalFormatting>
  <conditionalFormatting sqref="M112:O112">
    <cfRule type="iconSet" priority="133">
      <iconSet>
        <cfvo type="percent" val="0"/>
        <cfvo type="num" val="60"/>
        <cfvo type="num" val="85" gte="0"/>
      </iconSet>
    </cfRule>
  </conditionalFormatting>
  <conditionalFormatting sqref="Y112 Y114">
    <cfRule type="iconSet" priority="132">
      <iconSet>
        <cfvo type="percent" val="0"/>
        <cfvo type="num" val="60"/>
        <cfvo type="num" val="80"/>
      </iconSet>
    </cfRule>
  </conditionalFormatting>
  <conditionalFormatting sqref="AE112 AE114">
    <cfRule type="iconSet" priority="131">
      <iconSet>
        <cfvo type="percent" val="0"/>
        <cfvo type="num" val="60"/>
        <cfvo type="num" val="80"/>
      </iconSet>
    </cfRule>
  </conditionalFormatting>
  <conditionalFormatting sqref="AG112">
    <cfRule type="iconSet" priority="127">
      <iconSet>
        <cfvo type="percent" val="0"/>
        <cfvo type="num" val="80"/>
        <cfvo type="num" val="90"/>
      </iconSet>
    </cfRule>
    <cfRule type="iconSet" priority="128">
      <iconSet>
        <cfvo type="percent" val="0"/>
        <cfvo type="percent" val="80"/>
        <cfvo type="percent" val="90"/>
      </iconSet>
    </cfRule>
    <cfRule type="iconSet" priority="129">
      <iconSet>
        <cfvo type="percent" val="0"/>
        <cfvo type="num" val="80"/>
        <cfvo type="num" val="90"/>
      </iconSet>
    </cfRule>
  </conditionalFormatting>
  <conditionalFormatting sqref="M113:N113">
    <cfRule type="iconSet" priority="126">
      <iconSet>
        <cfvo type="percent" val="0"/>
        <cfvo type="num" val="60"/>
        <cfvo type="num" val="85" gte="0"/>
      </iconSet>
    </cfRule>
  </conditionalFormatting>
  <conditionalFormatting sqref="AG113">
    <cfRule type="iconSet" priority="122">
      <iconSet>
        <cfvo type="percent" val="0"/>
        <cfvo type="num" val="80"/>
        <cfvo type="num" val="90"/>
      </iconSet>
    </cfRule>
    <cfRule type="iconSet" priority="123">
      <iconSet>
        <cfvo type="percent" val="0"/>
        <cfvo type="percent" val="80"/>
        <cfvo type="percent" val="90"/>
      </iconSet>
    </cfRule>
    <cfRule type="iconSet" priority="124">
      <iconSet>
        <cfvo type="percent" val="0"/>
        <cfvo type="num" val="80"/>
        <cfvo type="num" val="90"/>
      </iconSet>
    </cfRule>
  </conditionalFormatting>
  <conditionalFormatting sqref="M114:O114">
    <cfRule type="iconSet" priority="121">
      <iconSet>
        <cfvo type="percent" val="0"/>
        <cfvo type="num" val="60"/>
        <cfvo type="num" val="85" gte="0"/>
      </iconSet>
    </cfRule>
  </conditionalFormatting>
  <conditionalFormatting sqref="AG114">
    <cfRule type="iconSet" priority="117">
      <iconSet>
        <cfvo type="percent" val="0"/>
        <cfvo type="num" val="80"/>
        <cfvo type="num" val="90"/>
      </iconSet>
    </cfRule>
    <cfRule type="iconSet" priority="118">
      <iconSet>
        <cfvo type="percent" val="0"/>
        <cfvo type="percent" val="80"/>
        <cfvo type="percent" val="90"/>
      </iconSet>
    </cfRule>
    <cfRule type="iconSet" priority="119">
      <iconSet>
        <cfvo type="percent" val="0"/>
        <cfvo type="num" val="80"/>
        <cfvo type="num" val="90"/>
      </iconSet>
    </cfRule>
  </conditionalFormatting>
  <conditionalFormatting sqref="M116:O116">
    <cfRule type="iconSet" priority="116">
      <iconSet>
        <cfvo type="percent" val="0"/>
        <cfvo type="num" val="60"/>
        <cfvo type="num" val="80"/>
      </iconSet>
    </cfRule>
  </conditionalFormatting>
  <conditionalFormatting sqref="AG116">
    <cfRule type="iconSet" priority="112">
      <iconSet>
        <cfvo type="percent" val="0"/>
        <cfvo type="num" val="80"/>
        <cfvo type="num" val="90"/>
      </iconSet>
    </cfRule>
    <cfRule type="iconSet" priority="113">
      <iconSet>
        <cfvo type="percent" val="0"/>
        <cfvo type="percent" val="80"/>
        <cfvo type="percent" val="90"/>
      </iconSet>
    </cfRule>
    <cfRule type="iconSet" priority="114">
      <iconSet>
        <cfvo type="percent" val="0"/>
        <cfvo type="num" val="80"/>
        <cfvo type="num" val="90"/>
      </iconSet>
    </cfRule>
  </conditionalFormatting>
  <conditionalFormatting sqref="R113:U115">
    <cfRule type="iconSet" priority="2224">
      <iconSet>
        <cfvo type="percent" val="0"/>
        <cfvo type="num" val="80"/>
        <cfvo type="num" val="90"/>
      </iconSet>
    </cfRule>
    <cfRule type="iconSet" priority="2225">
      <iconSet>
        <cfvo type="percent" val="0"/>
        <cfvo type="percent" val="80"/>
        <cfvo type="percent" val="90"/>
      </iconSet>
    </cfRule>
    <cfRule type="iconSet" priority="2226">
      <iconSet>
        <cfvo type="percent" val="0"/>
        <cfvo type="num" val="80"/>
        <cfvo type="num" val="90"/>
      </iconSet>
    </cfRule>
  </conditionalFormatting>
  <conditionalFormatting sqref="P113:Q114 Q115">
    <cfRule type="iconSet" priority="2233">
      <iconSet>
        <cfvo type="percent" val="0"/>
        <cfvo type="num" val="80"/>
        <cfvo type="num" val="90"/>
      </iconSet>
    </cfRule>
    <cfRule type="iconSet" priority="2234">
      <iconSet>
        <cfvo type="percent" val="0"/>
        <cfvo type="percent" val="80"/>
        <cfvo type="percent" val="90"/>
      </iconSet>
    </cfRule>
    <cfRule type="iconSet" priority="2235">
      <iconSet>
        <cfvo type="percent" val="0"/>
        <cfvo type="num" val="80"/>
        <cfvo type="num" val="90"/>
      </iconSet>
    </cfRule>
  </conditionalFormatting>
  <conditionalFormatting sqref="V113:W115">
    <cfRule type="iconSet" priority="2239">
      <iconSet>
        <cfvo type="percent" val="0"/>
        <cfvo type="num" val="80"/>
        <cfvo type="num" val="90"/>
      </iconSet>
    </cfRule>
    <cfRule type="iconSet" priority="2240">
      <iconSet>
        <cfvo type="percent" val="0"/>
        <cfvo type="percent" val="80"/>
        <cfvo type="percent" val="90"/>
      </iconSet>
    </cfRule>
    <cfRule type="iconSet" priority="2241">
      <iconSet>
        <cfvo type="percent" val="0"/>
        <cfvo type="num" val="80"/>
        <cfvo type="num" val="90"/>
      </iconSet>
    </cfRule>
  </conditionalFormatting>
  <conditionalFormatting sqref="Y115 AA113:AA115 AC113:AC115">
    <cfRule type="iconSet" priority="2245">
      <iconSet>
        <cfvo type="percent" val="0"/>
        <cfvo type="num" val="80"/>
        <cfvo type="num" val="90"/>
      </iconSet>
    </cfRule>
    <cfRule type="iconSet" priority="2246">
      <iconSet>
        <cfvo type="percent" val="0"/>
        <cfvo type="percent" val="80"/>
        <cfvo type="percent" val="90"/>
      </iconSet>
    </cfRule>
    <cfRule type="iconSet" priority="2247">
      <iconSet>
        <cfvo type="percent" val="0"/>
        <cfvo type="num" val="80"/>
        <cfvo type="num" val="90"/>
      </iconSet>
    </cfRule>
  </conditionalFormatting>
  <conditionalFormatting sqref="AB113:AB115 AD113:AD115 Z113:Z115">
    <cfRule type="iconSet" priority="2260">
      <iconSet>
        <cfvo type="percent" val="0"/>
        <cfvo type="num" val="80"/>
        <cfvo type="num" val="90"/>
      </iconSet>
    </cfRule>
    <cfRule type="iconSet" priority="2261">
      <iconSet>
        <cfvo type="percent" val="0"/>
        <cfvo type="percent" val="80"/>
        <cfvo type="percent" val="90"/>
      </iconSet>
    </cfRule>
    <cfRule type="iconSet" priority="2262">
      <iconSet>
        <cfvo type="percent" val="0"/>
        <cfvo type="num" val="80"/>
        <cfvo type="num" val="90"/>
      </iconSet>
    </cfRule>
  </conditionalFormatting>
  <conditionalFormatting sqref="X113:X115">
    <cfRule type="iconSet" priority="2278">
      <iconSet>
        <cfvo type="percent" val="0"/>
        <cfvo type="num" val="80"/>
        <cfvo type="num" val="90"/>
      </iconSet>
    </cfRule>
    <cfRule type="iconSet" priority="2279">
      <iconSet>
        <cfvo type="percent" val="0"/>
        <cfvo type="percent" val="80"/>
        <cfvo type="percent" val="90"/>
      </iconSet>
    </cfRule>
    <cfRule type="iconSet" priority="2280">
      <iconSet>
        <cfvo type="percent" val="0"/>
        <cfvo type="num" val="80"/>
        <cfvo type="num" val="90"/>
      </iconSet>
    </cfRule>
  </conditionalFormatting>
  <conditionalFormatting sqref="M115:P115">
    <cfRule type="iconSet" priority="111">
      <iconSet>
        <cfvo type="percent" val="0"/>
        <cfvo type="num" val="60"/>
        <cfvo type="num" val="85" gte="0"/>
      </iconSet>
    </cfRule>
  </conditionalFormatting>
  <conditionalFormatting sqref="AF115">
    <cfRule type="iconSet" priority="106">
      <iconSet>
        <cfvo type="percent" val="0"/>
        <cfvo type="num" val="80"/>
        <cfvo type="num" val="90"/>
      </iconSet>
    </cfRule>
    <cfRule type="iconSet" priority="107">
      <iconSet>
        <cfvo type="percent" val="0"/>
        <cfvo type="percent" val="80"/>
        <cfvo type="percent" val="90"/>
      </iconSet>
    </cfRule>
    <cfRule type="iconSet" priority="108">
      <iconSet>
        <cfvo type="percent" val="0"/>
        <cfvo type="num" val="80"/>
        <cfvo type="num" val="90"/>
      </iconSet>
    </cfRule>
  </conditionalFormatting>
  <conditionalFormatting sqref="AE115">
    <cfRule type="iconSet" priority="102">
      <iconSet>
        <cfvo type="percent" val="0"/>
        <cfvo type="num" val="60"/>
        <cfvo type="num" val="85" gte="0"/>
      </iconSet>
    </cfRule>
  </conditionalFormatting>
  <conditionalFormatting sqref="AG115">
    <cfRule type="iconSet" priority="98">
      <iconSet>
        <cfvo type="percent" val="0"/>
        <cfvo type="num" val="80"/>
        <cfvo type="num" val="90"/>
      </iconSet>
    </cfRule>
    <cfRule type="iconSet" priority="99">
      <iconSet>
        <cfvo type="percent" val="0"/>
        <cfvo type="percent" val="80"/>
        <cfvo type="percent" val="90"/>
      </iconSet>
    </cfRule>
    <cfRule type="iconSet" priority="100">
      <iconSet>
        <cfvo type="percent" val="0"/>
        <cfvo type="num" val="80"/>
        <cfvo type="num" val="90"/>
      </iconSet>
    </cfRule>
  </conditionalFormatting>
  <conditionalFormatting sqref="Y58 Y60:Y61">
    <cfRule type="iconSet" priority="94">
      <iconSet>
        <cfvo type="percent" val="0"/>
        <cfvo type="num" val="80"/>
        <cfvo type="num" val="90"/>
      </iconSet>
    </cfRule>
    <cfRule type="iconSet" priority="95">
      <iconSet>
        <cfvo type="percent" val="0"/>
        <cfvo type="percent" val="80"/>
        <cfvo type="percent" val="90"/>
      </iconSet>
    </cfRule>
    <cfRule type="iconSet" priority="96">
      <iconSet>
        <cfvo type="percent" val="0"/>
        <cfvo type="num" val="80"/>
        <cfvo type="num" val="90"/>
      </iconSet>
    </cfRule>
  </conditionalFormatting>
  <conditionalFormatting sqref="Y57">
    <cfRule type="iconSet" priority="90">
      <iconSet>
        <cfvo type="percent" val="0"/>
        <cfvo type="num" val="80"/>
        <cfvo type="num" val="90"/>
      </iconSet>
    </cfRule>
    <cfRule type="iconSet" priority="91">
      <iconSet>
        <cfvo type="percent" val="0"/>
        <cfvo type="percent" val="80"/>
        <cfvo type="percent" val="90"/>
      </iconSet>
    </cfRule>
    <cfRule type="iconSet" priority="92">
      <iconSet>
        <cfvo type="percent" val="0"/>
        <cfvo type="num" val="80"/>
        <cfvo type="num" val="90"/>
      </iconSet>
    </cfRule>
  </conditionalFormatting>
  <conditionalFormatting sqref="P57">
    <cfRule type="iconSet" priority="89">
      <iconSet>
        <cfvo type="percent" val="0"/>
        <cfvo type="num" val="80"/>
        <cfvo type="num" val="90"/>
      </iconSet>
    </cfRule>
  </conditionalFormatting>
  <conditionalFormatting sqref="P58">
    <cfRule type="iconSet" priority="88">
      <iconSet>
        <cfvo type="percent" val="0"/>
        <cfvo type="num" val="80"/>
        <cfvo type="num" val="90"/>
      </iconSet>
    </cfRule>
  </conditionalFormatting>
  <conditionalFormatting sqref="P59">
    <cfRule type="iconSet" priority="87">
      <iconSet reverse="1">
        <cfvo type="percent" val="0"/>
        <cfvo type="num" val="100" gte="0"/>
        <cfvo type="num" val="101" gte="0"/>
      </iconSet>
    </cfRule>
  </conditionalFormatting>
  <conditionalFormatting sqref="M59">
    <cfRule type="iconSet" priority="82">
      <iconSet reverse="1">
        <cfvo type="percent" val="0"/>
        <cfvo type="num" val="100" gte="0"/>
        <cfvo type="num" val="101" gte="0"/>
      </iconSet>
    </cfRule>
  </conditionalFormatting>
  <conditionalFormatting sqref="P60">
    <cfRule type="iconSet" priority="81">
      <iconSet>
        <cfvo type="percent" val="0"/>
        <cfvo type="num" val="80"/>
        <cfvo type="num" val="90"/>
      </iconSet>
    </cfRule>
  </conditionalFormatting>
  <conditionalFormatting sqref="M61">
    <cfRule type="iconSet" priority="80">
      <iconSet reverse="1">
        <cfvo type="percent" val="0"/>
        <cfvo type="num" val="100" gte="0"/>
        <cfvo type="num" val="101" gte="0"/>
      </iconSet>
    </cfRule>
  </conditionalFormatting>
  <conditionalFormatting sqref="M120">
    <cfRule type="iconSet" priority="79">
      <iconSet>
        <cfvo type="percent" val="0"/>
        <cfvo type="num" val="94.99" gte="0"/>
        <cfvo type="num" val="95"/>
      </iconSet>
    </cfRule>
  </conditionalFormatting>
  <conditionalFormatting sqref="M119">
    <cfRule type="iconSet" priority="78">
      <iconSet>
        <cfvo type="percent" val="0"/>
        <cfvo type="num" val="80"/>
        <cfvo type="num" val="90"/>
      </iconSet>
    </cfRule>
  </conditionalFormatting>
  <conditionalFormatting sqref="M118">
    <cfRule type="iconSet" priority="74">
      <iconSet>
        <cfvo type="percent" val="0"/>
        <cfvo type="num" val="80"/>
        <cfvo type="num" val="90"/>
      </iconSet>
    </cfRule>
    <cfRule type="iconSet" priority="75">
      <iconSet>
        <cfvo type="percent" val="0"/>
        <cfvo type="percent" val="80"/>
        <cfvo type="percent" val="90"/>
      </iconSet>
    </cfRule>
    <cfRule type="iconSet" priority="76">
      <iconSet>
        <cfvo type="percent" val="0"/>
        <cfvo type="num" val="80"/>
        <cfvo type="num" val="90"/>
      </iconSet>
    </cfRule>
  </conditionalFormatting>
  <conditionalFormatting sqref="M91">
    <cfRule type="iconSet" priority="73">
      <iconSet reverse="1">
        <cfvo type="percent" val="0"/>
        <cfvo type="num" val="100" gte="0"/>
        <cfvo type="num" val="101" gte="0"/>
      </iconSet>
    </cfRule>
  </conditionalFormatting>
  <conditionalFormatting sqref="M92">
    <cfRule type="iconSet" priority="72">
      <iconSet reverse="1">
        <cfvo type="percent" val="0"/>
        <cfvo type="num" val="100" gte="0"/>
        <cfvo type="num" val="101" gte="0"/>
      </iconSet>
    </cfRule>
  </conditionalFormatting>
  <conditionalFormatting sqref="Z119:Z120">
    <cfRule type="iconSet" priority="71">
      <iconSet>
        <cfvo type="percent" val="0"/>
        <cfvo type="num" val="60"/>
        <cfvo type="num" val="85" gte="0"/>
      </iconSet>
    </cfRule>
  </conditionalFormatting>
  <conditionalFormatting sqref="Z91">
    <cfRule type="iconSet" priority="70">
      <iconSet>
        <cfvo type="percent" val="0"/>
        <cfvo type="num" val="60"/>
        <cfvo type="num" val="85" gte="0"/>
      </iconSet>
    </cfRule>
  </conditionalFormatting>
  <conditionalFormatting sqref="Z57">
    <cfRule type="iconSet" priority="68">
      <iconSet>
        <cfvo type="percent" val="0"/>
        <cfvo type="num" val="80"/>
        <cfvo type="num" val="90"/>
      </iconSet>
    </cfRule>
  </conditionalFormatting>
  <conditionalFormatting sqref="Z58">
    <cfRule type="iconSet" priority="67">
      <iconSet>
        <cfvo type="percent" val="0"/>
        <cfvo type="num" val="80"/>
        <cfvo type="num" val="90"/>
      </iconSet>
    </cfRule>
  </conditionalFormatting>
  <conditionalFormatting sqref="Z59">
    <cfRule type="iconSet" priority="66">
      <iconSet>
        <cfvo type="percent" val="0"/>
        <cfvo type="num" val="80"/>
        <cfvo type="num" val="90"/>
      </iconSet>
    </cfRule>
  </conditionalFormatting>
  <conditionalFormatting sqref="Z60">
    <cfRule type="iconSet" priority="65">
      <iconSet>
        <cfvo type="percent" val="0"/>
        <cfvo type="num" val="80"/>
        <cfvo type="num" val="90"/>
      </iconSet>
    </cfRule>
  </conditionalFormatting>
  <conditionalFormatting sqref="Z61">
    <cfRule type="iconSet" priority="64">
      <iconSet>
        <cfvo type="percent" val="0"/>
        <cfvo type="num" val="80"/>
        <cfvo type="num" val="90"/>
      </iconSet>
    </cfRule>
  </conditionalFormatting>
  <conditionalFormatting sqref="Y59">
    <cfRule type="iconSet" priority="51">
      <iconSet>
        <cfvo type="percent" val="0"/>
        <cfvo type="num" val="20"/>
        <cfvo type="num" val="30"/>
      </iconSet>
    </cfRule>
    <cfRule type="iconSet" priority="52">
      <iconSet>
        <cfvo type="percent" val="0"/>
        <cfvo type="num" val="30"/>
        <cfvo type="num" val="40"/>
      </iconSet>
    </cfRule>
    <cfRule type="iconSet" priority="53">
      <iconSet>
        <cfvo type="percent" val="0"/>
        <cfvo type="num" val="30"/>
        <cfvo type="num" val="50"/>
      </iconSet>
    </cfRule>
    <cfRule type="iconSet" priority="54">
      <iconSet>
        <cfvo type="percent" val="0"/>
        <cfvo type="num" val="50"/>
        <cfvo type="num" val="90"/>
      </iconSet>
    </cfRule>
    <cfRule type="iconSet" priority="55">
      <iconSet>
        <cfvo type="percent" val="0"/>
        <cfvo type="num" val="80"/>
        <cfvo type="num" val="90"/>
      </iconSet>
    </cfRule>
    <cfRule type="iconSet" priority="56">
      <iconSet>
        <cfvo type="percent" val="0"/>
        <cfvo type="percent" val="80"/>
        <cfvo type="percent" val="90"/>
      </iconSet>
    </cfRule>
    <cfRule type="iconSet" priority="57">
      <iconSet>
        <cfvo type="percent" val="0"/>
        <cfvo type="num" val="80"/>
        <cfvo type="num" val="90"/>
      </iconSet>
    </cfRule>
  </conditionalFormatting>
  <conditionalFormatting sqref="N112">
    <cfRule type="iconSet" priority="46">
      <iconSet>
        <cfvo type="percent" val="0"/>
        <cfvo type="num" val="-40"/>
        <cfvo type="num" val="-20"/>
      </iconSet>
    </cfRule>
  </conditionalFormatting>
  <conditionalFormatting sqref="O112">
    <cfRule type="iconSet" priority="44">
      <iconSet>
        <cfvo type="percent" val="0"/>
        <cfvo type="num" val="0"/>
        <cfvo type="num" val="9"/>
      </iconSet>
    </cfRule>
  </conditionalFormatting>
  <conditionalFormatting sqref="Y112">
    <cfRule type="iconSet" priority="43">
      <iconSet>
        <cfvo type="percent" val="0"/>
        <cfvo type="num" val="0"/>
        <cfvo type="num" val="9"/>
      </iconSet>
    </cfRule>
  </conditionalFormatting>
  <conditionalFormatting sqref="AE112">
    <cfRule type="iconSet" priority="42">
      <iconSet>
        <cfvo type="percent" val="0"/>
        <cfvo type="num" val="0"/>
        <cfvo type="num" val="9"/>
      </iconSet>
    </cfRule>
  </conditionalFormatting>
  <conditionalFormatting sqref="M113">
    <cfRule type="iconSet" priority="20">
      <iconSet reverse="1">
        <cfvo type="percent" val="0"/>
        <cfvo type="num" val="0"/>
        <cfvo type="num" val="0"/>
      </iconSet>
    </cfRule>
    <cfRule type="iconSet" priority="21">
      <iconSet>
        <cfvo type="percent" val="0"/>
        <cfvo type="num" val="-280"/>
        <cfvo type="num" val="-270"/>
      </iconSet>
    </cfRule>
    <cfRule type="iconSet" priority="25">
      <iconSet>
        <cfvo type="percent" val="0"/>
        <cfvo type="num" val="-300"/>
        <cfvo type="num" val="0"/>
      </iconSet>
    </cfRule>
    <cfRule type="iconSet" priority="31">
      <iconSet>
        <cfvo type="percent" val="0"/>
        <cfvo type="num" val="-500"/>
        <cfvo type="num" val="-400"/>
      </iconSet>
    </cfRule>
    <cfRule type="iconSet" priority="33">
      <iconSet>
        <cfvo type="percent" val="0"/>
        <cfvo type="num" val="-100"/>
        <cfvo type="num" val="-10"/>
      </iconSet>
    </cfRule>
    <cfRule type="iconSet" priority="34">
      <iconSet>
        <cfvo type="percent" val="0"/>
        <cfvo type="num" val="-500"/>
        <cfvo type="num" val="-100"/>
      </iconSet>
    </cfRule>
    <cfRule type="iconSet" priority="41">
      <iconSet>
        <cfvo type="percent" val="0"/>
        <cfvo type="num" val="-3"/>
        <cfvo type="num" val="-1"/>
      </iconSet>
    </cfRule>
  </conditionalFormatting>
  <conditionalFormatting sqref="N113">
    <cfRule type="iconSet" priority="22">
      <iconSet>
        <cfvo type="percent" val="0"/>
        <cfvo type="num" val="-80"/>
        <cfvo type="num" val="-70"/>
      </iconSet>
    </cfRule>
    <cfRule type="iconSet" priority="23">
      <iconSet>
        <cfvo type="percent" val="0"/>
        <cfvo type="num" val="-80"/>
        <cfvo type="num" val="-50"/>
      </iconSet>
    </cfRule>
    <cfRule type="iconSet" priority="36">
      <iconSet>
        <cfvo type="percent" val="0"/>
        <cfvo type="num" val="-140"/>
        <cfvo type="num" val="-100"/>
      </iconSet>
    </cfRule>
  </conditionalFormatting>
  <conditionalFormatting sqref="R112">
    <cfRule type="iconSet" priority="26">
      <iconSet>
        <cfvo type="percent" val="0"/>
        <cfvo type="num" val="-300"/>
        <cfvo type="num" val="0"/>
      </iconSet>
    </cfRule>
    <cfRule type="iconSet" priority="28">
      <iconSet>
        <cfvo type="percent" val="0"/>
        <cfvo type="num" val="-50"/>
        <cfvo type="num" val="0"/>
      </iconSet>
    </cfRule>
    <cfRule type="iconSet" priority="30">
      <iconSet>
        <cfvo type="percent" val="0"/>
        <cfvo type="num" val="60"/>
        <cfvo type="num" val="85" gte="0"/>
      </iconSet>
    </cfRule>
  </conditionalFormatting>
  <conditionalFormatting sqref="R112">
    <cfRule type="iconSet" priority="29">
      <iconSet>
        <cfvo type="percent" val="0"/>
        <cfvo type="num" val="-40"/>
        <cfvo type="num" val="-20"/>
      </iconSet>
    </cfRule>
  </conditionalFormatting>
  <conditionalFormatting sqref="O113">
    <cfRule type="iconSet" priority="19">
      <iconSet>
        <cfvo type="percent" val="0"/>
        <cfvo type="num" val="60"/>
        <cfvo type="num" val="85" gte="0"/>
      </iconSet>
    </cfRule>
  </conditionalFormatting>
  <conditionalFormatting sqref="O113">
    <cfRule type="iconSet" priority="18">
      <iconSet>
        <cfvo type="percent" val="0"/>
        <cfvo type="num" val="0"/>
        <cfvo type="num" val="9"/>
      </iconSet>
    </cfRule>
  </conditionalFormatting>
  <conditionalFormatting sqref="Y113">
    <cfRule type="iconSet" priority="17">
      <iconSet>
        <cfvo type="percent" val="0"/>
        <cfvo type="num" val="60"/>
        <cfvo type="num" val="85" gte="0"/>
      </iconSet>
    </cfRule>
  </conditionalFormatting>
  <conditionalFormatting sqref="Y113">
    <cfRule type="iconSet" priority="10">
      <iconSet reverse="1">
        <cfvo type="percent" val="0"/>
        <cfvo type="num" val="0"/>
        <cfvo type="num" val="0"/>
      </iconSet>
    </cfRule>
    <cfRule type="iconSet" priority="11">
      <iconSet>
        <cfvo type="percent" val="0"/>
        <cfvo type="num" val="-280"/>
        <cfvo type="num" val="-270"/>
      </iconSet>
    </cfRule>
    <cfRule type="iconSet" priority="12">
      <iconSet>
        <cfvo type="percent" val="0"/>
        <cfvo type="num" val="-300"/>
        <cfvo type="num" val="0"/>
      </iconSet>
    </cfRule>
    <cfRule type="iconSet" priority="13">
      <iconSet>
        <cfvo type="percent" val="0"/>
        <cfvo type="num" val="-500"/>
        <cfvo type="num" val="-400"/>
      </iconSet>
    </cfRule>
    <cfRule type="iconSet" priority="14">
      <iconSet>
        <cfvo type="percent" val="0"/>
        <cfvo type="num" val="-100"/>
        <cfvo type="num" val="-10"/>
      </iconSet>
    </cfRule>
    <cfRule type="iconSet" priority="15">
      <iconSet>
        <cfvo type="percent" val="0"/>
        <cfvo type="num" val="-500"/>
        <cfvo type="num" val="-100"/>
      </iconSet>
    </cfRule>
    <cfRule type="iconSet" priority="16">
      <iconSet>
        <cfvo type="percent" val="0"/>
        <cfvo type="num" val="-3"/>
        <cfvo type="num" val="-1"/>
      </iconSet>
    </cfRule>
  </conditionalFormatting>
  <conditionalFormatting sqref="AE113">
    <cfRule type="iconSet" priority="9">
      <iconSet>
        <cfvo type="percent" val="0"/>
        <cfvo type="num" val="60"/>
        <cfvo type="num" val="85" gte="0"/>
      </iconSet>
    </cfRule>
  </conditionalFormatting>
  <conditionalFormatting sqref="AE113">
    <cfRule type="iconSet" priority="2">
      <iconSet reverse="1">
        <cfvo type="percent" val="0"/>
        <cfvo type="num" val="0"/>
        <cfvo type="num" val="0"/>
      </iconSet>
    </cfRule>
    <cfRule type="iconSet" priority="3">
      <iconSet>
        <cfvo type="percent" val="0"/>
        <cfvo type="num" val="-280"/>
        <cfvo type="num" val="-270"/>
      </iconSet>
    </cfRule>
    <cfRule type="iconSet" priority="4">
      <iconSet>
        <cfvo type="percent" val="0"/>
        <cfvo type="num" val="-300"/>
        <cfvo type="num" val="0"/>
      </iconSet>
    </cfRule>
    <cfRule type="iconSet" priority="5">
      <iconSet>
        <cfvo type="percent" val="0"/>
        <cfvo type="num" val="-500"/>
        <cfvo type="num" val="-400"/>
      </iconSet>
    </cfRule>
    <cfRule type="iconSet" priority="6">
      <iconSet>
        <cfvo type="percent" val="0"/>
        <cfvo type="num" val="-100"/>
        <cfvo type="num" val="-10"/>
      </iconSet>
    </cfRule>
    <cfRule type="iconSet" priority="7">
      <iconSet>
        <cfvo type="percent" val="0"/>
        <cfvo type="num" val="-500"/>
        <cfvo type="num" val="-100"/>
      </iconSet>
    </cfRule>
    <cfRule type="iconSet" priority="8">
      <iconSet>
        <cfvo type="percent" val="0"/>
        <cfvo type="num" val="-3"/>
        <cfvo type="num" val="-1"/>
      </iconSet>
    </cfRule>
  </conditionalFormatting>
  <conditionalFormatting sqref="N114">
    <cfRule type="iconSet" priority="1">
      <iconSet>
        <cfvo type="percent" val="0"/>
        <cfvo type="num" val="0"/>
        <cfvo type="num" val="30"/>
      </iconSet>
    </cfRule>
  </conditionalFormatting>
  <dataValidations count="2">
    <dataValidation type="list" allowBlank="1" sqref="K8 K10 K12 K14 K16 K19 K21 K23 K25 K36 K38 K42 K45 K86:K89 K27:K29 K31:K34 K97:K117">
      <formula1>FRECUENCIA</formula1>
    </dataValidation>
    <dataValidation type="list" allowBlank="1" sqref="A6:A25 A75:A89 A36 A38 A40 A54 A42:A52 A31:A34 A27:A29 A56:A64 A66:A72 A91:A120">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183" scale="20" orientation="landscape" r:id="rId1"/>
  <colBreaks count="1" manualBreakCount="1">
    <brk id="33" max="65" man="1"/>
  </colBreaks>
  <ignoredErrors>
    <ignoredError sqref="Y31:AE31 Y65:AE65 Z64:AE64 Y73:Z74 AA72 AC72 AE72 Z72 Y71:AE71 Y85:AE85 AA91:AE91 Y93:AE93 AA92:AE92 Y95:AE95 Z94:AE94 Z96:AE96 Z88:AE88 Z86:AE86 Z87:AE87 Y90:AE90 Z89:AE89 Y80:AE80 Y78:AE78 Y82:AE83 Z77:AE77 Z79:AE79 Z81:AE81 Z84:AE84 Y76:AE76 Z75:AE75 Y69:AE69 Z68:AE68 Z70:AE70 Z62:AE62 Z63:AE63 AA118:AE120" evalError="1"/>
    <ignoredError sqref="Y63:Y64 Y72 Y91:Y92 Y94 Y96 AA97:AE97 Y86:Y89 Y77 Y79 Y81 Y84 Y75 Y68 Y70 Y62 Y118:Y120" evalError="1" formulaRange="1"/>
    <ignoredError sqref="Y97:Z97 Y57:Y58 Y60:Y61"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1194" id="{BEB1CD56-7AED-488F-A59D-46CB8C3382F1}">
            <x14:iconSet custom="1">
              <x14:cfvo type="percent">
                <xm:f>0</xm:f>
              </x14:cfvo>
              <x14:cfvo type="num">
                <xm:f>80</xm:f>
              </x14:cfvo>
              <x14:cfvo type="num">
                <xm:f>90</xm:f>
              </x14:cfvo>
              <x14:cfIcon iconSet="3Symbols" iconId="0"/>
              <x14:cfIcon iconSet="3Symbols" iconId="1"/>
              <x14:cfIcon iconSet="3Symbols" iconId="2"/>
            </x14:iconSet>
          </x14:cfRule>
          <xm:sqref>M6</xm:sqref>
        </x14:conditionalFormatting>
        <x14:conditionalFormatting xmlns:xm="http://schemas.microsoft.com/office/excel/2006/main">
          <x14:cfRule type="iconSet" priority="1155" id="{B3D7B3C3-6D7F-407A-9B31-D32D064E76A6}">
            <x14:iconSet custom="1">
              <x14:cfvo type="percent">
                <xm:f>0</xm:f>
              </x14:cfvo>
              <x14:cfvo type="num">
                <xm:f>80</xm:f>
              </x14:cfvo>
              <x14:cfvo type="num">
                <xm:f>90</xm:f>
              </x14:cfvo>
              <x14:cfIcon iconSet="3Symbols" iconId="0"/>
              <x14:cfIcon iconSet="3Symbols" iconId="1"/>
              <x14:cfIcon iconSet="3Symbols" iconId="2"/>
            </x14:iconSet>
          </x14:cfRule>
          <xm:sqref>M34</xm:sqref>
        </x14:conditionalFormatting>
        <x14:conditionalFormatting xmlns:xm="http://schemas.microsoft.com/office/excel/2006/main">
          <x14:cfRule type="iconSet" priority="1139" id="{27074B5A-B619-4762-9865-A1BF62E32A4B}">
            <x14:iconSet custom="1">
              <x14:cfvo type="percent">
                <xm:f>0</xm:f>
              </x14:cfvo>
              <x14:cfvo type="num">
                <xm:f>80</xm:f>
              </x14:cfvo>
              <x14:cfvo type="num">
                <xm:f>90</xm:f>
              </x14:cfvo>
              <x14:cfIcon iconSet="3Symbols" iconId="0"/>
              <x14:cfIcon iconSet="3Symbols" iconId="1"/>
              <x14:cfIcon iconSet="3Symbols" iconId="2"/>
            </x14:iconSet>
          </x14:cfRule>
          <xm:sqref>M16</xm:sqref>
        </x14:conditionalFormatting>
        <x14:conditionalFormatting xmlns:xm="http://schemas.microsoft.com/office/excel/2006/main">
          <x14:cfRule type="iconSet" priority="1107" id="{C689A7F6-577B-49BA-89E1-B46B68E6BB8D}">
            <x14:iconSet custom="1">
              <x14:cfvo type="percent">
                <xm:f>0</xm:f>
              </x14:cfvo>
              <x14:cfvo type="num">
                <xm:f>80</xm:f>
              </x14:cfvo>
              <x14:cfvo type="num">
                <xm:f>90</xm:f>
              </x14:cfvo>
              <x14:cfIcon iconSet="3Symbols" iconId="0"/>
              <x14:cfIcon iconSet="3Symbols" iconId="1"/>
              <x14:cfIcon iconSet="3Symbols" iconId="2"/>
            </x14:iconSet>
          </x14:cfRule>
          <xm:sqref>M25</xm:sqref>
        </x14:conditionalFormatting>
        <x14:conditionalFormatting xmlns:xm="http://schemas.microsoft.com/office/excel/2006/main">
          <x14:cfRule type="iconSet" priority="1043" id="{16AC8492-A76E-4BFE-A823-D26CDA7B072A}">
            <x14:iconSet custom="1">
              <x14:cfvo type="percent">
                <xm:f>0</xm:f>
              </x14:cfvo>
              <x14:cfvo type="num">
                <xm:f>80</xm:f>
              </x14:cfvo>
              <x14:cfvo type="num">
                <xm:f>90</xm:f>
              </x14:cfvo>
              <x14:cfIcon iconSet="3Symbols" iconId="0"/>
              <x14:cfIcon iconSet="3Symbols" iconId="1"/>
              <x14:cfIcon iconSet="3Symbols" iconId="2"/>
            </x14:iconSet>
          </x14:cfRule>
          <xm:sqref>M27</xm:sqref>
        </x14:conditionalFormatting>
        <x14:conditionalFormatting xmlns:xm="http://schemas.microsoft.com/office/excel/2006/main">
          <x14:cfRule type="iconSet" priority="1299" id="{0068DF05-8AE4-4883-84BF-4F1A109EAEC8}">
            <x14:iconSet custom="1">
              <x14:cfvo type="percent">
                <xm:f>0</xm:f>
              </x14:cfvo>
              <x14:cfvo type="num">
                <xm:f>80</xm:f>
              </x14:cfvo>
              <x14:cfvo type="num">
                <xm:f>90</xm:f>
              </x14:cfvo>
              <x14:cfIcon iconSet="3Symbols" iconId="0"/>
              <x14:cfIcon iconSet="3Symbols" iconId="1"/>
              <x14:cfIcon iconSet="3Symbols" iconId="2"/>
            </x14:iconSet>
          </x14:cfRule>
          <xm:sqref>M36 M8 M28 M31:M32 M38</xm:sqref>
        </x14:conditionalFormatting>
        <x14:conditionalFormatting xmlns:xm="http://schemas.microsoft.com/office/excel/2006/main">
          <x14:cfRule type="iconSet" priority="1305" id="{D51C64C9-4C8C-4771-9C60-0EAB6DD0830D}">
            <x14:iconSet custom="1">
              <x14:cfvo type="percent">
                <xm:f>0</xm:f>
              </x14:cfvo>
              <x14:cfvo type="num">
                <xm:f>80</xm:f>
              </x14:cfvo>
              <x14:cfvo type="num">
                <xm:f>90</xm:f>
              </x14:cfvo>
              <x14:cfIcon iconSet="3Symbols" iconId="0"/>
              <x14:cfIcon iconSet="3Symbols" iconId="1"/>
              <x14:cfIcon iconSet="3Symbols" iconId="2"/>
            </x14:iconSet>
          </x14:cfRule>
          <xm:sqref>S28 S31</xm:sqref>
        </x14:conditionalFormatting>
        <x14:conditionalFormatting xmlns:xm="http://schemas.microsoft.com/office/excel/2006/main">
          <x14:cfRule type="iconSet" priority="944" id="{515BBF24-A927-4242-9DA3-3FBC2BD825A8}">
            <x14:iconSet custom="1">
              <x14:cfvo type="percent">
                <xm:f>0</xm:f>
              </x14:cfvo>
              <x14:cfvo type="num">
                <xm:f>80</xm:f>
              </x14:cfvo>
              <x14:cfvo type="num">
                <xm:f>90</xm:f>
              </x14:cfvo>
              <x14:cfIcon iconSet="3Symbols" iconId="0"/>
              <x14:cfIcon iconSet="3Symbols" iconId="1"/>
              <x14:cfIcon iconSet="3Symbols" iconId="2"/>
            </x14:iconSet>
          </x14:cfRule>
          <xm:sqref>M12</xm:sqref>
        </x14:conditionalFormatting>
        <x14:conditionalFormatting xmlns:xm="http://schemas.microsoft.com/office/excel/2006/main">
          <x14:cfRule type="iconSet" priority="932" id="{8B4F767D-5F1C-45BD-9817-17364B16FA90}">
            <x14:iconSet custom="1">
              <x14:cfvo type="percent">
                <xm:f>0</xm:f>
              </x14:cfvo>
              <x14:cfvo type="num">
                <xm:f>80</xm:f>
              </x14:cfvo>
              <x14:cfvo type="num">
                <xm:f>90</xm:f>
              </x14:cfvo>
              <x14:cfIcon iconSet="3Symbols" iconId="0"/>
              <x14:cfIcon iconSet="3Symbols" iconId="1"/>
              <x14:cfIcon iconSet="3Symbols" iconId="2"/>
            </x14:iconSet>
          </x14:cfRule>
          <xm:sqref>M10</xm:sqref>
        </x14:conditionalFormatting>
        <x14:conditionalFormatting xmlns:xm="http://schemas.microsoft.com/office/excel/2006/main">
          <x14:cfRule type="iconSet" priority="956" id="{BB9BF47F-F4E1-4D5E-BA07-C129E02BB099}">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922" id="{0BAB4B69-56BD-4DBD-A18E-B6C17978DB89}">
            <x14:iconSet custom="1">
              <x14:cfvo type="percent">
                <xm:f>0</xm:f>
              </x14:cfvo>
              <x14:cfvo type="num">
                <xm:f>80</xm:f>
              </x14:cfvo>
              <x14:cfvo type="num">
                <xm:f>90</xm:f>
              </x14:cfvo>
              <x14:cfIcon iconSet="3Symbols" iconId="0"/>
              <x14:cfIcon iconSet="3Symbols" iconId="1"/>
              <x14:cfIcon iconSet="3Symbols" iconId="2"/>
            </x14:iconSet>
          </x14:cfRule>
          <xm:sqref>AC10 AA10 Y10 Y12 AA12 AC12</xm:sqref>
        </x14:conditionalFormatting>
        <x14:conditionalFormatting xmlns:xm="http://schemas.microsoft.com/office/excel/2006/main">
          <x14:cfRule type="iconSet" priority="918" id="{724151DE-103F-4AE4-BFA1-7BA2B48CDD0C}">
            <x14:iconSet custom="1">
              <x14:cfvo type="percent">
                <xm:f>0</xm:f>
              </x14:cfvo>
              <x14:cfvo type="num">
                <xm:f>80</xm:f>
              </x14:cfvo>
              <x14:cfvo type="num">
                <xm:f>90</xm:f>
              </x14:cfvo>
              <x14:cfIcon iconSet="3Symbols" iconId="0"/>
              <x14:cfIcon iconSet="3Symbols" iconId="1"/>
              <x14:cfIcon iconSet="3Symbols" iconId="2"/>
            </x14:iconSet>
          </x14:cfRule>
          <xm:sqref>AD10 AB10 Z10 Z12 AB12 AD12</xm:sqref>
        </x14:conditionalFormatting>
        <x14:conditionalFormatting xmlns:xm="http://schemas.microsoft.com/office/excel/2006/main">
          <x14:cfRule type="iconSet" priority="884" id="{8268C34F-1A08-4497-BA67-220BA1FB46AF}">
            <x14:iconSet custom="1">
              <x14:cfvo type="percent">
                <xm:f>0</xm:f>
              </x14:cfvo>
              <x14:cfvo type="num">
                <xm:f>80</xm:f>
              </x14:cfvo>
              <x14:cfvo type="num">
                <xm:f>90</xm:f>
              </x14:cfvo>
              <x14:cfIcon iconSet="3Symbols" iconId="0"/>
              <x14:cfIcon iconSet="3Symbols" iconId="1"/>
              <x14:cfIcon iconSet="3Symbols" iconId="2"/>
            </x14:iconSet>
          </x14:cfRule>
          <xm:sqref>M21 M23</xm:sqref>
        </x14:conditionalFormatting>
        <x14:conditionalFormatting xmlns:xm="http://schemas.microsoft.com/office/excel/2006/main">
          <x14:cfRule type="iconSet" priority="872" id="{156FD6E3-1453-4BDD-99FB-C3EDC4014DA0}">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834" id="{A82BAD64-D670-4FE5-8F28-6051EE35EC35}">
            <x14:iconSet custom="1">
              <x14:cfvo type="percent">
                <xm:f>0</xm:f>
              </x14:cfvo>
              <x14:cfvo type="num">
                <xm:f>80</xm:f>
              </x14:cfvo>
              <x14:cfvo type="num">
                <xm:f>90</xm:f>
              </x14:cfvo>
              <x14:cfIcon iconSet="3Symbols" iconId="0"/>
              <x14:cfIcon iconSet="3Symbols" iconId="1"/>
              <x14:cfIcon iconSet="3Symbols" iconId="2"/>
            </x14:iconSet>
          </x14:cfRule>
          <xm:sqref>S6</xm:sqref>
        </x14:conditionalFormatting>
        <x14:conditionalFormatting xmlns:xm="http://schemas.microsoft.com/office/excel/2006/main">
          <x14:cfRule type="iconSet" priority="810" id="{3010F562-C04D-4900-A3B1-E13A642CD3C9}">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758" id="{409355BD-6A92-41BA-827A-73F15496C714}">
            <x14:iconSet custom="1">
              <x14:cfvo type="percent">
                <xm:f>0</xm:f>
              </x14:cfvo>
              <x14:cfvo type="num">
                <xm:f>80</xm:f>
              </x14:cfvo>
              <x14:cfvo type="num">
                <xm:f>90</xm:f>
              </x14:cfvo>
              <x14:cfIcon iconSet="3Symbols" iconId="0"/>
              <x14:cfIcon iconSet="3Symbols" iconId="1"/>
              <x14:cfIcon iconSet="3Symbols" iconId="2"/>
            </x14:iconSet>
          </x14:cfRule>
          <xm:sqref>Y23:AE23</xm:sqref>
        </x14:conditionalFormatting>
        <x14:conditionalFormatting xmlns:xm="http://schemas.microsoft.com/office/excel/2006/main">
          <x14:cfRule type="iconSet" priority="753" id="{665C686F-0055-424F-9BCF-20852B2224FE}">
            <x14:iconSet custom="1">
              <x14:cfvo type="percent">
                <xm:f>0</xm:f>
              </x14:cfvo>
              <x14:cfvo type="num">
                <xm:f>80</xm:f>
              </x14:cfvo>
              <x14:cfvo type="num">
                <xm:f>90</xm:f>
              </x14:cfvo>
              <x14:cfIcon iconSet="3Symbols" iconId="0"/>
              <x14:cfIcon iconSet="3Symbols" iconId="1"/>
              <x14:cfIcon iconSet="3Symbols" iconId="2"/>
            </x14:iconSet>
          </x14:cfRule>
          <xm:sqref>Y27 AA27 AC27</xm:sqref>
        </x14:conditionalFormatting>
        <x14:conditionalFormatting xmlns:xm="http://schemas.microsoft.com/office/excel/2006/main">
          <x14:cfRule type="iconSet" priority="754" id="{08734F7F-2F67-4866-AE95-AE40FEBEA60A}">
            <x14:iconSet custom="1">
              <x14:cfvo type="percent">
                <xm:f>0</xm:f>
              </x14:cfvo>
              <x14:cfvo type="num">
                <xm:f>80</xm:f>
              </x14:cfvo>
              <x14:cfvo type="num">
                <xm:f>90</xm:f>
              </x14:cfvo>
              <x14:cfIcon iconSet="3Symbols" iconId="0"/>
              <x14:cfIcon iconSet="3Symbols" iconId="1"/>
              <x14:cfIcon iconSet="3Symbols" iconId="2"/>
            </x14:iconSet>
          </x14:cfRule>
          <xm:sqref>Z27 AB27 AD27</xm:sqref>
        </x14:conditionalFormatting>
        <x14:conditionalFormatting xmlns:xm="http://schemas.microsoft.com/office/excel/2006/main">
          <x14:cfRule type="iconSet" priority="702" id="{9F110CBC-E45D-4CA2-944C-5EED6AD258EB}">
            <x14:iconSet custom="1">
              <x14:cfvo type="percent">
                <xm:f>0</xm:f>
              </x14:cfvo>
              <x14:cfvo type="num">
                <xm:f>80</xm:f>
              </x14:cfvo>
              <x14:cfvo type="num">
                <xm:f>90</xm:f>
              </x14:cfvo>
              <x14:cfIcon iconSet="3Symbols" iconId="0"/>
              <x14:cfIcon iconSet="3Symbols" iconId="1"/>
              <x14:cfIcon iconSet="3Symbols" iconId="2"/>
            </x14:iconSet>
          </x14:cfRule>
          <xm:sqref>AG33</xm:sqref>
        </x14:conditionalFormatting>
        <x14:conditionalFormatting xmlns:xm="http://schemas.microsoft.com/office/excel/2006/main">
          <x14:cfRule type="iconSet" priority="690" id="{863ECC5F-4E9A-422B-A995-3E116EA4C5D8}">
            <x14:iconSet custom="1">
              <x14:cfvo type="percent">
                <xm:f>0</xm:f>
              </x14:cfvo>
              <x14:cfvo type="num">
                <xm:f>80</xm:f>
              </x14:cfvo>
              <x14:cfvo type="num">
                <xm:f>90</xm:f>
              </x14:cfvo>
              <x14:cfIcon iconSet="3Symbols" iconId="0"/>
              <x14:cfIcon iconSet="3Symbols" iconId="1"/>
              <x14:cfIcon iconSet="3Symbols" iconId="2"/>
            </x14:iconSet>
          </x14:cfRule>
          <xm:sqref>AG87</xm:sqref>
        </x14:conditionalFormatting>
        <x14:conditionalFormatting xmlns:xm="http://schemas.microsoft.com/office/excel/2006/main">
          <x14:cfRule type="iconSet" priority="682" id="{B4899849-7199-470C-A27A-58624A4D0947}">
            <x14:iconSet custom="1">
              <x14:cfvo type="percent">
                <xm:f>0</xm:f>
              </x14:cfvo>
              <x14:cfvo type="num">
                <xm:f>80</xm:f>
              </x14:cfvo>
              <x14:cfvo type="num">
                <xm:f>90</xm:f>
              </x14:cfvo>
              <x14:cfIcon iconSet="3Symbols" iconId="0"/>
              <x14:cfIcon iconSet="3Symbols" iconId="1"/>
              <x14:cfIcon iconSet="3Symbols" iconId="2"/>
            </x14:iconSet>
          </x14:cfRule>
          <xm:sqref>AG88</xm:sqref>
        </x14:conditionalFormatting>
        <x14:conditionalFormatting xmlns:xm="http://schemas.microsoft.com/office/excel/2006/main">
          <x14:cfRule type="iconSet" priority="678" id="{B09B1694-AD3C-4F49-9E68-3B8B7A323886}">
            <x14:iconSet custom="1">
              <x14:cfvo type="percent">
                <xm:f>0</xm:f>
              </x14:cfvo>
              <x14:cfvo type="num">
                <xm:f>80</xm:f>
              </x14:cfvo>
              <x14:cfvo type="num">
                <xm:f>90</xm:f>
              </x14:cfvo>
              <x14:cfIcon iconSet="3Symbols" iconId="0"/>
              <x14:cfIcon iconSet="3Symbols" iconId="1"/>
              <x14:cfIcon iconSet="3Symbols" iconId="2"/>
            </x14:iconSet>
          </x14:cfRule>
          <xm:sqref>AG97</xm:sqref>
        </x14:conditionalFormatting>
        <x14:conditionalFormatting xmlns:xm="http://schemas.microsoft.com/office/excel/2006/main">
          <x14:cfRule type="iconSet" priority="670" id="{8BA491B1-59A7-4CDA-9555-C7DDFE28168B}">
            <x14:iconSet custom="1">
              <x14:cfvo type="percent">
                <xm:f>0</xm:f>
              </x14:cfvo>
              <x14:cfvo type="num">
                <xm:f>80</xm:f>
              </x14:cfvo>
              <x14:cfvo type="num">
                <xm:f>90</xm:f>
              </x14:cfvo>
              <x14:cfIcon iconSet="3Symbols" iconId="0"/>
              <x14:cfIcon iconSet="3Symbols" iconId="1"/>
              <x14:cfIcon iconSet="3Symbols" iconId="2"/>
            </x14:iconSet>
          </x14:cfRule>
          <xm:sqref>AG98</xm:sqref>
        </x14:conditionalFormatting>
        <x14:conditionalFormatting xmlns:xm="http://schemas.microsoft.com/office/excel/2006/main">
          <x14:cfRule type="iconSet" priority="646" id="{2572DA38-72C0-4175-8B44-E3F6615D68F6}">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638" id="{F45A5FBC-97DD-4E01-B174-E75A4A1B3757}">
            <x14:iconSet custom="1">
              <x14:cfvo type="percent">
                <xm:f>0</xm:f>
              </x14:cfvo>
              <x14:cfvo type="num">
                <xm:f>80</xm:f>
              </x14:cfvo>
              <x14:cfvo type="num">
                <xm:f>90</xm:f>
              </x14:cfvo>
              <x14:cfIcon iconSet="3Symbols" iconId="0"/>
              <x14:cfIcon iconSet="3Symbols" iconId="1"/>
              <x14:cfIcon iconSet="3Symbols" iconId="2"/>
            </x14:iconSet>
          </x14:cfRule>
          <xm:sqref>AG100</xm:sqref>
        </x14:conditionalFormatting>
        <x14:conditionalFormatting xmlns:xm="http://schemas.microsoft.com/office/excel/2006/main">
          <x14:cfRule type="iconSet" priority="626" id="{D29632CB-A537-4483-A080-3261B1945034}">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614" id="{24A7561C-34F5-4C8D-A72F-E74FC5C4D3E1}">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610" id="{1EBD67E6-1DA1-419B-9876-D67A2EC28B0E}">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606" id="{EF9346AC-3608-41B3-9D65-BE441B5106A3}">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602" id="{7B6048E3-F52D-4E1F-BAB0-84C71793A57D}">
            <x14:iconSet custom="1">
              <x14:cfvo type="percent">
                <xm:f>0</xm:f>
              </x14:cfvo>
              <x14:cfvo type="num">
                <xm:f>80</xm:f>
              </x14:cfvo>
              <x14:cfvo type="num">
                <xm:f>90</xm:f>
              </x14:cfvo>
              <x14:cfIcon iconSet="3Symbols" iconId="0"/>
              <x14:cfIcon iconSet="3Symbols" iconId="1"/>
              <x14:cfIcon iconSet="3Symbols" iconId="2"/>
            </x14:iconSet>
          </x14:cfRule>
          <xm:sqref>AG106</xm:sqref>
        </x14:conditionalFormatting>
        <x14:conditionalFormatting xmlns:xm="http://schemas.microsoft.com/office/excel/2006/main">
          <x14:cfRule type="iconSet" priority="594" id="{D030F70C-E3B2-4706-BAEE-D7CC4EEDEC08}">
            <x14:iconSet custom="1">
              <x14:cfvo type="percent">
                <xm:f>0</xm:f>
              </x14:cfvo>
              <x14:cfvo type="num">
                <xm:f>80</xm:f>
              </x14:cfvo>
              <x14:cfvo type="num">
                <xm:f>90</xm:f>
              </x14:cfvo>
              <x14:cfIcon iconSet="3Symbols" iconId="0"/>
              <x14:cfIcon iconSet="3Symbols" iconId="1"/>
              <x14:cfIcon iconSet="3Symbols" iconId="2"/>
            </x14:iconSet>
          </x14:cfRule>
          <xm:sqref>AG108</xm:sqref>
        </x14:conditionalFormatting>
        <x14:conditionalFormatting xmlns:xm="http://schemas.microsoft.com/office/excel/2006/main">
          <x14:cfRule type="iconSet" priority="1830" id="{EC1EE539-8FF8-4F14-8BDE-154981480B25}">
            <x14:iconSet custom="1">
              <x14:cfvo type="percent">
                <xm:f>0</xm:f>
              </x14:cfvo>
              <x14:cfvo type="num">
                <xm:f>80</xm:f>
              </x14:cfvo>
              <x14:cfvo type="num">
                <xm:f>90</xm:f>
              </x14:cfvo>
              <x14:cfIcon iconSet="3Symbols" iconId="0"/>
              <x14:cfIcon iconSet="3Symbols" iconId="1"/>
              <x14:cfIcon iconSet="3Symbols" iconId="2"/>
            </x14:iconSet>
          </x14:cfRule>
          <xm:sqref>Z14:AF14 AH14:AK14</xm:sqref>
        </x14:conditionalFormatting>
        <x14:conditionalFormatting xmlns:xm="http://schemas.microsoft.com/office/excel/2006/main">
          <x14:cfRule type="iconSet" priority="1832" id="{D3F14EF7-3E89-4E5F-B0A7-B599F8FEFAF4}">
            <x14:iconSet custom="1">
              <x14:cfvo type="percent">
                <xm:f>0</xm:f>
              </x14:cfvo>
              <x14:cfvo type="num">
                <xm:f>80</xm:f>
              </x14:cfvo>
              <x14:cfvo type="num">
                <xm:f>90</xm:f>
              </x14:cfvo>
              <x14:cfIcon iconSet="3Symbols" iconId="0"/>
              <x14:cfIcon iconSet="3Symbols" iconId="1"/>
              <x14:cfIcon iconSet="3Symbols" iconId="2"/>
            </x14:iconSet>
          </x14:cfRule>
          <xm:sqref>Y16:AK16</xm:sqref>
        </x14:conditionalFormatting>
        <x14:conditionalFormatting xmlns:xm="http://schemas.microsoft.com/office/excel/2006/main">
          <x14:cfRule type="iconSet" priority="1834" id="{4340C809-8423-46E4-97A2-417960B5F0E9}">
            <x14:iconSet custom="1">
              <x14:cfvo type="percent">
                <xm:f>0</xm:f>
              </x14:cfvo>
              <x14:cfvo type="num">
                <xm:f>80</xm:f>
              </x14:cfvo>
              <x14:cfvo type="num">
                <xm:f>90</xm:f>
              </x14:cfvo>
              <x14:cfIcon iconSet="3Symbols" iconId="0"/>
              <x14:cfIcon iconSet="3Symbols" iconId="1"/>
              <x14:cfIcon iconSet="3Symbols" iconId="2"/>
            </x14:iconSet>
          </x14:cfRule>
          <xm:sqref>Y19:AK19</xm:sqref>
        </x14:conditionalFormatting>
        <x14:conditionalFormatting xmlns:xm="http://schemas.microsoft.com/office/excel/2006/main">
          <x14:cfRule type="iconSet" priority="1836" id="{9E305101-B837-4C79-A122-0101403C31C8}">
            <x14:iconSet custom="1">
              <x14:cfvo type="percent">
                <xm:f>0</xm:f>
              </x14:cfvo>
              <x14:cfvo type="num">
                <xm:f>80</xm:f>
              </x14:cfvo>
              <x14:cfvo type="num">
                <xm:f>90</xm:f>
              </x14:cfvo>
              <x14:cfIcon iconSet="3Symbols" iconId="0"/>
              <x14:cfIcon iconSet="3Symbols" iconId="1"/>
              <x14:cfIcon iconSet="3Symbols" iconId="2"/>
            </x14:iconSet>
          </x14:cfRule>
          <xm:sqref>Y21:AK21</xm:sqref>
        </x14:conditionalFormatting>
        <x14:conditionalFormatting xmlns:xm="http://schemas.microsoft.com/office/excel/2006/main">
          <x14:cfRule type="iconSet" priority="1838" id="{4C097B87-1DD3-4681-B43B-B383C736D27B}">
            <x14:iconSet custom="1">
              <x14:cfvo type="percent">
                <xm:f>0</xm:f>
              </x14:cfvo>
              <x14:cfvo type="num">
                <xm:f>80</xm:f>
              </x14:cfvo>
              <x14:cfvo type="num">
                <xm:f>90</xm:f>
              </x14:cfvo>
              <x14:cfIcon iconSet="3Symbols" iconId="0"/>
              <x14:cfIcon iconSet="3Symbols" iconId="1"/>
              <x14:cfIcon iconSet="3Symbols" iconId="2"/>
            </x14:iconSet>
          </x14:cfRule>
          <xm:sqref>AF23:AK23</xm:sqref>
        </x14:conditionalFormatting>
        <x14:conditionalFormatting xmlns:xm="http://schemas.microsoft.com/office/excel/2006/main">
          <x14:cfRule type="iconSet" priority="1841" id="{4F4B0AC8-44D3-461E-B19A-3A24BD90A8E4}">
            <x14:iconSet custom="1">
              <x14:cfvo type="percent">
                <xm:f>0</xm:f>
              </x14:cfvo>
              <x14:cfvo type="num">
                <xm:f>80</xm:f>
              </x14:cfvo>
              <x14:cfvo type="num">
                <xm:f>90</xm:f>
              </x14:cfvo>
              <x14:cfIcon iconSet="3Symbols" iconId="0"/>
              <x14:cfIcon iconSet="3Symbols" iconId="1"/>
              <x14:cfIcon iconSet="3Symbols" iconId="2"/>
            </x14:iconSet>
          </x14:cfRule>
          <xm:sqref>Y25:AK25</xm:sqref>
        </x14:conditionalFormatting>
        <x14:conditionalFormatting xmlns:xm="http://schemas.microsoft.com/office/excel/2006/main">
          <x14:cfRule type="iconSet" priority="1846" id="{05914A3F-ADFC-420E-B5A1-6FC818E2270D}">
            <x14:iconSet custom="1">
              <x14:cfvo type="percent">
                <xm:f>0</xm:f>
              </x14:cfvo>
              <x14:cfvo type="num">
                <xm:f>80</xm:f>
              </x14:cfvo>
              <x14:cfvo type="num">
                <xm:f>90</xm:f>
              </x14:cfvo>
              <x14:cfIcon iconSet="3Symbols" iconId="0"/>
              <x14:cfIcon iconSet="3Symbols" iconId="1"/>
              <x14:cfIcon iconSet="3Symbols" iconId="2"/>
            </x14:iconSet>
          </x14:cfRule>
          <xm:sqref>Y36:AF36 AH36:AK36</xm:sqref>
        </x14:conditionalFormatting>
        <x14:conditionalFormatting xmlns:xm="http://schemas.microsoft.com/office/excel/2006/main">
          <x14:cfRule type="iconSet" priority="1848" id="{9E9BE2FD-FE95-445D-A0FB-634B4FCDDC64}">
            <x14:iconSet custom="1">
              <x14:cfvo type="percent">
                <xm:f>0</xm:f>
              </x14:cfvo>
              <x14:cfvo type="num">
                <xm:f>80</xm:f>
              </x14:cfvo>
              <x14:cfvo type="num">
                <xm:f>90</xm:f>
              </x14:cfvo>
              <x14:cfIcon iconSet="3Symbols" iconId="0"/>
              <x14:cfIcon iconSet="3Symbols" iconId="1"/>
              <x14:cfIcon iconSet="3Symbols" iconId="2"/>
            </x14:iconSet>
          </x14:cfRule>
          <xm:sqref>Y38:AK38</xm:sqref>
        </x14:conditionalFormatting>
        <x14:conditionalFormatting xmlns:xm="http://schemas.microsoft.com/office/excel/2006/main">
          <x14:cfRule type="iconSet" priority="1850" id="{332AB98C-9E35-4259-ACB4-5A118FE8BC95}">
            <x14:iconSet custom="1">
              <x14:cfvo type="percent">
                <xm:f>0</xm:f>
              </x14:cfvo>
              <x14:cfvo type="num">
                <xm:f>80</xm:f>
              </x14:cfvo>
              <x14:cfvo type="num">
                <xm:f>90</xm:f>
              </x14:cfvo>
              <x14:cfIcon iconSet="3Symbols" iconId="0"/>
              <x14:cfIcon iconSet="3Symbols" iconId="1"/>
              <x14:cfIcon iconSet="3Symbols" iconId="2"/>
            </x14:iconSet>
          </x14:cfRule>
          <xm:sqref>Y42:AK42</xm:sqref>
        </x14:conditionalFormatting>
        <x14:conditionalFormatting xmlns:xm="http://schemas.microsoft.com/office/excel/2006/main">
          <x14:cfRule type="iconSet" priority="1852" id="{9988CFF1-0F60-46FA-836A-7ED284963B11}">
            <x14:iconSet custom="1">
              <x14:cfvo type="percent">
                <xm:f>0</xm:f>
              </x14:cfvo>
              <x14:cfvo type="num">
                <xm:f>80</xm:f>
              </x14:cfvo>
              <x14:cfvo type="num">
                <xm:f>90</xm:f>
              </x14:cfvo>
              <x14:cfIcon iconSet="3Symbols" iconId="0"/>
              <x14:cfIcon iconSet="3Symbols" iconId="1"/>
              <x14:cfIcon iconSet="3Symbols" iconId="2"/>
            </x14:iconSet>
          </x14:cfRule>
          <xm:sqref>Y45:AK45 Y86:AK86</xm:sqref>
        </x14:conditionalFormatting>
        <x14:conditionalFormatting xmlns:xm="http://schemas.microsoft.com/office/excel/2006/main">
          <x14:cfRule type="iconSet" priority="1860" id="{C50051FF-A9C6-4C65-83BF-BF2F123883F1}">
            <x14:iconSet custom="1">
              <x14:cfvo type="percent">
                <xm:f>0</xm:f>
              </x14:cfvo>
              <x14:cfvo type="num">
                <xm:f>80</xm:f>
              </x14:cfvo>
              <x14:cfvo type="num">
                <xm:f>90</xm:f>
              </x14:cfvo>
              <x14:cfIcon iconSet="3Symbols" iconId="0"/>
              <x14:cfIcon iconSet="3Symbols" iconId="1"/>
              <x14:cfIcon iconSet="3Symbols" iconId="2"/>
            </x14:iconSet>
          </x14:cfRule>
          <xm:sqref>Y89:AK89</xm:sqref>
        </x14:conditionalFormatting>
        <x14:conditionalFormatting xmlns:xm="http://schemas.microsoft.com/office/excel/2006/main">
          <x14:cfRule type="iconSet" priority="541" id="{8A9B12D8-826F-408E-9509-6A7283C72AA3}">
            <x14:iconSet custom="1">
              <x14:cfvo type="percent">
                <xm:f>0</xm:f>
              </x14:cfvo>
              <x14:cfvo type="num">
                <xm:f>80</xm:f>
              </x14:cfvo>
              <x14:cfvo type="num">
                <xm:f>90</xm:f>
              </x14:cfvo>
              <x14:cfIcon iconSet="3Symbols" iconId="0"/>
              <x14:cfIcon iconSet="3Symbols" iconId="1"/>
              <x14:cfIcon iconSet="3Symbols" iconId="2"/>
            </x14:iconSet>
          </x14:cfRule>
          <xm:sqref>AC62:AC64 AA62:AA64 Y62:Y64</xm:sqref>
        </x14:conditionalFormatting>
        <x14:conditionalFormatting xmlns:xm="http://schemas.microsoft.com/office/excel/2006/main">
          <x14:cfRule type="iconSet" priority="542" id="{BCBA2EE9-7490-44A2-9786-9A1C930B270B}">
            <x14:iconSet custom="1">
              <x14:cfvo type="percent">
                <xm:f>0</xm:f>
              </x14:cfvo>
              <x14:cfvo type="num">
                <xm:f>80</xm:f>
              </x14:cfvo>
              <x14:cfvo type="num">
                <xm:f>90</xm:f>
              </x14:cfvo>
              <x14:cfIcon iconSet="3Symbols" iconId="0"/>
              <x14:cfIcon iconSet="3Symbols" iconId="1"/>
              <x14:cfIcon iconSet="3Symbols" iconId="2"/>
            </x14:iconSet>
          </x14:cfRule>
          <xm:sqref>AD62:AD64 AB62:AB64 Z62:Z64</xm:sqref>
        </x14:conditionalFormatting>
        <x14:conditionalFormatting xmlns:xm="http://schemas.microsoft.com/office/excel/2006/main">
          <x14:cfRule type="iconSet" priority="509" id="{CEE4D950-14CD-4D8F-87F9-694E618BEE85}">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510" id="{BDFCB3AA-D204-4D22-A0DB-A226FF97D7A3}">
            <x14:iconSet custom="1">
              <x14:cfvo type="percent">
                <xm:f>0</xm:f>
              </x14:cfvo>
              <x14:cfvo type="num">
                <xm:f>80</xm:f>
              </x14:cfvo>
              <x14:cfvo type="num">
                <xm:f>90</xm:f>
              </x14:cfvo>
              <x14:cfIcon iconSet="3Symbols" iconId="0"/>
              <x14:cfIcon iconSet="3Symbols" iconId="1"/>
              <x14:cfIcon iconSet="3Symbols" iconId="2"/>
            </x14:iconSet>
          </x14:cfRule>
          <xm:sqref>Z72</xm:sqref>
        </x14:conditionalFormatting>
        <x14:conditionalFormatting xmlns:xm="http://schemas.microsoft.com/office/excel/2006/main">
          <x14:cfRule type="iconSet" priority="461" id="{2DCF53E0-8303-4683-A070-D8EFCB4D68A0}">
            <x14:iconSet custom="1">
              <x14:cfvo type="percent">
                <xm:f>0</xm:f>
              </x14:cfvo>
              <x14:cfvo type="num">
                <xm:f>80</xm:f>
              </x14:cfvo>
              <x14:cfvo type="num">
                <xm:f>90</xm:f>
              </x14:cfvo>
              <x14:cfIcon iconSet="3Symbols" iconId="0"/>
              <x14:cfIcon iconSet="3Symbols" iconId="1"/>
              <x14:cfIcon iconSet="3Symbols" iconId="2"/>
            </x14:iconSet>
          </x14:cfRule>
          <xm:sqref>AC66 AA66 Y66</xm:sqref>
        </x14:conditionalFormatting>
        <x14:conditionalFormatting xmlns:xm="http://schemas.microsoft.com/office/excel/2006/main">
          <x14:cfRule type="iconSet" priority="462" id="{0E14E057-82D6-405F-8ADC-268181A516C4}">
            <x14:iconSet custom="1">
              <x14:cfvo type="percent">
                <xm:f>0</xm:f>
              </x14:cfvo>
              <x14:cfvo type="num">
                <xm:f>80</xm:f>
              </x14:cfvo>
              <x14:cfvo type="num">
                <xm:f>90</xm:f>
              </x14:cfvo>
              <x14:cfIcon iconSet="3Symbols" iconId="0"/>
              <x14:cfIcon iconSet="3Symbols" iconId="1"/>
              <x14:cfIcon iconSet="3Symbols" iconId="2"/>
            </x14:iconSet>
          </x14:cfRule>
          <xm:sqref>AD66 AB66 Z66</xm:sqref>
        </x14:conditionalFormatting>
        <x14:conditionalFormatting xmlns:xm="http://schemas.microsoft.com/office/excel/2006/main">
          <x14:cfRule type="iconSet" priority="453" id="{9C95C8C2-BC8A-4F34-B49D-DFA9B5DDB4DA}">
            <x14:iconSet custom="1">
              <x14:cfvo type="percent">
                <xm:f>0</xm:f>
              </x14:cfvo>
              <x14:cfvo type="num">
                <xm:f>80</xm:f>
              </x14:cfvo>
              <x14:cfvo type="num">
                <xm:f>90</xm:f>
              </x14:cfvo>
              <x14:cfIcon iconSet="3Symbols" iconId="0"/>
              <x14:cfIcon iconSet="3Symbols" iconId="1"/>
              <x14:cfIcon iconSet="3Symbols" iconId="2"/>
            </x14:iconSet>
          </x14:cfRule>
          <xm:sqref>AC68 AA68 Y68</xm:sqref>
        </x14:conditionalFormatting>
        <x14:conditionalFormatting xmlns:xm="http://schemas.microsoft.com/office/excel/2006/main">
          <x14:cfRule type="iconSet" priority="454" id="{B61E8F6A-4EAE-489F-AD2D-FCEE63F34BC7}">
            <x14:iconSet custom="1">
              <x14:cfvo type="percent">
                <xm:f>0</xm:f>
              </x14:cfvo>
              <x14:cfvo type="num">
                <xm:f>80</xm:f>
              </x14:cfvo>
              <x14:cfvo type="num">
                <xm:f>90</xm:f>
              </x14:cfvo>
              <x14:cfIcon iconSet="3Symbols" iconId="0"/>
              <x14:cfIcon iconSet="3Symbols" iconId="1"/>
              <x14:cfIcon iconSet="3Symbols" iconId="2"/>
            </x14:iconSet>
          </x14:cfRule>
          <xm:sqref>AD68 AB68 Z68</xm:sqref>
        </x14:conditionalFormatting>
        <x14:conditionalFormatting xmlns:xm="http://schemas.microsoft.com/office/excel/2006/main">
          <x14:cfRule type="iconSet" priority="445" id="{FA0D823A-4C09-43B6-BED3-921F9C44BA5E}">
            <x14:iconSet custom="1">
              <x14:cfvo type="percent">
                <xm:f>0</xm:f>
              </x14:cfvo>
              <x14:cfvo type="num">
                <xm:f>80</xm:f>
              </x14:cfvo>
              <x14:cfvo type="num">
                <xm:f>90</xm:f>
              </x14:cfvo>
              <x14:cfIcon iconSet="3Symbols" iconId="0"/>
              <x14:cfIcon iconSet="3Symbols" iconId="1"/>
              <x14:cfIcon iconSet="3Symbols" iconId="2"/>
            </x14:iconSet>
          </x14:cfRule>
          <xm:sqref>AC70 AA70 Y70</xm:sqref>
        </x14:conditionalFormatting>
        <x14:conditionalFormatting xmlns:xm="http://schemas.microsoft.com/office/excel/2006/main">
          <x14:cfRule type="iconSet" priority="446" id="{E99DE008-C74E-4543-BB6E-5A1C88E4FC32}">
            <x14:iconSet custom="1">
              <x14:cfvo type="percent">
                <xm:f>0</xm:f>
              </x14:cfvo>
              <x14:cfvo type="num">
                <xm:f>80</xm:f>
              </x14:cfvo>
              <x14:cfvo type="num">
                <xm:f>90</xm:f>
              </x14:cfvo>
              <x14:cfIcon iconSet="3Symbols" iconId="0"/>
              <x14:cfIcon iconSet="3Symbols" iconId="1"/>
              <x14:cfIcon iconSet="3Symbols" iconId="2"/>
            </x14:iconSet>
          </x14:cfRule>
          <xm:sqref>AD70 AB70 Z70</xm:sqref>
        </x14:conditionalFormatting>
        <x14:conditionalFormatting xmlns:xm="http://schemas.microsoft.com/office/excel/2006/main">
          <x14:cfRule type="iconSet" priority="437" id="{4A2DF1B6-29C2-4CE3-A9E3-0FD8C631D5E9}">
            <x14:iconSet custom="1">
              <x14:cfvo type="percent">
                <xm:f>0</xm:f>
              </x14:cfvo>
              <x14:cfvo type="num">
                <xm:f>80</xm:f>
              </x14:cfvo>
              <x14:cfvo type="num">
                <xm:f>90</xm:f>
              </x14:cfvo>
              <x14:cfIcon iconSet="3Symbols" iconId="0"/>
              <x14:cfIcon iconSet="3Symbols" iconId="1"/>
              <x14:cfIcon iconSet="3Symbols" iconId="2"/>
            </x14:iconSet>
          </x14:cfRule>
          <xm:sqref>AA72 AC72 AE72</xm:sqref>
        </x14:conditionalFormatting>
        <x14:conditionalFormatting xmlns:xm="http://schemas.microsoft.com/office/excel/2006/main">
          <x14:cfRule type="iconSet" priority="438" id="{5A46DB0C-0F8A-45DD-B9E6-9F036EB498BD}">
            <x14:iconSet custom="1">
              <x14:cfvo type="percent">
                <xm:f>0</xm:f>
              </x14:cfvo>
              <x14:cfvo type="num">
                <xm:f>80</xm:f>
              </x14:cfvo>
              <x14:cfvo type="num">
                <xm:f>90</xm:f>
              </x14:cfvo>
              <x14:cfIcon iconSet="3Symbols" iconId="0"/>
              <x14:cfIcon iconSet="3Symbols" iconId="1"/>
              <x14:cfIcon iconSet="3Symbols" iconId="2"/>
            </x14:iconSet>
          </x14:cfRule>
          <xm:sqref>AB72 AD72 AF72</xm:sqref>
        </x14:conditionalFormatting>
        <x14:conditionalFormatting xmlns:xm="http://schemas.microsoft.com/office/excel/2006/main">
          <x14:cfRule type="iconSet" priority="429" id="{38A05D4E-37B9-478B-9CB9-BD8E2281E3F2}">
            <x14:iconSet custom="1">
              <x14:cfvo type="percent">
                <xm:f>0</xm:f>
              </x14:cfvo>
              <x14:cfvo type="num">
                <xm:f>80</xm:f>
              </x14:cfvo>
              <x14:cfvo type="num">
                <xm:f>90</xm:f>
              </x14:cfvo>
              <x14:cfIcon iconSet="3Symbols" iconId="0"/>
              <x14:cfIcon iconSet="3Symbols" iconId="1"/>
              <x14:cfIcon iconSet="3Symbols" iconId="2"/>
            </x14:iconSet>
          </x14:cfRule>
          <xm:sqref>AC75 AA75 Y75</xm:sqref>
        </x14:conditionalFormatting>
        <x14:conditionalFormatting xmlns:xm="http://schemas.microsoft.com/office/excel/2006/main">
          <x14:cfRule type="iconSet" priority="430" id="{A9FBA82C-9158-4FD8-9369-270EE6E61BF9}">
            <x14:iconSet custom="1">
              <x14:cfvo type="percent">
                <xm:f>0</xm:f>
              </x14:cfvo>
              <x14:cfvo type="num">
                <xm:f>80</xm:f>
              </x14:cfvo>
              <x14:cfvo type="num">
                <xm:f>90</xm:f>
              </x14:cfvo>
              <x14:cfIcon iconSet="3Symbols" iconId="0"/>
              <x14:cfIcon iconSet="3Symbols" iconId="1"/>
              <x14:cfIcon iconSet="3Symbols" iconId="2"/>
            </x14:iconSet>
          </x14:cfRule>
          <xm:sqref>AD75 AB75 Z75</xm:sqref>
        </x14:conditionalFormatting>
        <x14:conditionalFormatting xmlns:xm="http://schemas.microsoft.com/office/excel/2006/main">
          <x14:cfRule type="iconSet" priority="421" id="{7FE82CF3-5AAA-4287-B80E-7ED4B38569CA}">
            <x14:iconSet custom="1">
              <x14:cfvo type="percent">
                <xm:f>0</xm:f>
              </x14:cfvo>
              <x14:cfvo type="num">
                <xm:f>80</xm:f>
              </x14:cfvo>
              <x14:cfvo type="num">
                <xm:f>90</xm:f>
              </x14:cfvo>
              <x14:cfIcon iconSet="3Symbols" iconId="0"/>
              <x14:cfIcon iconSet="3Symbols" iconId="1"/>
              <x14:cfIcon iconSet="3Symbols" iconId="2"/>
            </x14:iconSet>
          </x14:cfRule>
          <xm:sqref>AC77 AC79 AA77 AA79 Y77 Y79</xm:sqref>
        </x14:conditionalFormatting>
        <x14:conditionalFormatting xmlns:xm="http://schemas.microsoft.com/office/excel/2006/main">
          <x14:cfRule type="iconSet" priority="422" id="{BDFC6B04-B3C3-4EC6-940C-6FAF6DF1E0D2}">
            <x14:iconSet custom="1">
              <x14:cfvo type="percent">
                <xm:f>0</xm:f>
              </x14:cfvo>
              <x14:cfvo type="num">
                <xm:f>80</xm:f>
              </x14:cfvo>
              <x14:cfvo type="num">
                <xm:f>90</xm:f>
              </x14:cfvo>
              <x14:cfIcon iconSet="3Symbols" iconId="0"/>
              <x14:cfIcon iconSet="3Symbols" iconId="1"/>
              <x14:cfIcon iconSet="3Symbols" iconId="2"/>
            </x14:iconSet>
          </x14:cfRule>
          <xm:sqref>AD77 AD79 AB77 AB79 Z77 Z79</xm:sqref>
        </x14:conditionalFormatting>
        <x14:conditionalFormatting xmlns:xm="http://schemas.microsoft.com/office/excel/2006/main">
          <x14:cfRule type="iconSet" priority="413" id="{8E07016C-7B34-42AE-AD9F-7ACF8B13580E}">
            <x14:iconSet custom="1">
              <x14:cfvo type="percent">
                <xm:f>0</xm:f>
              </x14:cfvo>
              <x14:cfvo type="num">
                <xm:f>80</xm:f>
              </x14:cfvo>
              <x14:cfvo type="num">
                <xm:f>90</xm:f>
              </x14:cfvo>
              <x14:cfIcon iconSet="3Symbols" iconId="0"/>
              <x14:cfIcon iconSet="3Symbols" iconId="1"/>
              <x14:cfIcon iconSet="3Symbols" iconId="2"/>
            </x14:iconSet>
          </x14:cfRule>
          <xm:sqref>Y81</xm:sqref>
        </x14:conditionalFormatting>
        <x14:conditionalFormatting xmlns:xm="http://schemas.microsoft.com/office/excel/2006/main">
          <x14:cfRule type="iconSet" priority="414" id="{1D37835D-D910-4E3F-8441-B9107B8D2450}">
            <x14:iconSet custom="1">
              <x14:cfvo type="percent">
                <xm:f>0</xm:f>
              </x14:cfvo>
              <x14:cfvo type="num">
                <xm:f>80</xm:f>
              </x14:cfvo>
              <x14:cfvo type="num">
                <xm:f>90</xm:f>
              </x14:cfvo>
              <x14:cfIcon iconSet="3Symbols" iconId="0"/>
              <x14:cfIcon iconSet="3Symbols" iconId="1"/>
              <x14:cfIcon iconSet="3Symbols" iconId="2"/>
            </x14:iconSet>
          </x14:cfRule>
          <xm:sqref>Z81</xm:sqref>
        </x14:conditionalFormatting>
        <x14:conditionalFormatting xmlns:xm="http://schemas.microsoft.com/office/excel/2006/main">
          <x14:cfRule type="iconSet" priority="405" id="{2D49A132-120D-49DA-A384-21E0FDF6ED95}">
            <x14:iconSet custom="1">
              <x14:cfvo type="percent">
                <xm:f>0</xm:f>
              </x14:cfvo>
              <x14:cfvo type="num">
                <xm:f>80</xm:f>
              </x14:cfvo>
              <x14:cfvo type="num">
                <xm:f>90</xm:f>
              </x14:cfvo>
              <x14:cfIcon iconSet="3Symbols" iconId="0"/>
              <x14:cfIcon iconSet="3Symbols" iconId="1"/>
              <x14:cfIcon iconSet="3Symbols" iconId="2"/>
            </x14:iconSet>
          </x14:cfRule>
          <xm:sqref>AA81 AC81 AE81</xm:sqref>
        </x14:conditionalFormatting>
        <x14:conditionalFormatting xmlns:xm="http://schemas.microsoft.com/office/excel/2006/main">
          <x14:cfRule type="iconSet" priority="406" id="{9FFA3A1F-5416-4AFE-A075-6853E525724C}">
            <x14:iconSet custom="1">
              <x14:cfvo type="percent">
                <xm:f>0</xm:f>
              </x14:cfvo>
              <x14:cfvo type="num">
                <xm:f>80</xm:f>
              </x14:cfvo>
              <x14:cfvo type="num">
                <xm:f>90</xm:f>
              </x14:cfvo>
              <x14:cfIcon iconSet="3Symbols" iconId="0"/>
              <x14:cfIcon iconSet="3Symbols" iconId="1"/>
              <x14:cfIcon iconSet="3Symbols" iconId="2"/>
            </x14:iconSet>
          </x14:cfRule>
          <xm:sqref>AB81 AD81</xm:sqref>
        </x14:conditionalFormatting>
        <x14:conditionalFormatting xmlns:xm="http://schemas.microsoft.com/office/excel/2006/main">
          <x14:cfRule type="iconSet" priority="397" id="{CD0090A4-A8A3-414F-85A8-21D6AD61E8E4}">
            <x14:iconSet custom="1">
              <x14:cfvo type="percent">
                <xm:f>0</xm:f>
              </x14:cfvo>
              <x14:cfvo type="num">
                <xm:f>80</xm:f>
              </x14:cfvo>
              <x14:cfvo type="num">
                <xm:f>90</xm:f>
              </x14:cfvo>
              <x14:cfIcon iconSet="3Symbols" iconId="0"/>
              <x14:cfIcon iconSet="3Symbols" iconId="1"/>
              <x14:cfIcon iconSet="3Symbols" iconId="2"/>
            </x14:iconSet>
          </x14:cfRule>
          <xm:sqref>AC84 AA84 Y84</xm:sqref>
        </x14:conditionalFormatting>
        <x14:conditionalFormatting xmlns:xm="http://schemas.microsoft.com/office/excel/2006/main">
          <x14:cfRule type="iconSet" priority="398" id="{E2E59E91-F612-45F5-9492-061BFEBBFA04}">
            <x14:iconSet custom="1">
              <x14:cfvo type="percent">
                <xm:f>0</xm:f>
              </x14:cfvo>
              <x14:cfvo type="num">
                <xm:f>80</xm:f>
              </x14:cfvo>
              <x14:cfvo type="num">
                <xm:f>90</xm:f>
              </x14:cfvo>
              <x14:cfIcon iconSet="3Symbols" iconId="0"/>
              <x14:cfIcon iconSet="3Symbols" iconId="1"/>
              <x14:cfIcon iconSet="3Symbols" iconId="2"/>
            </x14:iconSet>
          </x14:cfRule>
          <xm:sqref>AD84 AB84 Z84</xm:sqref>
        </x14:conditionalFormatting>
        <x14:conditionalFormatting xmlns:xm="http://schemas.microsoft.com/office/excel/2006/main">
          <x14:cfRule type="iconSet" priority="381" id="{0557E41B-A09C-4DEB-AC9C-2FA62A82A948}">
            <x14:iconSet custom="1">
              <x14:cfvo type="percent">
                <xm:f>0</xm:f>
              </x14:cfvo>
              <x14:cfvo type="num">
                <xm:f>80</xm:f>
              </x14:cfvo>
              <x14:cfvo type="num">
                <xm:f>90</xm:f>
              </x14:cfvo>
              <x14:cfIcon iconSet="3Symbols" iconId="0"/>
              <x14:cfIcon iconSet="3Symbols" iconId="1"/>
              <x14:cfIcon iconSet="3Symbols" iconId="2"/>
            </x14:iconSet>
          </x14:cfRule>
          <xm:sqref>AC91 AA91 Y91</xm:sqref>
        </x14:conditionalFormatting>
        <x14:conditionalFormatting xmlns:xm="http://schemas.microsoft.com/office/excel/2006/main">
          <x14:cfRule type="iconSet" priority="382" id="{211356B5-099D-4FD1-94F5-2174C7ACCEFE}">
            <x14:iconSet custom="1">
              <x14:cfvo type="percent">
                <xm:f>0</xm:f>
              </x14:cfvo>
              <x14:cfvo type="num">
                <xm:f>80</xm:f>
              </x14:cfvo>
              <x14:cfvo type="num">
                <xm:f>90</xm:f>
              </x14:cfvo>
              <x14:cfIcon iconSet="3Symbols" iconId="0"/>
              <x14:cfIcon iconSet="3Symbols" iconId="1"/>
              <x14:cfIcon iconSet="3Symbols" iconId="2"/>
            </x14:iconSet>
          </x14:cfRule>
          <xm:sqref>AD91 AB91</xm:sqref>
        </x14:conditionalFormatting>
        <x14:conditionalFormatting xmlns:xm="http://schemas.microsoft.com/office/excel/2006/main">
          <x14:cfRule type="iconSet" priority="365" id="{1ACA224D-163B-45C7-A409-AB13F34F5BB1}">
            <x14:iconSet custom="1">
              <x14:cfvo type="percent">
                <xm:f>0</xm:f>
              </x14:cfvo>
              <x14:cfvo type="num">
                <xm:f>80</xm:f>
              </x14:cfvo>
              <x14:cfvo type="num">
                <xm:f>90</xm:f>
              </x14:cfvo>
              <x14:cfIcon iconSet="3Symbols" iconId="0"/>
              <x14:cfIcon iconSet="3Symbols" iconId="1"/>
              <x14:cfIcon iconSet="3Symbols" iconId="2"/>
            </x14:iconSet>
          </x14:cfRule>
          <xm:sqref>AC92 AA92 Y92</xm:sqref>
        </x14:conditionalFormatting>
        <x14:conditionalFormatting xmlns:xm="http://schemas.microsoft.com/office/excel/2006/main">
          <x14:cfRule type="iconSet" priority="366" id="{18B608A9-9A70-40E9-B257-ED1FD3BF7B5D}">
            <x14:iconSet custom="1">
              <x14:cfvo type="percent">
                <xm:f>0</xm:f>
              </x14:cfvo>
              <x14:cfvo type="num">
                <xm:f>80</xm:f>
              </x14:cfvo>
              <x14:cfvo type="num">
                <xm:f>90</xm:f>
              </x14:cfvo>
              <x14:cfIcon iconSet="3Symbols" iconId="0"/>
              <x14:cfIcon iconSet="3Symbols" iconId="1"/>
              <x14:cfIcon iconSet="3Symbols" iconId="2"/>
            </x14:iconSet>
          </x14:cfRule>
          <xm:sqref>AD92 AB92 Z92</xm:sqref>
        </x14:conditionalFormatting>
        <x14:conditionalFormatting xmlns:xm="http://schemas.microsoft.com/office/excel/2006/main">
          <x14:cfRule type="iconSet" priority="357" id="{F9888631-6509-4F60-ACCC-0FE6856A0AC8}">
            <x14:iconSet custom="1">
              <x14:cfvo type="percent">
                <xm:f>0</xm:f>
              </x14:cfvo>
              <x14:cfvo type="num">
                <xm:f>80</xm:f>
              </x14:cfvo>
              <x14:cfvo type="num">
                <xm:f>90</xm:f>
              </x14:cfvo>
              <x14:cfIcon iconSet="3Symbols" iconId="0"/>
              <x14:cfIcon iconSet="3Symbols" iconId="1"/>
              <x14:cfIcon iconSet="3Symbols" iconId="2"/>
            </x14:iconSet>
          </x14:cfRule>
          <xm:sqref>AC94 AA94 Y94</xm:sqref>
        </x14:conditionalFormatting>
        <x14:conditionalFormatting xmlns:xm="http://schemas.microsoft.com/office/excel/2006/main">
          <x14:cfRule type="iconSet" priority="358" id="{AD7759D5-5A82-4B98-9A63-4493D3E25EE0}">
            <x14:iconSet custom="1">
              <x14:cfvo type="percent">
                <xm:f>0</xm:f>
              </x14:cfvo>
              <x14:cfvo type="num">
                <xm:f>80</xm:f>
              </x14:cfvo>
              <x14:cfvo type="num">
                <xm:f>90</xm:f>
              </x14:cfvo>
              <x14:cfIcon iconSet="3Symbols" iconId="0"/>
              <x14:cfIcon iconSet="3Symbols" iconId="1"/>
              <x14:cfIcon iconSet="3Symbols" iconId="2"/>
            </x14:iconSet>
          </x14:cfRule>
          <xm:sqref>AD94 AB94 Z94</xm:sqref>
        </x14:conditionalFormatting>
        <x14:conditionalFormatting xmlns:xm="http://schemas.microsoft.com/office/excel/2006/main">
          <x14:cfRule type="iconSet" priority="349" id="{F3333381-4A71-42E8-9EE3-DED1EE9CFF2C}">
            <x14:iconSet custom="1">
              <x14:cfvo type="percent">
                <xm:f>0</xm:f>
              </x14:cfvo>
              <x14:cfvo type="num">
                <xm:f>80</xm:f>
              </x14:cfvo>
              <x14:cfvo type="num">
                <xm:f>90</xm:f>
              </x14:cfvo>
              <x14:cfIcon iconSet="3Symbols" iconId="0"/>
              <x14:cfIcon iconSet="3Symbols" iconId="1"/>
              <x14:cfIcon iconSet="3Symbols" iconId="2"/>
            </x14:iconSet>
          </x14:cfRule>
          <xm:sqref>AC96 AA96 Y96</xm:sqref>
        </x14:conditionalFormatting>
        <x14:conditionalFormatting xmlns:xm="http://schemas.microsoft.com/office/excel/2006/main">
          <x14:cfRule type="iconSet" priority="350" id="{A982D2D0-E826-4EE1-8039-CCA7A21ECFE4}">
            <x14:iconSet custom="1">
              <x14:cfvo type="percent">
                <xm:f>0</xm:f>
              </x14:cfvo>
              <x14:cfvo type="num">
                <xm:f>80</xm:f>
              </x14:cfvo>
              <x14:cfvo type="num">
                <xm:f>90</xm:f>
              </x14:cfvo>
              <x14:cfIcon iconSet="3Symbols" iconId="0"/>
              <x14:cfIcon iconSet="3Symbols" iconId="1"/>
              <x14:cfIcon iconSet="3Symbols" iconId="2"/>
            </x14:iconSet>
          </x14:cfRule>
          <xm:sqref>AD96 AB96 Z96</xm:sqref>
        </x14:conditionalFormatting>
        <x14:conditionalFormatting xmlns:xm="http://schemas.microsoft.com/office/excel/2006/main">
          <x14:cfRule type="iconSet" priority="330" id="{6B094B6B-8BC2-449B-A218-9CAB199947F1}">
            <x14:iconSet custom="1">
              <x14:cfvo type="percent">
                <xm:f>0</xm:f>
              </x14:cfvo>
              <x14:cfvo type="num">
                <xm:f>80</xm:f>
              </x14:cfvo>
              <x14:cfvo type="num">
                <xm:f>90</xm:f>
              </x14:cfvo>
              <x14:cfIcon iconSet="3Symbols" iconId="0"/>
              <x14:cfIcon iconSet="3Symbols" iconId="1"/>
              <x14:cfIcon iconSet="3Symbols" iconId="2"/>
            </x14:iconSet>
          </x14:cfRule>
          <xm:sqref>Q118 U118</xm:sqref>
        </x14:conditionalFormatting>
        <x14:conditionalFormatting xmlns:xm="http://schemas.microsoft.com/office/excel/2006/main">
          <x14:cfRule type="iconSet" priority="322" id="{5E8D055C-EE22-48A9-AFC1-87FF70CB97E6}">
            <x14:iconSet custom="1">
              <x14:cfvo type="percent">
                <xm:f>0</xm:f>
              </x14:cfvo>
              <x14:cfvo type="num">
                <xm:f>80</xm:f>
              </x14:cfvo>
              <x14:cfvo type="num">
                <xm:f>90</xm:f>
              </x14:cfvo>
              <x14:cfIcon iconSet="3Symbols" iconId="0"/>
              <x14:cfIcon iconSet="3Symbols" iconId="1"/>
              <x14:cfIcon iconSet="3Symbols" iconId="2"/>
            </x14:iconSet>
          </x14:cfRule>
          <xm:sqref>Y118:Y120 AA118:AF120</xm:sqref>
        </x14:conditionalFormatting>
        <x14:conditionalFormatting xmlns:xm="http://schemas.microsoft.com/office/excel/2006/main">
          <x14:cfRule type="iconSet" priority="314" id="{45A0B9E8-266D-416D-B8EF-1467F05F1812}">
            <x14:iconSet custom="1">
              <x14:cfvo type="percent">
                <xm:f>0</xm:f>
              </x14:cfvo>
              <x14:cfvo type="num">
                <xm:f>80</xm:f>
              </x14:cfvo>
              <x14:cfvo type="num">
                <xm:f>90</xm:f>
              </x14:cfvo>
              <x14:cfIcon iconSet="3Symbols" iconId="0"/>
              <x14:cfIcon iconSet="3Symbols" iconId="1"/>
              <x14:cfIcon iconSet="3Symbols" iconId="2"/>
            </x14:iconSet>
          </x14:cfRule>
          <xm:sqref>AG118:AG120</xm:sqref>
        </x14:conditionalFormatting>
        <x14:conditionalFormatting xmlns:xm="http://schemas.microsoft.com/office/excel/2006/main">
          <x14:cfRule type="iconSet" priority="310" id="{CF0AF0B9-105A-48F0-A8FB-C0045A86DBB1}">
            <x14:iconSet custom="1">
              <x14:cfvo type="percent">
                <xm:f>0</xm:f>
              </x14:cfvo>
              <x14:cfvo type="num">
                <xm:f>80</xm:f>
              </x14:cfvo>
              <x14:cfvo type="num">
                <xm:f>90</xm:f>
              </x14:cfvo>
              <x14:cfIcon iconSet="3Symbols" iconId="0"/>
              <x14:cfIcon iconSet="3Symbols" iconId="1"/>
              <x14:cfIcon iconSet="3Symbols" iconId="2"/>
            </x14:iconSet>
          </x14:cfRule>
          <xm:sqref>Z118</xm:sqref>
        </x14:conditionalFormatting>
        <x14:conditionalFormatting xmlns:xm="http://schemas.microsoft.com/office/excel/2006/main">
          <x14:cfRule type="iconSet" priority="302" id="{8593E64E-762B-457F-82B5-CC1CA00BEBA0}">
            <x14:iconSet custom="1">
              <x14:cfvo type="percent">
                <xm:f>0</xm:f>
              </x14:cfvo>
              <x14:cfvo type="num">
                <xm:f>80</xm:f>
              </x14:cfvo>
              <x14:cfvo type="num">
                <xm:f>90</xm:f>
              </x14:cfvo>
              <x14:cfIcon iconSet="3Symbols" iconId="0"/>
              <x14:cfIcon iconSet="3Symbols" iconId="1"/>
              <x14:cfIcon iconSet="3Symbols" iconId="2"/>
            </x14:iconSet>
          </x14:cfRule>
          <xm:sqref>Q119:Q120 U119:U120</xm:sqref>
        </x14:conditionalFormatting>
        <x14:conditionalFormatting xmlns:xm="http://schemas.microsoft.com/office/excel/2006/main">
          <x14:cfRule type="iconSet" priority="2159" id="{1CCF81B6-4960-4247-84C2-C53D402B33B1}">
            <x14:iconSet custom="1">
              <x14:cfvo type="percent">
                <xm:f>0</xm:f>
              </x14:cfvo>
              <x14:cfvo type="num">
                <xm:f>80</xm:f>
              </x14:cfvo>
              <x14:cfvo type="num">
                <xm:f>90</xm:f>
              </x14:cfvo>
              <x14:cfIcon iconSet="3Symbols" iconId="0"/>
              <x14:cfIcon iconSet="3Symbols" iconId="1"/>
              <x14:cfIcon iconSet="3Symbols" iconId="2"/>
            </x14:iconSet>
          </x14:cfRule>
          <xm:sqref>AC116 AA116 Y116</xm:sqref>
        </x14:conditionalFormatting>
        <x14:conditionalFormatting xmlns:xm="http://schemas.microsoft.com/office/excel/2006/main">
          <x14:cfRule type="iconSet" priority="2165" id="{1710C3FB-C323-4EEF-8D1F-C66497C0B172}">
            <x14:iconSet custom="1">
              <x14:cfvo type="percent">
                <xm:f>0</xm:f>
              </x14:cfvo>
              <x14:cfvo type="num">
                <xm:f>80</xm:f>
              </x14:cfvo>
              <x14:cfvo type="num">
                <xm:f>90</xm:f>
              </x14:cfvo>
              <x14:cfIcon iconSet="3Symbols" iconId="0"/>
              <x14:cfIcon iconSet="3Symbols" iconId="1"/>
              <x14:cfIcon iconSet="3Symbols" iconId="2"/>
            </x14:iconSet>
          </x14:cfRule>
          <xm:sqref>AD116 AB116 Z116</xm:sqref>
        </x14:conditionalFormatting>
        <x14:conditionalFormatting xmlns:xm="http://schemas.microsoft.com/office/excel/2006/main">
          <x14:cfRule type="iconSet" priority="295" id="{C7FAF246-8C28-4879-B8B4-95C4FA7F2DA8}">
            <x14:iconSet custom="1">
              <x14:cfvo type="percent">
                <xm:f>0</xm:f>
              </x14:cfvo>
              <x14:cfvo type="num">
                <xm:f>80</xm:f>
              </x14:cfvo>
              <x14:cfvo type="num">
                <xm:f>90</xm:f>
              </x14:cfvo>
              <x14:cfIcon iconSet="3Symbols" iconId="0"/>
              <x14:cfIcon iconSet="3Symbols" iconId="1"/>
              <x14:cfIcon iconSet="3Symbols" iconId="2"/>
            </x14:iconSet>
          </x14:cfRule>
          <xm:sqref>AC111 AA111</xm:sqref>
        </x14:conditionalFormatting>
        <x14:conditionalFormatting xmlns:xm="http://schemas.microsoft.com/office/excel/2006/main">
          <x14:cfRule type="iconSet" priority="296" id="{1849EED3-F262-43CE-9793-503CB9C5C93C}">
            <x14:iconSet custom="1">
              <x14:cfvo type="percent">
                <xm:f>0</xm:f>
              </x14:cfvo>
              <x14:cfvo type="num">
                <xm:f>80</xm:f>
              </x14:cfvo>
              <x14:cfvo type="num">
                <xm:f>90</xm:f>
              </x14:cfvo>
              <x14:cfIcon iconSet="3Symbols" iconId="0"/>
              <x14:cfIcon iconSet="3Symbols" iconId="1"/>
              <x14:cfIcon iconSet="3Symbols" iconId="2"/>
            </x14:iconSet>
          </x14:cfRule>
          <xm:sqref>AD111 AB111</xm:sqref>
        </x14:conditionalFormatting>
        <x14:conditionalFormatting xmlns:xm="http://schemas.microsoft.com/office/excel/2006/main">
          <x14:cfRule type="iconSet" priority="186" id="{6EE36214-A9FD-4CE9-90A1-4735F4396564}">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182" id="{A0F20AD4-C207-40C4-9F11-0D3DC943B7F1}">
            <x14:iconSet custom="1">
              <x14:cfvo type="percent">
                <xm:f>0</xm:f>
              </x14:cfvo>
              <x14:cfvo type="num">
                <xm:f>80</xm:f>
              </x14:cfvo>
              <x14:cfvo type="num">
                <xm:f>90</xm:f>
              </x14:cfvo>
              <x14:cfIcon iconSet="3Symbols" iconId="0"/>
              <x14:cfIcon iconSet="3Symbols" iconId="1"/>
              <x14:cfIcon iconSet="3Symbols" iconId="2"/>
            </x14:iconSet>
          </x14:cfRule>
          <xm:sqref>AG107</xm:sqref>
        </x14:conditionalFormatting>
        <x14:conditionalFormatting xmlns:xm="http://schemas.microsoft.com/office/excel/2006/main">
          <x14:cfRule type="iconSet" priority="178" id="{8C2259E7-C402-4E6C-B794-67844055A195}">
            <x14:iconSet custom="1">
              <x14:cfvo type="percent">
                <xm:f>0</xm:f>
              </x14:cfvo>
              <x14:cfvo type="num">
                <xm:f>80</xm:f>
              </x14:cfvo>
              <x14:cfvo type="num">
                <xm:f>90</xm:f>
              </x14:cfvo>
              <x14:cfIcon iconSet="3Symbols" iconId="0"/>
              <x14:cfIcon iconSet="3Symbols" iconId="1"/>
              <x14:cfIcon iconSet="3Symbols" iconId="2"/>
            </x14:iconSet>
          </x14:cfRule>
          <xm:sqref>AG109</xm:sqref>
        </x14:conditionalFormatting>
        <x14:conditionalFormatting xmlns:xm="http://schemas.microsoft.com/office/excel/2006/main">
          <x14:cfRule type="iconSet" priority="148" id="{DD992255-E7CF-4095-B790-0ED5AFA9185B}">
            <x14:iconSet custom="1">
              <x14:cfvo type="percent">
                <xm:f>0</xm:f>
              </x14:cfvo>
              <x14:cfvo type="num">
                <xm:f>80</xm:f>
              </x14:cfvo>
              <x14:cfvo type="num">
                <xm:f>90</xm:f>
              </x14:cfvo>
              <x14:cfIcon iconSet="3Symbols" iconId="0"/>
              <x14:cfIcon iconSet="3Symbols" iconId="1"/>
              <x14:cfIcon iconSet="3Symbols" iconId="2"/>
            </x14:iconSet>
          </x14:cfRule>
          <xm:sqref>AG111</xm:sqref>
        </x14:conditionalFormatting>
        <x14:conditionalFormatting xmlns:xm="http://schemas.microsoft.com/office/excel/2006/main">
          <x14:cfRule type="iconSet" priority="142" id="{80200053-13CD-48F6-AEE1-DDC1534456A3}">
            <x14:iconSet custom="1">
              <x14:cfvo type="percent">
                <xm:f>0</xm:f>
              </x14:cfvo>
              <x14:cfvo type="num">
                <xm:f>80</xm:f>
              </x14:cfvo>
              <x14:cfvo type="num">
                <xm:f>90</xm:f>
              </x14:cfvo>
              <x14:cfIcon iconSet="3Symbols" iconId="0"/>
              <x14:cfIcon iconSet="3Symbols" iconId="1"/>
              <x14:cfIcon iconSet="3Symbols" iconId="2"/>
            </x14:iconSet>
          </x14:cfRule>
          <xm:sqref>AE117</xm:sqref>
        </x14:conditionalFormatting>
        <x14:conditionalFormatting xmlns:xm="http://schemas.microsoft.com/office/excel/2006/main">
          <x14:cfRule type="iconSet" priority="137" id="{764FA0D3-C0B8-4BD3-86F8-495FB31B8148}">
            <x14:iconSet custom="1">
              <x14:cfvo type="percent">
                <xm:f>0</xm:f>
              </x14:cfvo>
              <x14:cfvo type="num">
                <xm:f>80</xm:f>
              </x14:cfvo>
              <x14:cfvo type="num">
                <xm:f>90</xm:f>
              </x14:cfvo>
              <x14:cfIcon iconSet="3Symbols" iconId="0"/>
              <x14:cfIcon iconSet="3Symbols" iconId="1"/>
              <x14:cfIcon iconSet="3Symbols" iconId="2"/>
            </x14:iconSet>
          </x14:cfRule>
          <xm:sqref>AG117</xm:sqref>
        </x14:conditionalFormatting>
        <x14:conditionalFormatting xmlns:xm="http://schemas.microsoft.com/office/excel/2006/main">
          <x14:cfRule type="iconSet" priority="2199" id="{03584A8E-AE23-41C9-8497-1914DDBFD198}">
            <x14:iconSet custom="1">
              <x14:cfvo type="percent">
                <xm:f>0</xm:f>
              </x14:cfvo>
              <x14:cfvo type="num">
                <xm:f>80</xm:f>
              </x14:cfvo>
              <x14:cfvo type="num">
                <xm:f>90</xm:f>
              </x14:cfvo>
              <x14:cfIcon iconSet="3Symbols" iconId="0"/>
              <x14:cfIcon iconSet="3Symbols" iconId="1"/>
              <x14:cfIcon iconSet="3Symbols" iconId="2"/>
            </x14:iconSet>
          </x14:cfRule>
          <xm:sqref>AC117 AA117 Y117</xm:sqref>
        </x14:conditionalFormatting>
        <x14:conditionalFormatting xmlns:xm="http://schemas.microsoft.com/office/excel/2006/main">
          <x14:cfRule type="iconSet" priority="2202" id="{3B4F10B0-6499-49B0-B858-EF5C5B3FCFC4}">
            <x14:iconSet custom="1">
              <x14:cfvo type="percent">
                <xm:f>0</xm:f>
              </x14:cfvo>
              <x14:cfvo type="num">
                <xm:f>80</xm:f>
              </x14:cfvo>
              <x14:cfvo type="num">
                <xm:f>90</xm:f>
              </x14:cfvo>
              <x14:cfIcon iconSet="3Symbols" iconId="0"/>
              <x14:cfIcon iconSet="3Symbols" iconId="1"/>
              <x14:cfIcon iconSet="3Symbols" iconId="2"/>
            </x14:iconSet>
          </x14:cfRule>
          <xm:sqref>AD117 AB117</xm:sqref>
        </x14:conditionalFormatting>
        <x14:conditionalFormatting xmlns:xm="http://schemas.microsoft.com/office/excel/2006/main">
          <x14:cfRule type="iconSet" priority="130" id="{5AC5DDE4-37AF-4DF6-872A-99C9F6731B84}">
            <x14:iconSet custom="1">
              <x14:cfvo type="percent">
                <xm:f>0</xm:f>
              </x14:cfvo>
              <x14:cfvo type="num">
                <xm:f>80</xm:f>
              </x14:cfvo>
              <x14:cfvo type="num">
                <xm:f>90</xm:f>
              </x14:cfvo>
              <x14:cfIcon iconSet="3Symbols" iconId="0"/>
              <x14:cfIcon iconSet="3Symbols" iconId="1"/>
              <x14:cfIcon iconSet="3Symbols" iconId="2"/>
            </x14:iconSet>
          </x14:cfRule>
          <xm:sqref>AG112</xm:sqref>
        </x14:conditionalFormatting>
        <x14:conditionalFormatting xmlns:xm="http://schemas.microsoft.com/office/excel/2006/main">
          <x14:cfRule type="iconSet" priority="125" id="{79E0C76A-DC04-4FC0-82A3-3FA37A8FF952}">
            <x14:iconSet custom="1">
              <x14:cfvo type="percent">
                <xm:f>0</xm:f>
              </x14:cfvo>
              <x14:cfvo type="num">
                <xm:f>80</xm:f>
              </x14:cfvo>
              <x14:cfvo type="num">
                <xm:f>90</xm:f>
              </x14:cfvo>
              <x14:cfIcon iconSet="3Symbols" iconId="0"/>
              <x14:cfIcon iconSet="3Symbols" iconId="1"/>
              <x14:cfIcon iconSet="3Symbols" iconId="2"/>
            </x14:iconSet>
          </x14:cfRule>
          <xm:sqref>AG113</xm:sqref>
        </x14:conditionalFormatting>
        <x14:conditionalFormatting xmlns:xm="http://schemas.microsoft.com/office/excel/2006/main">
          <x14:cfRule type="iconSet" priority="120" id="{A754D9FF-6335-416C-9E36-20DEBFD37205}">
            <x14:iconSet custom="1">
              <x14:cfvo type="percent">
                <xm:f>0</xm:f>
              </x14:cfvo>
              <x14:cfvo type="num">
                <xm:f>80</xm:f>
              </x14:cfvo>
              <x14:cfvo type="num">
                <xm:f>90</xm:f>
              </x14:cfvo>
              <x14:cfIcon iconSet="3Symbols" iconId="0"/>
              <x14:cfIcon iconSet="3Symbols" iconId="1"/>
              <x14:cfIcon iconSet="3Symbols" iconId="2"/>
            </x14:iconSet>
          </x14:cfRule>
          <xm:sqref>AG114</xm:sqref>
        </x14:conditionalFormatting>
        <x14:conditionalFormatting xmlns:xm="http://schemas.microsoft.com/office/excel/2006/main">
          <x14:cfRule type="iconSet" priority="115" id="{E4BB9594-6162-4F7F-910D-5E353E92B4C6}">
            <x14:iconSet custom="1">
              <x14:cfvo type="percent">
                <xm:f>0</xm:f>
              </x14:cfvo>
              <x14:cfvo type="num">
                <xm:f>80</xm:f>
              </x14:cfvo>
              <x14:cfvo type="num">
                <xm:f>90</xm:f>
              </x14:cfvo>
              <x14:cfIcon iconSet="3Symbols" iconId="0"/>
              <x14:cfIcon iconSet="3Symbols" iconId="1"/>
              <x14:cfIcon iconSet="3Symbols" iconId="2"/>
            </x14:iconSet>
          </x14:cfRule>
          <xm:sqref>AG116</xm:sqref>
        </x14:conditionalFormatting>
        <x14:conditionalFormatting xmlns:xm="http://schemas.microsoft.com/office/excel/2006/main">
          <x14:cfRule type="iconSet" priority="2303" id="{6C268FB6-2806-46D4-A10E-81B50B8A184C}">
            <x14:iconSet custom="1">
              <x14:cfvo type="percent">
                <xm:f>0</xm:f>
              </x14:cfvo>
              <x14:cfvo type="num">
                <xm:f>80</xm:f>
              </x14:cfvo>
              <x14:cfvo type="num">
                <xm:f>90</xm:f>
              </x14:cfvo>
              <x14:cfIcon iconSet="3Symbols" iconId="0"/>
              <x14:cfIcon iconSet="3Symbols" iconId="1"/>
              <x14:cfIcon iconSet="3Symbols" iconId="2"/>
            </x14:iconSet>
          </x14:cfRule>
          <xm:sqref>R113:U115</xm:sqref>
        </x14:conditionalFormatting>
        <x14:conditionalFormatting xmlns:xm="http://schemas.microsoft.com/office/excel/2006/main">
          <x14:cfRule type="iconSet" priority="2306" id="{6AF90ACF-9227-413C-BAEF-621587D7510C}">
            <x14:iconSet custom="1">
              <x14:cfvo type="percent">
                <xm:f>0</xm:f>
              </x14:cfvo>
              <x14:cfvo type="num">
                <xm:f>80</xm:f>
              </x14:cfvo>
              <x14:cfvo type="num">
                <xm:f>90</xm:f>
              </x14:cfvo>
              <x14:cfIcon iconSet="3Symbols" iconId="0"/>
              <x14:cfIcon iconSet="3Symbols" iconId="1"/>
              <x14:cfIcon iconSet="3Symbols" iconId="2"/>
            </x14:iconSet>
          </x14:cfRule>
          <xm:sqref>P113:Q114 Q115</xm:sqref>
        </x14:conditionalFormatting>
        <x14:conditionalFormatting xmlns:xm="http://schemas.microsoft.com/office/excel/2006/main">
          <x14:cfRule type="iconSet" priority="2308" id="{2FE5ED53-6BFC-4549-9295-A3F8B66A0E47}">
            <x14:iconSet custom="1">
              <x14:cfvo type="percent">
                <xm:f>0</xm:f>
              </x14:cfvo>
              <x14:cfvo type="num">
                <xm:f>80</xm:f>
              </x14:cfvo>
              <x14:cfvo type="num">
                <xm:f>90</xm:f>
              </x14:cfvo>
              <x14:cfIcon iconSet="3Symbols" iconId="0"/>
              <x14:cfIcon iconSet="3Symbols" iconId="1"/>
              <x14:cfIcon iconSet="3Symbols" iconId="2"/>
            </x14:iconSet>
          </x14:cfRule>
          <xm:sqref>V113:W115</xm:sqref>
        </x14:conditionalFormatting>
        <x14:conditionalFormatting xmlns:xm="http://schemas.microsoft.com/office/excel/2006/main">
          <x14:cfRule type="iconSet" priority="2310" id="{B5EB991A-945C-4C54-916C-46B1419B3F15}">
            <x14:iconSet custom="1">
              <x14:cfvo type="percent">
                <xm:f>0</xm:f>
              </x14:cfvo>
              <x14:cfvo type="num">
                <xm:f>80</xm:f>
              </x14:cfvo>
              <x14:cfvo type="num">
                <xm:f>90</xm:f>
              </x14:cfvo>
              <x14:cfIcon iconSet="3Symbols" iconId="0"/>
              <x14:cfIcon iconSet="3Symbols" iconId="1"/>
              <x14:cfIcon iconSet="3Symbols" iconId="2"/>
            </x14:iconSet>
          </x14:cfRule>
          <xm:sqref>Y115 AA113:AA115 AC113:AC115</xm:sqref>
        </x14:conditionalFormatting>
        <x14:conditionalFormatting xmlns:xm="http://schemas.microsoft.com/office/excel/2006/main">
          <x14:cfRule type="iconSet" priority="2315" id="{4BFF8893-49B6-44D6-B910-BD9DEAA5E644}">
            <x14:iconSet custom="1">
              <x14:cfvo type="percent">
                <xm:f>0</xm:f>
              </x14:cfvo>
              <x14:cfvo type="num">
                <xm:f>80</xm:f>
              </x14:cfvo>
              <x14:cfvo type="num">
                <xm:f>90</xm:f>
              </x14:cfvo>
              <x14:cfIcon iconSet="3Symbols" iconId="0"/>
              <x14:cfIcon iconSet="3Symbols" iconId="1"/>
              <x14:cfIcon iconSet="3Symbols" iconId="2"/>
            </x14:iconSet>
          </x14:cfRule>
          <xm:sqref>AB113:AB115 AD113:AD115 Z113:Z115</xm:sqref>
        </x14:conditionalFormatting>
        <x14:conditionalFormatting xmlns:xm="http://schemas.microsoft.com/office/excel/2006/main">
          <x14:cfRule type="iconSet" priority="2321" id="{69A89275-E85C-43DB-9675-2F32A13D66BA}">
            <x14:iconSet custom="1">
              <x14:cfvo type="percent">
                <xm:f>0</xm:f>
              </x14:cfvo>
              <x14:cfvo type="num">
                <xm:f>80</xm:f>
              </x14:cfvo>
              <x14:cfvo type="num">
                <xm:f>90</xm:f>
              </x14:cfvo>
              <x14:cfIcon iconSet="3Symbols" iconId="0"/>
              <x14:cfIcon iconSet="3Symbols" iconId="1"/>
              <x14:cfIcon iconSet="3Symbols" iconId="2"/>
            </x14:iconSet>
          </x14:cfRule>
          <xm:sqref>X113:X115</xm:sqref>
        </x14:conditionalFormatting>
        <x14:conditionalFormatting xmlns:xm="http://schemas.microsoft.com/office/excel/2006/main">
          <x14:cfRule type="iconSet" priority="110" id="{9F3A72BA-65A8-4581-9870-CF36CFCCFBB8}">
            <x14:iconSet custom="1">
              <x14:cfvo type="percent">
                <xm:f>0</xm:f>
              </x14:cfvo>
              <x14:cfvo type="num">
                <xm:f>80</xm:f>
              </x14:cfvo>
              <x14:cfvo type="num">
                <xm:f>90</xm:f>
              </x14:cfvo>
              <x14:cfIcon iconSet="3Symbols" iconId="0"/>
              <x14:cfIcon iconSet="3Symbols" iconId="1"/>
              <x14:cfIcon iconSet="3Symbols" iconId="2"/>
            </x14:iconSet>
          </x14:cfRule>
          <xm:sqref>AF115</xm:sqref>
        </x14:conditionalFormatting>
        <x14:conditionalFormatting xmlns:xm="http://schemas.microsoft.com/office/excel/2006/main">
          <x14:cfRule type="iconSet" priority="101" id="{BCCC6F89-9E11-4655-A06F-E1788332AAA4}">
            <x14:iconSet custom="1">
              <x14:cfvo type="percent">
                <xm:f>0</xm:f>
              </x14:cfvo>
              <x14:cfvo type="num">
                <xm:f>80</xm:f>
              </x14:cfvo>
              <x14:cfvo type="num">
                <xm:f>90</xm:f>
              </x14:cfvo>
              <x14:cfIcon iconSet="3Symbols" iconId="0"/>
              <x14:cfIcon iconSet="3Symbols" iconId="1"/>
              <x14:cfIcon iconSet="3Symbols" iconId="2"/>
            </x14:iconSet>
          </x14:cfRule>
          <xm:sqref>AG115</xm:sqref>
        </x14:conditionalFormatting>
        <x14:conditionalFormatting xmlns:xm="http://schemas.microsoft.com/office/excel/2006/main">
          <x14:cfRule type="iconSet" priority="97" id="{35EEFF4C-5F0E-4171-8C19-38AC97DD4222}">
            <x14:iconSet custom="1">
              <x14:cfvo type="percent">
                <xm:f>0</xm:f>
              </x14:cfvo>
              <x14:cfvo type="num">
                <xm:f>80</xm:f>
              </x14:cfvo>
              <x14:cfvo type="num">
                <xm:f>90</xm:f>
              </x14:cfvo>
              <x14:cfIcon iconSet="3Symbols" iconId="0"/>
              <x14:cfIcon iconSet="3Symbols" iconId="1"/>
              <x14:cfIcon iconSet="3Symbols" iconId="2"/>
            </x14:iconSet>
          </x14:cfRule>
          <xm:sqref>Y58 Y60:Y61</xm:sqref>
        </x14:conditionalFormatting>
        <x14:conditionalFormatting xmlns:xm="http://schemas.microsoft.com/office/excel/2006/main">
          <x14:cfRule type="iconSet" priority="93" id="{B602905D-7DEA-466A-B4F8-91C7E68CFFE7}">
            <x14:iconSet custom="1">
              <x14:cfvo type="percent">
                <xm:f>0</xm:f>
              </x14:cfvo>
              <x14:cfvo type="num">
                <xm:f>80</xm:f>
              </x14:cfvo>
              <x14:cfvo type="num">
                <xm:f>90</xm:f>
              </x14:cfvo>
              <x14:cfIcon iconSet="3Symbols" iconId="0"/>
              <x14:cfIcon iconSet="3Symbols" iconId="1"/>
              <x14:cfIcon iconSet="3Symbols" iconId="2"/>
            </x14:iconSet>
          </x14:cfRule>
          <xm:sqref>Y57</xm:sqref>
        </x14:conditionalFormatting>
        <x14:conditionalFormatting xmlns:xm="http://schemas.microsoft.com/office/excel/2006/main">
          <x14:cfRule type="iconSet" priority="77" id="{E46D70E6-0C80-417E-B8E3-D22750A962FF}">
            <x14:iconSet custom="1">
              <x14:cfvo type="percent">
                <xm:f>0</xm:f>
              </x14:cfvo>
              <x14:cfvo type="num">
                <xm:f>80</xm:f>
              </x14:cfvo>
              <x14:cfvo type="num">
                <xm:f>90</xm:f>
              </x14:cfvo>
              <x14:cfIcon iconSet="3Symbols" iconId="0"/>
              <x14:cfIcon iconSet="3Symbols" iconId="1"/>
              <x14:cfIcon iconSet="3Symbols" iconId="2"/>
            </x14:iconSet>
          </x14:cfRule>
          <xm:sqref>M118</xm:sqref>
        </x14:conditionalFormatting>
        <x14:conditionalFormatting xmlns:xm="http://schemas.microsoft.com/office/excel/2006/main">
          <x14:cfRule type="iconSet" priority="58" id="{0995CC9C-804A-44A6-98C9-72F597F25CAC}">
            <x14:iconSet custom="1">
              <x14:cfvo type="percent">
                <xm:f>0</xm:f>
              </x14:cfvo>
              <x14:cfvo type="num">
                <xm:f>80</xm:f>
              </x14:cfvo>
              <x14:cfvo type="num">
                <xm:f>90</xm:f>
              </x14:cfvo>
              <x14:cfIcon iconSet="3Symbols" iconId="0"/>
              <x14:cfIcon iconSet="3Symbols" iconId="1"/>
              <x14:cfIcon iconSet="3Symbols" iconId="2"/>
            </x14:iconSet>
          </x14:cfRule>
          <xm:sqref>Y59</xm:sqref>
        </x14:conditionalFormatting>
      </x14:conditionalFormattings>
    </ext>
    <ext xmlns:x14="http://schemas.microsoft.com/office/spreadsheetml/2009/9/main" uri="{CCE6A557-97BC-4b89-ADB6-D9C93CAAB3DF}">
      <x14:dataValidations xmlns:xm="http://schemas.microsoft.com/office/excel/2006/main" count="7">
        <x14:dataValidation type="list" allowBlank="1">
          <x14:formula1>
            <xm:f>VARIABLES!$C$4:$C$10</xm:f>
          </x14:formula1>
          <xm:sqref>K6</xm:sqref>
        </x14:dataValidation>
        <x14:dataValidation type="list" allowBlank="1">
          <x14:formula1>
            <xm:f>VARIABLES!$B$3:$B$6</xm:f>
          </x14:formula1>
          <xm:sqref>J6 J8 J10 J12 J14 J16 J19 J21 J23 J25 J36 J38 J42 J45 J86:J89 J27:J29 J31:J34 J97:J117</xm:sqref>
        </x14:dataValidation>
        <x14:dataValidation type="list" allowBlank="1" showInputMessage="1" showErrorMessage="1">
          <x14:formula1>
            <xm:f>VARIABLES!$F$3:$F$24</xm:f>
          </x14:formula1>
          <xm:sqref>H6:H17 H19:H43 H45:H120</xm:sqref>
        </x14:dataValidation>
        <x14:dataValidation type="list" allowBlank="1" showInputMessage="1" showErrorMessage="1">
          <x14:formula1>
            <xm:f>VARIABLES!$E$3:$E$9</xm:f>
          </x14:formula1>
          <xm:sqref>G6:G17 G19:G43 G47 G45 G49 G53:G92 G94 G96:G120</xm:sqref>
        </x14:dataValidation>
        <x14:dataValidation type="list" allowBlank="1" showInputMessage="1" showErrorMessage="1">
          <x14:formula1>
            <xm:f>VARIABLES!$D$3:$D$6</xm:f>
          </x14:formula1>
          <xm:sqref>E6 E8 E10 E12 E14 E16 E19 E21 E23 E25 E36 E38:E40 E42 E50 E45 E86:E89 E27:E29 E31:E34 E97:E117</xm:sqref>
        </x14:dataValidation>
        <x14:dataValidation type="list" allowBlank="1" showInputMessage="1" showErrorMessage="1">
          <x14:formula1>
            <xm:f>VARIABLES!$B$12:$B$13</xm:f>
          </x14:formula1>
          <xm:sqref>F6 F8 F10 F12 F14 F16 F19 F21 F23 F25 F36 F38:F40 F42 F45 F86:F89 F27:F29 F31:F34 F97:F117</xm:sqref>
        </x14:dataValidation>
        <x14:dataValidation type="list" allowBlank="1">
          <x14:formula1>
            <xm:f>VARIABLES!$A$17:$A$20</xm:f>
          </x14:formula1>
          <xm:sqref>B25 B36 B6:B17 B19 B21 B23 B38:B40 B42:B43 B45 B48 B31:B34 B27:B29 B56:B64 B66:B72 B75:B89 B91:B120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zoomScaleSheetLayoutView="100" zoomScalePageLayoutView="60" workbookViewId="0">
      <selection activeCell="A7" sqref="A7"/>
    </sheetView>
  </sheetViews>
  <sheetFormatPr baseColWidth="10" defaultColWidth="0" defaultRowHeight="15" zeroHeight="1" x14ac:dyDescent="0.25"/>
  <cols>
    <col min="1" max="1" width="8.85546875" customWidth="1"/>
    <col min="2" max="2" width="13.140625" customWidth="1"/>
    <col min="3" max="3" width="11.5703125" customWidth="1"/>
    <col min="4" max="4" width="5.85546875" customWidth="1"/>
    <col min="5" max="5" width="15.7109375" customWidth="1"/>
    <col min="6" max="6" width="6.140625" customWidth="1"/>
    <col min="7" max="7" width="11.42578125" customWidth="1"/>
    <col min="8" max="8" width="20.85546875" customWidth="1"/>
    <col min="9" max="9" width="10.5703125" customWidth="1"/>
    <col min="10" max="10" width="25" customWidth="1"/>
    <col min="11" max="11" width="15.140625" customWidth="1"/>
    <col min="12" max="12" width="12.5703125" customWidth="1"/>
    <col min="13" max="13" width="9.7109375" customWidth="1"/>
    <col min="14" max="14" width="20.42578125" customWidth="1"/>
    <col min="15" max="15" width="24.28515625" customWidth="1"/>
    <col min="16" max="16" width="0.5703125" customWidth="1"/>
    <col min="17" max="16384" width="11.42578125" hidden="1"/>
  </cols>
  <sheetData>
    <row r="1" spans="1:16" ht="19.5" customHeight="1" x14ac:dyDescent="0.25">
      <c r="A1" s="454"/>
      <c r="B1" s="454"/>
      <c r="C1" s="454"/>
      <c r="D1" s="455"/>
      <c r="E1" s="456" t="str">
        <f>+'FORMATO (1)'!D1</f>
        <v>TABLERO DE CONTROL DE INDICADORES DEL SG</v>
      </c>
      <c r="F1" s="456"/>
      <c r="G1" s="456"/>
      <c r="H1" s="456"/>
      <c r="I1" s="456"/>
      <c r="J1" s="456"/>
      <c r="K1" s="457" t="s">
        <v>1</v>
      </c>
      <c r="L1" s="457"/>
      <c r="M1" s="457"/>
      <c r="N1" s="470" t="str">
        <f>+'FORMATO (1)'!AK1</f>
        <v>PEC-FT-013</v>
      </c>
      <c r="O1" s="470"/>
      <c r="P1" s="453"/>
    </row>
    <row r="2" spans="1:16" ht="18.75" customHeight="1" x14ac:dyDescent="0.25">
      <c r="A2" s="454"/>
      <c r="B2" s="454"/>
      <c r="C2" s="454"/>
      <c r="D2" s="455"/>
      <c r="E2" s="456"/>
      <c r="F2" s="456"/>
      <c r="G2" s="456"/>
      <c r="H2" s="456"/>
      <c r="I2" s="456"/>
      <c r="J2" s="456"/>
      <c r="K2" s="457" t="s">
        <v>3</v>
      </c>
      <c r="L2" s="457"/>
      <c r="M2" s="457"/>
      <c r="N2" s="470">
        <f>+'FORMATO (1)'!AK2</f>
        <v>1</v>
      </c>
      <c r="O2" s="470"/>
      <c r="P2" s="453"/>
    </row>
    <row r="3" spans="1:16" ht="28.5" customHeight="1" x14ac:dyDescent="0.25">
      <c r="A3" s="454"/>
      <c r="B3" s="454"/>
      <c r="C3" s="454"/>
      <c r="D3" s="455"/>
      <c r="E3" s="456"/>
      <c r="F3" s="456"/>
      <c r="G3" s="456"/>
      <c r="H3" s="456"/>
      <c r="I3" s="456"/>
      <c r="J3" s="456"/>
      <c r="K3" s="458" t="s">
        <v>4</v>
      </c>
      <c r="L3" s="458"/>
      <c r="M3" s="458"/>
      <c r="N3" s="471">
        <f>+'FORMATO (1)'!AK3</f>
        <v>44187</v>
      </c>
      <c r="O3" s="471"/>
      <c r="P3" s="453"/>
    </row>
    <row r="4" spans="1:16" ht="4.5" customHeight="1" x14ac:dyDescent="0.25">
      <c r="A4" s="459"/>
      <c r="B4" s="459"/>
      <c r="C4" s="459"/>
      <c r="D4" s="459"/>
      <c r="E4" s="460"/>
      <c r="F4" s="460"/>
      <c r="G4" s="460"/>
      <c r="H4" s="460"/>
      <c r="I4" s="460"/>
      <c r="J4" s="460"/>
      <c r="K4" s="460"/>
      <c r="L4" s="460"/>
      <c r="M4" s="460"/>
      <c r="N4" s="460"/>
      <c r="O4" s="460"/>
      <c r="P4" s="453"/>
    </row>
    <row r="5" spans="1:16" x14ac:dyDescent="0.25">
      <c r="A5" s="461" t="s">
        <v>363</v>
      </c>
      <c r="B5" s="461"/>
      <c r="C5" s="461"/>
      <c r="D5" s="461"/>
      <c r="E5" s="461"/>
      <c r="F5" s="461"/>
      <c r="G5" s="461"/>
      <c r="H5" s="461"/>
      <c r="I5" s="461"/>
      <c r="J5" s="461"/>
      <c r="K5" s="461"/>
      <c r="L5" s="461"/>
      <c r="M5" s="461"/>
      <c r="N5" s="461"/>
      <c r="O5" s="461"/>
      <c r="P5" s="453"/>
    </row>
    <row r="6" spans="1:16" x14ac:dyDescent="0.25">
      <c r="A6" s="87" t="s">
        <v>364</v>
      </c>
      <c r="B6" s="462" t="s">
        <v>365</v>
      </c>
      <c r="C6" s="462"/>
      <c r="D6" s="462"/>
      <c r="E6" s="462"/>
      <c r="F6" s="462"/>
      <c r="G6" s="462" t="s">
        <v>366</v>
      </c>
      <c r="H6" s="462"/>
      <c r="I6" s="462"/>
      <c r="J6" s="462"/>
      <c r="K6" s="462"/>
      <c r="L6" s="462"/>
      <c r="M6" s="462"/>
      <c r="N6" s="462"/>
      <c r="O6" s="462"/>
      <c r="P6" s="453"/>
    </row>
    <row r="7" spans="1:16" ht="33" customHeight="1" x14ac:dyDescent="0.25">
      <c r="A7" s="2">
        <v>1</v>
      </c>
      <c r="B7" s="463" t="s">
        <v>367</v>
      </c>
      <c r="C7" s="463"/>
      <c r="D7" s="463"/>
      <c r="E7" s="463"/>
      <c r="F7" s="463"/>
      <c r="G7" s="472" t="s">
        <v>368</v>
      </c>
      <c r="H7" s="472"/>
      <c r="I7" s="472"/>
      <c r="J7" s="472"/>
      <c r="K7" s="472"/>
      <c r="L7" s="472"/>
      <c r="M7" s="472"/>
      <c r="N7" s="472"/>
      <c r="O7" s="472"/>
      <c r="P7" s="453"/>
    </row>
    <row r="8" spans="1:16" ht="30" customHeight="1" x14ac:dyDescent="0.25">
      <c r="A8" s="2">
        <v>2</v>
      </c>
      <c r="B8" s="463" t="s">
        <v>369</v>
      </c>
      <c r="C8" s="463"/>
      <c r="D8" s="463"/>
      <c r="E8" s="463"/>
      <c r="F8" s="463"/>
      <c r="G8" s="472" t="s">
        <v>370</v>
      </c>
      <c r="H8" s="472"/>
      <c r="I8" s="472"/>
      <c r="J8" s="472"/>
      <c r="K8" s="472"/>
      <c r="L8" s="472"/>
      <c r="M8" s="472"/>
      <c r="N8" s="472"/>
      <c r="O8" s="472"/>
      <c r="P8" s="453"/>
    </row>
    <row r="9" spans="1:16" ht="28.5" customHeight="1" x14ac:dyDescent="0.25">
      <c r="A9" s="2">
        <v>3</v>
      </c>
      <c r="B9" s="463" t="s">
        <v>371</v>
      </c>
      <c r="C9" s="463"/>
      <c r="D9" s="463"/>
      <c r="E9" s="463"/>
      <c r="F9" s="463"/>
      <c r="G9" s="464" t="s">
        <v>372</v>
      </c>
      <c r="H9" s="464"/>
      <c r="I9" s="464"/>
      <c r="J9" s="464"/>
      <c r="K9" s="464"/>
      <c r="L9" s="464"/>
      <c r="M9" s="464"/>
      <c r="N9" s="464"/>
      <c r="O9" s="464"/>
      <c r="P9" s="453"/>
    </row>
    <row r="10" spans="1:16" ht="30" customHeight="1" x14ac:dyDescent="0.25">
      <c r="A10" s="2">
        <v>4</v>
      </c>
      <c r="B10" s="465" t="s">
        <v>373</v>
      </c>
      <c r="C10" s="465"/>
      <c r="D10" s="465"/>
      <c r="E10" s="465"/>
      <c r="F10" s="465"/>
      <c r="G10" s="464" t="s">
        <v>374</v>
      </c>
      <c r="H10" s="468"/>
      <c r="I10" s="468"/>
      <c r="J10" s="468"/>
      <c r="K10" s="468"/>
      <c r="L10" s="468"/>
      <c r="M10" s="468"/>
      <c r="N10" s="468"/>
      <c r="O10" s="468"/>
      <c r="P10" s="453"/>
    </row>
    <row r="11" spans="1:16" ht="34.5" customHeight="1" x14ac:dyDescent="0.25">
      <c r="A11" s="2">
        <v>5</v>
      </c>
      <c r="B11" s="465" t="s">
        <v>375</v>
      </c>
      <c r="C11" s="465"/>
      <c r="D11" s="465"/>
      <c r="E11" s="465"/>
      <c r="F11" s="465"/>
      <c r="G11" s="464" t="s">
        <v>376</v>
      </c>
      <c r="H11" s="464"/>
      <c r="I11" s="464"/>
      <c r="J11" s="464"/>
      <c r="K11" s="464"/>
      <c r="L11" s="464"/>
      <c r="M11" s="464"/>
      <c r="N11" s="464"/>
      <c r="O11" s="464"/>
      <c r="P11" s="453"/>
    </row>
    <row r="12" spans="1:16" ht="34.5" customHeight="1" x14ac:dyDescent="0.25">
      <c r="A12" s="2">
        <v>6</v>
      </c>
      <c r="B12" s="465" t="s">
        <v>377</v>
      </c>
      <c r="C12" s="465"/>
      <c r="D12" s="465"/>
      <c r="E12" s="465"/>
      <c r="F12" s="465"/>
      <c r="G12" s="464" t="s">
        <v>378</v>
      </c>
      <c r="H12" s="464"/>
      <c r="I12" s="464"/>
      <c r="J12" s="464"/>
      <c r="K12" s="464"/>
      <c r="L12" s="464"/>
      <c r="M12" s="464"/>
      <c r="N12" s="464"/>
      <c r="O12" s="464"/>
      <c r="P12" s="453"/>
    </row>
    <row r="13" spans="1:16" ht="34.5" customHeight="1" x14ac:dyDescent="0.25">
      <c r="A13" s="2">
        <v>7</v>
      </c>
      <c r="B13" s="465" t="s">
        <v>379</v>
      </c>
      <c r="C13" s="465"/>
      <c r="D13" s="465"/>
      <c r="E13" s="465"/>
      <c r="F13" s="465"/>
      <c r="G13" s="464" t="s">
        <v>380</v>
      </c>
      <c r="H13" s="464"/>
      <c r="I13" s="464"/>
      <c r="J13" s="464"/>
      <c r="K13" s="464"/>
      <c r="L13" s="464"/>
      <c r="M13" s="464"/>
      <c r="N13" s="464"/>
      <c r="O13" s="464"/>
      <c r="P13" s="453"/>
    </row>
    <row r="14" spans="1:16" ht="34.5" customHeight="1" x14ac:dyDescent="0.25">
      <c r="A14" s="2">
        <v>8</v>
      </c>
      <c r="B14" s="465" t="s">
        <v>381</v>
      </c>
      <c r="C14" s="465"/>
      <c r="D14" s="465"/>
      <c r="E14" s="465"/>
      <c r="F14" s="465"/>
      <c r="G14" s="464" t="s">
        <v>382</v>
      </c>
      <c r="H14" s="464"/>
      <c r="I14" s="464"/>
      <c r="J14" s="464"/>
      <c r="K14" s="464"/>
      <c r="L14" s="464"/>
      <c r="M14" s="464"/>
      <c r="N14" s="464"/>
      <c r="O14" s="464"/>
      <c r="P14" s="453"/>
    </row>
    <row r="15" spans="1:16" ht="34.5" customHeight="1" x14ac:dyDescent="0.25">
      <c r="A15" s="2">
        <v>9</v>
      </c>
      <c r="B15" s="465" t="s">
        <v>383</v>
      </c>
      <c r="C15" s="465"/>
      <c r="D15" s="465"/>
      <c r="E15" s="465"/>
      <c r="F15" s="465"/>
      <c r="G15" s="464" t="s">
        <v>384</v>
      </c>
      <c r="H15" s="464"/>
      <c r="I15" s="464"/>
      <c r="J15" s="464"/>
      <c r="K15" s="464"/>
      <c r="L15" s="464"/>
      <c r="M15" s="464"/>
      <c r="N15" s="464"/>
      <c r="O15" s="464"/>
      <c r="P15" s="453"/>
    </row>
    <row r="16" spans="1:16" ht="30.75" customHeight="1" x14ac:dyDescent="0.25">
      <c r="A16" s="2">
        <v>10</v>
      </c>
      <c r="B16" s="465" t="s">
        <v>385</v>
      </c>
      <c r="C16" s="465"/>
      <c r="D16" s="465"/>
      <c r="E16" s="465"/>
      <c r="F16" s="465"/>
      <c r="G16" s="464" t="s">
        <v>386</v>
      </c>
      <c r="H16" s="464"/>
      <c r="I16" s="464"/>
      <c r="J16" s="464"/>
      <c r="K16" s="464"/>
      <c r="L16" s="464"/>
      <c r="M16" s="464"/>
      <c r="N16" s="464"/>
      <c r="O16" s="464"/>
      <c r="P16" s="453"/>
    </row>
    <row r="17" spans="1:16" ht="30.75" customHeight="1" x14ac:dyDescent="0.25">
      <c r="A17" s="2">
        <v>11</v>
      </c>
      <c r="B17" s="465" t="s">
        <v>387</v>
      </c>
      <c r="C17" s="465"/>
      <c r="D17" s="465"/>
      <c r="E17" s="465"/>
      <c r="F17" s="465"/>
      <c r="G17" s="464" t="s">
        <v>388</v>
      </c>
      <c r="H17" s="464"/>
      <c r="I17" s="464"/>
      <c r="J17" s="464"/>
      <c r="K17" s="464"/>
      <c r="L17" s="464"/>
      <c r="M17" s="464"/>
      <c r="N17" s="464"/>
      <c r="O17" s="464"/>
      <c r="P17" s="453"/>
    </row>
    <row r="18" spans="1:16" ht="30.75" customHeight="1" x14ac:dyDescent="0.25">
      <c r="A18" s="2">
        <v>12</v>
      </c>
      <c r="B18" s="465" t="s">
        <v>389</v>
      </c>
      <c r="C18" s="465"/>
      <c r="D18" s="465"/>
      <c r="E18" s="465"/>
      <c r="F18" s="465"/>
      <c r="G18" s="464" t="s">
        <v>390</v>
      </c>
      <c r="H18" s="464"/>
      <c r="I18" s="464"/>
      <c r="J18" s="464"/>
      <c r="K18" s="464"/>
      <c r="L18" s="464"/>
      <c r="M18" s="464"/>
      <c r="N18" s="464"/>
      <c r="O18" s="464"/>
      <c r="P18" s="453"/>
    </row>
    <row r="19" spans="1:16" ht="378" customHeight="1" x14ac:dyDescent="0.25">
      <c r="A19" s="2">
        <v>13</v>
      </c>
      <c r="B19" s="463" t="s">
        <v>391</v>
      </c>
      <c r="C19" s="463"/>
      <c r="D19" s="463"/>
      <c r="E19" s="463"/>
      <c r="F19" s="463"/>
      <c r="G19" s="464" t="s">
        <v>392</v>
      </c>
      <c r="H19" s="464"/>
      <c r="I19" s="464"/>
      <c r="J19" s="464"/>
      <c r="K19" s="464"/>
      <c r="L19" s="464"/>
      <c r="M19" s="464"/>
      <c r="N19" s="464"/>
      <c r="O19" s="464"/>
      <c r="P19" s="453"/>
    </row>
    <row r="20" spans="1:16" ht="131.25" customHeight="1" x14ac:dyDescent="0.25">
      <c r="A20" s="3">
        <v>14</v>
      </c>
      <c r="B20" s="467" t="s">
        <v>393</v>
      </c>
      <c r="C20" s="467"/>
      <c r="D20" s="467"/>
      <c r="E20" s="467"/>
      <c r="F20" s="467"/>
      <c r="G20" s="469" t="s">
        <v>394</v>
      </c>
      <c r="H20" s="469"/>
      <c r="I20" s="469"/>
      <c r="J20" s="469"/>
      <c r="K20" s="469"/>
      <c r="L20" s="469"/>
      <c r="M20" s="469"/>
      <c r="N20" s="469"/>
      <c r="O20" s="469"/>
      <c r="P20" s="453"/>
    </row>
    <row r="21" spans="1:16" s="4" customFormat="1" ht="42" customHeight="1" x14ac:dyDescent="0.25">
      <c r="A21" s="3">
        <v>15</v>
      </c>
      <c r="B21" s="467" t="s">
        <v>395</v>
      </c>
      <c r="C21" s="467"/>
      <c r="D21" s="467"/>
      <c r="E21" s="467"/>
      <c r="F21" s="467"/>
      <c r="G21" s="466" t="s">
        <v>396</v>
      </c>
      <c r="H21" s="466"/>
      <c r="I21" s="466"/>
      <c r="J21" s="466"/>
      <c r="K21" s="466"/>
      <c r="L21" s="466"/>
      <c r="M21" s="466"/>
      <c r="N21" s="466"/>
      <c r="O21" s="466"/>
      <c r="P21" s="453"/>
    </row>
    <row r="22" spans="1:16" ht="58.5" customHeight="1" x14ac:dyDescent="0.25">
      <c r="A22" s="2">
        <v>16</v>
      </c>
      <c r="B22" s="465" t="s">
        <v>397</v>
      </c>
      <c r="C22" s="465"/>
      <c r="D22" s="465"/>
      <c r="E22" s="465"/>
      <c r="F22" s="465"/>
      <c r="G22" s="466" t="s">
        <v>398</v>
      </c>
      <c r="H22" s="466"/>
      <c r="I22" s="466"/>
      <c r="J22" s="466"/>
      <c r="K22" s="466"/>
      <c r="L22" s="466"/>
      <c r="M22" s="466"/>
      <c r="N22" s="466"/>
      <c r="O22" s="466"/>
      <c r="P22" s="453"/>
    </row>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45">
    <mergeCell ref="B12:F12"/>
    <mergeCell ref="G12:O12"/>
    <mergeCell ref="B14:F14"/>
    <mergeCell ref="G14:O14"/>
    <mergeCell ref="B15:F15"/>
    <mergeCell ref="N1:O1"/>
    <mergeCell ref="N2:O2"/>
    <mergeCell ref="N3:O3"/>
    <mergeCell ref="B11:F11"/>
    <mergeCell ref="G11:O11"/>
    <mergeCell ref="B7:F7"/>
    <mergeCell ref="G7:O7"/>
    <mergeCell ref="G8:O8"/>
    <mergeCell ref="G21:O21"/>
    <mergeCell ref="B10:F10"/>
    <mergeCell ref="G10:O10"/>
    <mergeCell ref="B13:F13"/>
    <mergeCell ref="B19:F19"/>
    <mergeCell ref="G19:O19"/>
    <mergeCell ref="G13:O13"/>
    <mergeCell ref="B17:F17"/>
    <mergeCell ref="G17:O17"/>
    <mergeCell ref="B16:F16"/>
    <mergeCell ref="G16:O16"/>
    <mergeCell ref="B20:F20"/>
    <mergeCell ref="G20:O20"/>
    <mergeCell ref="B18:F18"/>
    <mergeCell ref="G15:O15"/>
    <mergeCell ref="G18:O18"/>
    <mergeCell ref="P1:P22"/>
    <mergeCell ref="A1:D3"/>
    <mergeCell ref="E1:J3"/>
    <mergeCell ref="K1:M1"/>
    <mergeCell ref="K2:M2"/>
    <mergeCell ref="K3:M3"/>
    <mergeCell ref="A4:O4"/>
    <mergeCell ref="A5:O5"/>
    <mergeCell ref="B6:F6"/>
    <mergeCell ref="G6:O6"/>
    <mergeCell ref="B9:F9"/>
    <mergeCell ref="G9:O9"/>
    <mergeCell ref="B22:F22"/>
    <mergeCell ref="G22:O22"/>
    <mergeCell ref="B8:F8"/>
    <mergeCell ref="B21:F21"/>
  </mergeCells>
  <printOptions horizontalCentered="1" verticalCentered="1"/>
  <pageMargins left="0.78740157480314965" right="0.70866141732283472" top="0.23622047244094491" bottom="0.15748031496062992" header="0.23622047244094491" footer="0.15748031496062992"/>
  <pageSetup paperSize="5" scale="68" orientation="landscape" r:id="rId1"/>
  <colBreaks count="1" manualBreakCount="1">
    <brk id="16" max="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workbookViewId="0"/>
  </sheetViews>
  <sheetFormatPr baseColWidth="10" defaultColWidth="11.42578125" defaultRowHeight="15" x14ac:dyDescent="0.25"/>
  <cols>
    <col min="1" max="1" width="71.5703125" bestFit="1" customWidth="1"/>
    <col min="2" max="2" width="15.7109375" bestFit="1" customWidth="1"/>
    <col min="3" max="3" width="24.5703125" bestFit="1" customWidth="1"/>
    <col min="4" max="4" width="69.5703125" customWidth="1"/>
    <col min="5" max="5" width="70" customWidth="1"/>
    <col min="6" max="6" width="70.42578125" bestFit="1" customWidth="1"/>
  </cols>
  <sheetData>
    <row r="2" spans="1:7" x14ac:dyDescent="0.25">
      <c r="A2" s="12" t="s">
        <v>399</v>
      </c>
      <c r="B2" s="12" t="s">
        <v>400</v>
      </c>
      <c r="C2" s="12" t="s">
        <v>401</v>
      </c>
      <c r="D2" s="13" t="s">
        <v>402</v>
      </c>
      <c r="E2" s="13" t="s">
        <v>379</v>
      </c>
      <c r="F2" s="14" t="s">
        <v>403</v>
      </c>
    </row>
    <row r="3" spans="1:7" ht="30" x14ac:dyDescent="0.25">
      <c r="A3" s="12" t="s">
        <v>45</v>
      </c>
      <c r="B3" s="12" t="s">
        <v>54</v>
      </c>
      <c r="C3" s="12"/>
      <c r="D3" s="15" t="s">
        <v>49</v>
      </c>
      <c r="E3" s="15" t="s">
        <v>148</v>
      </c>
      <c r="F3" s="12" t="s">
        <v>149</v>
      </c>
      <c r="G3" s="6"/>
    </row>
    <row r="4" spans="1:7" ht="30" x14ac:dyDescent="0.25">
      <c r="A4" s="12" t="s">
        <v>147</v>
      </c>
      <c r="B4" s="12" t="s">
        <v>300</v>
      </c>
      <c r="C4" s="12" t="s">
        <v>267</v>
      </c>
      <c r="D4" s="15" t="s">
        <v>79</v>
      </c>
      <c r="E4" s="15" t="s">
        <v>51</v>
      </c>
      <c r="F4" s="12" t="s">
        <v>152</v>
      </c>
      <c r="G4" s="6"/>
    </row>
    <row r="5" spans="1:7" ht="30" x14ac:dyDescent="0.25">
      <c r="A5" s="12" t="s">
        <v>86</v>
      </c>
      <c r="B5" s="12" t="s">
        <v>99</v>
      </c>
      <c r="C5" s="12" t="s">
        <v>404</v>
      </c>
      <c r="D5" s="15" t="s">
        <v>84</v>
      </c>
      <c r="E5" s="15" t="s">
        <v>112</v>
      </c>
      <c r="F5" s="12" t="s">
        <v>52</v>
      </c>
      <c r="G5" s="6"/>
    </row>
    <row r="6" spans="1:7" ht="45" x14ac:dyDescent="0.25">
      <c r="A6" s="12" t="s">
        <v>57</v>
      </c>
      <c r="B6" s="12" t="s">
        <v>266</v>
      </c>
      <c r="C6" s="12" t="s">
        <v>106</v>
      </c>
      <c r="D6" s="15" t="s">
        <v>94</v>
      </c>
      <c r="E6" s="15" t="s">
        <v>59</v>
      </c>
      <c r="F6" s="12" t="s">
        <v>146</v>
      </c>
      <c r="G6" s="6"/>
    </row>
    <row r="7" spans="1:7" x14ac:dyDescent="0.25">
      <c r="A7" s="12" t="s">
        <v>66</v>
      </c>
      <c r="C7" s="12" t="s">
        <v>121</v>
      </c>
      <c r="D7" s="7"/>
      <c r="E7" s="15" t="s">
        <v>137</v>
      </c>
      <c r="F7" s="12" t="s">
        <v>154</v>
      </c>
      <c r="G7" s="6"/>
    </row>
    <row r="8" spans="1:7" x14ac:dyDescent="0.25">
      <c r="A8" s="12" t="s">
        <v>153</v>
      </c>
      <c r="C8" s="12" t="s">
        <v>55</v>
      </c>
      <c r="D8" s="7"/>
      <c r="E8" s="15" t="s">
        <v>161</v>
      </c>
      <c r="F8" s="12" t="s">
        <v>132</v>
      </c>
      <c r="G8" s="6"/>
    </row>
    <row r="9" spans="1:7" x14ac:dyDescent="0.25">
      <c r="A9" s="12" t="s">
        <v>158</v>
      </c>
      <c r="C9" s="12" t="s">
        <v>64</v>
      </c>
      <c r="D9" s="7"/>
      <c r="E9" s="15" t="s">
        <v>165</v>
      </c>
      <c r="F9" s="12" t="s">
        <v>346</v>
      </c>
      <c r="G9" s="6"/>
    </row>
    <row r="10" spans="1:7" x14ac:dyDescent="0.25">
      <c r="A10" s="12" t="s">
        <v>155</v>
      </c>
      <c r="C10" s="12" t="s">
        <v>405</v>
      </c>
      <c r="D10" s="7"/>
      <c r="E10" s="7"/>
      <c r="F10" s="12" t="s">
        <v>223</v>
      </c>
    </row>
    <row r="11" spans="1:7" x14ac:dyDescent="0.25">
      <c r="A11" s="12" t="s">
        <v>156</v>
      </c>
      <c r="E11" s="7"/>
      <c r="F11" s="12" t="s">
        <v>406</v>
      </c>
    </row>
    <row r="12" spans="1:7" x14ac:dyDescent="0.25">
      <c r="A12" s="16" t="s">
        <v>150</v>
      </c>
      <c r="B12" s="17" t="s">
        <v>50</v>
      </c>
      <c r="E12" s="7"/>
      <c r="F12" s="12" t="s">
        <v>136</v>
      </c>
    </row>
    <row r="13" spans="1:7" x14ac:dyDescent="0.25">
      <c r="A13" s="16" t="s">
        <v>159</v>
      </c>
      <c r="B13" s="17" t="s">
        <v>98</v>
      </c>
      <c r="E13" s="7"/>
      <c r="F13" s="12" t="s">
        <v>255</v>
      </c>
    </row>
    <row r="14" spans="1:7" x14ac:dyDescent="0.25">
      <c r="A14" s="12" t="s">
        <v>407</v>
      </c>
      <c r="E14" s="7"/>
      <c r="F14" s="12" t="s">
        <v>117</v>
      </c>
    </row>
    <row r="15" spans="1:7" x14ac:dyDescent="0.25">
      <c r="E15" s="7"/>
      <c r="F15" s="12" t="s">
        <v>113</v>
      </c>
    </row>
    <row r="16" spans="1:7" x14ac:dyDescent="0.25">
      <c r="E16" s="7"/>
      <c r="F16" s="12" t="s">
        <v>60</v>
      </c>
    </row>
    <row r="17" spans="1:6" x14ac:dyDescent="0.25">
      <c r="A17" s="12" t="s">
        <v>46</v>
      </c>
      <c r="E17" s="7"/>
      <c r="F17" s="12" t="s">
        <v>160</v>
      </c>
    </row>
    <row r="18" spans="1:6" x14ac:dyDescent="0.25">
      <c r="A18" s="12" t="s">
        <v>58</v>
      </c>
      <c r="E18" s="7"/>
      <c r="F18" s="12" t="s">
        <v>138</v>
      </c>
    </row>
    <row r="19" spans="1:6" x14ac:dyDescent="0.25">
      <c r="A19" s="12" t="s">
        <v>164</v>
      </c>
      <c r="E19" s="7"/>
      <c r="F19" s="12" t="s">
        <v>219</v>
      </c>
    </row>
    <row r="20" spans="1:6" x14ac:dyDescent="0.25">
      <c r="A20" s="12" t="s">
        <v>151</v>
      </c>
      <c r="E20" s="7"/>
      <c r="F20" s="12" t="s">
        <v>162</v>
      </c>
    </row>
    <row r="21" spans="1:6" x14ac:dyDescent="0.25">
      <c r="E21" s="7"/>
      <c r="F21" s="12" t="s">
        <v>165</v>
      </c>
    </row>
    <row r="22" spans="1:6" x14ac:dyDescent="0.25">
      <c r="E22" s="7"/>
      <c r="F22" s="12" t="s">
        <v>127</v>
      </c>
    </row>
    <row r="23" spans="1:6" x14ac:dyDescent="0.25">
      <c r="E23" s="7"/>
      <c r="F23" s="12" t="s">
        <v>408</v>
      </c>
    </row>
    <row r="24" spans="1:6" x14ac:dyDescent="0.25">
      <c r="E24" s="7"/>
      <c r="F24" s="12" t="s">
        <v>157</v>
      </c>
    </row>
    <row r="25" spans="1:6" x14ac:dyDescent="0.25">
      <c r="E25" s="7"/>
    </row>
    <row r="26" spans="1:6" x14ac:dyDescent="0.25">
      <c r="E26" s="7"/>
    </row>
    <row r="27" spans="1:6" x14ac:dyDescent="0.25">
      <c r="E27"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03"/>
  <sheetViews>
    <sheetView showGridLines="0" tabSelected="1" view="pageBreakPreview" zoomScaleNormal="10" zoomScaleSheetLayoutView="100" zoomScalePageLayoutView="40" workbookViewId="0">
      <selection sqref="A1:C3"/>
    </sheetView>
  </sheetViews>
  <sheetFormatPr baseColWidth="10" defaultColWidth="0" defaultRowHeight="84.75" customHeight="1" x14ac:dyDescent="0.25"/>
  <cols>
    <col min="1" max="1" width="33.85546875" style="20" customWidth="1"/>
    <col min="2" max="2" width="20.5703125" style="21" customWidth="1"/>
    <col min="3" max="3" width="34.140625" customWidth="1"/>
    <col min="4" max="4" width="95.5703125" style="38" customWidth="1"/>
    <col min="5" max="5" width="39" style="48" customWidth="1"/>
    <col min="6" max="6" width="24" style="35" customWidth="1"/>
    <col min="7" max="7" width="34.85546875" customWidth="1"/>
    <col min="8" max="8" width="32" customWidth="1"/>
    <col min="9" max="9" width="55.5703125" style="23" customWidth="1"/>
    <col min="10" max="10" width="20.28515625" style="21" customWidth="1"/>
    <col min="11" max="11" width="21.28515625" style="35" customWidth="1"/>
    <col min="12" max="12" width="18.28515625" style="35" customWidth="1"/>
    <col min="13" max="13" width="15.5703125" style="35" bestFit="1" customWidth="1"/>
    <col min="14" max="14" width="14.7109375" style="35" bestFit="1" customWidth="1"/>
    <col min="15" max="15" width="14.42578125" style="35" bestFit="1" customWidth="1"/>
    <col min="16" max="24" width="10.28515625" style="35" customWidth="1"/>
    <col min="25" max="25" width="17.85546875" style="35" customWidth="1"/>
    <col min="26" max="26" width="18.5703125" style="35" customWidth="1"/>
    <col min="27" max="27" width="17.85546875" style="35" customWidth="1"/>
    <col min="28" max="28" width="18.5703125" customWidth="1"/>
    <col min="29" max="29" width="17.85546875" style="35" customWidth="1"/>
    <col min="30" max="30" width="18.5703125" customWidth="1"/>
    <col min="31" max="31" width="17.85546875" style="35" customWidth="1"/>
    <col min="32" max="32" width="18.5703125" customWidth="1"/>
    <col min="33" max="33" width="91.5703125" bestFit="1" customWidth="1"/>
    <col min="34" max="34" width="235.85546875" customWidth="1"/>
    <col min="35" max="35" width="200.5703125" customWidth="1"/>
    <col min="36" max="36" width="178.7109375" style="95" customWidth="1"/>
    <col min="37" max="37" width="166.140625" style="95" customWidth="1"/>
    <col min="38" max="38" width="3.42578125" customWidth="1"/>
    <col min="39" max="45" width="0" hidden="1" customWidth="1"/>
    <col min="46" max="16382" width="2" hidden="1"/>
    <col min="16383" max="16384" width="1.28515625" hidden="1" customWidth="1"/>
  </cols>
  <sheetData>
    <row r="1" spans="1:38" ht="36" customHeight="1" x14ac:dyDescent="0.25">
      <c r="A1" s="631"/>
      <c r="B1" s="631"/>
      <c r="C1" s="631"/>
      <c r="D1" s="632" t="s">
        <v>0</v>
      </c>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291" t="s">
        <v>1</v>
      </c>
      <c r="AK1" s="18" t="s">
        <v>2</v>
      </c>
    </row>
    <row r="2" spans="1:38" ht="36" customHeight="1" x14ac:dyDescent="0.25">
      <c r="A2" s="631"/>
      <c r="B2" s="631"/>
      <c r="C2" s="631"/>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291" t="s">
        <v>3</v>
      </c>
      <c r="AK2" s="18">
        <v>1</v>
      </c>
    </row>
    <row r="3" spans="1:38" ht="36" customHeight="1" x14ac:dyDescent="0.25">
      <c r="A3" s="631"/>
      <c r="B3" s="631"/>
      <c r="C3" s="631"/>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291" t="s">
        <v>4</v>
      </c>
      <c r="AK3" s="19">
        <v>44187</v>
      </c>
    </row>
    <row r="4" spans="1:38" s="8" customFormat="1" ht="33.75" customHeight="1" x14ac:dyDescent="0.25">
      <c r="A4" s="630" t="s">
        <v>5</v>
      </c>
      <c r="B4" s="630" t="s">
        <v>6</v>
      </c>
      <c r="C4" s="630" t="s">
        <v>7</v>
      </c>
      <c r="D4" s="633" t="s">
        <v>8</v>
      </c>
      <c r="E4" s="630" t="s">
        <v>9</v>
      </c>
      <c r="F4" s="630" t="s">
        <v>10</v>
      </c>
      <c r="G4" s="630" t="s">
        <v>11</v>
      </c>
      <c r="H4" s="630" t="s">
        <v>12</v>
      </c>
      <c r="I4" s="630" t="s">
        <v>13</v>
      </c>
      <c r="J4" s="630" t="s">
        <v>14</v>
      </c>
      <c r="K4" s="630" t="s">
        <v>15</v>
      </c>
      <c r="L4" s="630" t="s">
        <v>16</v>
      </c>
      <c r="M4" s="630" t="s">
        <v>17</v>
      </c>
      <c r="N4" s="630"/>
      <c r="O4" s="630"/>
      <c r="P4" s="630"/>
      <c r="Q4" s="630"/>
      <c r="R4" s="630"/>
      <c r="S4" s="630"/>
      <c r="T4" s="630"/>
      <c r="U4" s="630"/>
      <c r="V4" s="630"/>
      <c r="W4" s="630"/>
      <c r="X4" s="630"/>
      <c r="Y4" s="630" t="s">
        <v>18</v>
      </c>
      <c r="Z4" s="630"/>
      <c r="AA4" s="630"/>
      <c r="AB4" s="630"/>
      <c r="AC4" s="630"/>
      <c r="AD4" s="630"/>
      <c r="AE4" s="630"/>
      <c r="AF4" s="630"/>
      <c r="AG4" s="633" t="s">
        <v>19</v>
      </c>
      <c r="AH4" s="630" t="s">
        <v>20</v>
      </c>
      <c r="AI4" s="630"/>
      <c r="AJ4" s="630"/>
      <c r="AK4" s="630"/>
      <c r="AL4"/>
    </row>
    <row r="5" spans="1:38" s="8" customFormat="1" ht="72" customHeight="1" x14ac:dyDescent="0.25">
      <c r="A5" s="630"/>
      <c r="B5" s="630"/>
      <c r="C5" s="630"/>
      <c r="D5" s="633"/>
      <c r="E5" s="630"/>
      <c r="F5" s="630"/>
      <c r="G5" s="630"/>
      <c r="H5" s="630"/>
      <c r="I5" s="630"/>
      <c r="J5" s="630"/>
      <c r="K5" s="630"/>
      <c r="L5" s="630"/>
      <c r="M5" s="11" t="s">
        <v>21</v>
      </c>
      <c r="N5" s="11" t="s">
        <v>22</v>
      </c>
      <c r="O5" s="11" t="s">
        <v>23</v>
      </c>
      <c r="P5" s="11" t="s">
        <v>24</v>
      </c>
      <c r="Q5" s="11" t="s">
        <v>25</v>
      </c>
      <c r="R5" s="11" t="s">
        <v>26</v>
      </c>
      <c r="S5" s="11" t="s">
        <v>27</v>
      </c>
      <c r="T5" s="11" t="s">
        <v>28</v>
      </c>
      <c r="U5" s="11" t="s">
        <v>29</v>
      </c>
      <c r="V5" s="11" t="s">
        <v>30</v>
      </c>
      <c r="W5" s="11" t="s">
        <v>31</v>
      </c>
      <c r="X5" s="11" t="s">
        <v>32</v>
      </c>
      <c r="Y5" s="94" t="s">
        <v>33</v>
      </c>
      <c r="Z5" s="94" t="s">
        <v>34</v>
      </c>
      <c r="AA5" s="94" t="s">
        <v>35</v>
      </c>
      <c r="AB5" s="94" t="s">
        <v>36</v>
      </c>
      <c r="AC5" s="94" t="s">
        <v>37</v>
      </c>
      <c r="AD5" s="94" t="s">
        <v>38</v>
      </c>
      <c r="AE5" s="94" t="s">
        <v>39</v>
      </c>
      <c r="AF5" s="94" t="s">
        <v>40</v>
      </c>
      <c r="AG5" s="633"/>
      <c r="AH5" s="11" t="s">
        <v>41</v>
      </c>
      <c r="AI5" s="11" t="s">
        <v>42</v>
      </c>
      <c r="AJ5" s="11" t="s">
        <v>43</v>
      </c>
      <c r="AK5" s="11" t="s">
        <v>44</v>
      </c>
      <c r="AL5"/>
    </row>
    <row r="6" spans="1:38" s="28" customFormat="1" ht="138.75" customHeight="1" x14ac:dyDescent="0.25">
      <c r="A6" s="105" t="s">
        <v>45</v>
      </c>
      <c r="B6" s="115" t="s">
        <v>46</v>
      </c>
      <c r="C6" s="517" t="s">
        <v>47</v>
      </c>
      <c r="D6" s="626" t="s">
        <v>572</v>
      </c>
      <c r="E6" s="517" t="s">
        <v>49</v>
      </c>
      <c r="F6" s="517" t="s">
        <v>50</v>
      </c>
      <c r="G6" s="116" t="s">
        <v>51</v>
      </c>
      <c r="H6" s="116" t="s">
        <v>52</v>
      </c>
      <c r="I6" s="517" t="s">
        <v>53</v>
      </c>
      <c r="J6" s="517" t="s">
        <v>54</v>
      </c>
      <c r="K6" s="517" t="s">
        <v>55</v>
      </c>
      <c r="L6" s="628">
        <v>2</v>
      </c>
      <c r="M6" s="624">
        <v>123.1</v>
      </c>
      <c r="N6" s="624"/>
      <c r="O6" s="624"/>
      <c r="P6" s="624"/>
      <c r="Q6" s="624"/>
      <c r="R6" s="624"/>
      <c r="S6" s="624">
        <v>130.80000000000001</v>
      </c>
      <c r="T6" s="624"/>
      <c r="U6" s="624"/>
      <c r="V6" s="624"/>
      <c r="W6" s="624"/>
      <c r="X6" s="624"/>
      <c r="Y6" s="596"/>
      <c r="Z6" s="543"/>
      <c r="AA6" s="616">
        <f>M6</f>
        <v>123.1</v>
      </c>
      <c r="AB6" s="543" t="s">
        <v>336</v>
      </c>
      <c r="AC6" s="616">
        <f>+S6</f>
        <v>130.80000000000001</v>
      </c>
      <c r="AD6" s="543" t="s">
        <v>107</v>
      </c>
      <c r="AE6" s="616">
        <f>+AC6</f>
        <v>130.80000000000001</v>
      </c>
      <c r="AF6" s="543" t="s">
        <v>336</v>
      </c>
      <c r="AG6" s="301" t="s">
        <v>56</v>
      </c>
      <c r="AH6" s="622"/>
      <c r="AI6" s="620" t="s">
        <v>497</v>
      </c>
      <c r="AJ6" s="620" t="s">
        <v>678</v>
      </c>
      <c r="AK6" s="620" t="s">
        <v>679</v>
      </c>
    </row>
    <row r="7" spans="1:38" s="28" customFormat="1" ht="117.75" customHeight="1" x14ac:dyDescent="0.25">
      <c r="A7" s="105" t="s">
        <v>57</v>
      </c>
      <c r="B7" s="115" t="s">
        <v>58</v>
      </c>
      <c r="C7" s="518"/>
      <c r="D7" s="627"/>
      <c r="E7" s="518"/>
      <c r="F7" s="518"/>
      <c r="G7" s="116" t="s">
        <v>59</v>
      </c>
      <c r="H7" s="116" t="s">
        <v>60</v>
      </c>
      <c r="I7" s="518"/>
      <c r="J7" s="518"/>
      <c r="K7" s="518"/>
      <c r="L7" s="629"/>
      <c r="M7" s="624"/>
      <c r="N7" s="624"/>
      <c r="O7" s="624"/>
      <c r="P7" s="624"/>
      <c r="Q7" s="624"/>
      <c r="R7" s="624"/>
      <c r="S7" s="624"/>
      <c r="T7" s="624"/>
      <c r="U7" s="624"/>
      <c r="V7" s="624"/>
      <c r="W7" s="624"/>
      <c r="X7" s="624"/>
      <c r="Y7" s="625"/>
      <c r="Z7" s="544"/>
      <c r="AA7" s="617"/>
      <c r="AB7" s="544"/>
      <c r="AC7" s="617"/>
      <c r="AD7" s="544"/>
      <c r="AE7" s="617" t="e">
        <f t="shared" ref="AE7:AE35" si="0">AVERAGE(Y7,AA7,AC7)</f>
        <v>#DIV/0!</v>
      </c>
      <c r="AF7" s="544"/>
      <c r="AG7" s="302"/>
      <c r="AH7" s="623"/>
      <c r="AI7" s="621"/>
      <c r="AJ7" s="621"/>
      <c r="AK7" s="621"/>
    </row>
    <row r="8" spans="1:38" s="28" customFormat="1" ht="162" customHeight="1" x14ac:dyDescent="0.25">
      <c r="A8" s="117" t="s">
        <v>45</v>
      </c>
      <c r="B8" s="39" t="s">
        <v>46</v>
      </c>
      <c r="C8" s="527" t="s">
        <v>61</v>
      </c>
      <c r="D8" s="321" t="s">
        <v>573</v>
      </c>
      <c r="E8" s="301" t="s">
        <v>49</v>
      </c>
      <c r="F8" s="301" t="s">
        <v>50</v>
      </c>
      <c r="G8" s="39" t="s">
        <v>51</v>
      </c>
      <c r="H8" s="39" t="s">
        <v>52</v>
      </c>
      <c r="I8" s="301" t="s">
        <v>63</v>
      </c>
      <c r="J8" s="301" t="s">
        <v>54</v>
      </c>
      <c r="K8" s="301" t="s">
        <v>64</v>
      </c>
      <c r="L8" s="301">
        <v>2</v>
      </c>
      <c r="M8" s="295">
        <v>100</v>
      </c>
      <c r="N8" s="296"/>
      <c r="O8" s="296"/>
      <c r="P8" s="296"/>
      <c r="Q8" s="296"/>
      <c r="R8" s="296"/>
      <c r="S8" s="296"/>
      <c r="T8" s="296"/>
      <c r="U8" s="296"/>
      <c r="V8" s="296"/>
      <c r="W8" s="296"/>
      <c r="X8" s="297"/>
      <c r="Y8" s="599"/>
      <c r="Z8" s="599"/>
      <c r="AA8" s="599"/>
      <c r="AB8" s="599"/>
      <c r="AC8" s="599">
        <f>+M8</f>
        <v>100</v>
      </c>
      <c r="AD8" s="618" t="s">
        <v>107</v>
      </c>
      <c r="AE8" s="599">
        <f t="shared" si="0"/>
        <v>100</v>
      </c>
      <c r="AF8" s="599" t="s">
        <v>336</v>
      </c>
      <c r="AG8" s="301" t="s">
        <v>65</v>
      </c>
      <c r="AH8" s="403"/>
      <c r="AI8" s="403"/>
      <c r="AJ8" s="403" t="s">
        <v>526</v>
      </c>
      <c r="AK8" s="403" t="s">
        <v>527</v>
      </c>
    </row>
    <row r="9" spans="1:38" s="28" customFormat="1" ht="109.5" customHeight="1" x14ac:dyDescent="0.25">
      <c r="A9" s="117" t="s">
        <v>66</v>
      </c>
      <c r="B9" s="39" t="s">
        <v>58</v>
      </c>
      <c r="C9" s="528"/>
      <c r="D9" s="322"/>
      <c r="E9" s="302"/>
      <c r="F9" s="302"/>
      <c r="G9" s="39" t="s">
        <v>59</v>
      </c>
      <c r="H9" s="39" t="s">
        <v>60</v>
      </c>
      <c r="I9" s="302"/>
      <c r="J9" s="302"/>
      <c r="K9" s="302"/>
      <c r="L9" s="302"/>
      <c r="M9" s="303"/>
      <c r="N9" s="304"/>
      <c r="O9" s="304"/>
      <c r="P9" s="304"/>
      <c r="Q9" s="304"/>
      <c r="R9" s="304"/>
      <c r="S9" s="304"/>
      <c r="T9" s="304"/>
      <c r="U9" s="304"/>
      <c r="V9" s="304"/>
      <c r="W9" s="304"/>
      <c r="X9" s="305"/>
      <c r="Y9" s="316"/>
      <c r="Z9" s="316"/>
      <c r="AA9" s="316"/>
      <c r="AB9" s="316"/>
      <c r="AC9" s="316"/>
      <c r="AD9" s="619"/>
      <c r="AE9" s="316" t="e">
        <f t="shared" si="0"/>
        <v>#DIV/0!</v>
      </c>
      <c r="AF9" s="600"/>
      <c r="AG9" s="302"/>
      <c r="AH9" s="404"/>
      <c r="AI9" s="404"/>
      <c r="AJ9" s="404"/>
      <c r="AK9" s="404"/>
    </row>
    <row r="10" spans="1:38" s="28" customFormat="1" ht="123.75" customHeight="1" x14ac:dyDescent="0.25">
      <c r="A10" s="117" t="s">
        <v>45</v>
      </c>
      <c r="B10" s="39" t="s">
        <v>46</v>
      </c>
      <c r="C10" s="301" t="s">
        <v>67</v>
      </c>
      <c r="D10" s="321" t="s">
        <v>574</v>
      </c>
      <c r="E10" s="301" t="s">
        <v>49</v>
      </c>
      <c r="F10" s="301" t="s">
        <v>50</v>
      </c>
      <c r="G10" s="39" t="s">
        <v>51</v>
      </c>
      <c r="H10" s="39" t="s">
        <v>52</v>
      </c>
      <c r="I10" s="301" t="s">
        <v>530</v>
      </c>
      <c r="J10" s="301" t="s">
        <v>54</v>
      </c>
      <c r="K10" s="301" t="s">
        <v>64</v>
      </c>
      <c r="L10" s="301">
        <v>2</v>
      </c>
      <c r="M10" s="612">
        <v>100</v>
      </c>
      <c r="N10" s="482"/>
      <c r="O10" s="482"/>
      <c r="P10" s="482"/>
      <c r="Q10" s="482"/>
      <c r="R10" s="482"/>
      <c r="S10" s="482"/>
      <c r="T10" s="482"/>
      <c r="U10" s="482"/>
      <c r="V10" s="482"/>
      <c r="W10" s="482"/>
      <c r="X10" s="613"/>
      <c r="Y10" s="315"/>
      <c r="Z10" s="315"/>
      <c r="AA10" s="315"/>
      <c r="AB10" s="315"/>
      <c r="AC10" s="609">
        <f>+M10</f>
        <v>100</v>
      </c>
      <c r="AD10" s="616" t="s">
        <v>107</v>
      </c>
      <c r="AE10" s="599">
        <f t="shared" si="0"/>
        <v>100</v>
      </c>
      <c r="AF10" s="599" t="s">
        <v>336</v>
      </c>
      <c r="AG10" s="301" t="s">
        <v>69</v>
      </c>
      <c r="AH10" s="403"/>
      <c r="AI10" s="403"/>
      <c r="AJ10" s="403" t="s">
        <v>528</v>
      </c>
      <c r="AK10" s="403" t="s">
        <v>529</v>
      </c>
    </row>
    <row r="11" spans="1:38" s="28" customFormat="1" ht="123.75" customHeight="1" x14ac:dyDescent="0.25">
      <c r="A11" s="117" t="s">
        <v>57</v>
      </c>
      <c r="B11" s="39" t="s">
        <v>58</v>
      </c>
      <c r="C11" s="302"/>
      <c r="D11" s="322"/>
      <c r="E11" s="302"/>
      <c r="F11" s="302"/>
      <c r="G11" s="39" t="s">
        <v>59</v>
      </c>
      <c r="H11" s="39" t="s">
        <v>60</v>
      </c>
      <c r="I11" s="302"/>
      <c r="J11" s="302"/>
      <c r="K11" s="302"/>
      <c r="L11" s="302"/>
      <c r="M11" s="614"/>
      <c r="N11" s="586"/>
      <c r="O11" s="586"/>
      <c r="P11" s="586"/>
      <c r="Q11" s="586"/>
      <c r="R11" s="586"/>
      <c r="S11" s="586"/>
      <c r="T11" s="586"/>
      <c r="U11" s="586"/>
      <c r="V11" s="586"/>
      <c r="W11" s="586"/>
      <c r="X11" s="615"/>
      <c r="Y11" s="316"/>
      <c r="Z11" s="316"/>
      <c r="AA11" s="316"/>
      <c r="AB11" s="316"/>
      <c r="AC11" s="611"/>
      <c r="AD11" s="617"/>
      <c r="AE11" s="316" t="e">
        <f t="shared" si="0"/>
        <v>#DIV/0!</v>
      </c>
      <c r="AF11" s="600"/>
      <c r="AG11" s="302"/>
      <c r="AH11" s="404"/>
      <c r="AI11" s="404"/>
      <c r="AJ11" s="404"/>
      <c r="AK11" s="404"/>
    </row>
    <row r="12" spans="1:38" s="28" customFormat="1" ht="121.5" customHeight="1" x14ac:dyDescent="0.25">
      <c r="A12" s="117" t="s">
        <v>45</v>
      </c>
      <c r="B12" s="39" t="s">
        <v>46</v>
      </c>
      <c r="C12" s="301" t="s">
        <v>70</v>
      </c>
      <c r="D12" s="321" t="s">
        <v>575</v>
      </c>
      <c r="E12" s="301" t="s">
        <v>49</v>
      </c>
      <c r="F12" s="301" t="s">
        <v>50</v>
      </c>
      <c r="G12" s="39" t="s">
        <v>51</v>
      </c>
      <c r="H12" s="39" t="s">
        <v>52</v>
      </c>
      <c r="I12" s="301" t="s">
        <v>72</v>
      </c>
      <c r="J12" s="301" t="s">
        <v>54</v>
      </c>
      <c r="K12" s="301" t="s">
        <v>64</v>
      </c>
      <c r="L12" s="301">
        <v>2</v>
      </c>
      <c r="M12" s="295">
        <v>100</v>
      </c>
      <c r="N12" s="296"/>
      <c r="O12" s="296"/>
      <c r="P12" s="296"/>
      <c r="Q12" s="296"/>
      <c r="R12" s="296"/>
      <c r="S12" s="296"/>
      <c r="T12" s="296"/>
      <c r="U12" s="296"/>
      <c r="V12" s="296"/>
      <c r="W12" s="296"/>
      <c r="X12" s="297"/>
      <c r="Y12" s="315"/>
      <c r="Z12" s="315"/>
      <c r="AA12" s="315"/>
      <c r="AB12" s="315"/>
      <c r="AC12" s="315">
        <f>+M12</f>
        <v>100</v>
      </c>
      <c r="AD12" s="543" t="s">
        <v>107</v>
      </c>
      <c r="AE12" s="599">
        <f t="shared" si="0"/>
        <v>100</v>
      </c>
      <c r="AF12" s="599" t="s">
        <v>336</v>
      </c>
      <c r="AG12" s="442" t="s">
        <v>73</v>
      </c>
      <c r="AH12" s="403"/>
      <c r="AI12" s="403"/>
      <c r="AJ12" s="403" t="s">
        <v>619</v>
      </c>
      <c r="AK12" s="403" t="s">
        <v>531</v>
      </c>
    </row>
    <row r="13" spans="1:38" s="28" customFormat="1" ht="132" customHeight="1" x14ac:dyDescent="0.25">
      <c r="A13" s="117" t="s">
        <v>57</v>
      </c>
      <c r="B13" s="39" t="s">
        <v>58</v>
      </c>
      <c r="C13" s="302"/>
      <c r="D13" s="322"/>
      <c r="E13" s="302"/>
      <c r="F13" s="302"/>
      <c r="G13" s="39" t="s">
        <v>59</v>
      </c>
      <c r="H13" s="39" t="s">
        <v>60</v>
      </c>
      <c r="I13" s="302"/>
      <c r="J13" s="302"/>
      <c r="K13" s="302"/>
      <c r="L13" s="302"/>
      <c r="M13" s="303"/>
      <c r="N13" s="304"/>
      <c r="O13" s="304"/>
      <c r="P13" s="304"/>
      <c r="Q13" s="304"/>
      <c r="R13" s="304"/>
      <c r="S13" s="304"/>
      <c r="T13" s="304"/>
      <c r="U13" s="304"/>
      <c r="V13" s="304"/>
      <c r="W13" s="304"/>
      <c r="X13" s="305"/>
      <c r="Y13" s="316"/>
      <c r="Z13" s="316"/>
      <c r="AA13" s="316"/>
      <c r="AB13" s="316"/>
      <c r="AC13" s="316"/>
      <c r="AD13" s="544"/>
      <c r="AE13" s="316" t="e">
        <f t="shared" si="0"/>
        <v>#DIV/0!</v>
      </c>
      <c r="AF13" s="600"/>
      <c r="AG13" s="443"/>
      <c r="AH13" s="404"/>
      <c r="AI13" s="404"/>
      <c r="AJ13" s="404"/>
      <c r="AK13" s="404"/>
    </row>
    <row r="14" spans="1:38" s="28" customFormat="1" ht="123" customHeight="1" x14ac:dyDescent="0.25">
      <c r="A14" s="117" t="s">
        <v>45</v>
      </c>
      <c r="B14" s="39" t="s">
        <v>46</v>
      </c>
      <c r="C14" s="301" t="s">
        <v>74</v>
      </c>
      <c r="D14" s="321" t="s">
        <v>576</v>
      </c>
      <c r="E14" s="301" t="s">
        <v>49</v>
      </c>
      <c r="F14" s="301" t="s">
        <v>50</v>
      </c>
      <c r="G14" s="39" t="s">
        <v>51</v>
      </c>
      <c r="H14" s="39" t="s">
        <v>52</v>
      </c>
      <c r="I14" s="301" t="s">
        <v>53</v>
      </c>
      <c r="J14" s="301" t="s">
        <v>54</v>
      </c>
      <c r="K14" s="301" t="s">
        <v>64</v>
      </c>
      <c r="L14" s="301">
        <v>2</v>
      </c>
      <c r="M14" s="612">
        <v>100</v>
      </c>
      <c r="N14" s="482"/>
      <c r="O14" s="482"/>
      <c r="P14" s="482"/>
      <c r="Q14" s="482"/>
      <c r="R14" s="482"/>
      <c r="S14" s="482"/>
      <c r="T14" s="482"/>
      <c r="U14" s="482"/>
      <c r="V14" s="482"/>
      <c r="W14" s="482"/>
      <c r="X14" s="613"/>
      <c r="Y14" s="315"/>
      <c r="Z14" s="315"/>
      <c r="AA14" s="315"/>
      <c r="AB14" s="315"/>
      <c r="AC14" s="609">
        <f>+M14</f>
        <v>100</v>
      </c>
      <c r="AD14" s="543" t="s">
        <v>107</v>
      </c>
      <c r="AE14" s="599">
        <f t="shared" si="0"/>
        <v>100</v>
      </c>
      <c r="AF14" s="599" t="s">
        <v>336</v>
      </c>
      <c r="AG14" s="442" t="s">
        <v>76</v>
      </c>
      <c r="AH14" s="521"/>
      <c r="AI14" s="521"/>
      <c r="AJ14" s="403" t="s">
        <v>680</v>
      </c>
      <c r="AK14" s="523" t="s">
        <v>681</v>
      </c>
    </row>
    <row r="15" spans="1:38" s="28" customFormat="1" ht="123" customHeight="1" x14ac:dyDescent="0.25">
      <c r="A15" s="117" t="s">
        <v>66</v>
      </c>
      <c r="B15" s="39" t="s">
        <v>58</v>
      </c>
      <c r="C15" s="528"/>
      <c r="D15" s="322"/>
      <c r="E15" s="302"/>
      <c r="F15" s="302"/>
      <c r="G15" s="39" t="s">
        <v>59</v>
      </c>
      <c r="H15" s="39" t="s">
        <v>60</v>
      </c>
      <c r="I15" s="302"/>
      <c r="J15" s="302"/>
      <c r="K15" s="302"/>
      <c r="L15" s="302"/>
      <c r="M15" s="614"/>
      <c r="N15" s="586"/>
      <c r="O15" s="586"/>
      <c r="P15" s="586"/>
      <c r="Q15" s="586"/>
      <c r="R15" s="586"/>
      <c r="S15" s="586"/>
      <c r="T15" s="586"/>
      <c r="U15" s="586"/>
      <c r="V15" s="586"/>
      <c r="W15" s="586"/>
      <c r="X15" s="615"/>
      <c r="Y15" s="316"/>
      <c r="Z15" s="316"/>
      <c r="AA15" s="316"/>
      <c r="AB15" s="316"/>
      <c r="AC15" s="611"/>
      <c r="AD15" s="544"/>
      <c r="AE15" s="316" t="e">
        <f t="shared" si="0"/>
        <v>#DIV/0!</v>
      </c>
      <c r="AF15" s="600"/>
      <c r="AG15" s="443"/>
      <c r="AH15" s="522"/>
      <c r="AI15" s="522"/>
      <c r="AJ15" s="404"/>
      <c r="AK15" s="524"/>
    </row>
    <row r="16" spans="1:38" s="28" customFormat="1" ht="138" customHeight="1" x14ac:dyDescent="0.25">
      <c r="A16" s="117" t="s">
        <v>45</v>
      </c>
      <c r="B16" s="104" t="s">
        <v>46</v>
      </c>
      <c r="C16" s="527" t="s">
        <v>77</v>
      </c>
      <c r="D16" s="321" t="s">
        <v>643</v>
      </c>
      <c r="E16" s="301" t="s">
        <v>79</v>
      </c>
      <c r="F16" s="301" t="s">
        <v>50</v>
      </c>
      <c r="G16" s="39" t="s">
        <v>51</v>
      </c>
      <c r="H16" s="39" t="s">
        <v>52</v>
      </c>
      <c r="I16" s="301" t="s">
        <v>80</v>
      </c>
      <c r="J16" s="301" t="s">
        <v>54</v>
      </c>
      <c r="K16" s="301" t="s">
        <v>64</v>
      </c>
      <c r="L16" s="301">
        <v>2</v>
      </c>
      <c r="M16" s="295">
        <v>50</v>
      </c>
      <c r="N16" s="296"/>
      <c r="O16" s="296"/>
      <c r="P16" s="296"/>
      <c r="Q16" s="296"/>
      <c r="R16" s="296"/>
      <c r="S16" s="296"/>
      <c r="T16" s="296"/>
      <c r="U16" s="296"/>
      <c r="V16" s="296"/>
      <c r="W16" s="296"/>
      <c r="X16" s="297"/>
      <c r="Y16" s="609"/>
      <c r="Z16" s="315"/>
      <c r="AA16" s="315"/>
      <c r="AB16" s="315"/>
      <c r="AC16" s="315">
        <f>+M16</f>
        <v>50</v>
      </c>
      <c r="AD16" s="315" t="s">
        <v>328</v>
      </c>
      <c r="AE16" s="315">
        <f>AVERAGE(Y16,AA16,AC16)</f>
        <v>50</v>
      </c>
      <c r="AF16" s="315" t="s">
        <v>328</v>
      </c>
      <c r="AG16" s="606" t="s">
        <v>81</v>
      </c>
      <c r="AH16" s="521"/>
      <c r="AI16" s="521"/>
      <c r="AJ16" s="523" t="s">
        <v>532</v>
      </c>
      <c r="AK16" s="523" t="s">
        <v>533</v>
      </c>
    </row>
    <row r="17" spans="1:37" s="28" customFormat="1" ht="138" customHeight="1" x14ac:dyDescent="0.25">
      <c r="A17" s="117" t="s">
        <v>57</v>
      </c>
      <c r="B17" s="301" t="s">
        <v>58</v>
      </c>
      <c r="C17" s="356"/>
      <c r="D17" s="363"/>
      <c r="E17" s="356"/>
      <c r="F17" s="356"/>
      <c r="G17" s="301" t="s">
        <v>59</v>
      </c>
      <c r="H17" s="301" t="s">
        <v>60</v>
      </c>
      <c r="I17" s="356"/>
      <c r="J17" s="356"/>
      <c r="K17" s="356"/>
      <c r="L17" s="356"/>
      <c r="M17" s="298"/>
      <c r="N17" s="299"/>
      <c r="O17" s="299"/>
      <c r="P17" s="299"/>
      <c r="Q17" s="299"/>
      <c r="R17" s="299"/>
      <c r="S17" s="299"/>
      <c r="T17" s="299"/>
      <c r="U17" s="299"/>
      <c r="V17" s="299"/>
      <c r="W17" s="299"/>
      <c r="X17" s="300"/>
      <c r="Y17" s="610"/>
      <c r="Z17" s="413"/>
      <c r="AA17" s="413"/>
      <c r="AB17" s="413"/>
      <c r="AC17" s="413"/>
      <c r="AD17" s="413"/>
      <c r="AE17" s="413"/>
      <c r="AF17" s="413"/>
      <c r="AG17" s="608"/>
      <c r="AH17" s="574"/>
      <c r="AI17" s="574"/>
      <c r="AJ17" s="571"/>
      <c r="AK17" s="571"/>
    </row>
    <row r="18" spans="1:37" s="28" customFormat="1" ht="315" customHeight="1" x14ac:dyDescent="0.25">
      <c r="A18" s="117" t="s">
        <v>66</v>
      </c>
      <c r="B18" s="302"/>
      <c r="C18" s="302"/>
      <c r="D18" s="322"/>
      <c r="E18" s="302"/>
      <c r="F18" s="302"/>
      <c r="G18" s="302"/>
      <c r="H18" s="302"/>
      <c r="I18" s="302"/>
      <c r="J18" s="302"/>
      <c r="K18" s="302"/>
      <c r="L18" s="302"/>
      <c r="M18" s="303"/>
      <c r="N18" s="304"/>
      <c r="O18" s="304"/>
      <c r="P18" s="304"/>
      <c r="Q18" s="304"/>
      <c r="R18" s="304"/>
      <c r="S18" s="304"/>
      <c r="T18" s="304"/>
      <c r="U18" s="304"/>
      <c r="V18" s="304"/>
      <c r="W18" s="304"/>
      <c r="X18" s="305"/>
      <c r="Y18" s="611"/>
      <c r="Z18" s="316"/>
      <c r="AA18" s="316"/>
      <c r="AB18" s="316"/>
      <c r="AC18" s="316"/>
      <c r="AD18" s="316"/>
      <c r="AE18" s="316"/>
      <c r="AF18" s="316"/>
      <c r="AG18" s="607"/>
      <c r="AH18" s="522"/>
      <c r="AI18" s="522"/>
      <c r="AJ18" s="524"/>
      <c r="AK18" s="524"/>
    </row>
    <row r="19" spans="1:37" s="28" customFormat="1" ht="119.25" customHeight="1" x14ac:dyDescent="0.25">
      <c r="A19" s="117" t="s">
        <v>45</v>
      </c>
      <c r="B19" s="301" t="s">
        <v>46</v>
      </c>
      <c r="C19" s="301" t="s">
        <v>82</v>
      </c>
      <c r="D19" s="321" t="s">
        <v>577</v>
      </c>
      <c r="E19" s="301" t="s">
        <v>84</v>
      </c>
      <c r="F19" s="301" t="s">
        <v>50</v>
      </c>
      <c r="G19" s="39" t="s">
        <v>51</v>
      </c>
      <c r="H19" s="39" t="s">
        <v>52</v>
      </c>
      <c r="I19" s="301" t="s">
        <v>85</v>
      </c>
      <c r="J19" s="301" t="s">
        <v>54</v>
      </c>
      <c r="K19" s="301" t="s">
        <v>64</v>
      </c>
      <c r="L19" s="301">
        <v>2</v>
      </c>
      <c r="M19" s="295">
        <v>201</v>
      </c>
      <c r="N19" s="296"/>
      <c r="O19" s="296"/>
      <c r="P19" s="296"/>
      <c r="Q19" s="296"/>
      <c r="R19" s="296"/>
      <c r="S19" s="296"/>
      <c r="T19" s="296"/>
      <c r="U19" s="296"/>
      <c r="V19" s="296"/>
      <c r="W19" s="296"/>
      <c r="X19" s="297"/>
      <c r="Y19" s="315"/>
      <c r="Z19" s="315"/>
      <c r="AA19" s="315"/>
      <c r="AB19" s="315"/>
      <c r="AC19" s="315">
        <f>+M19</f>
        <v>201</v>
      </c>
      <c r="AD19" s="315" t="s">
        <v>336</v>
      </c>
      <c r="AE19" s="315">
        <f>AVERAGE(Y19,AA19,AC19)</f>
        <v>201</v>
      </c>
      <c r="AF19" s="315" t="s">
        <v>336</v>
      </c>
      <c r="AG19" s="606" t="s">
        <v>558</v>
      </c>
      <c r="AH19" s="521"/>
      <c r="AI19" s="521"/>
      <c r="AJ19" s="575" t="s">
        <v>682</v>
      </c>
      <c r="AK19" s="575" t="s">
        <v>607</v>
      </c>
    </row>
    <row r="20" spans="1:37" s="28" customFormat="1" ht="119.25" customHeight="1" x14ac:dyDescent="0.25">
      <c r="A20" s="117" t="s">
        <v>86</v>
      </c>
      <c r="B20" s="302"/>
      <c r="C20" s="302"/>
      <c r="D20" s="322"/>
      <c r="E20" s="302"/>
      <c r="F20" s="302"/>
      <c r="G20" s="39" t="s">
        <v>59</v>
      </c>
      <c r="H20" s="39" t="s">
        <v>60</v>
      </c>
      <c r="I20" s="302"/>
      <c r="J20" s="302"/>
      <c r="K20" s="302"/>
      <c r="L20" s="302"/>
      <c r="M20" s="303"/>
      <c r="N20" s="304"/>
      <c r="O20" s="304"/>
      <c r="P20" s="304"/>
      <c r="Q20" s="304"/>
      <c r="R20" s="304"/>
      <c r="S20" s="304"/>
      <c r="T20" s="304"/>
      <c r="U20" s="304"/>
      <c r="V20" s="304"/>
      <c r="W20" s="304"/>
      <c r="X20" s="305"/>
      <c r="Y20" s="316"/>
      <c r="Z20" s="316"/>
      <c r="AA20" s="316"/>
      <c r="AB20" s="316"/>
      <c r="AC20" s="316"/>
      <c r="AD20" s="316"/>
      <c r="AE20" s="316"/>
      <c r="AF20" s="316"/>
      <c r="AG20" s="607"/>
      <c r="AH20" s="522"/>
      <c r="AI20" s="522"/>
      <c r="AJ20" s="577"/>
      <c r="AK20" s="577"/>
    </row>
    <row r="21" spans="1:37" s="28" customFormat="1" ht="228" customHeight="1" x14ac:dyDescent="0.25">
      <c r="A21" s="117" t="s">
        <v>45</v>
      </c>
      <c r="B21" s="301" t="s">
        <v>46</v>
      </c>
      <c r="C21" s="301" t="s">
        <v>89</v>
      </c>
      <c r="D21" s="321" t="s">
        <v>578</v>
      </c>
      <c r="E21" s="301" t="s">
        <v>84</v>
      </c>
      <c r="F21" s="301" t="s">
        <v>50</v>
      </c>
      <c r="G21" s="39" t="s">
        <v>51</v>
      </c>
      <c r="H21" s="39" t="s">
        <v>52</v>
      </c>
      <c r="I21" s="301" t="s">
        <v>91</v>
      </c>
      <c r="J21" s="301" t="s">
        <v>54</v>
      </c>
      <c r="K21" s="301" t="s">
        <v>64</v>
      </c>
      <c r="L21" s="301">
        <v>1</v>
      </c>
      <c r="M21" s="295">
        <v>1001</v>
      </c>
      <c r="N21" s="296"/>
      <c r="O21" s="296"/>
      <c r="P21" s="296"/>
      <c r="Q21" s="296"/>
      <c r="R21" s="296"/>
      <c r="S21" s="296"/>
      <c r="T21" s="296"/>
      <c r="U21" s="296"/>
      <c r="V21" s="296"/>
      <c r="W21" s="296"/>
      <c r="X21" s="297"/>
      <c r="Y21" s="315"/>
      <c r="Z21" s="315"/>
      <c r="AA21" s="315"/>
      <c r="AB21" s="315"/>
      <c r="AC21" s="315">
        <f>+M21</f>
        <v>1001</v>
      </c>
      <c r="AD21" s="315" t="s">
        <v>336</v>
      </c>
      <c r="AE21" s="315">
        <f>AVERAGE(Y21,AA21,AC21)</f>
        <v>1001</v>
      </c>
      <c r="AF21" s="315" t="s">
        <v>336</v>
      </c>
      <c r="AG21" s="606" t="s">
        <v>559</v>
      </c>
      <c r="AH21" s="521"/>
      <c r="AI21" s="521"/>
      <c r="AJ21" s="575" t="s">
        <v>721</v>
      </c>
      <c r="AK21" s="575" t="s">
        <v>607</v>
      </c>
    </row>
    <row r="22" spans="1:37" s="28" customFormat="1" ht="252" customHeight="1" x14ac:dyDescent="0.25">
      <c r="A22" s="117" t="s">
        <v>86</v>
      </c>
      <c r="B22" s="302"/>
      <c r="C22" s="302"/>
      <c r="D22" s="322"/>
      <c r="E22" s="302"/>
      <c r="F22" s="302"/>
      <c r="G22" s="39" t="s">
        <v>59</v>
      </c>
      <c r="H22" s="39" t="s">
        <v>60</v>
      </c>
      <c r="I22" s="302"/>
      <c r="J22" s="302"/>
      <c r="K22" s="302"/>
      <c r="L22" s="302"/>
      <c r="M22" s="303"/>
      <c r="N22" s="304"/>
      <c r="O22" s="304"/>
      <c r="P22" s="304"/>
      <c r="Q22" s="304"/>
      <c r="R22" s="304"/>
      <c r="S22" s="304"/>
      <c r="T22" s="304"/>
      <c r="U22" s="304"/>
      <c r="V22" s="304"/>
      <c r="W22" s="304"/>
      <c r="X22" s="305"/>
      <c r="Y22" s="316"/>
      <c r="Z22" s="316"/>
      <c r="AA22" s="316"/>
      <c r="AB22" s="316"/>
      <c r="AC22" s="316"/>
      <c r="AD22" s="316"/>
      <c r="AE22" s="316"/>
      <c r="AF22" s="316"/>
      <c r="AG22" s="607"/>
      <c r="AH22" s="522"/>
      <c r="AI22" s="522"/>
      <c r="AJ22" s="577"/>
      <c r="AK22" s="577"/>
    </row>
    <row r="23" spans="1:37" s="28" customFormat="1" ht="157.5" customHeight="1" x14ac:dyDescent="0.25">
      <c r="A23" s="117" t="s">
        <v>45</v>
      </c>
      <c r="B23" s="301" t="s">
        <v>46</v>
      </c>
      <c r="C23" s="527" t="s">
        <v>87</v>
      </c>
      <c r="D23" s="301" t="s">
        <v>579</v>
      </c>
      <c r="E23" s="301" t="s">
        <v>84</v>
      </c>
      <c r="F23" s="301" t="s">
        <v>50</v>
      </c>
      <c r="G23" s="39" t="s">
        <v>51</v>
      </c>
      <c r="H23" s="39" t="s">
        <v>52</v>
      </c>
      <c r="I23" s="527" t="s">
        <v>53</v>
      </c>
      <c r="J23" s="301" t="s">
        <v>54</v>
      </c>
      <c r="K23" s="301" t="s">
        <v>55</v>
      </c>
      <c r="L23" s="301">
        <v>1</v>
      </c>
      <c r="M23" s="602">
        <v>123</v>
      </c>
      <c r="N23" s="508"/>
      <c r="O23" s="508"/>
      <c r="P23" s="508"/>
      <c r="Q23" s="508"/>
      <c r="R23" s="514"/>
      <c r="S23" s="602">
        <v>134</v>
      </c>
      <c r="T23" s="508"/>
      <c r="U23" s="508"/>
      <c r="V23" s="508"/>
      <c r="W23" s="508"/>
      <c r="X23" s="514"/>
      <c r="Y23" s="315"/>
      <c r="Z23" s="315"/>
      <c r="AA23" s="599">
        <f>+M23</f>
        <v>123</v>
      </c>
      <c r="AB23" s="315" t="s">
        <v>336</v>
      </c>
      <c r="AC23" s="315">
        <f>+S23</f>
        <v>134</v>
      </c>
      <c r="AD23" s="315" t="s">
        <v>336</v>
      </c>
      <c r="AE23" s="315">
        <f>+S23</f>
        <v>134</v>
      </c>
      <c r="AF23" s="315" t="s">
        <v>107</v>
      </c>
      <c r="AG23" s="301" t="s">
        <v>409</v>
      </c>
      <c r="AH23" s="521"/>
      <c r="AI23" s="604" t="s">
        <v>485</v>
      </c>
      <c r="AJ23" s="575" t="s">
        <v>644</v>
      </c>
      <c r="AK23" s="575" t="s">
        <v>607</v>
      </c>
    </row>
    <row r="24" spans="1:37" s="28" customFormat="1" ht="93.75" customHeight="1" x14ac:dyDescent="0.25">
      <c r="A24" s="117" t="s">
        <v>86</v>
      </c>
      <c r="B24" s="302"/>
      <c r="C24" s="528"/>
      <c r="D24" s="601"/>
      <c r="E24" s="302"/>
      <c r="F24" s="302"/>
      <c r="G24" s="39" t="s">
        <v>59</v>
      </c>
      <c r="H24" s="39" t="s">
        <v>60</v>
      </c>
      <c r="I24" s="528"/>
      <c r="J24" s="302"/>
      <c r="K24" s="302"/>
      <c r="L24" s="302"/>
      <c r="M24" s="603"/>
      <c r="N24" s="498"/>
      <c r="O24" s="498"/>
      <c r="P24" s="498"/>
      <c r="Q24" s="498"/>
      <c r="R24" s="499"/>
      <c r="S24" s="603"/>
      <c r="T24" s="498"/>
      <c r="U24" s="498"/>
      <c r="V24" s="498"/>
      <c r="W24" s="498"/>
      <c r="X24" s="499"/>
      <c r="Y24" s="316"/>
      <c r="Z24" s="316"/>
      <c r="AA24" s="600"/>
      <c r="AB24" s="316"/>
      <c r="AC24" s="316"/>
      <c r="AD24" s="316"/>
      <c r="AE24" s="316"/>
      <c r="AF24" s="316"/>
      <c r="AG24" s="528"/>
      <c r="AH24" s="522"/>
      <c r="AI24" s="605"/>
      <c r="AJ24" s="577"/>
      <c r="AK24" s="577"/>
    </row>
    <row r="25" spans="1:37" s="28" customFormat="1" ht="132.75" customHeight="1" x14ac:dyDescent="0.25">
      <c r="A25" s="556" t="s">
        <v>45</v>
      </c>
      <c r="B25" s="301" t="s">
        <v>46</v>
      </c>
      <c r="C25" s="301" t="s">
        <v>92</v>
      </c>
      <c r="D25" s="301" t="s">
        <v>580</v>
      </c>
      <c r="E25" s="301" t="s">
        <v>94</v>
      </c>
      <c r="F25" s="301" t="s">
        <v>50</v>
      </c>
      <c r="G25" s="39" t="s">
        <v>51</v>
      </c>
      <c r="H25" s="39" t="s">
        <v>52</v>
      </c>
      <c r="I25" s="301" t="s">
        <v>53</v>
      </c>
      <c r="J25" s="301" t="s">
        <v>54</v>
      </c>
      <c r="K25" s="301" t="s">
        <v>64</v>
      </c>
      <c r="L25" s="301">
        <v>2</v>
      </c>
      <c r="M25" s="295">
        <v>142</v>
      </c>
      <c r="N25" s="296"/>
      <c r="O25" s="296"/>
      <c r="P25" s="296"/>
      <c r="Q25" s="296"/>
      <c r="R25" s="296"/>
      <c r="S25" s="296"/>
      <c r="T25" s="296"/>
      <c r="U25" s="296"/>
      <c r="V25" s="296"/>
      <c r="W25" s="296"/>
      <c r="X25" s="297"/>
      <c r="Y25" s="315"/>
      <c r="Z25" s="315"/>
      <c r="AA25" s="315"/>
      <c r="AB25" s="315"/>
      <c r="AC25" s="315">
        <f>+M25</f>
        <v>142</v>
      </c>
      <c r="AD25" s="315" t="s">
        <v>107</v>
      </c>
      <c r="AE25" s="599">
        <f t="shared" si="0"/>
        <v>142</v>
      </c>
      <c r="AF25" s="315" t="s">
        <v>336</v>
      </c>
      <c r="AG25" s="597" t="s">
        <v>542</v>
      </c>
      <c r="AH25" s="521"/>
      <c r="AI25" s="521"/>
      <c r="AJ25" s="523" t="s">
        <v>683</v>
      </c>
      <c r="AK25" s="523" t="s">
        <v>684</v>
      </c>
    </row>
    <row r="26" spans="1:37" s="28" customFormat="1" ht="147.75" customHeight="1" x14ac:dyDescent="0.25">
      <c r="A26" s="557"/>
      <c r="B26" s="302"/>
      <c r="C26" s="302"/>
      <c r="D26" s="302"/>
      <c r="E26" s="302"/>
      <c r="F26" s="302"/>
      <c r="G26" s="39" t="s">
        <v>59</v>
      </c>
      <c r="H26" s="39" t="s">
        <v>60</v>
      </c>
      <c r="I26" s="302"/>
      <c r="J26" s="302"/>
      <c r="K26" s="302"/>
      <c r="L26" s="302"/>
      <c r="M26" s="303"/>
      <c r="N26" s="304"/>
      <c r="O26" s="304"/>
      <c r="P26" s="304"/>
      <c r="Q26" s="304"/>
      <c r="R26" s="304"/>
      <c r="S26" s="304"/>
      <c r="T26" s="304"/>
      <c r="U26" s="304"/>
      <c r="V26" s="304"/>
      <c r="W26" s="304"/>
      <c r="X26" s="305"/>
      <c r="Y26" s="316"/>
      <c r="Z26" s="316"/>
      <c r="AA26" s="316"/>
      <c r="AB26" s="316"/>
      <c r="AC26" s="316"/>
      <c r="AD26" s="316"/>
      <c r="AE26" s="600" t="e">
        <f t="shared" si="0"/>
        <v>#DIV/0!</v>
      </c>
      <c r="AF26" s="316"/>
      <c r="AG26" s="598"/>
      <c r="AH26" s="522"/>
      <c r="AI26" s="522"/>
      <c r="AJ26" s="524"/>
      <c r="AK26" s="524"/>
    </row>
    <row r="27" spans="1:37" s="28" customFormat="1" ht="409.5" customHeight="1" x14ac:dyDescent="0.25">
      <c r="A27" s="105" t="s">
        <v>45</v>
      </c>
      <c r="B27" s="116" t="s">
        <v>46</v>
      </c>
      <c r="C27" s="116" t="s">
        <v>119</v>
      </c>
      <c r="D27" s="116" t="s">
        <v>645</v>
      </c>
      <c r="E27" s="116" t="s">
        <v>94</v>
      </c>
      <c r="F27" s="116" t="s">
        <v>98</v>
      </c>
      <c r="G27" s="116" t="s">
        <v>59</v>
      </c>
      <c r="H27" s="116" t="s">
        <v>60</v>
      </c>
      <c r="I27" s="116" t="s">
        <v>53</v>
      </c>
      <c r="J27" s="116" t="s">
        <v>99</v>
      </c>
      <c r="K27" s="116" t="s">
        <v>121</v>
      </c>
      <c r="L27" s="116">
        <v>1</v>
      </c>
      <c r="M27" s="596">
        <v>4.3</v>
      </c>
      <c r="N27" s="596"/>
      <c r="O27" s="596"/>
      <c r="P27" s="596"/>
      <c r="Q27" s="596">
        <v>4.3</v>
      </c>
      <c r="R27" s="596"/>
      <c r="S27" s="596"/>
      <c r="T27" s="596"/>
      <c r="U27" s="596">
        <v>1.4</v>
      </c>
      <c r="V27" s="596"/>
      <c r="W27" s="596"/>
      <c r="X27" s="596"/>
      <c r="Y27" s="118">
        <f>AVERAGE(M27:P27)</f>
        <v>4.3</v>
      </c>
      <c r="Z27" s="119" t="s">
        <v>107</v>
      </c>
      <c r="AA27" s="118">
        <f>AVERAGE(O27:R27)</f>
        <v>4.3</v>
      </c>
      <c r="AB27" s="119" t="s">
        <v>107</v>
      </c>
      <c r="AC27" s="118">
        <f>+U27</f>
        <v>1.4</v>
      </c>
      <c r="AD27" s="119" t="s">
        <v>336</v>
      </c>
      <c r="AE27" s="120">
        <f>AVERAGE(Y27,AA27,AC27)</f>
        <v>3.3333333333333335</v>
      </c>
      <c r="AF27" s="119" t="s">
        <v>336</v>
      </c>
      <c r="AG27" s="119" t="s">
        <v>122</v>
      </c>
      <c r="AH27" s="121" t="s">
        <v>437</v>
      </c>
      <c r="AI27" s="121" t="s">
        <v>515</v>
      </c>
      <c r="AJ27" s="121" t="s">
        <v>685</v>
      </c>
      <c r="AK27" s="121" t="s">
        <v>570</v>
      </c>
    </row>
    <row r="28" spans="1:37" s="28" customFormat="1" ht="78" customHeight="1" x14ac:dyDescent="0.25">
      <c r="A28" s="525" t="s">
        <v>45</v>
      </c>
      <c r="B28" s="301" t="s">
        <v>46</v>
      </c>
      <c r="C28" s="527" t="s">
        <v>128</v>
      </c>
      <c r="D28" s="321" t="s">
        <v>646</v>
      </c>
      <c r="E28" s="301" t="s">
        <v>94</v>
      </c>
      <c r="F28" s="301" t="s">
        <v>98</v>
      </c>
      <c r="G28" s="39" t="s">
        <v>51</v>
      </c>
      <c r="H28" s="39" t="s">
        <v>52</v>
      </c>
      <c r="I28" s="301" t="s">
        <v>130</v>
      </c>
      <c r="J28" s="301" t="s">
        <v>99</v>
      </c>
      <c r="K28" s="301" t="s">
        <v>64</v>
      </c>
      <c r="L28" s="301">
        <v>1</v>
      </c>
      <c r="M28" s="295">
        <v>100</v>
      </c>
      <c r="N28" s="296"/>
      <c r="O28" s="296"/>
      <c r="P28" s="296"/>
      <c r="Q28" s="296"/>
      <c r="R28" s="296"/>
      <c r="S28" s="296"/>
      <c r="T28" s="296"/>
      <c r="U28" s="296"/>
      <c r="V28" s="296"/>
      <c r="W28" s="296"/>
      <c r="X28" s="297"/>
      <c r="Y28" s="315"/>
      <c r="Z28" s="315"/>
      <c r="AA28" s="315"/>
      <c r="AB28" s="315"/>
      <c r="AC28" s="315">
        <f>+M28</f>
        <v>100</v>
      </c>
      <c r="AD28" s="315" t="s">
        <v>107</v>
      </c>
      <c r="AE28" s="593">
        <f t="shared" si="0"/>
        <v>100</v>
      </c>
      <c r="AF28" s="315" t="s">
        <v>336</v>
      </c>
      <c r="AG28" s="301" t="s">
        <v>131</v>
      </c>
      <c r="AH28" s="521"/>
      <c r="AI28" s="521"/>
      <c r="AJ28" s="523" t="s">
        <v>686</v>
      </c>
      <c r="AK28" s="523" t="s">
        <v>687</v>
      </c>
    </row>
    <row r="29" spans="1:37" s="28" customFormat="1" ht="78" customHeight="1" x14ac:dyDescent="0.25">
      <c r="A29" s="526"/>
      <c r="B29" s="302"/>
      <c r="C29" s="528"/>
      <c r="D29" s="322"/>
      <c r="E29" s="302"/>
      <c r="F29" s="302"/>
      <c r="G29" s="39" t="s">
        <v>112</v>
      </c>
      <c r="H29" s="39" t="s">
        <v>132</v>
      </c>
      <c r="I29" s="302"/>
      <c r="J29" s="302"/>
      <c r="K29" s="302"/>
      <c r="L29" s="302"/>
      <c r="M29" s="303"/>
      <c r="N29" s="304"/>
      <c r="O29" s="304"/>
      <c r="P29" s="304"/>
      <c r="Q29" s="304"/>
      <c r="R29" s="304"/>
      <c r="S29" s="304"/>
      <c r="T29" s="304"/>
      <c r="U29" s="304"/>
      <c r="V29" s="304"/>
      <c r="W29" s="304"/>
      <c r="X29" s="305"/>
      <c r="Y29" s="316"/>
      <c r="Z29" s="316"/>
      <c r="AA29" s="316"/>
      <c r="AB29" s="316"/>
      <c r="AC29" s="316"/>
      <c r="AD29" s="316"/>
      <c r="AE29" s="593" t="e">
        <f t="shared" si="0"/>
        <v>#DIV/0!</v>
      </c>
      <c r="AF29" s="316"/>
      <c r="AG29" s="302"/>
      <c r="AH29" s="522"/>
      <c r="AI29" s="522"/>
      <c r="AJ29" s="524"/>
      <c r="AK29" s="524"/>
    </row>
    <row r="30" spans="1:37" s="28" customFormat="1" ht="93" customHeight="1" x14ac:dyDescent="0.25">
      <c r="A30" s="456" t="s">
        <v>45</v>
      </c>
      <c r="B30" s="505" t="s">
        <v>46</v>
      </c>
      <c r="C30" s="505" t="s">
        <v>104</v>
      </c>
      <c r="D30" s="594" t="s">
        <v>453</v>
      </c>
      <c r="E30" s="505" t="s">
        <v>94</v>
      </c>
      <c r="F30" s="505" t="s">
        <v>98</v>
      </c>
      <c r="G30" s="116" t="s">
        <v>51</v>
      </c>
      <c r="H30" s="116" t="s">
        <v>52</v>
      </c>
      <c r="I30" s="505" t="s">
        <v>53</v>
      </c>
      <c r="J30" s="505" t="s">
        <v>99</v>
      </c>
      <c r="K30" s="505" t="s">
        <v>106</v>
      </c>
      <c r="L30" s="505">
        <v>1</v>
      </c>
      <c r="M30" s="481">
        <v>87.85</v>
      </c>
      <c r="N30" s="482"/>
      <c r="O30" s="483"/>
      <c r="P30" s="481">
        <v>102.7</v>
      </c>
      <c r="Q30" s="482"/>
      <c r="R30" s="483"/>
      <c r="S30" s="481">
        <v>95.46</v>
      </c>
      <c r="T30" s="482"/>
      <c r="U30" s="483"/>
      <c r="V30" s="481">
        <v>98.4</v>
      </c>
      <c r="W30" s="482"/>
      <c r="X30" s="483"/>
      <c r="Y30" s="584">
        <f>AVERAGE(M30)</f>
        <v>87.85</v>
      </c>
      <c r="Z30" s="584" t="s">
        <v>275</v>
      </c>
      <c r="AA30" s="584">
        <f>AVERAGE(S30)</f>
        <v>95.46</v>
      </c>
      <c r="AB30" s="584" t="s">
        <v>336</v>
      </c>
      <c r="AC30" s="584">
        <f>AVERAGE(S30:X31)</f>
        <v>96.93</v>
      </c>
      <c r="AD30" s="584" t="s">
        <v>107</v>
      </c>
      <c r="AE30" s="584">
        <f>AVERAGE(Y30,AA30,AC30)</f>
        <v>93.413333333333341</v>
      </c>
      <c r="AF30" s="584" t="s">
        <v>336</v>
      </c>
      <c r="AG30" s="502" t="s">
        <v>108</v>
      </c>
      <c r="AH30" s="588" t="s">
        <v>428</v>
      </c>
      <c r="AI30" s="588" t="s">
        <v>474</v>
      </c>
      <c r="AJ30" s="588" t="s">
        <v>618</v>
      </c>
      <c r="AK30" s="588" t="s">
        <v>534</v>
      </c>
    </row>
    <row r="31" spans="1:37" s="28" customFormat="1" ht="93" customHeight="1" x14ac:dyDescent="0.25">
      <c r="A31" s="456"/>
      <c r="B31" s="505"/>
      <c r="C31" s="505"/>
      <c r="D31" s="595"/>
      <c r="E31" s="505"/>
      <c r="F31" s="505"/>
      <c r="G31" s="116" t="s">
        <v>59</v>
      </c>
      <c r="H31" s="116" t="s">
        <v>60</v>
      </c>
      <c r="I31" s="505"/>
      <c r="J31" s="505"/>
      <c r="K31" s="505"/>
      <c r="L31" s="505"/>
      <c r="M31" s="585"/>
      <c r="N31" s="586"/>
      <c r="O31" s="587"/>
      <c r="P31" s="585"/>
      <c r="Q31" s="586"/>
      <c r="R31" s="587"/>
      <c r="S31" s="585"/>
      <c r="T31" s="586"/>
      <c r="U31" s="587"/>
      <c r="V31" s="585"/>
      <c r="W31" s="586"/>
      <c r="X31" s="587"/>
      <c r="Y31" s="584"/>
      <c r="Z31" s="584"/>
      <c r="AA31" s="584"/>
      <c r="AB31" s="584"/>
      <c r="AC31" s="584"/>
      <c r="AD31" s="584"/>
      <c r="AE31" s="584" t="e">
        <f t="shared" si="0"/>
        <v>#DIV/0!</v>
      </c>
      <c r="AF31" s="584"/>
      <c r="AG31" s="502"/>
      <c r="AH31" s="589"/>
      <c r="AI31" s="589"/>
      <c r="AJ31" s="588"/>
      <c r="AK31" s="588"/>
    </row>
    <row r="32" spans="1:37" s="28" customFormat="1" ht="239.25" customHeight="1" x14ac:dyDescent="0.25">
      <c r="A32" s="117" t="s">
        <v>45</v>
      </c>
      <c r="B32" s="39" t="s">
        <v>46</v>
      </c>
      <c r="C32" s="39" t="s">
        <v>96</v>
      </c>
      <c r="D32" s="39" t="s">
        <v>97</v>
      </c>
      <c r="E32" s="39" t="s">
        <v>94</v>
      </c>
      <c r="F32" s="39" t="s">
        <v>98</v>
      </c>
      <c r="G32" s="39" t="s">
        <v>51</v>
      </c>
      <c r="H32" s="39" t="s">
        <v>52</v>
      </c>
      <c r="I32" s="39" t="s">
        <v>53</v>
      </c>
      <c r="J32" s="39" t="s">
        <v>99</v>
      </c>
      <c r="K32" s="39" t="s">
        <v>64</v>
      </c>
      <c r="L32" s="39">
        <v>1</v>
      </c>
      <c r="M32" s="590">
        <v>97.88</v>
      </c>
      <c r="N32" s="591"/>
      <c r="O32" s="591"/>
      <c r="P32" s="591"/>
      <c r="Q32" s="591"/>
      <c r="R32" s="591"/>
      <c r="S32" s="591"/>
      <c r="T32" s="591"/>
      <c r="U32" s="591"/>
      <c r="V32" s="591"/>
      <c r="W32" s="591"/>
      <c r="X32" s="592"/>
      <c r="Y32" s="54"/>
      <c r="Z32" s="54"/>
      <c r="AA32" s="54"/>
      <c r="AB32" s="54"/>
      <c r="AC32" s="122">
        <f>+M32</f>
        <v>97.88</v>
      </c>
      <c r="AD32" s="54" t="s">
        <v>107</v>
      </c>
      <c r="AE32" s="123">
        <f>AVERAGE(Y32,AA32,AC32)</f>
        <v>97.88</v>
      </c>
      <c r="AF32" s="39" t="s">
        <v>107</v>
      </c>
      <c r="AG32" s="39" t="s">
        <v>100</v>
      </c>
      <c r="AH32" s="57"/>
      <c r="AI32" s="57"/>
      <c r="AJ32" s="57" t="s">
        <v>688</v>
      </c>
      <c r="AK32" s="57" t="s">
        <v>689</v>
      </c>
    </row>
    <row r="33" spans="1:38" s="28" customFormat="1" ht="112.5" customHeight="1" x14ac:dyDescent="0.25">
      <c r="A33" s="105" t="s">
        <v>45</v>
      </c>
      <c r="B33" s="116" t="s">
        <v>46</v>
      </c>
      <c r="C33" s="116" t="s">
        <v>101</v>
      </c>
      <c r="D33" s="39" t="s">
        <v>581</v>
      </c>
      <c r="E33" s="116" t="s">
        <v>94</v>
      </c>
      <c r="F33" s="116" t="s">
        <v>98</v>
      </c>
      <c r="G33" s="116" t="s">
        <v>51</v>
      </c>
      <c r="H33" s="116" t="s">
        <v>52</v>
      </c>
      <c r="I33" s="116" t="s">
        <v>53</v>
      </c>
      <c r="J33" s="116" t="s">
        <v>99</v>
      </c>
      <c r="K33" s="116" t="s">
        <v>55</v>
      </c>
      <c r="L33" s="116">
        <v>1</v>
      </c>
      <c r="M33" s="487">
        <v>107</v>
      </c>
      <c r="N33" s="488"/>
      <c r="O33" s="488"/>
      <c r="P33" s="488"/>
      <c r="Q33" s="488"/>
      <c r="R33" s="489"/>
      <c r="S33" s="487">
        <v>87.4</v>
      </c>
      <c r="T33" s="488"/>
      <c r="U33" s="488"/>
      <c r="V33" s="488"/>
      <c r="W33" s="488"/>
      <c r="X33" s="489"/>
      <c r="Y33" s="118"/>
      <c r="Z33" s="119"/>
      <c r="AA33" s="124">
        <f>+M33</f>
        <v>107</v>
      </c>
      <c r="AB33" s="119" t="s">
        <v>107</v>
      </c>
      <c r="AC33" s="124">
        <f>+S33</f>
        <v>87.4</v>
      </c>
      <c r="AD33" s="119" t="s">
        <v>323</v>
      </c>
      <c r="AE33" s="123">
        <f>AVERAGE(Y33,AA33,AC33)</f>
        <v>97.2</v>
      </c>
      <c r="AF33" s="119" t="s">
        <v>107</v>
      </c>
      <c r="AG33" s="39" t="s">
        <v>410</v>
      </c>
      <c r="AH33" s="121"/>
      <c r="AI33" s="121" t="s">
        <v>498</v>
      </c>
      <c r="AJ33" s="121" t="s">
        <v>690</v>
      </c>
      <c r="AK33" s="121" t="s">
        <v>535</v>
      </c>
    </row>
    <row r="34" spans="1:38" s="28" customFormat="1" ht="108.75" customHeight="1" x14ac:dyDescent="0.25">
      <c r="A34" s="105" t="s">
        <v>45</v>
      </c>
      <c r="B34" s="116" t="s">
        <v>46</v>
      </c>
      <c r="C34" s="116" t="s">
        <v>489</v>
      </c>
      <c r="D34" s="10" t="s">
        <v>647</v>
      </c>
      <c r="E34" s="116" t="s">
        <v>94</v>
      </c>
      <c r="F34" s="116" t="s">
        <v>98</v>
      </c>
      <c r="G34" s="116" t="s">
        <v>112</v>
      </c>
      <c r="H34" s="116" t="s">
        <v>113</v>
      </c>
      <c r="I34" s="116" t="s">
        <v>53</v>
      </c>
      <c r="J34" s="116" t="s">
        <v>54</v>
      </c>
      <c r="K34" s="116" t="s">
        <v>55</v>
      </c>
      <c r="L34" s="116">
        <v>2</v>
      </c>
      <c r="M34" s="578">
        <v>104.8</v>
      </c>
      <c r="N34" s="579"/>
      <c r="O34" s="579"/>
      <c r="P34" s="579"/>
      <c r="Q34" s="579"/>
      <c r="R34" s="580"/>
      <c r="S34" s="578">
        <v>100</v>
      </c>
      <c r="T34" s="579"/>
      <c r="U34" s="579"/>
      <c r="V34" s="579"/>
      <c r="W34" s="579"/>
      <c r="X34" s="580"/>
      <c r="Y34" s="118"/>
      <c r="Z34" s="119"/>
      <c r="AA34" s="124">
        <f>M34</f>
        <v>104.8</v>
      </c>
      <c r="AB34" s="119" t="s">
        <v>107</v>
      </c>
      <c r="AC34" s="123">
        <f>+S34</f>
        <v>100</v>
      </c>
      <c r="AD34" s="119" t="s">
        <v>107</v>
      </c>
      <c r="AE34" s="123">
        <f t="shared" si="0"/>
        <v>102.4</v>
      </c>
      <c r="AF34" s="119" t="s">
        <v>107</v>
      </c>
      <c r="AG34" s="39" t="s">
        <v>114</v>
      </c>
      <c r="AH34" s="121"/>
      <c r="AI34" s="121" t="s">
        <v>536</v>
      </c>
      <c r="AJ34" s="121" t="s">
        <v>691</v>
      </c>
      <c r="AK34" s="121" t="s">
        <v>692</v>
      </c>
    </row>
    <row r="35" spans="1:38" s="28" customFormat="1" ht="138.75" customHeight="1" x14ac:dyDescent="0.25">
      <c r="A35" s="117" t="s">
        <v>45</v>
      </c>
      <c r="B35" s="39" t="s">
        <v>46</v>
      </c>
      <c r="C35" s="39" t="s">
        <v>115</v>
      </c>
      <c r="D35" s="10" t="s">
        <v>582</v>
      </c>
      <c r="E35" s="39" t="s">
        <v>94</v>
      </c>
      <c r="F35" s="39" t="s">
        <v>98</v>
      </c>
      <c r="G35" s="39" t="s">
        <v>112</v>
      </c>
      <c r="H35" s="39" t="s">
        <v>117</v>
      </c>
      <c r="I35" s="39" t="s">
        <v>53</v>
      </c>
      <c r="J35" s="39" t="s">
        <v>99</v>
      </c>
      <c r="K35" s="39" t="s">
        <v>64</v>
      </c>
      <c r="L35" s="39">
        <v>1</v>
      </c>
      <c r="M35" s="581">
        <v>0</v>
      </c>
      <c r="N35" s="582"/>
      <c r="O35" s="582"/>
      <c r="P35" s="582"/>
      <c r="Q35" s="582"/>
      <c r="R35" s="582"/>
      <c r="S35" s="582"/>
      <c r="T35" s="582"/>
      <c r="U35" s="582"/>
      <c r="V35" s="582"/>
      <c r="W35" s="582"/>
      <c r="X35" s="583"/>
      <c r="Y35" s="54"/>
      <c r="Z35" s="54"/>
      <c r="AA35" s="54"/>
      <c r="AB35" s="54"/>
      <c r="AC35" s="125">
        <f>+M35</f>
        <v>0</v>
      </c>
      <c r="AD35" s="119" t="s">
        <v>107</v>
      </c>
      <c r="AE35" s="125">
        <f t="shared" si="0"/>
        <v>0</v>
      </c>
      <c r="AF35" s="119" t="s">
        <v>107</v>
      </c>
      <c r="AG35" s="39" t="s">
        <v>118</v>
      </c>
      <c r="AH35" s="57"/>
      <c r="AI35" s="57"/>
      <c r="AJ35" s="57" t="s">
        <v>537</v>
      </c>
      <c r="AK35" s="57" t="s">
        <v>538</v>
      </c>
    </row>
    <row r="36" spans="1:38" s="28" customFormat="1" ht="137.25" customHeight="1" x14ac:dyDescent="0.25">
      <c r="A36" s="556" t="s">
        <v>45</v>
      </c>
      <c r="B36" s="301" t="s">
        <v>46</v>
      </c>
      <c r="C36" s="301" t="s">
        <v>124</v>
      </c>
      <c r="D36" s="321" t="s">
        <v>648</v>
      </c>
      <c r="E36" s="301" t="s">
        <v>49</v>
      </c>
      <c r="F36" s="301" t="s">
        <v>98</v>
      </c>
      <c r="G36" s="39" t="s">
        <v>51</v>
      </c>
      <c r="H36" s="39" t="s">
        <v>52</v>
      </c>
      <c r="I36" s="301" t="s">
        <v>53</v>
      </c>
      <c r="J36" s="301" t="s">
        <v>54</v>
      </c>
      <c r="K36" s="301" t="s">
        <v>64</v>
      </c>
      <c r="L36" s="301">
        <v>1</v>
      </c>
      <c r="M36" s="295">
        <v>100</v>
      </c>
      <c r="N36" s="296"/>
      <c r="O36" s="296"/>
      <c r="P36" s="296"/>
      <c r="Q36" s="296"/>
      <c r="R36" s="296"/>
      <c r="S36" s="296"/>
      <c r="T36" s="296"/>
      <c r="U36" s="296"/>
      <c r="V36" s="296"/>
      <c r="W36" s="296"/>
      <c r="X36" s="297"/>
      <c r="Y36" s="315"/>
      <c r="Z36" s="315"/>
      <c r="AA36" s="315"/>
      <c r="AB36" s="315"/>
      <c r="AC36" s="315">
        <f>+M36</f>
        <v>100</v>
      </c>
      <c r="AD36" s="315" t="s">
        <v>323</v>
      </c>
      <c r="AE36" s="315">
        <f>+AC36</f>
        <v>100</v>
      </c>
      <c r="AF36" s="301" t="s">
        <v>323</v>
      </c>
      <c r="AG36" s="301" t="s">
        <v>126</v>
      </c>
      <c r="AH36" s="403"/>
      <c r="AI36" s="403"/>
      <c r="AJ36" s="403" t="s">
        <v>693</v>
      </c>
      <c r="AK36" s="403" t="s">
        <v>694</v>
      </c>
    </row>
    <row r="37" spans="1:38" s="28" customFormat="1" ht="271.5" customHeight="1" x14ac:dyDescent="0.25">
      <c r="A37" s="557"/>
      <c r="B37" s="302"/>
      <c r="C37" s="528"/>
      <c r="D37" s="322"/>
      <c r="E37" s="302"/>
      <c r="F37" s="302"/>
      <c r="G37" s="39" t="s">
        <v>112</v>
      </c>
      <c r="H37" s="39" t="s">
        <v>127</v>
      </c>
      <c r="I37" s="302"/>
      <c r="J37" s="302"/>
      <c r="K37" s="302"/>
      <c r="L37" s="302"/>
      <c r="M37" s="303"/>
      <c r="N37" s="304"/>
      <c r="O37" s="304"/>
      <c r="P37" s="304"/>
      <c r="Q37" s="304"/>
      <c r="R37" s="304"/>
      <c r="S37" s="304"/>
      <c r="T37" s="304"/>
      <c r="U37" s="304"/>
      <c r="V37" s="304"/>
      <c r="W37" s="304"/>
      <c r="X37" s="305"/>
      <c r="Y37" s="316"/>
      <c r="Z37" s="316"/>
      <c r="AA37" s="316"/>
      <c r="AB37" s="316"/>
      <c r="AC37" s="413"/>
      <c r="AD37" s="316"/>
      <c r="AE37" s="413"/>
      <c r="AF37" s="302"/>
      <c r="AG37" s="302"/>
      <c r="AH37" s="404"/>
      <c r="AI37" s="404"/>
      <c r="AJ37" s="404"/>
      <c r="AK37" s="404"/>
    </row>
    <row r="38" spans="1:38" s="28" customFormat="1" ht="52.5" customHeight="1" x14ac:dyDescent="0.25">
      <c r="A38" s="556" t="s">
        <v>45</v>
      </c>
      <c r="B38" s="301" t="s">
        <v>46</v>
      </c>
      <c r="C38" s="527" t="s">
        <v>133</v>
      </c>
      <c r="D38" s="301" t="s">
        <v>134</v>
      </c>
      <c r="E38" s="301" t="s">
        <v>84</v>
      </c>
      <c r="F38" s="301" t="s">
        <v>98</v>
      </c>
      <c r="G38" s="39" t="s">
        <v>51</v>
      </c>
      <c r="H38" s="39" t="s">
        <v>52</v>
      </c>
      <c r="I38" s="301" t="s">
        <v>135</v>
      </c>
      <c r="J38" s="301" t="s">
        <v>54</v>
      </c>
      <c r="K38" s="301" t="s">
        <v>64</v>
      </c>
      <c r="L38" s="301">
        <v>1</v>
      </c>
      <c r="M38" s="295">
        <v>96</v>
      </c>
      <c r="N38" s="296"/>
      <c r="O38" s="296"/>
      <c r="P38" s="296"/>
      <c r="Q38" s="296"/>
      <c r="R38" s="296"/>
      <c r="S38" s="296"/>
      <c r="T38" s="296"/>
      <c r="U38" s="296"/>
      <c r="V38" s="296"/>
      <c r="W38" s="296"/>
      <c r="X38" s="297"/>
      <c r="Y38" s="315"/>
      <c r="Z38" s="315"/>
      <c r="AA38" s="315"/>
      <c r="AB38" s="315"/>
      <c r="AC38" s="315">
        <f>+M38</f>
        <v>96</v>
      </c>
      <c r="AD38" s="315" t="s">
        <v>323</v>
      </c>
      <c r="AE38" s="315">
        <f>+M38</f>
        <v>96</v>
      </c>
      <c r="AF38" s="315" t="s">
        <v>323</v>
      </c>
      <c r="AG38" s="315" t="s">
        <v>420</v>
      </c>
      <c r="AH38" s="521"/>
      <c r="AI38" s="521"/>
      <c r="AJ38" s="575" t="s">
        <v>695</v>
      </c>
      <c r="AK38" s="575" t="s">
        <v>649</v>
      </c>
    </row>
    <row r="39" spans="1:38" s="28" customFormat="1" ht="52.5" customHeight="1" x14ac:dyDescent="0.25">
      <c r="A39" s="557"/>
      <c r="B39" s="356"/>
      <c r="C39" s="356"/>
      <c r="D39" s="356"/>
      <c r="E39" s="356"/>
      <c r="F39" s="356"/>
      <c r="G39" s="39" t="s">
        <v>112</v>
      </c>
      <c r="H39" s="39" t="s">
        <v>136</v>
      </c>
      <c r="I39" s="356"/>
      <c r="J39" s="356"/>
      <c r="K39" s="356"/>
      <c r="L39" s="356"/>
      <c r="M39" s="298"/>
      <c r="N39" s="299"/>
      <c r="O39" s="299"/>
      <c r="P39" s="299"/>
      <c r="Q39" s="299"/>
      <c r="R39" s="299"/>
      <c r="S39" s="299"/>
      <c r="T39" s="299"/>
      <c r="U39" s="299"/>
      <c r="V39" s="299"/>
      <c r="W39" s="299"/>
      <c r="X39" s="300"/>
      <c r="Y39" s="413"/>
      <c r="Z39" s="413"/>
      <c r="AA39" s="413"/>
      <c r="AB39" s="413"/>
      <c r="AC39" s="413"/>
      <c r="AD39" s="413"/>
      <c r="AE39" s="413"/>
      <c r="AF39" s="413"/>
      <c r="AG39" s="413"/>
      <c r="AH39" s="574"/>
      <c r="AI39" s="574"/>
      <c r="AJ39" s="576"/>
      <c r="AK39" s="576"/>
    </row>
    <row r="40" spans="1:38" s="28" customFormat="1" ht="52.5" customHeight="1" x14ac:dyDescent="0.25">
      <c r="A40" s="556" t="s">
        <v>86</v>
      </c>
      <c r="B40" s="356"/>
      <c r="C40" s="356"/>
      <c r="D40" s="356"/>
      <c r="E40" s="356"/>
      <c r="F40" s="356"/>
      <c r="G40" s="39" t="s">
        <v>59</v>
      </c>
      <c r="H40" s="39" t="s">
        <v>60</v>
      </c>
      <c r="I40" s="356"/>
      <c r="J40" s="356"/>
      <c r="K40" s="356"/>
      <c r="L40" s="356"/>
      <c r="M40" s="298"/>
      <c r="N40" s="299"/>
      <c r="O40" s="299"/>
      <c r="P40" s="299"/>
      <c r="Q40" s="299"/>
      <c r="R40" s="299"/>
      <c r="S40" s="299"/>
      <c r="T40" s="299"/>
      <c r="U40" s="299"/>
      <c r="V40" s="299"/>
      <c r="W40" s="299"/>
      <c r="X40" s="300"/>
      <c r="Y40" s="413"/>
      <c r="Z40" s="413"/>
      <c r="AA40" s="413"/>
      <c r="AB40" s="413"/>
      <c r="AC40" s="413"/>
      <c r="AD40" s="413"/>
      <c r="AE40" s="413"/>
      <c r="AF40" s="413"/>
      <c r="AG40" s="413"/>
      <c r="AH40" s="574"/>
      <c r="AI40" s="574"/>
      <c r="AJ40" s="576"/>
      <c r="AK40" s="576"/>
    </row>
    <row r="41" spans="1:38" s="28" customFormat="1" ht="52.5" customHeight="1" x14ac:dyDescent="0.25">
      <c r="A41" s="557"/>
      <c r="B41" s="302"/>
      <c r="C41" s="528"/>
      <c r="D41" s="302"/>
      <c r="E41" s="302"/>
      <c r="F41" s="302"/>
      <c r="G41" s="39" t="s">
        <v>137</v>
      </c>
      <c r="H41" s="39" t="s">
        <v>138</v>
      </c>
      <c r="I41" s="302"/>
      <c r="J41" s="302"/>
      <c r="K41" s="302"/>
      <c r="L41" s="302"/>
      <c r="M41" s="303"/>
      <c r="N41" s="304"/>
      <c r="O41" s="304"/>
      <c r="P41" s="304"/>
      <c r="Q41" s="304"/>
      <c r="R41" s="304"/>
      <c r="S41" s="304"/>
      <c r="T41" s="304"/>
      <c r="U41" s="304"/>
      <c r="V41" s="304"/>
      <c r="W41" s="304"/>
      <c r="X41" s="305"/>
      <c r="Y41" s="316"/>
      <c r="Z41" s="316"/>
      <c r="AA41" s="316"/>
      <c r="AB41" s="316"/>
      <c r="AC41" s="316"/>
      <c r="AD41" s="316"/>
      <c r="AE41" s="316"/>
      <c r="AF41" s="316"/>
      <c r="AG41" s="316"/>
      <c r="AH41" s="522"/>
      <c r="AI41" s="522"/>
      <c r="AJ41" s="577"/>
      <c r="AK41" s="577"/>
    </row>
    <row r="42" spans="1:38" s="27" customFormat="1" ht="81" customHeight="1" x14ac:dyDescent="0.25">
      <c r="A42" s="117" t="s">
        <v>45</v>
      </c>
      <c r="B42" s="39" t="s">
        <v>46</v>
      </c>
      <c r="C42" s="527" t="s">
        <v>139</v>
      </c>
      <c r="D42" s="321" t="s">
        <v>583</v>
      </c>
      <c r="E42" s="301" t="s">
        <v>49</v>
      </c>
      <c r="F42" s="301" t="s">
        <v>98</v>
      </c>
      <c r="G42" s="39" t="s">
        <v>51</v>
      </c>
      <c r="H42" s="39" t="s">
        <v>52</v>
      </c>
      <c r="I42" s="301" t="s">
        <v>141</v>
      </c>
      <c r="J42" s="301" t="s">
        <v>54</v>
      </c>
      <c r="K42" s="301" t="s">
        <v>64</v>
      </c>
      <c r="L42" s="301">
        <v>1</v>
      </c>
      <c r="M42" s="295">
        <v>100</v>
      </c>
      <c r="N42" s="296"/>
      <c r="O42" s="296"/>
      <c r="P42" s="296"/>
      <c r="Q42" s="296"/>
      <c r="R42" s="296"/>
      <c r="S42" s="296"/>
      <c r="T42" s="296"/>
      <c r="U42" s="296"/>
      <c r="V42" s="296"/>
      <c r="W42" s="296"/>
      <c r="X42" s="297"/>
      <c r="Y42" s="315"/>
      <c r="Z42" s="315"/>
      <c r="AA42" s="315"/>
      <c r="AB42" s="315"/>
      <c r="AC42" s="315">
        <f>+M42</f>
        <v>100</v>
      </c>
      <c r="AD42" s="315" t="s">
        <v>336</v>
      </c>
      <c r="AE42" s="315">
        <f t="shared" ref="AE42:AE61" si="1">AVERAGE(Y42,AA42,AC42)</f>
        <v>100</v>
      </c>
      <c r="AF42" s="315" t="s">
        <v>336</v>
      </c>
      <c r="AG42" s="315" t="s">
        <v>142</v>
      </c>
      <c r="AH42" s="521"/>
      <c r="AI42" s="523"/>
      <c r="AJ42" s="523" t="s">
        <v>617</v>
      </c>
      <c r="AK42" s="523" t="s">
        <v>539</v>
      </c>
      <c r="AL42" s="28"/>
    </row>
    <row r="43" spans="1:38" s="27" customFormat="1" ht="81" customHeight="1" x14ac:dyDescent="0.25">
      <c r="A43" s="117" t="s">
        <v>57</v>
      </c>
      <c r="B43" s="301" t="s">
        <v>58</v>
      </c>
      <c r="C43" s="356"/>
      <c r="D43" s="363"/>
      <c r="E43" s="356"/>
      <c r="F43" s="356"/>
      <c r="G43" s="301" t="s">
        <v>59</v>
      </c>
      <c r="H43" s="301" t="s">
        <v>60</v>
      </c>
      <c r="I43" s="356"/>
      <c r="J43" s="356"/>
      <c r="K43" s="356"/>
      <c r="L43" s="356"/>
      <c r="M43" s="298"/>
      <c r="N43" s="299"/>
      <c r="O43" s="299"/>
      <c r="P43" s="299"/>
      <c r="Q43" s="299"/>
      <c r="R43" s="299"/>
      <c r="S43" s="299"/>
      <c r="T43" s="299"/>
      <c r="U43" s="299"/>
      <c r="V43" s="299"/>
      <c r="W43" s="299"/>
      <c r="X43" s="300"/>
      <c r="Y43" s="413"/>
      <c r="Z43" s="413"/>
      <c r="AA43" s="413"/>
      <c r="AB43" s="413"/>
      <c r="AC43" s="413"/>
      <c r="AD43" s="413"/>
      <c r="AE43" s="413" t="e">
        <f t="shared" si="1"/>
        <v>#DIV/0!</v>
      </c>
      <c r="AF43" s="413"/>
      <c r="AG43" s="413"/>
      <c r="AH43" s="574"/>
      <c r="AI43" s="571"/>
      <c r="AJ43" s="571"/>
      <c r="AK43" s="571"/>
      <c r="AL43" s="28"/>
    </row>
    <row r="44" spans="1:38" s="27" customFormat="1" ht="81" customHeight="1" x14ac:dyDescent="0.25">
      <c r="A44" s="117" t="s">
        <v>66</v>
      </c>
      <c r="B44" s="302"/>
      <c r="C44" s="528"/>
      <c r="D44" s="322"/>
      <c r="E44" s="302"/>
      <c r="F44" s="302"/>
      <c r="G44" s="302"/>
      <c r="H44" s="302"/>
      <c r="I44" s="302"/>
      <c r="J44" s="302"/>
      <c r="K44" s="302"/>
      <c r="L44" s="302"/>
      <c r="M44" s="303"/>
      <c r="N44" s="304"/>
      <c r="O44" s="304"/>
      <c r="P44" s="304"/>
      <c r="Q44" s="304"/>
      <c r="R44" s="304"/>
      <c r="S44" s="304"/>
      <c r="T44" s="304"/>
      <c r="U44" s="304"/>
      <c r="V44" s="304"/>
      <c r="W44" s="304"/>
      <c r="X44" s="305"/>
      <c r="Y44" s="316"/>
      <c r="Z44" s="316"/>
      <c r="AA44" s="316"/>
      <c r="AB44" s="316"/>
      <c r="AC44" s="316"/>
      <c r="AD44" s="316"/>
      <c r="AE44" s="316" t="e">
        <f t="shared" si="1"/>
        <v>#DIV/0!</v>
      </c>
      <c r="AF44" s="316"/>
      <c r="AG44" s="316"/>
      <c r="AH44" s="522"/>
      <c r="AI44" s="524"/>
      <c r="AJ44" s="524"/>
      <c r="AK44" s="524"/>
      <c r="AL44" s="28"/>
    </row>
    <row r="45" spans="1:38" s="128" customFormat="1" ht="63" customHeight="1" x14ac:dyDescent="0.25">
      <c r="A45" s="126" t="s">
        <v>45</v>
      </c>
      <c r="B45" s="381" t="s">
        <v>46</v>
      </c>
      <c r="C45" s="572" t="s">
        <v>143</v>
      </c>
      <c r="D45" s="379" t="s">
        <v>584</v>
      </c>
      <c r="E45" s="381" t="s">
        <v>84</v>
      </c>
      <c r="F45" s="381" t="s">
        <v>98</v>
      </c>
      <c r="G45" s="381" t="s">
        <v>51</v>
      </c>
      <c r="H45" s="127" t="s">
        <v>52</v>
      </c>
      <c r="I45" s="381" t="s">
        <v>145</v>
      </c>
      <c r="J45" s="381" t="s">
        <v>54</v>
      </c>
      <c r="K45" s="381" t="s">
        <v>64</v>
      </c>
      <c r="L45" s="429">
        <v>1</v>
      </c>
      <c r="M45" s="562">
        <v>97.84</v>
      </c>
      <c r="N45" s="563"/>
      <c r="O45" s="563"/>
      <c r="P45" s="563"/>
      <c r="Q45" s="563"/>
      <c r="R45" s="563"/>
      <c r="S45" s="563"/>
      <c r="T45" s="563"/>
      <c r="U45" s="563"/>
      <c r="V45" s="563"/>
      <c r="W45" s="563"/>
      <c r="X45" s="564"/>
      <c r="Y45" s="381"/>
      <c r="Z45" s="381"/>
      <c r="AA45" s="381"/>
      <c r="AB45" s="561"/>
      <c r="AC45" s="558">
        <f>+M45</f>
        <v>97.84</v>
      </c>
      <c r="AD45" s="381" t="s">
        <v>336</v>
      </c>
      <c r="AE45" s="558">
        <f t="shared" si="1"/>
        <v>97.84</v>
      </c>
      <c r="AF45" s="381" t="s">
        <v>336</v>
      </c>
      <c r="AG45" s="381" t="s">
        <v>131</v>
      </c>
      <c r="AH45" s="553"/>
      <c r="AI45" s="553"/>
      <c r="AJ45" s="553" t="s">
        <v>696</v>
      </c>
      <c r="AK45" s="553" t="s">
        <v>697</v>
      </c>
      <c r="AL45" s="29"/>
    </row>
    <row r="46" spans="1:38" s="27" customFormat="1" ht="63" customHeight="1" x14ac:dyDescent="0.25">
      <c r="A46" s="117" t="s">
        <v>86</v>
      </c>
      <c r="B46" s="382"/>
      <c r="C46" s="382"/>
      <c r="D46" s="414"/>
      <c r="E46" s="382"/>
      <c r="F46" s="382"/>
      <c r="G46" s="383"/>
      <c r="H46" s="39" t="s">
        <v>146</v>
      </c>
      <c r="I46" s="382"/>
      <c r="J46" s="382"/>
      <c r="K46" s="382"/>
      <c r="L46" s="430"/>
      <c r="M46" s="565"/>
      <c r="N46" s="566"/>
      <c r="O46" s="566"/>
      <c r="P46" s="566"/>
      <c r="Q46" s="566"/>
      <c r="R46" s="566"/>
      <c r="S46" s="566"/>
      <c r="T46" s="566"/>
      <c r="U46" s="566"/>
      <c r="V46" s="566"/>
      <c r="W46" s="566"/>
      <c r="X46" s="567"/>
      <c r="Y46" s="382"/>
      <c r="Z46" s="382"/>
      <c r="AA46" s="382"/>
      <c r="AB46" s="382"/>
      <c r="AC46" s="559"/>
      <c r="AD46" s="382"/>
      <c r="AE46" s="559" t="e">
        <f t="shared" si="1"/>
        <v>#DIV/0!</v>
      </c>
      <c r="AF46" s="382"/>
      <c r="AG46" s="382"/>
      <c r="AH46" s="554"/>
      <c r="AI46" s="554"/>
      <c r="AJ46" s="554"/>
      <c r="AK46" s="554"/>
      <c r="AL46" s="28"/>
    </row>
    <row r="47" spans="1:38" s="27" customFormat="1" ht="45.75" customHeight="1" x14ac:dyDescent="0.25">
      <c r="A47" s="117" t="s">
        <v>147</v>
      </c>
      <c r="B47" s="383"/>
      <c r="C47" s="382"/>
      <c r="D47" s="414"/>
      <c r="E47" s="382"/>
      <c r="F47" s="382"/>
      <c r="G47" s="301" t="s">
        <v>148</v>
      </c>
      <c r="H47" s="39" t="s">
        <v>149</v>
      </c>
      <c r="I47" s="382"/>
      <c r="J47" s="382"/>
      <c r="K47" s="382"/>
      <c r="L47" s="430"/>
      <c r="M47" s="565"/>
      <c r="N47" s="566"/>
      <c r="O47" s="566"/>
      <c r="P47" s="566"/>
      <c r="Q47" s="566"/>
      <c r="R47" s="566"/>
      <c r="S47" s="566"/>
      <c r="T47" s="566"/>
      <c r="U47" s="566"/>
      <c r="V47" s="566"/>
      <c r="W47" s="566"/>
      <c r="X47" s="567"/>
      <c r="Y47" s="382"/>
      <c r="Z47" s="382"/>
      <c r="AA47" s="382"/>
      <c r="AB47" s="382"/>
      <c r="AC47" s="559"/>
      <c r="AD47" s="382"/>
      <c r="AE47" s="559" t="e">
        <f t="shared" si="1"/>
        <v>#DIV/0!</v>
      </c>
      <c r="AF47" s="382"/>
      <c r="AG47" s="382"/>
      <c r="AH47" s="554"/>
      <c r="AI47" s="554"/>
      <c r="AJ47" s="554"/>
      <c r="AK47" s="554"/>
      <c r="AL47" s="28"/>
    </row>
    <row r="48" spans="1:38" s="27" customFormat="1" ht="45.75" customHeight="1" x14ac:dyDescent="0.25">
      <c r="A48" s="117" t="s">
        <v>150</v>
      </c>
      <c r="B48" s="301" t="s">
        <v>151</v>
      </c>
      <c r="C48" s="382"/>
      <c r="D48" s="414"/>
      <c r="E48" s="382"/>
      <c r="F48" s="382"/>
      <c r="G48" s="302"/>
      <c r="H48" s="39" t="s">
        <v>152</v>
      </c>
      <c r="I48" s="382"/>
      <c r="J48" s="382"/>
      <c r="K48" s="382"/>
      <c r="L48" s="430"/>
      <c r="M48" s="565"/>
      <c r="N48" s="566"/>
      <c r="O48" s="566"/>
      <c r="P48" s="566"/>
      <c r="Q48" s="566"/>
      <c r="R48" s="566"/>
      <c r="S48" s="566"/>
      <c r="T48" s="566"/>
      <c r="U48" s="566"/>
      <c r="V48" s="566"/>
      <c r="W48" s="566"/>
      <c r="X48" s="567"/>
      <c r="Y48" s="382"/>
      <c r="Z48" s="382"/>
      <c r="AA48" s="382"/>
      <c r="AB48" s="382"/>
      <c r="AC48" s="559"/>
      <c r="AD48" s="382"/>
      <c r="AE48" s="559" t="e">
        <f t="shared" si="1"/>
        <v>#DIV/0!</v>
      </c>
      <c r="AF48" s="382"/>
      <c r="AG48" s="382"/>
      <c r="AH48" s="554"/>
      <c r="AI48" s="554"/>
      <c r="AJ48" s="554"/>
      <c r="AK48" s="554"/>
      <c r="AL48" s="28"/>
    </row>
    <row r="49" spans="1:38" s="27" customFormat="1" ht="68.25" customHeight="1" x14ac:dyDescent="0.25">
      <c r="A49" s="117" t="s">
        <v>153</v>
      </c>
      <c r="B49" s="356"/>
      <c r="C49" s="382"/>
      <c r="D49" s="414"/>
      <c r="E49" s="383"/>
      <c r="F49" s="382"/>
      <c r="G49" s="301" t="s">
        <v>112</v>
      </c>
      <c r="H49" s="39" t="s">
        <v>154</v>
      </c>
      <c r="I49" s="382"/>
      <c r="J49" s="382"/>
      <c r="K49" s="382"/>
      <c r="L49" s="430"/>
      <c r="M49" s="565"/>
      <c r="N49" s="566"/>
      <c r="O49" s="566"/>
      <c r="P49" s="566"/>
      <c r="Q49" s="566"/>
      <c r="R49" s="566"/>
      <c r="S49" s="566"/>
      <c r="T49" s="566"/>
      <c r="U49" s="566"/>
      <c r="V49" s="566"/>
      <c r="W49" s="566"/>
      <c r="X49" s="567"/>
      <c r="Y49" s="382"/>
      <c r="Z49" s="382"/>
      <c r="AA49" s="382"/>
      <c r="AB49" s="382"/>
      <c r="AC49" s="559"/>
      <c r="AD49" s="382"/>
      <c r="AE49" s="559" t="e">
        <f t="shared" si="1"/>
        <v>#DIV/0!</v>
      </c>
      <c r="AF49" s="382"/>
      <c r="AG49" s="382"/>
      <c r="AH49" s="554"/>
      <c r="AI49" s="554"/>
      <c r="AJ49" s="554"/>
      <c r="AK49" s="554"/>
      <c r="AL49" s="28"/>
    </row>
    <row r="50" spans="1:38" s="27" customFormat="1" ht="65.25" customHeight="1" x14ac:dyDescent="0.25">
      <c r="A50" s="117" t="s">
        <v>155</v>
      </c>
      <c r="B50" s="356"/>
      <c r="C50" s="382"/>
      <c r="D50" s="414"/>
      <c r="E50" s="301" t="s">
        <v>94</v>
      </c>
      <c r="F50" s="382"/>
      <c r="G50" s="356"/>
      <c r="H50" s="39" t="s">
        <v>132</v>
      </c>
      <c r="I50" s="382"/>
      <c r="J50" s="382"/>
      <c r="K50" s="382"/>
      <c r="L50" s="430"/>
      <c r="M50" s="565"/>
      <c r="N50" s="566"/>
      <c r="O50" s="566"/>
      <c r="P50" s="566"/>
      <c r="Q50" s="566"/>
      <c r="R50" s="566"/>
      <c r="S50" s="566"/>
      <c r="T50" s="566"/>
      <c r="U50" s="566"/>
      <c r="V50" s="566"/>
      <c r="W50" s="566"/>
      <c r="X50" s="567"/>
      <c r="Y50" s="382"/>
      <c r="Z50" s="382"/>
      <c r="AA50" s="382"/>
      <c r="AB50" s="382"/>
      <c r="AC50" s="559"/>
      <c r="AD50" s="382"/>
      <c r="AE50" s="559" t="e">
        <f t="shared" si="1"/>
        <v>#DIV/0!</v>
      </c>
      <c r="AF50" s="382"/>
      <c r="AG50" s="382"/>
      <c r="AH50" s="554"/>
      <c r="AI50" s="554"/>
      <c r="AJ50" s="554"/>
      <c r="AK50" s="554"/>
      <c r="AL50" s="28"/>
    </row>
    <row r="51" spans="1:38" s="27" customFormat="1" ht="45.75" customHeight="1" x14ac:dyDescent="0.25">
      <c r="A51" s="117" t="s">
        <v>156</v>
      </c>
      <c r="B51" s="356"/>
      <c r="C51" s="382"/>
      <c r="D51" s="414"/>
      <c r="E51" s="356"/>
      <c r="F51" s="382"/>
      <c r="G51" s="356"/>
      <c r="H51" s="39" t="s">
        <v>157</v>
      </c>
      <c r="I51" s="382"/>
      <c r="J51" s="382"/>
      <c r="K51" s="382"/>
      <c r="L51" s="430"/>
      <c r="M51" s="565"/>
      <c r="N51" s="566"/>
      <c r="O51" s="566"/>
      <c r="P51" s="566"/>
      <c r="Q51" s="566"/>
      <c r="R51" s="566"/>
      <c r="S51" s="566"/>
      <c r="T51" s="566"/>
      <c r="U51" s="566"/>
      <c r="V51" s="566"/>
      <c r="W51" s="566"/>
      <c r="X51" s="567"/>
      <c r="Y51" s="382"/>
      <c r="Z51" s="382"/>
      <c r="AA51" s="382"/>
      <c r="AB51" s="382"/>
      <c r="AC51" s="559"/>
      <c r="AD51" s="382"/>
      <c r="AE51" s="559" t="e">
        <f t="shared" si="1"/>
        <v>#DIV/0!</v>
      </c>
      <c r="AF51" s="382"/>
      <c r="AG51" s="382"/>
      <c r="AH51" s="554"/>
      <c r="AI51" s="554"/>
      <c r="AJ51" s="554"/>
      <c r="AK51" s="554"/>
      <c r="AL51" s="28"/>
    </row>
    <row r="52" spans="1:38" s="27" customFormat="1" ht="45.75" customHeight="1" x14ac:dyDescent="0.25">
      <c r="A52" s="556" t="s">
        <v>158</v>
      </c>
      <c r="B52" s="356"/>
      <c r="C52" s="382"/>
      <c r="D52" s="414"/>
      <c r="E52" s="356"/>
      <c r="F52" s="382"/>
      <c r="G52" s="302"/>
      <c r="H52" s="39" t="s">
        <v>136</v>
      </c>
      <c r="I52" s="382"/>
      <c r="J52" s="382"/>
      <c r="K52" s="382"/>
      <c r="L52" s="430"/>
      <c r="M52" s="565"/>
      <c r="N52" s="566"/>
      <c r="O52" s="566"/>
      <c r="P52" s="566"/>
      <c r="Q52" s="566"/>
      <c r="R52" s="566"/>
      <c r="S52" s="566"/>
      <c r="T52" s="566"/>
      <c r="U52" s="566"/>
      <c r="V52" s="566"/>
      <c r="W52" s="566"/>
      <c r="X52" s="567"/>
      <c r="Y52" s="382"/>
      <c r="Z52" s="382"/>
      <c r="AA52" s="382"/>
      <c r="AB52" s="382"/>
      <c r="AC52" s="559"/>
      <c r="AD52" s="382"/>
      <c r="AE52" s="559" t="e">
        <f t="shared" si="1"/>
        <v>#DIV/0!</v>
      </c>
      <c r="AF52" s="382"/>
      <c r="AG52" s="382"/>
      <c r="AH52" s="554"/>
      <c r="AI52" s="554"/>
      <c r="AJ52" s="554"/>
      <c r="AK52" s="554"/>
      <c r="AL52" s="28"/>
    </row>
    <row r="53" spans="1:38" s="27" customFormat="1" ht="45.75" customHeight="1" x14ac:dyDescent="0.25">
      <c r="A53" s="557"/>
      <c r="B53" s="356"/>
      <c r="C53" s="382"/>
      <c r="D53" s="414"/>
      <c r="E53" s="356"/>
      <c r="F53" s="382"/>
      <c r="G53" s="39" t="s">
        <v>59</v>
      </c>
      <c r="H53" s="39" t="s">
        <v>60</v>
      </c>
      <c r="I53" s="382"/>
      <c r="J53" s="382"/>
      <c r="K53" s="382"/>
      <c r="L53" s="430"/>
      <c r="M53" s="565"/>
      <c r="N53" s="566"/>
      <c r="O53" s="566"/>
      <c r="P53" s="566"/>
      <c r="Q53" s="566"/>
      <c r="R53" s="566"/>
      <c r="S53" s="566"/>
      <c r="T53" s="566"/>
      <c r="U53" s="566"/>
      <c r="V53" s="566"/>
      <c r="W53" s="566"/>
      <c r="X53" s="567"/>
      <c r="Y53" s="382"/>
      <c r="Z53" s="382"/>
      <c r="AA53" s="382"/>
      <c r="AB53" s="382"/>
      <c r="AC53" s="559"/>
      <c r="AD53" s="382"/>
      <c r="AE53" s="559" t="e">
        <f t="shared" si="1"/>
        <v>#DIV/0!</v>
      </c>
      <c r="AF53" s="382"/>
      <c r="AG53" s="382"/>
      <c r="AH53" s="554"/>
      <c r="AI53" s="554"/>
      <c r="AJ53" s="554"/>
      <c r="AK53" s="554"/>
      <c r="AL53" s="28"/>
    </row>
    <row r="54" spans="1:38" s="27" customFormat="1" ht="45.75" customHeight="1" x14ac:dyDescent="0.25">
      <c r="A54" s="556" t="s">
        <v>159</v>
      </c>
      <c r="B54" s="356"/>
      <c r="C54" s="382"/>
      <c r="D54" s="414"/>
      <c r="E54" s="356"/>
      <c r="F54" s="382"/>
      <c r="G54" s="39" t="s">
        <v>137</v>
      </c>
      <c r="H54" s="39" t="s">
        <v>160</v>
      </c>
      <c r="I54" s="382"/>
      <c r="J54" s="382"/>
      <c r="K54" s="382"/>
      <c r="L54" s="430"/>
      <c r="M54" s="565"/>
      <c r="N54" s="566"/>
      <c r="O54" s="566"/>
      <c r="P54" s="566"/>
      <c r="Q54" s="566"/>
      <c r="R54" s="566"/>
      <c r="S54" s="566"/>
      <c r="T54" s="566"/>
      <c r="U54" s="566"/>
      <c r="V54" s="566"/>
      <c r="W54" s="566"/>
      <c r="X54" s="567"/>
      <c r="Y54" s="382"/>
      <c r="Z54" s="382"/>
      <c r="AA54" s="382"/>
      <c r="AB54" s="382"/>
      <c r="AC54" s="559"/>
      <c r="AD54" s="382"/>
      <c r="AE54" s="559" t="e">
        <f t="shared" si="1"/>
        <v>#DIV/0!</v>
      </c>
      <c r="AF54" s="382"/>
      <c r="AG54" s="382"/>
      <c r="AH54" s="554"/>
      <c r="AI54" s="554"/>
      <c r="AJ54" s="554"/>
      <c r="AK54" s="554"/>
      <c r="AL54" s="28"/>
    </row>
    <row r="55" spans="1:38" s="27" customFormat="1" ht="45.75" customHeight="1" x14ac:dyDescent="0.25">
      <c r="A55" s="557"/>
      <c r="B55" s="302"/>
      <c r="C55" s="382"/>
      <c r="D55" s="414"/>
      <c r="E55" s="356"/>
      <c r="F55" s="382"/>
      <c r="G55" s="39" t="s">
        <v>161</v>
      </c>
      <c r="H55" s="39" t="s">
        <v>162</v>
      </c>
      <c r="I55" s="382"/>
      <c r="J55" s="382"/>
      <c r="K55" s="382"/>
      <c r="L55" s="430"/>
      <c r="M55" s="565"/>
      <c r="N55" s="566"/>
      <c r="O55" s="566"/>
      <c r="P55" s="566"/>
      <c r="Q55" s="566"/>
      <c r="R55" s="566"/>
      <c r="S55" s="566"/>
      <c r="T55" s="566"/>
      <c r="U55" s="566"/>
      <c r="V55" s="566"/>
      <c r="W55" s="566"/>
      <c r="X55" s="567"/>
      <c r="Y55" s="382"/>
      <c r="Z55" s="382"/>
      <c r="AA55" s="382"/>
      <c r="AB55" s="382"/>
      <c r="AC55" s="559"/>
      <c r="AD55" s="382"/>
      <c r="AE55" s="559" t="e">
        <f t="shared" si="1"/>
        <v>#DIV/0!</v>
      </c>
      <c r="AF55" s="382"/>
      <c r="AG55" s="382"/>
      <c r="AH55" s="554"/>
      <c r="AI55" s="554"/>
      <c r="AJ55" s="554"/>
      <c r="AK55" s="554"/>
      <c r="AL55" s="28"/>
    </row>
    <row r="56" spans="1:38" s="27" customFormat="1" ht="45.75" customHeight="1" x14ac:dyDescent="0.25">
      <c r="A56" s="117" t="s">
        <v>163</v>
      </c>
      <c r="B56" s="39" t="s">
        <v>164</v>
      </c>
      <c r="C56" s="573"/>
      <c r="D56" s="380"/>
      <c r="E56" s="302"/>
      <c r="F56" s="383"/>
      <c r="G56" s="39" t="s">
        <v>165</v>
      </c>
      <c r="H56" s="39" t="s">
        <v>165</v>
      </c>
      <c r="I56" s="383"/>
      <c r="J56" s="383"/>
      <c r="K56" s="383"/>
      <c r="L56" s="431"/>
      <c r="M56" s="568"/>
      <c r="N56" s="569"/>
      <c r="O56" s="569"/>
      <c r="P56" s="569"/>
      <c r="Q56" s="569"/>
      <c r="R56" s="569"/>
      <c r="S56" s="569"/>
      <c r="T56" s="569"/>
      <c r="U56" s="569"/>
      <c r="V56" s="569"/>
      <c r="W56" s="569"/>
      <c r="X56" s="570"/>
      <c r="Y56" s="383"/>
      <c r="Z56" s="383"/>
      <c r="AA56" s="383"/>
      <c r="AB56" s="383"/>
      <c r="AC56" s="560"/>
      <c r="AD56" s="383"/>
      <c r="AE56" s="560" t="e">
        <f t="shared" si="1"/>
        <v>#DIV/0!</v>
      </c>
      <c r="AF56" s="383"/>
      <c r="AG56" s="383"/>
      <c r="AH56" s="555"/>
      <c r="AI56" s="555"/>
      <c r="AJ56" s="555"/>
      <c r="AK56" s="555"/>
      <c r="AL56" s="28"/>
    </row>
    <row r="57" spans="1:38" s="44" customFormat="1" ht="96" customHeight="1" x14ac:dyDescent="0.25">
      <c r="A57" s="105" t="s">
        <v>86</v>
      </c>
      <c r="B57" s="116" t="s">
        <v>46</v>
      </c>
      <c r="C57" s="129" t="s">
        <v>166</v>
      </c>
      <c r="D57" s="129" t="s">
        <v>471</v>
      </c>
      <c r="E57" s="116" t="s">
        <v>168</v>
      </c>
      <c r="F57" s="129" t="s">
        <v>98</v>
      </c>
      <c r="G57" s="116" t="s">
        <v>112</v>
      </c>
      <c r="H57" s="116" t="s">
        <v>136</v>
      </c>
      <c r="I57" s="129" t="s">
        <v>53</v>
      </c>
      <c r="J57" s="129" t="s">
        <v>169</v>
      </c>
      <c r="K57" s="116" t="s">
        <v>267</v>
      </c>
      <c r="L57" s="130">
        <v>1</v>
      </c>
      <c r="M57" s="119" t="s">
        <v>341</v>
      </c>
      <c r="N57" s="119">
        <v>100</v>
      </c>
      <c r="O57" s="119">
        <v>100</v>
      </c>
      <c r="P57" s="119">
        <v>100</v>
      </c>
      <c r="Q57" s="119">
        <v>100</v>
      </c>
      <c r="R57" s="119">
        <v>100</v>
      </c>
      <c r="S57" s="119">
        <v>100</v>
      </c>
      <c r="T57" s="119">
        <v>100</v>
      </c>
      <c r="U57" s="119">
        <v>100</v>
      </c>
      <c r="V57" s="119">
        <v>100</v>
      </c>
      <c r="W57" s="119">
        <v>100</v>
      </c>
      <c r="X57" s="119">
        <v>100</v>
      </c>
      <c r="Y57" s="119">
        <f>AVERAGE(M57:P57)</f>
        <v>100</v>
      </c>
      <c r="Z57" s="119" t="s">
        <v>107</v>
      </c>
      <c r="AA57" s="119">
        <f>AVERAGE(Q57:T57)</f>
        <v>100</v>
      </c>
      <c r="AB57" s="119" t="s">
        <v>107</v>
      </c>
      <c r="AC57" s="119">
        <f>AVERAGE(U57:X57)</f>
        <v>100</v>
      </c>
      <c r="AD57" s="119" t="s">
        <v>336</v>
      </c>
      <c r="AE57" s="119">
        <f t="shared" si="1"/>
        <v>100</v>
      </c>
      <c r="AF57" s="119" t="s">
        <v>107</v>
      </c>
      <c r="AG57" s="116" t="s">
        <v>172</v>
      </c>
      <c r="AH57" s="121" t="s">
        <v>438</v>
      </c>
      <c r="AI57" s="131" t="s">
        <v>480</v>
      </c>
      <c r="AJ57" s="131" t="s">
        <v>560</v>
      </c>
      <c r="AK57" s="131"/>
      <c r="AL57" s="43"/>
    </row>
    <row r="58" spans="1:38" s="44" customFormat="1" ht="99" customHeight="1" x14ac:dyDescent="0.25">
      <c r="A58" s="105" t="s">
        <v>86</v>
      </c>
      <c r="B58" s="116" t="s">
        <v>46</v>
      </c>
      <c r="C58" s="129" t="s">
        <v>174</v>
      </c>
      <c r="D58" s="129" t="s">
        <v>470</v>
      </c>
      <c r="E58" s="116" t="s">
        <v>168</v>
      </c>
      <c r="F58" s="129" t="s">
        <v>98</v>
      </c>
      <c r="G58" s="116" t="s">
        <v>112</v>
      </c>
      <c r="H58" s="116" t="s">
        <v>136</v>
      </c>
      <c r="I58" s="129" t="s">
        <v>53</v>
      </c>
      <c r="J58" s="129" t="s">
        <v>169</v>
      </c>
      <c r="K58" s="116" t="s">
        <v>267</v>
      </c>
      <c r="L58" s="130">
        <v>1</v>
      </c>
      <c r="M58" s="119" t="s">
        <v>341</v>
      </c>
      <c r="N58" s="119">
        <v>100</v>
      </c>
      <c r="O58" s="119">
        <v>100</v>
      </c>
      <c r="P58" s="119">
        <v>100</v>
      </c>
      <c r="Q58" s="119">
        <v>100</v>
      </c>
      <c r="R58" s="119">
        <v>100</v>
      </c>
      <c r="S58" s="119">
        <v>100</v>
      </c>
      <c r="T58" s="119">
        <v>100</v>
      </c>
      <c r="U58" s="119">
        <v>100</v>
      </c>
      <c r="V58" s="119">
        <v>100</v>
      </c>
      <c r="W58" s="119">
        <v>100</v>
      </c>
      <c r="X58" s="119">
        <v>100</v>
      </c>
      <c r="Y58" s="119">
        <f>AVERAGE(M58:P58)</f>
        <v>100</v>
      </c>
      <c r="Z58" s="119" t="s">
        <v>107</v>
      </c>
      <c r="AA58" s="119">
        <f>AVERAGE(Q58:T58)</f>
        <v>100</v>
      </c>
      <c r="AB58" s="119" t="s">
        <v>107</v>
      </c>
      <c r="AC58" s="119">
        <f>AVERAGE(U58:X58)</f>
        <v>100</v>
      </c>
      <c r="AD58" s="119" t="s">
        <v>336</v>
      </c>
      <c r="AE58" s="119">
        <f t="shared" si="1"/>
        <v>100</v>
      </c>
      <c r="AF58" s="119" t="s">
        <v>107</v>
      </c>
      <c r="AG58" s="116" t="s">
        <v>176</v>
      </c>
      <c r="AH58" s="121" t="s">
        <v>439</v>
      </c>
      <c r="AI58" s="131"/>
      <c r="AJ58" s="131" t="s">
        <v>698</v>
      </c>
      <c r="AK58" s="131" t="s">
        <v>608</v>
      </c>
      <c r="AL58" s="43"/>
    </row>
    <row r="59" spans="1:38" s="44" customFormat="1" ht="123" customHeight="1" x14ac:dyDescent="0.25">
      <c r="A59" s="105" t="s">
        <v>86</v>
      </c>
      <c r="B59" s="116" t="s">
        <v>46</v>
      </c>
      <c r="C59" s="129" t="s">
        <v>178</v>
      </c>
      <c r="D59" s="129" t="s">
        <v>179</v>
      </c>
      <c r="E59" s="116" t="s">
        <v>168</v>
      </c>
      <c r="F59" s="129" t="s">
        <v>98</v>
      </c>
      <c r="G59" s="116" t="s">
        <v>112</v>
      </c>
      <c r="H59" s="116" t="s">
        <v>136</v>
      </c>
      <c r="I59" s="129" t="s">
        <v>53</v>
      </c>
      <c r="J59" s="129" t="s">
        <v>169</v>
      </c>
      <c r="K59" s="116" t="s">
        <v>106</v>
      </c>
      <c r="L59" s="130">
        <v>1</v>
      </c>
      <c r="M59" s="473">
        <v>70</v>
      </c>
      <c r="N59" s="474"/>
      <c r="O59" s="475"/>
      <c r="P59" s="473">
        <v>79</v>
      </c>
      <c r="Q59" s="474"/>
      <c r="R59" s="475"/>
      <c r="S59" s="473">
        <v>72</v>
      </c>
      <c r="T59" s="474"/>
      <c r="U59" s="475"/>
      <c r="V59" s="473">
        <v>67</v>
      </c>
      <c r="W59" s="474"/>
      <c r="X59" s="475"/>
      <c r="Y59" s="119">
        <f>AVERAGE(M59)</f>
        <v>70</v>
      </c>
      <c r="Z59" s="119" t="s">
        <v>275</v>
      </c>
      <c r="AA59" s="119">
        <f>AVERAGE(P59)</f>
        <v>79</v>
      </c>
      <c r="AB59" s="119" t="s">
        <v>275</v>
      </c>
      <c r="AC59" s="119">
        <f>AVERAGE(S59:X59)</f>
        <v>69.5</v>
      </c>
      <c r="AD59" s="119" t="s">
        <v>275</v>
      </c>
      <c r="AE59" s="119">
        <f>AVERAGE(Y59,AA59,AC59)</f>
        <v>72.833333333333329</v>
      </c>
      <c r="AF59" s="119" t="s">
        <v>323</v>
      </c>
      <c r="AG59" s="116" t="s">
        <v>181</v>
      </c>
      <c r="AH59" s="121" t="s">
        <v>490</v>
      </c>
      <c r="AI59" s="131" t="s">
        <v>499</v>
      </c>
      <c r="AJ59" s="131" t="s">
        <v>699</v>
      </c>
      <c r="AK59" s="131" t="s">
        <v>608</v>
      </c>
      <c r="AL59" s="43"/>
    </row>
    <row r="60" spans="1:38" s="44" customFormat="1" ht="120.75" customHeight="1" x14ac:dyDescent="0.25">
      <c r="A60" s="105" t="s">
        <v>86</v>
      </c>
      <c r="B60" s="116" t="s">
        <v>46</v>
      </c>
      <c r="C60" s="129" t="s">
        <v>183</v>
      </c>
      <c r="D60" s="129" t="s">
        <v>472</v>
      </c>
      <c r="E60" s="116" t="s">
        <v>185</v>
      </c>
      <c r="F60" s="129" t="s">
        <v>98</v>
      </c>
      <c r="G60" s="116" t="s">
        <v>59</v>
      </c>
      <c r="H60" s="116" t="s">
        <v>60</v>
      </c>
      <c r="I60" s="129" t="s">
        <v>53</v>
      </c>
      <c r="J60" s="129" t="s">
        <v>169</v>
      </c>
      <c r="K60" s="116" t="s">
        <v>267</v>
      </c>
      <c r="L60" s="130">
        <v>1</v>
      </c>
      <c r="M60" s="119">
        <v>120</v>
      </c>
      <c r="N60" s="119">
        <v>99</v>
      </c>
      <c r="O60" s="119">
        <v>101</v>
      </c>
      <c r="P60" s="119">
        <v>101</v>
      </c>
      <c r="Q60" s="119">
        <v>100</v>
      </c>
      <c r="R60" s="119">
        <v>100</v>
      </c>
      <c r="S60" s="119">
        <v>100</v>
      </c>
      <c r="T60" s="119">
        <v>100</v>
      </c>
      <c r="U60" s="119">
        <v>100</v>
      </c>
      <c r="V60" s="119">
        <v>100</v>
      </c>
      <c r="W60" s="119">
        <v>100</v>
      </c>
      <c r="X60" s="119">
        <v>100</v>
      </c>
      <c r="Y60" s="119">
        <f>AVERAGE(M60:P60)</f>
        <v>105.25</v>
      </c>
      <c r="Z60" s="119" t="s">
        <v>107</v>
      </c>
      <c r="AA60" s="119">
        <f>AVERAGE(Q60:T60)</f>
        <v>100</v>
      </c>
      <c r="AB60" s="119" t="s">
        <v>107</v>
      </c>
      <c r="AC60" s="119">
        <f>AVERAGE(U60:X60)</f>
        <v>100</v>
      </c>
      <c r="AD60" s="119" t="s">
        <v>336</v>
      </c>
      <c r="AE60" s="119">
        <f t="shared" si="1"/>
        <v>101.75</v>
      </c>
      <c r="AF60" s="119" t="s">
        <v>107</v>
      </c>
      <c r="AG60" s="116" t="s">
        <v>186</v>
      </c>
      <c r="AH60" s="121" t="s">
        <v>440</v>
      </c>
      <c r="AI60" s="131" t="s">
        <v>481</v>
      </c>
      <c r="AJ60" s="131" t="s">
        <v>561</v>
      </c>
      <c r="AK60" s="131" t="s">
        <v>608</v>
      </c>
      <c r="AL60" s="43"/>
    </row>
    <row r="61" spans="1:38" s="44" customFormat="1" ht="97.5" customHeight="1" x14ac:dyDescent="0.25">
      <c r="A61" s="105" t="s">
        <v>86</v>
      </c>
      <c r="B61" s="116" t="s">
        <v>46</v>
      </c>
      <c r="C61" s="129" t="s">
        <v>188</v>
      </c>
      <c r="D61" s="129" t="s">
        <v>473</v>
      </c>
      <c r="E61" s="116" t="s">
        <v>168</v>
      </c>
      <c r="F61" s="129" t="s">
        <v>98</v>
      </c>
      <c r="G61" s="116" t="s">
        <v>112</v>
      </c>
      <c r="H61" s="116" t="s">
        <v>136</v>
      </c>
      <c r="I61" s="129" t="s">
        <v>53</v>
      </c>
      <c r="J61" s="129" t="s">
        <v>169</v>
      </c>
      <c r="K61" s="116" t="s">
        <v>106</v>
      </c>
      <c r="L61" s="130">
        <v>1</v>
      </c>
      <c r="M61" s="473">
        <v>99</v>
      </c>
      <c r="N61" s="474"/>
      <c r="O61" s="475"/>
      <c r="P61" s="473">
        <v>99</v>
      </c>
      <c r="Q61" s="474"/>
      <c r="R61" s="475"/>
      <c r="S61" s="473">
        <v>100</v>
      </c>
      <c r="T61" s="474"/>
      <c r="U61" s="475"/>
      <c r="V61" s="473">
        <v>100</v>
      </c>
      <c r="W61" s="474"/>
      <c r="X61" s="475"/>
      <c r="Y61" s="119">
        <f>M61</f>
        <v>99</v>
      </c>
      <c r="Z61" s="119" t="s">
        <v>107</v>
      </c>
      <c r="AA61" s="119">
        <f>P61</f>
        <v>99</v>
      </c>
      <c r="AB61" s="119" t="s">
        <v>107</v>
      </c>
      <c r="AC61" s="119">
        <f>AVERAGE(S61:X61)</f>
        <v>100</v>
      </c>
      <c r="AD61" s="119" t="s">
        <v>107</v>
      </c>
      <c r="AE61" s="119">
        <f t="shared" si="1"/>
        <v>99.333333333333329</v>
      </c>
      <c r="AF61" s="119" t="s">
        <v>107</v>
      </c>
      <c r="AG61" s="116" t="s">
        <v>190</v>
      </c>
      <c r="AH61" s="121" t="s">
        <v>441</v>
      </c>
      <c r="AI61" s="131" t="s">
        <v>482</v>
      </c>
      <c r="AJ61" s="131" t="s">
        <v>700</v>
      </c>
      <c r="AK61" s="131" t="s">
        <v>608</v>
      </c>
      <c r="AL61" s="43"/>
    </row>
    <row r="62" spans="1:38" s="44" customFormat="1" ht="323.25" customHeight="1" x14ac:dyDescent="0.25">
      <c r="A62" s="105" t="s">
        <v>86</v>
      </c>
      <c r="B62" s="116" t="s">
        <v>46</v>
      </c>
      <c r="C62" s="129" t="s">
        <v>192</v>
      </c>
      <c r="D62" s="129" t="s">
        <v>193</v>
      </c>
      <c r="E62" s="116" t="s">
        <v>168</v>
      </c>
      <c r="F62" s="129" t="s">
        <v>98</v>
      </c>
      <c r="G62" s="116" t="s">
        <v>112</v>
      </c>
      <c r="H62" s="116" t="s">
        <v>136</v>
      </c>
      <c r="I62" s="129" t="s">
        <v>53</v>
      </c>
      <c r="J62" s="129" t="s">
        <v>169</v>
      </c>
      <c r="K62" s="116" t="s">
        <v>55</v>
      </c>
      <c r="L62" s="130">
        <v>1</v>
      </c>
      <c r="M62" s="473">
        <v>100</v>
      </c>
      <c r="N62" s="474"/>
      <c r="O62" s="474"/>
      <c r="P62" s="474"/>
      <c r="Q62" s="474"/>
      <c r="R62" s="475"/>
      <c r="S62" s="473">
        <v>100</v>
      </c>
      <c r="T62" s="474"/>
      <c r="U62" s="474"/>
      <c r="V62" s="474"/>
      <c r="W62" s="474"/>
      <c r="X62" s="475"/>
      <c r="Y62" s="119"/>
      <c r="Z62" s="119"/>
      <c r="AA62" s="119">
        <f>M62</f>
        <v>100</v>
      </c>
      <c r="AB62" s="119" t="s">
        <v>107</v>
      </c>
      <c r="AC62" s="119">
        <f>S62</f>
        <v>100</v>
      </c>
      <c r="AD62" s="119" t="s">
        <v>107</v>
      </c>
      <c r="AE62" s="119">
        <f>AVERAGE(Y62,AA62,AC62)</f>
        <v>100</v>
      </c>
      <c r="AF62" s="119" t="s">
        <v>107</v>
      </c>
      <c r="AG62" s="129" t="s">
        <v>195</v>
      </c>
      <c r="AH62" s="131"/>
      <c r="AI62" s="131" t="s">
        <v>500</v>
      </c>
      <c r="AJ62" s="131" t="s">
        <v>701</v>
      </c>
      <c r="AK62" s="131" t="s">
        <v>608</v>
      </c>
      <c r="AL62" s="43"/>
    </row>
    <row r="63" spans="1:38" s="44" customFormat="1" ht="390.75" customHeight="1" x14ac:dyDescent="0.25">
      <c r="A63" s="105" t="s">
        <v>86</v>
      </c>
      <c r="B63" s="116" t="s">
        <v>46</v>
      </c>
      <c r="C63" s="129" t="s">
        <v>196</v>
      </c>
      <c r="D63" s="129" t="s">
        <v>197</v>
      </c>
      <c r="E63" s="116" t="s">
        <v>168</v>
      </c>
      <c r="F63" s="129" t="s">
        <v>98</v>
      </c>
      <c r="G63" s="116" t="s">
        <v>112</v>
      </c>
      <c r="H63" s="116" t="s">
        <v>136</v>
      </c>
      <c r="I63" s="129" t="s">
        <v>53</v>
      </c>
      <c r="J63" s="129" t="s">
        <v>169</v>
      </c>
      <c r="K63" s="116" t="s">
        <v>55</v>
      </c>
      <c r="L63" s="130">
        <v>1</v>
      </c>
      <c r="M63" s="473">
        <v>96</v>
      </c>
      <c r="N63" s="474"/>
      <c r="O63" s="474"/>
      <c r="P63" s="474"/>
      <c r="Q63" s="474"/>
      <c r="R63" s="475"/>
      <c r="S63" s="473">
        <v>65</v>
      </c>
      <c r="T63" s="474"/>
      <c r="U63" s="474"/>
      <c r="V63" s="474"/>
      <c r="W63" s="474"/>
      <c r="X63" s="475"/>
      <c r="Y63" s="119"/>
      <c r="Z63" s="119"/>
      <c r="AA63" s="119">
        <f>M63</f>
        <v>96</v>
      </c>
      <c r="AB63" s="119" t="s">
        <v>336</v>
      </c>
      <c r="AC63" s="119">
        <f>+S63</f>
        <v>65</v>
      </c>
      <c r="AD63" s="119" t="s">
        <v>323</v>
      </c>
      <c r="AE63" s="119">
        <f>AVERAGE(AA63,AC63)</f>
        <v>80.5</v>
      </c>
      <c r="AF63" s="119" t="s">
        <v>107</v>
      </c>
      <c r="AG63" s="129" t="s">
        <v>199</v>
      </c>
      <c r="AH63" s="131"/>
      <c r="AI63" s="131" t="s">
        <v>483</v>
      </c>
      <c r="AJ63" s="131" t="s">
        <v>702</v>
      </c>
      <c r="AK63" s="131" t="s">
        <v>608</v>
      </c>
      <c r="AL63" s="43"/>
    </row>
    <row r="64" spans="1:38" s="44" customFormat="1" ht="118.5" customHeight="1" x14ac:dyDescent="0.25">
      <c r="A64" s="456" t="s">
        <v>86</v>
      </c>
      <c r="B64" s="505" t="s">
        <v>46</v>
      </c>
      <c r="C64" s="503" t="s">
        <v>200</v>
      </c>
      <c r="D64" s="516" t="s">
        <v>650</v>
      </c>
      <c r="E64" s="505" t="s">
        <v>168</v>
      </c>
      <c r="F64" s="503" t="s">
        <v>98</v>
      </c>
      <c r="G64" s="116" t="s">
        <v>51</v>
      </c>
      <c r="H64" s="116" t="s">
        <v>52</v>
      </c>
      <c r="I64" s="503" t="s">
        <v>202</v>
      </c>
      <c r="J64" s="503" t="s">
        <v>169</v>
      </c>
      <c r="K64" s="503" t="s">
        <v>203</v>
      </c>
      <c r="L64" s="506">
        <v>1</v>
      </c>
      <c r="M64" s="507">
        <v>100</v>
      </c>
      <c r="N64" s="508"/>
      <c r="O64" s="508"/>
      <c r="P64" s="508"/>
      <c r="Q64" s="508"/>
      <c r="R64" s="508"/>
      <c r="S64" s="508"/>
      <c r="T64" s="508"/>
      <c r="U64" s="508"/>
      <c r="V64" s="508"/>
      <c r="W64" s="508"/>
      <c r="X64" s="509"/>
      <c r="Y64" s="502"/>
      <c r="Z64" s="502"/>
      <c r="AA64" s="502"/>
      <c r="AB64" s="502"/>
      <c r="AC64" s="502">
        <f>+M64</f>
        <v>100</v>
      </c>
      <c r="AD64" s="502" t="s">
        <v>336</v>
      </c>
      <c r="AE64" s="502">
        <f>+M64</f>
        <v>100</v>
      </c>
      <c r="AF64" s="502" t="s">
        <v>336</v>
      </c>
      <c r="AG64" s="503" t="s">
        <v>204</v>
      </c>
      <c r="AH64" s="504"/>
      <c r="AI64" s="504"/>
      <c r="AJ64" s="504" t="s">
        <v>703</v>
      </c>
      <c r="AK64" s="504" t="s">
        <v>608</v>
      </c>
      <c r="AL64" s="43"/>
    </row>
    <row r="65" spans="1:38" s="44" customFormat="1" ht="118.5" customHeight="1" x14ac:dyDescent="0.25">
      <c r="A65" s="456"/>
      <c r="B65" s="505"/>
      <c r="C65" s="503"/>
      <c r="D65" s="516"/>
      <c r="E65" s="505"/>
      <c r="F65" s="503"/>
      <c r="G65" s="116" t="s">
        <v>59</v>
      </c>
      <c r="H65" s="116" t="s">
        <v>60</v>
      </c>
      <c r="I65" s="503"/>
      <c r="J65" s="503"/>
      <c r="K65" s="503"/>
      <c r="L65" s="506"/>
      <c r="M65" s="497"/>
      <c r="N65" s="498"/>
      <c r="O65" s="498"/>
      <c r="P65" s="498"/>
      <c r="Q65" s="498"/>
      <c r="R65" s="498"/>
      <c r="S65" s="498"/>
      <c r="T65" s="498"/>
      <c r="U65" s="498"/>
      <c r="V65" s="498"/>
      <c r="W65" s="498"/>
      <c r="X65" s="510"/>
      <c r="Y65" s="502"/>
      <c r="Z65" s="502"/>
      <c r="AA65" s="502"/>
      <c r="AB65" s="502"/>
      <c r="AC65" s="502"/>
      <c r="AD65" s="502"/>
      <c r="AE65" s="502"/>
      <c r="AF65" s="502"/>
      <c r="AG65" s="503"/>
      <c r="AH65" s="504"/>
      <c r="AI65" s="504"/>
      <c r="AJ65" s="504"/>
      <c r="AK65" s="504"/>
      <c r="AL65" s="43"/>
    </row>
    <row r="66" spans="1:38" s="27" customFormat="1" ht="119.25" customHeight="1" x14ac:dyDescent="0.25">
      <c r="A66" s="456" t="s">
        <v>86</v>
      </c>
      <c r="B66" s="505" t="s">
        <v>46</v>
      </c>
      <c r="C66" s="503" t="s">
        <v>205</v>
      </c>
      <c r="D66" s="516" t="s">
        <v>585</v>
      </c>
      <c r="E66" s="505" t="s">
        <v>168</v>
      </c>
      <c r="F66" s="503" t="s">
        <v>98</v>
      </c>
      <c r="G66" s="116" t="s">
        <v>51</v>
      </c>
      <c r="H66" s="116" t="s">
        <v>52</v>
      </c>
      <c r="I66" s="503" t="s">
        <v>207</v>
      </c>
      <c r="J66" s="503" t="s">
        <v>169</v>
      </c>
      <c r="K66" s="503" t="s">
        <v>203</v>
      </c>
      <c r="L66" s="506">
        <v>1</v>
      </c>
      <c r="M66" s="547">
        <v>99</v>
      </c>
      <c r="N66" s="548"/>
      <c r="O66" s="548"/>
      <c r="P66" s="548"/>
      <c r="Q66" s="548"/>
      <c r="R66" s="548"/>
      <c r="S66" s="548"/>
      <c r="T66" s="548"/>
      <c r="U66" s="548"/>
      <c r="V66" s="548"/>
      <c r="W66" s="548"/>
      <c r="X66" s="549"/>
      <c r="Y66" s="502"/>
      <c r="Z66" s="502"/>
      <c r="AA66" s="502"/>
      <c r="AB66" s="502"/>
      <c r="AC66" s="502">
        <f>+M66</f>
        <v>99</v>
      </c>
      <c r="AD66" s="502" t="s">
        <v>336</v>
      </c>
      <c r="AE66" s="502">
        <f>+M66</f>
        <v>99</v>
      </c>
      <c r="AF66" s="502" t="s">
        <v>336</v>
      </c>
      <c r="AG66" s="503" t="s">
        <v>204</v>
      </c>
      <c r="AH66" s="504"/>
      <c r="AI66" s="504"/>
      <c r="AJ66" s="504" t="s">
        <v>651</v>
      </c>
      <c r="AK66" s="504" t="s">
        <v>608</v>
      </c>
      <c r="AL66" s="28"/>
    </row>
    <row r="67" spans="1:38" s="27" customFormat="1" ht="119.25" customHeight="1" x14ac:dyDescent="0.25">
      <c r="A67" s="456"/>
      <c r="B67" s="505"/>
      <c r="C67" s="503"/>
      <c r="D67" s="516"/>
      <c r="E67" s="505"/>
      <c r="F67" s="503"/>
      <c r="G67" s="116" t="s">
        <v>59</v>
      </c>
      <c r="H67" s="116" t="s">
        <v>60</v>
      </c>
      <c r="I67" s="503"/>
      <c r="J67" s="503"/>
      <c r="K67" s="503"/>
      <c r="L67" s="506"/>
      <c r="M67" s="550"/>
      <c r="N67" s="551"/>
      <c r="O67" s="551"/>
      <c r="P67" s="551"/>
      <c r="Q67" s="551"/>
      <c r="R67" s="551"/>
      <c r="S67" s="551"/>
      <c r="T67" s="551"/>
      <c r="U67" s="551"/>
      <c r="V67" s="551"/>
      <c r="W67" s="551"/>
      <c r="X67" s="552"/>
      <c r="Y67" s="502"/>
      <c r="Z67" s="502"/>
      <c r="AA67" s="502"/>
      <c r="AB67" s="502"/>
      <c r="AC67" s="502"/>
      <c r="AD67" s="502"/>
      <c r="AE67" s="502"/>
      <c r="AF67" s="502"/>
      <c r="AG67" s="503"/>
      <c r="AH67" s="504"/>
      <c r="AI67" s="504"/>
      <c r="AJ67" s="504"/>
      <c r="AK67" s="504"/>
      <c r="AL67" s="28"/>
    </row>
    <row r="68" spans="1:38" s="289" customFormat="1" ht="117" customHeight="1" x14ac:dyDescent="0.25">
      <c r="A68" s="539" t="s">
        <v>86</v>
      </c>
      <c r="B68" s="540" t="s">
        <v>46</v>
      </c>
      <c r="C68" s="503" t="s">
        <v>208</v>
      </c>
      <c r="D68" s="516" t="s">
        <v>586</v>
      </c>
      <c r="E68" s="540" t="s">
        <v>168</v>
      </c>
      <c r="F68" s="503" t="s">
        <v>98</v>
      </c>
      <c r="G68" s="287" t="s">
        <v>51</v>
      </c>
      <c r="H68" s="287" t="s">
        <v>52</v>
      </c>
      <c r="I68" s="503" t="s">
        <v>210</v>
      </c>
      <c r="J68" s="503" t="s">
        <v>169</v>
      </c>
      <c r="K68" s="503" t="s">
        <v>203</v>
      </c>
      <c r="L68" s="506">
        <v>1</v>
      </c>
      <c r="M68" s="507">
        <v>100</v>
      </c>
      <c r="N68" s="508"/>
      <c r="O68" s="508"/>
      <c r="P68" s="508"/>
      <c r="Q68" s="508"/>
      <c r="R68" s="508"/>
      <c r="S68" s="508"/>
      <c r="T68" s="508"/>
      <c r="U68" s="508"/>
      <c r="V68" s="508"/>
      <c r="W68" s="508"/>
      <c r="X68" s="509"/>
      <c r="Y68" s="502"/>
      <c r="Z68" s="502"/>
      <c r="AA68" s="502"/>
      <c r="AB68" s="502"/>
      <c r="AC68" s="502">
        <f>+M68</f>
        <v>100</v>
      </c>
      <c r="AD68" s="502" t="s">
        <v>336</v>
      </c>
      <c r="AE68" s="502">
        <f>+M68</f>
        <v>100</v>
      </c>
      <c r="AF68" s="502" t="s">
        <v>336</v>
      </c>
      <c r="AG68" s="503" t="s">
        <v>204</v>
      </c>
      <c r="AH68" s="504"/>
      <c r="AI68" s="504"/>
      <c r="AJ68" s="504" t="s">
        <v>609</v>
      </c>
      <c r="AK68" s="504" t="s">
        <v>676</v>
      </c>
      <c r="AL68" s="288"/>
    </row>
    <row r="69" spans="1:38" s="289" customFormat="1" ht="117" customHeight="1" x14ac:dyDescent="0.25">
      <c r="A69" s="539"/>
      <c r="B69" s="540"/>
      <c r="C69" s="503"/>
      <c r="D69" s="516"/>
      <c r="E69" s="540"/>
      <c r="F69" s="503"/>
      <c r="G69" s="287" t="s">
        <v>59</v>
      </c>
      <c r="H69" s="287" t="s">
        <v>60</v>
      </c>
      <c r="I69" s="503"/>
      <c r="J69" s="503"/>
      <c r="K69" s="503"/>
      <c r="L69" s="506"/>
      <c r="M69" s="497"/>
      <c r="N69" s="498"/>
      <c r="O69" s="498"/>
      <c r="P69" s="498"/>
      <c r="Q69" s="498"/>
      <c r="R69" s="498"/>
      <c r="S69" s="498"/>
      <c r="T69" s="498"/>
      <c r="U69" s="498"/>
      <c r="V69" s="498"/>
      <c r="W69" s="498"/>
      <c r="X69" s="510"/>
      <c r="Y69" s="502"/>
      <c r="Z69" s="502"/>
      <c r="AA69" s="502"/>
      <c r="AB69" s="502"/>
      <c r="AC69" s="502"/>
      <c r="AD69" s="502"/>
      <c r="AE69" s="502"/>
      <c r="AF69" s="502"/>
      <c r="AG69" s="503"/>
      <c r="AH69" s="504"/>
      <c r="AI69" s="504"/>
      <c r="AJ69" s="504"/>
      <c r="AK69" s="504"/>
      <c r="AL69" s="288"/>
    </row>
    <row r="70" spans="1:38" s="27" customFormat="1" ht="117" customHeight="1" x14ac:dyDescent="0.25">
      <c r="A70" s="456" t="s">
        <v>86</v>
      </c>
      <c r="B70" s="505" t="s">
        <v>46</v>
      </c>
      <c r="C70" s="503" t="s">
        <v>211</v>
      </c>
      <c r="D70" s="516" t="s">
        <v>587</v>
      </c>
      <c r="E70" s="505" t="s">
        <v>168</v>
      </c>
      <c r="F70" s="503" t="s">
        <v>98</v>
      </c>
      <c r="G70" s="116" t="s">
        <v>51</v>
      </c>
      <c r="H70" s="116" t="s">
        <v>52</v>
      </c>
      <c r="I70" s="503" t="s">
        <v>213</v>
      </c>
      <c r="J70" s="503" t="s">
        <v>169</v>
      </c>
      <c r="K70" s="503" t="s">
        <v>203</v>
      </c>
      <c r="L70" s="506">
        <v>1</v>
      </c>
      <c r="M70" s="507">
        <v>100</v>
      </c>
      <c r="N70" s="508"/>
      <c r="O70" s="508"/>
      <c r="P70" s="508"/>
      <c r="Q70" s="508"/>
      <c r="R70" s="508"/>
      <c r="S70" s="508"/>
      <c r="T70" s="508"/>
      <c r="U70" s="508"/>
      <c r="V70" s="508"/>
      <c r="W70" s="508"/>
      <c r="X70" s="509"/>
      <c r="Y70" s="502"/>
      <c r="Z70" s="502"/>
      <c r="AA70" s="502"/>
      <c r="AB70" s="543"/>
      <c r="AC70" s="543">
        <f>+M70</f>
        <v>100</v>
      </c>
      <c r="AD70" s="502" t="s">
        <v>336</v>
      </c>
      <c r="AE70" s="502">
        <f>+M70</f>
        <v>100</v>
      </c>
      <c r="AF70" s="502" t="s">
        <v>336</v>
      </c>
      <c r="AG70" s="503" t="s">
        <v>204</v>
      </c>
      <c r="AH70" s="504"/>
      <c r="AI70" s="504"/>
      <c r="AJ70" s="504" t="s">
        <v>704</v>
      </c>
      <c r="AK70" s="504" t="s">
        <v>608</v>
      </c>
      <c r="AL70" s="28"/>
    </row>
    <row r="71" spans="1:38" s="27" customFormat="1" ht="117" customHeight="1" x14ac:dyDescent="0.25">
      <c r="A71" s="456"/>
      <c r="B71" s="505"/>
      <c r="C71" s="503"/>
      <c r="D71" s="516"/>
      <c r="E71" s="505"/>
      <c r="F71" s="503"/>
      <c r="G71" s="116" t="s">
        <v>59</v>
      </c>
      <c r="H71" s="116" t="s">
        <v>60</v>
      </c>
      <c r="I71" s="503"/>
      <c r="J71" s="503"/>
      <c r="K71" s="503"/>
      <c r="L71" s="506"/>
      <c r="M71" s="497"/>
      <c r="N71" s="498"/>
      <c r="O71" s="498"/>
      <c r="P71" s="498"/>
      <c r="Q71" s="498"/>
      <c r="R71" s="498"/>
      <c r="S71" s="498"/>
      <c r="T71" s="498"/>
      <c r="U71" s="498"/>
      <c r="V71" s="498"/>
      <c r="W71" s="498"/>
      <c r="X71" s="510"/>
      <c r="Y71" s="502"/>
      <c r="Z71" s="502"/>
      <c r="AA71" s="502"/>
      <c r="AB71" s="544"/>
      <c r="AC71" s="544"/>
      <c r="AD71" s="502"/>
      <c r="AE71" s="502"/>
      <c r="AF71" s="502"/>
      <c r="AG71" s="503"/>
      <c r="AH71" s="504"/>
      <c r="AI71" s="504"/>
      <c r="AJ71" s="504"/>
      <c r="AK71" s="504"/>
      <c r="AL71" s="28"/>
    </row>
    <row r="72" spans="1:38" s="27" customFormat="1" ht="45.75" customHeight="1" x14ac:dyDescent="0.25">
      <c r="A72" s="456" t="s">
        <v>147</v>
      </c>
      <c r="B72" s="505" t="s">
        <v>46</v>
      </c>
      <c r="C72" s="503" t="s">
        <v>214</v>
      </c>
      <c r="D72" s="503" t="s">
        <v>215</v>
      </c>
      <c r="E72" s="505" t="s">
        <v>198</v>
      </c>
      <c r="F72" s="503" t="s">
        <v>98</v>
      </c>
      <c r="G72" s="116" t="s">
        <v>112</v>
      </c>
      <c r="H72" s="116" t="s">
        <v>136</v>
      </c>
      <c r="I72" s="503" t="s">
        <v>216</v>
      </c>
      <c r="J72" s="503" t="s">
        <v>217</v>
      </c>
      <c r="K72" s="503" t="s">
        <v>203</v>
      </c>
      <c r="L72" s="506">
        <v>1</v>
      </c>
      <c r="M72" s="507">
        <v>100</v>
      </c>
      <c r="N72" s="508"/>
      <c r="O72" s="508"/>
      <c r="P72" s="508"/>
      <c r="Q72" s="508"/>
      <c r="R72" s="508"/>
      <c r="S72" s="508"/>
      <c r="T72" s="508"/>
      <c r="U72" s="508"/>
      <c r="V72" s="508"/>
      <c r="W72" s="508"/>
      <c r="X72" s="514"/>
      <c r="Y72" s="502"/>
      <c r="Z72" s="502"/>
      <c r="AA72" s="502"/>
      <c r="AB72" s="502"/>
      <c r="AC72" s="502">
        <f>+M72</f>
        <v>100</v>
      </c>
      <c r="AD72" s="502" t="s">
        <v>336</v>
      </c>
      <c r="AE72" s="502">
        <f>+M72</f>
        <v>100</v>
      </c>
      <c r="AF72" s="502" t="s">
        <v>336</v>
      </c>
      <c r="AG72" s="503" t="s">
        <v>218</v>
      </c>
      <c r="AH72" s="504"/>
      <c r="AI72" s="504"/>
      <c r="AJ72" s="504" t="s">
        <v>705</v>
      </c>
      <c r="AK72" s="504" t="s">
        <v>608</v>
      </c>
      <c r="AL72" s="28"/>
    </row>
    <row r="73" spans="1:38" s="27" customFormat="1" ht="45.75" customHeight="1" x14ac:dyDescent="0.25">
      <c r="A73" s="456"/>
      <c r="B73" s="505"/>
      <c r="C73" s="503"/>
      <c r="D73" s="503"/>
      <c r="E73" s="505"/>
      <c r="F73" s="503"/>
      <c r="G73" s="116" t="s">
        <v>137</v>
      </c>
      <c r="H73" s="116" t="s">
        <v>219</v>
      </c>
      <c r="I73" s="503"/>
      <c r="J73" s="503"/>
      <c r="K73" s="503"/>
      <c r="L73" s="506"/>
      <c r="M73" s="537"/>
      <c r="N73" s="299"/>
      <c r="O73" s="299"/>
      <c r="P73" s="299"/>
      <c r="Q73" s="299"/>
      <c r="R73" s="299"/>
      <c r="S73" s="299"/>
      <c r="T73" s="299"/>
      <c r="U73" s="299"/>
      <c r="V73" s="299"/>
      <c r="W73" s="299"/>
      <c r="X73" s="538"/>
      <c r="Y73" s="502"/>
      <c r="Z73" s="502"/>
      <c r="AA73" s="502"/>
      <c r="AB73" s="502"/>
      <c r="AC73" s="502"/>
      <c r="AD73" s="502"/>
      <c r="AE73" s="502"/>
      <c r="AF73" s="502"/>
      <c r="AG73" s="503"/>
      <c r="AH73" s="504"/>
      <c r="AI73" s="504"/>
      <c r="AJ73" s="504"/>
      <c r="AK73" s="504"/>
      <c r="AL73" s="28"/>
    </row>
    <row r="74" spans="1:38" s="27" customFormat="1" ht="45.75" customHeight="1" x14ac:dyDescent="0.25">
      <c r="A74" s="456"/>
      <c r="B74" s="505"/>
      <c r="C74" s="503"/>
      <c r="D74" s="503"/>
      <c r="E74" s="505"/>
      <c r="F74" s="503"/>
      <c r="G74" s="116" t="s">
        <v>161</v>
      </c>
      <c r="H74" s="116" t="s">
        <v>162</v>
      </c>
      <c r="I74" s="503"/>
      <c r="J74" s="503"/>
      <c r="K74" s="503"/>
      <c r="L74" s="506"/>
      <c r="M74" s="545"/>
      <c r="N74" s="304"/>
      <c r="O74" s="304"/>
      <c r="P74" s="304"/>
      <c r="Q74" s="304"/>
      <c r="R74" s="304"/>
      <c r="S74" s="304"/>
      <c r="T74" s="304"/>
      <c r="U74" s="304"/>
      <c r="V74" s="304"/>
      <c r="W74" s="304"/>
      <c r="X74" s="546"/>
      <c r="Y74" s="502"/>
      <c r="Z74" s="502"/>
      <c r="AA74" s="502"/>
      <c r="AB74" s="502"/>
      <c r="AC74" s="502"/>
      <c r="AD74" s="502"/>
      <c r="AE74" s="502"/>
      <c r="AF74" s="502"/>
      <c r="AG74" s="503"/>
      <c r="AH74" s="504"/>
      <c r="AI74" s="504"/>
      <c r="AJ74" s="504"/>
      <c r="AK74" s="504"/>
      <c r="AL74" s="28"/>
    </row>
    <row r="75" spans="1:38" s="27" customFormat="1" ht="75.75" customHeight="1" x14ac:dyDescent="0.25">
      <c r="A75" s="456" t="s">
        <v>147</v>
      </c>
      <c r="B75" s="505" t="s">
        <v>46</v>
      </c>
      <c r="C75" s="503" t="s">
        <v>220</v>
      </c>
      <c r="D75" s="516" t="s">
        <v>588</v>
      </c>
      <c r="E75" s="505" t="s">
        <v>168</v>
      </c>
      <c r="F75" s="503" t="s">
        <v>98</v>
      </c>
      <c r="G75" s="116" t="s">
        <v>137</v>
      </c>
      <c r="H75" s="116" t="s">
        <v>219</v>
      </c>
      <c r="I75" s="503" t="s">
        <v>53</v>
      </c>
      <c r="J75" s="503" t="s">
        <v>217</v>
      </c>
      <c r="K75" s="503" t="s">
        <v>203</v>
      </c>
      <c r="L75" s="506">
        <v>2</v>
      </c>
      <c r="M75" s="541">
        <v>60</v>
      </c>
      <c r="N75" s="296"/>
      <c r="O75" s="296"/>
      <c r="P75" s="296"/>
      <c r="Q75" s="296"/>
      <c r="R75" s="296"/>
      <c r="S75" s="296"/>
      <c r="T75" s="296"/>
      <c r="U75" s="296"/>
      <c r="V75" s="296"/>
      <c r="W75" s="296"/>
      <c r="X75" s="542"/>
      <c r="Y75" s="502"/>
      <c r="Z75" s="502"/>
      <c r="AA75" s="502"/>
      <c r="AB75" s="502"/>
      <c r="AC75" s="543">
        <f>AVERAGE(M75)</f>
        <v>60</v>
      </c>
      <c r="AD75" s="502" t="s">
        <v>323</v>
      </c>
      <c r="AE75" s="543">
        <f>AVERAGE(M75)</f>
        <v>60</v>
      </c>
      <c r="AF75" s="502" t="s">
        <v>323</v>
      </c>
      <c r="AG75" s="503" t="s">
        <v>222</v>
      </c>
      <c r="AH75" s="504"/>
      <c r="AI75" s="504"/>
      <c r="AJ75" s="504" t="s">
        <v>562</v>
      </c>
      <c r="AK75" s="504" t="s">
        <v>608</v>
      </c>
      <c r="AL75" s="28"/>
    </row>
    <row r="76" spans="1:38" s="27" customFormat="1" ht="75.75" customHeight="1" x14ac:dyDescent="0.25">
      <c r="A76" s="456"/>
      <c r="B76" s="505"/>
      <c r="C76" s="503"/>
      <c r="D76" s="516"/>
      <c r="E76" s="505"/>
      <c r="F76" s="503"/>
      <c r="G76" s="116" t="s">
        <v>112</v>
      </c>
      <c r="H76" s="116" t="s">
        <v>223</v>
      </c>
      <c r="I76" s="503"/>
      <c r="J76" s="503"/>
      <c r="K76" s="503"/>
      <c r="L76" s="506"/>
      <c r="M76" s="545"/>
      <c r="N76" s="304"/>
      <c r="O76" s="304"/>
      <c r="P76" s="304"/>
      <c r="Q76" s="304"/>
      <c r="R76" s="304"/>
      <c r="S76" s="304"/>
      <c r="T76" s="304"/>
      <c r="U76" s="304"/>
      <c r="V76" s="304"/>
      <c r="W76" s="304"/>
      <c r="X76" s="546"/>
      <c r="Y76" s="502"/>
      <c r="Z76" s="502"/>
      <c r="AA76" s="502"/>
      <c r="AB76" s="502"/>
      <c r="AC76" s="544"/>
      <c r="AD76" s="502"/>
      <c r="AE76" s="544"/>
      <c r="AF76" s="502"/>
      <c r="AG76" s="503"/>
      <c r="AH76" s="504"/>
      <c r="AI76" s="504"/>
      <c r="AJ76" s="504"/>
      <c r="AK76" s="504"/>
      <c r="AL76" s="28"/>
    </row>
    <row r="77" spans="1:38" s="27" customFormat="1" ht="158.25" customHeight="1" x14ac:dyDescent="0.25">
      <c r="A77" s="456" t="s">
        <v>147</v>
      </c>
      <c r="B77" s="505" t="s">
        <v>46</v>
      </c>
      <c r="C77" s="503" t="s">
        <v>224</v>
      </c>
      <c r="D77" s="503" t="s">
        <v>589</v>
      </c>
      <c r="E77" s="505" t="s">
        <v>168</v>
      </c>
      <c r="F77" s="503" t="s">
        <v>98</v>
      </c>
      <c r="G77" s="116" t="s">
        <v>137</v>
      </c>
      <c r="H77" s="116" t="s">
        <v>219</v>
      </c>
      <c r="I77" s="503" t="s">
        <v>53</v>
      </c>
      <c r="J77" s="503" t="s">
        <v>217</v>
      </c>
      <c r="K77" s="503" t="s">
        <v>203</v>
      </c>
      <c r="L77" s="506">
        <v>1</v>
      </c>
      <c r="M77" s="541">
        <v>99</v>
      </c>
      <c r="N77" s="296"/>
      <c r="O77" s="296"/>
      <c r="P77" s="296"/>
      <c r="Q77" s="296"/>
      <c r="R77" s="296"/>
      <c r="S77" s="296"/>
      <c r="T77" s="296"/>
      <c r="U77" s="296"/>
      <c r="V77" s="296"/>
      <c r="W77" s="296"/>
      <c r="X77" s="542"/>
      <c r="Y77" s="502"/>
      <c r="Z77" s="502"/>
      <c r="AA77" s="502"/>
      <c r="AB77" s="502"/>
      <c r="AC77" s="502">
        <f>+M77</f>
        <v>99</v>
      </c>
      <c r="AD77" s="502" t="s">
        <v>336</v>
      </c>
      <c r="AE77" s="543">
        <f>+M77</f>
        <v>99</v>
      </c>
      <c r="AF77" s="503" t="s">
        <v>336</v>
      </c>
      <c r="AG77" s="503" t="s">
        <v>222</v>
      </c>
      <c r="AH77" s="504"/>
      <c r="AI77" s="504"/>
      <c r="AJ77" s="504" t="s">
        <v>706</v>
      </c>
      <c r="AK77" s="504" t="s">
        <v>608</v>
      </c>
      <c r="AL77" s="28"/>
    </row>
    <row r="78" spans="1:38" s="27" customFormat="1" ht="158.25" customHeight="1" x14ac:dyDescent="0.25">
      <c r="A78" s="456"/>
      <c r="B78" s="505"/>
      <c r="C78" s="503"/>
      <c r="D78" s="503"/>
      <c r="E78" s="505"/>
      <c r="F78" s="503"/>
      <c r="G78" s="116" t="s">
        <v>112</v>
      </c>
      <c r="H78" s="116" t="s">
        <v>223</v>
      </c>
      <c r="I78" s="503"/>
      <c r="J78" s="503"/>
      <c r="K78" s="503"/>
      <c r="L78" s="506"/>
      <c r="M78" s="545"/>
      <c r="N78" s="304"/>
      <c r="O78" s="304"/>
      <c r="P78" s="304"/>
      <c r="Q78" s="304"/>
      <c r="R78" s="304"/>
      <c r="S78" s="304"/>
      <c r="T78" s="304"/>
      <c r="U78" s="304"/>
      <c r="V78" s="304"/>
      <c r="W78" s="304"/>
      <c r="X78" s="546"/>
      <c r="Y78" s="502"/>
      <c r="Z78" s="502"/>
      <c r="AA78" s="502"/>
      <c r="AB78" s="502"/>
      <c r="AC78" s="502"/>
      <c r="AD78" s="502"/>
      <c r="AE78" s="544"/>
      <c r="AF78" s="503"/>
      <c r="AG78" s="503"/>
      <c r="AH78" s="504"/>
      <c r="AI78" s="504"/>
      <c r="AJ78" s="504"/>
      <c r="AK78" s="504"/>
      <c r="AL78" s="28"/>
    </row>
    <row r="79" spans="1:38" s="27" customFormat="1" ht="48.75" customHeight="1" x14ac:dyDescent="0.25">
      <c r="A79" s="456" t="s">
        <v>147</v>
      </c>
      <c r="B79" s="505" t="s">
        <v>46</v>
      </c>
      <c r="C79" s="503" t="s">
        <v>226</v>
      </c>
      <c r="D79" s="503" t="s">
        <v>590</v>
      </c>
      <c r="E79" s="505" t="s">
        <v>168</v>
      </c>
      <c r="F79" s="503" t="s">
        <v>98</v>
      </c>
      <c r="G79" s="116" t="s">
        <v>137</v>
      </c>
      <c r="H79" s="116" t="s">
        <v>219</v>
      </c>
      <c r="I79" s="503" t="s">
        <v>53</v>
      </c>
      <c r="J79" s="503" t="s">
        <v>217</v>
      </c>
      <c r="K79" s="503" t="s">
        <v>203</v>
      </c>
      <c r="L79" s="506">
        <v>1</v>
      </c>
      <c r="M79" s="541">
        <v>97</v>
      </c>
      <c r="N79" s="296"/>
      <c r="O79" s="296"/>
      <c r="P79" s="296"/>
      <c r="Q79" s="296"/>
      <c r="R79" s="296"/>
      <c r="S79" s="296"/>
      <c r="T79" s="296"/>
      <c r="U79" s="296"/>
      <c r="V79" s="296"/>
      <c r="W79" s="296"/>
      <c r="X79" s="542"/>
      <c r="Y79" s="502"/>
      <c r="Z79" s="502"/>
      <c r="AA79" s="502"/>
      <c r="AB79" s="502"/>
      <c r="AC79" s="502">
        <f>+M79</f>
        <v>97</v>
      </c>
      <c r="AD79" s="502" t="s">
        <v>336</v>
      </c>
      <c r="AE79" s="502">
        <f>+M79</f>
        <v>97</v>
      </c>
      <c r="AF79" s="502" t="s">
        <v>336</v>
      </c>
      <c r="AG79" s="503" t="s">
        <v>222</v>
      </c>
      <c r="AH79" s="504"/>
      <c r="AI79" s="504"/>
      <c r="AJ79" s="504" t="s">
        <v>707</v>
      </c>
      <c r="AK79" s="504" t="s">
        <v>608</v>
      </c>
      <c r="AL79" s="28"/>
    </row>
    <row r="80" spans="1:38" s="27" customFormat="1" ht="49.5" customHeight="1" x14ac:dyDescent="0.25">
      <c r="A80" s="456"/>
      <c r="B80" s="505"/>
      <c r="C80" s="503"/>
      <c r="D80" s="503"/>
      <c r="E80" s="505"/>
      <c r="F80" s="503"/>
      <c r="G80" s="116" t="s">
        <v>112</v>
      </c>
      <c r="H80" s="116" t="s">
        <v>223</v>
      </c>
      <c r="I80" s="503"/>
      <c r="J80" s="503"/>
      <c r="K80" s="503"/>
      <c r="L80" s="506"/>
      <c r="M80" s="497"/>
      <c r="N80" s="498"/>
      <c r="O80" s="498"/>
      <c r="P80" s="498"/>
      <c r="Q80" s="498"/>
      <c r="R80" s="498"/>
      <c r="S80" s="498"/>
      <c r="T80" s="498"/>
      <c r="U80" s="498"/>
      <c r="V80" s="498"/>
      <c r="W80" s="498"/>
      <c r="X80" s="499"/>
      <c r="Y80" s="502"/>
      <c r="Z80" s="502"/>
      <c r="AA80" s="502"/>
      <c r="AB80" s="502"/>
      <c r="AC80" s="502"/>
      <c r="AD80" s="502"/>
      <c r="AE80" s="502"/>
      <c r="AF80" s="502"/>
      <c r="AG80" s="503"/>
      <c r="AH80" s="504"/>
      <c r="AI80" s="504"/>
      <c r="AJ80" s="504"/>
      <c r="AK80" s="504"/>
      <c r="AL80" s="28"/>
    </row>
    <row r="81" spans="1:38" s="289" customFormat="1" ht="78.75" customHeight="1" x14ac:dyDescent="0.25">
      <c r="A81" s="539" t="s">
        <v>147</v>
      </c>
      <c r="B81" s="540" t="s">
        <v>46</v>
      </c>
      <c r="C81" s="503" t="s">
        <v>228</v>
      </c>
      <c r="D81" s="503" t="s">
        <v>591</v>
      </c>
      <c r="E81" s="540" t="s">
        <v>168</v>
      </c>
      <c r="F81" s="503" t="s">
        <v>98</v>
      </c>
      <c r="G81" s="287" t="s">
        <v>112</v>
      </c>
      <c r="H81" s="287" t="s">
        <v>136</v>
      </c>
      <c r="I81" s="503" t="s">
        <v>230</v>
      </c>
      <c r="J81" s="503" t="s">
        <v>169</v>
      </c>
      <c r="K81" s="503" t="s">
        <v>203</v>
      </c>
      <c r="L81" s="506">
        <v>1</v>
      </c>
      <c r="M81" s="507">
        <v>106</v>
      </c>
      <c r="N81" s="508"/>
      <c r="O81" s="508"/>
      <c r="P81" s="508"/>
      <c r="Q81" s="508"/>
      <c r="R81" s="508"/>
      <c r="S81" s="508"/>
      <c r="T81" s="508"/>
      <c r="U81" s="508"/>
      <c r="V81" s="508"/>
      <c r="W81" s="508"/>
      <c r="X81" s="514"/>
      <c r="Y81" s="502"/>
      <c r="Z81" s="502"/>
      <c r="AA81" s="502"/>
      <c r="AB81" s="502"/>
      <c r="AC81" s="502">
        <f>+M81</f>
        <v>106</v>
      </c>
      <c r="AD81" s="502" t="s">
        <v>336</v>
      </c>
      <c r="AE81" s="502">
        <f>+M81</f>
        <v>106</v>
      </c>
      <c r="AF81" s="503" t="s">
        <v>336</v>
      </c>
      <c r="AG81" s="503" t="s">
        <v>204</v>
      </c>
      <c r="AH81" s="504"/>
      <c r="AI81" s="504"/>
      <c r="AJ81" s="512" t="s">
        <v>708</v>
      </c>
      <c r="AK81" s="504" t="s">
        <v>608</v>
      </c>
      <c r="AL81" s="288"/>
    </row>
    <row r="82" spans="1:38" s="289" customFormat="1" ht="78.75" customHeight="1" x14ac:dyDescent="0.25">
      <c r="A82" s="539"/>
      <c r="B82" s="540"/>
      <c r="C82" s="503"/>
      <c r="D82" s="503"/>
      <c r="E82" s="540"/>
      <c r="F82" s="503"/>
      <c r="G82" s="287" t="s">
        <v>137</v>
      </c>
      <c r="H82" s="287" t="s">
        <v>219</v>
      </c>
      <c r="I82" s="503"/>
      <c r="J82" s="503"/>
      <c r="K82" s="503"/>
      <c r="L82" s="506"/>
      <c r="M82" s="537"/>
      <c r="N82" s="299"/>
      <c r="O82" s="299"/>
      <c r="P82" s="299"/>
      <c r="Q82" s="299"/>
      <c r="R82" s="299"/>
      <c r="S82" s="299"/>
      <c r="T82" s="299"/>
      <c r="U82" s="299"/>
      <c r="V82" s="299"/>
      <c r="W82" s="299"/>
      <c r="X82" s="538"/>
      <c r="Y82" s="502"/>
      <c r="Z82" s="502"/>
      <c r="AA82" s="502"/>
      <c r="AB82" s="502"/>
      <c r="AC82" s="502"/>
      <c r="AD82" s="502"/>
      <c r="AE82" s="502"/>
      <c r="AF82" s="503"/>
      <c r="AG82" s="503"/>
      <c r="AH82" s="504"/>
      <c r="AI82" s="504"/>
      <c r="AJ82" s="536"/>
      <c r="AK82" s="504"/>
      <c r="AL82" s="288"/>
    </row>
    <row r="83" spans="1:38" s="289" customFormat="1" ht="78.75" customHeight="1" x14ac:dyDescent="0.25">
      <c r="A83" s="539"/>
      <c r="B83" s="540"/>
      <c r="C83" s="503"/>
      <c r="D83" s="503"/>
      <c r="E83" s="540"/>
      <c r="F83" s="503"/>
      <c r="G83" s="287" t="s">
        <v>161</v>
      </c>
      <c r="H83" s="287" t="s">
        <v>162</v>
      </c>
      <c r="I83" s="503"/>
      <c r="J83" s="503"/>
      <c r="K83" s="503"/>
      <c r="L83" s="506"/>
      <c r="M83" s="497"/>
      <c r="N83" s="498"/>
      <c r="O83" s="498"/>
      <c r="P83" s="498"/>
      <c r="Q83" s="498"/>
      <c r="R83" s="498"/>
      <c r="S83" s="498"/>
      <c r="T83" s="498"/>
      <c r="U83" s="498"/>
      <c r="V83" s="498"/>
      <c r="W83" s="498"/>
      <c r="X83" s="499"/>
      <c r="Y83" s="502"/>
      <c r="Z83" s="502"/>
      <c r="AA83" s="502"/>
      <c r="AB83" s="502"/>
      <c r="AC83" s="502"/>
      <c r="AD83" s="502"/>
      <c r="AE83" s="502"/>
      <c r="AF83" s="503"/>
      <c r="AG83" s="503"/>
      <c r="AH83" s="504"/>
      <c r="AI83" s="504"/>
      <c r="AJ83" s="513"/>
      <c r="AK83" s="504"/>
      <c r="AL83" s="288"/>
    </row>
    <row r="84" spans="1:38" s="27" customFormat="1" ht="161.25" customHeight="1" x14ac:dyDescent="0.25">
      <c r="A84" s="456" t="s">
        <v>147</v>
      </c>
      <c r="B84" s="505" t="s">
        <v>46</v>
      </c>
      <c r="C84" s="503" t="s">
        <v>231</v>
      </c>
      <c r="D84" s="503" t="s">
        <v>592</v>
      </c>
      <c r="E84" s="505" t="s">
        <v>168</v>
      </c>
      <c r="F84" s="503" t="s">
        <v>98</v>
      </c>
      <c r="G84" s="116" t="s">
        <v>137</v>
      </c>
      <c r="H84" s="116" t="s">
        <v>219</v>
      </c>
      <c r="I84" s="503" t="s">
        <v>233</v>
      </c>
      <c r="J84" s="503" t="s">
        <v>169</v>
      </c>
      <c r="K84" s="503" t="s">
        <v>203</v>
      </c>
      <c r="L84" s="506">
        <v>1</v>
      </c>
      <c r="M84" s="295">
        <v>100</v>
      </c>
      <c r="N84" s="296"/>
      <c r="O84" s="296"/>
      <c r="P84" s="296"/>
      <c r="Q84" s="296"/>
      <c r="R84" s="296"/>
      <c r="S84" s="296"/>
      <c r="T84" s="296"/>
      <c r="U84" s="296"/>
      <c r="V84" s="296"/>
      <c r="W84" s="296"/>
      <c r="X84" s="297"/>
      <c r="Y84" s="502"/>
      <c r="Z84" s="502"/>
      <c r="AA84" s="502"/>
      <c r="AB84" s="502"/>
      <c r="AC84" s="502">
        <f>+M84</f>
        <v>100</v>
      </c>
      <c r="AD84" s="502" t="s">
        <v>336</v>
      </c>
      <c r="AE84" s="502">
        <f>+M84</f>
        <v>100</v>
      </c>
      <c r="AF84" s="502" t="s">
        <v>336</v>
      </c>
      <c r="AG84" s="503" t="s">
        <v>204</v>
      </c>
      <c r="AH84" s="504"/>
      <c r="AI84" s="504"/>
      <c r="AJ84" s="512" t="s">
        <v>709</v>
      </c>
      <c r="AK84" s="521" t="s">
        <v>608</v>
      </c>
      <c r="AL84" s="28"/>
    </row>
    <row r="85" spans="1:38" s="27" customFormat="1" ht="118.5" customHeight="1" x14ac:dyDescent="0.25">
      <c r="A85" s="456"/>
      <c r="B85" s="505"/>
      <c r="C85" s="503"/>
      <c r="D85" s="503"/>
      <c r="E85" s="505"/>
      <c r="F85" s="503"/>
      <c r="G85" s="116" t="s">
        <v>112</v>
      </c>
      <c r="H85" s="116" t="s">
        <v>223</v>
      </c>
      <c r="I85" s="503"/>
      <c r="J85" s="503"/>
      <c r="K85" s="503"/>
      <c r="L85" s="506"/>
      <c r="M85" s="298"/>
      <c r="N85" s="299"/>
      <c r="O85" s="299"/>
      <c r="P85" s="299"/>
      <c r="Q85" s="299"/>
      <c r="R85" s="299"/>
      <c r="S85" s="299"/>
      <c r="T85" s="299"/>
      <c r="U85" s="299"/>
      <c r="V85" s="299"/>
      <c r="W85" s="299"/>
      <c r="X85" s="300"/>
      <c r="Y85" s="502"/>
      <c r="Z85" s="502"/>
      <c r="AA85" s="502"/>
      <c r="AB85" s="502"/>
      <c r="AC85" s="502"/>
      <c r="AD85" s="502"/>
      <c r="AE85" s="502"/>
      <c r="AF85" s="502"/>
      <c r="AG85" s="503"/>
      <c r="AH85" s="504"/>
      <c r="AI85" s="504"/>
      <c r="AJ85" s="536"/>
      <c r="AK85" s="522"/>
      <c r="AL85" s="28"/>
    </row>
    <row r="86" spans="1:38" s="27" customFormat="1" ht="175.5" customHeight="1" x14ac:dyDescent="0.25">
      <c r="A86" s="105" t="s">
        <v>57</v>
      </c>
      <c r="B86" s="116" t="s">
        <v>58</v>
      </c>
      <c r="C86" s="116" t="s">
        <v>238</v>
      </c>
      <c r="D86" s="116" t="s">
        <v>454</v>
      </c>
      <c r="E86" s="116" t="s">
        <v>49</v>
      </c>
      <c r="F86" s="116" t="s">
        <v>98</v>
      </c>
      <c r="G86" s="116" t="s">
        <v>59</v>
      </c>
      <c r="H86" s="116" t="s">
        <v>60</v>
      </c>
      <c r="I86" s="116" t="s">
        <v>53</v>
      </c>
      <c r="J86" s="116" t="s">
        <v>54</v>
      </c>
      <c r="K86" s="116" t="s">
        <v>106</v>
      </c>
      <c r="L86" s="116">
        <v>1</v>
      </c>
      <c r="M86" s="529">
        <v>100</v>
      </c>
      <c r="N86" s="530"/>
      <c r="O86" s="531"/>
      <c r="P86" s="529">
        <v>99.4</v>
      </c>
      <c r="Q86" s="530"/>
      <c r="R86" s="531"/>
      <c r="S86" s="529">
        <v>100</v>
      </c>
      <c r="T86" s="530"/>
      <c r="U86" s="531"/>
      <c r="V86" s="476">
        <v>99.9</v>
      </c>
      <c r="W86" s="477"/>
      <c r="X86" s="480"/>
      <c r="Y86" s="124">
        <f>M86</f>
        <v>100</v>
      </c>
      <c r="Z86" s="119" t="s">
        <v>107</v>
      </c>
      <c r="AA86" s="123">
        <f>+P86</f>
        <v>99.4</v>
      </c>
      <c r="AB86" s="119" t="s">
        <v>107</v>
      </c>
      <c r="AC86" s="123">
        <f>AVERAGE(S86:X86)</f>
        <v>99.95</v>
      </c>
      <c r="AD86" s="119" t="s">
        <v>107</v>
      </c>
      <c r="AE86" s="123">
        <f>AVERAGE(Y86,AA86,AC86)</f>
        <v>99.783333333333346</v>
      </c>
      <c r="AF86" s="119" t="s">
        <v>336</v>
      </c>
      <c r="AG86" s="119" t="s">
        <v>108</v>
      </c>
      <c r="AH86" s="132" t="s">
        <v>429</v>
      </c>
      <c r="AI86" s="131" t="s">
        <v>475</v>
      </c>
      <c r="AJ86" s="132" t="s">
        <v>616</v>
      </c>
      <c r="AK86" s="132" t="s">
        <v>540</v>
      </c>
      <c r="AL86" s="28"/>
    </row>
    <row r="87" spans="1:38" s="27" customFormat="1" ht="409.5" x14ac:dyDescent="0.25">
      <c r="A87" s="117" t="s">
        <v>57</v>
      </c>
      <c r="B87" s="39" t="s">
        <v>58</v>
      </c>
      <c r="C87" s="39" t="s">
        <v>234</v>
      </c>
      <c r="D87" s="133" t="s">
        <v>593</v>
      </c>
      <c r="E87" s="39" t="s">
        <v>49</v>
      </c>
      <c r="F87" s="39" t="s">
        <v>98</v>
      </c>
      <c r="G87" s="39" t="s">
        <v>59</v>
      </c>
      <c r="H87" s="39" t="s">
        <v>60</v>
      </c>
      <c r="I87" s="39" t="s">
        <v>236</v>
      </c>
      <c r="J87" s="39" t="s">
        <v>54</v>
      </c>
      <c r="K87" s="39" t="s">
        <v>64</v>
      </c>
      <c r="L87" s="39">
        <v>1</v>
      </c>
      <c r="M87" s="292">
        <v>100</v>
      </c>
      <c r="N87" s="293"/>
      <c r="O87" s="293"/>
      <c r="P87" s="293"/>
      <c r="Q87" s="293"/>
      <c r="R87" s="293"/>
      <c r="S87" s="293"/>
      <c r="T87" s="293"/>
      <c r="U87" s="293"/>
      <c r="V87" s="293"/>
      <c r="W87" s="293"/>
      <c r="X87" s="294"/>
      <c r="Y87" s="134"/>
      <c r="Z87" s="54"/>
      <c r="AA87" s="54"/>
      <c r="AB87" s="54"/>
      <c r="AC87" s="54">
        <f>+M87</f>
        <v>100</v>
      </c>
      <c r="AD87" s="119" t="s">
        <v>336</v>
      </c>
      <c r="AE87" s="123">
        <f>+AC87</f>
        <v>100</v>
      </c>
      <c r="AF87" s="119" t="s">
        <v>107</v>
      </c>
      <c r="AG87" s="135" t="s">
        <v>237</v>
      </c>
      <c r="AH87" s="132"/>
      <c r="AI87" s="136"/>
      <c r="AJ87" s="137" t="s">
        <v>615</v>
      </c>
      <c r="AK87" s="137" t="s">
        <v>541</v>
      </c>
      <c r="AL87" s="28"/>
    </row>
    <row r="88" spans="1:38" s="27" customFormat="1" ht="181.5" x14ac:dyDescent="0.25">
      <c r="A88" s="105" t="s">
        <v>66</v>
      </c>
      <c r="B88" s="116" t="s">
        <v>58</v>
      </c>
      <c r="C88" s="116" t="s">
        <v>241</v>
      </c>
      <c r="D88" s="116" t="s">
        <v>594</v>
      </c>
      <c r="E88" s="116" t="s">
        <v>49</v>
      </c>
      <c r="F88" s="116" t="s">
        <v>98</v>
      </c>
      <c r="G88" s="116" t="s">
        <v>59</v>
      </c>
      <c r="H88" s="116" t="s">
        <v>60</v>
      </c>
      <c r="I88" s="138" t="s">
        <v>53</v>
      </c>
      <c r="J88" s="116" t="s">
        <v>54</v>
      </c>
      <c r="K88" s="116" t="s">
        <v>106</v>
      </c>
      <c r="L88" s="116">
        <v>1</v>
      </c>
      <c r="M88" s="532">
        <v>99.4</v>
      </c>
      <c r="N88" s="326"/>
      <c r="O88" s="533"/>
      <c r="P88" s="532">
        <v>99.4</v>
      </c>
      <c r="Q88" s="326"/>
      <c r="R88" s="533"/>
      <c r="S88" s="532">
        <v>95.1</v>
      </c>
      <c r="T88" s="326"/>
      <c r="U88" s="533"/>
      <c r="V88" s="534">
        <v>100</v>
      </c>
      <c r="W88" s="293"/>
      <c r="X88" s="535"/>
      <c r="Y88" s="123">
        <f>M88</f>
        <v>99.4</v>
      </c>
      <c r="Z88" s="119" t="s">
        <v>107</v>
      </c>
      <c r="AA88" s="123">
        <f>+P88</f>
        <v>99.4</v>
      </c>
      <c r="AB88" s="119" t="s">
        <v>107</v>
      </c>
      <c r="AC88" s="123">
        <f>AVERAGE(S88:X88)</f>
        <v>97.55</v>
      </c>
      <c r="AD88" s="119" t="s">
        <v>336</v>
      </c>
      <c r="AE88" s="123">
        <f>AVERAGE(Y88,AA88,AC88)</f>
        <v>98.783333333333346</v>
      </c>
      <c r="AF88" s="119" t="s">
        <v>336</v>
      </c>
      <c r="AG88" s="119" t="s">
        <v>108</v>
      </c>
      <c r="AH88" s="132" t="s">
        <v>430</v>
      </c>
      <c r="AI88" s="131" t="s">
        <v>476</v>
      </c>
      <c r="AJ88" s="132" t="s">
        <v>710</v>
      </c>
      <c r="AK88" s="132" t="s">
        <v>545</v>
      </c>
      <c r="AL88" s="28"/>
    </row>
    <row r="89" spans="1:38" s="27" customFormat="1" ht="193.5" customHeight="1" x14ac:dyDescent="0.25">
      <c r="A89" s="525" t="s">
        <v>66</v>
      </c>
      <c r="B89" s="301" t="s">
        <v>58</v>
      </c>
      <c r="C89" s="527" t="s">
        <v>244</v>
      </c>
      <c r="D89" s="321" t="s">
        <v>595</v>
      </c>
      <c r="E89" s="301" t="s">
        <v>49</v>
      </c>
      <c r="F89" s="301" t="s">
        <v>98</v>
      </c>
      <c r="G89" s="39" t="s">
        <v>59</v>
      </c>
      <c r="H89" s="39" t="s">
        <v>60</v>
      </c>
      <c r="I89" s="301" t="s">
        <v>246</v>
      </c>
      <c r="J89" s="301" t="s">
        <v>54</v>
      </c>
      <c r="K89" s="301" t="s">
        <v>64</v>
      </c>
      <c r="L89" s="301">
        <v>1</v>
      </c>
      <c r="M89" s="295">
        <v>100</v>
      </c>
      <c r="N89" s="296"/>
      <c r="O89" s="296"/>
      <c r="P89" s="296"/>
      <c r="Q89" s="296"/>
      <c r="R89" s="296"/>
      <c r="S89" s="296"/>
      <c r="T89" s="296"/>
      <c r="U89" s="296"/>
      <c r="V89" s="296"/>
      <c r="W89" s="296"/>
      <c r="X89" s="297"/>
      <c r="Y89" s="315"/>
      <c r="Z89" s="315"/>
      <c r="AA89" s="315"/>
      <c r="AB89" s="315"/>
      <c r="AC89" s="315">
        <f>+M89</f>
        <v>100</v>
      </c>
      <c r="AD89" s="315" t="s">
        <v>336</v>
      </c>
      <c r="AE89" s="315">
        <f>+AC89</f>
        <v>100</v>
      </c>
      <c r="AF89" s="315" t="s">
        <v>336</v>
      </c>
      <c r="AG89" s="519" t="s">
        <v>247</v>
      </c>
      <c r="AH89" s="521"/>
      <c r="AI89" s="521"/>
      <c r="AJ89" s="523" t="s">
        <v>711</v>
      </c>
      <c r="AK89" s="523" t="s">
        <v>546</v>
      </c>
      <c r="AL89" s="28"/>
    </row>
    <row r="90" spans="1:38" s="27" customFormat="1" ht="363.75" customHeight="1" x14ac:dyDescent="0.25">
      <c r="A90" s="526"/>
      <c r="B90" s="302"/>
      <c r="C90" s="528"/>
      <c r="D90" s="322"/>
      <c r="E90" s="302"/>
      <c r="F90" s="302"/>
      <c r="G90" s="39" t="s">
        <v>51</v>
      </c>
      <c r="H90" s="39" t="s">
        <v>52</v>
      </c>
      <c r="I90" s="302"/>
      <c r="J90" s="302"/>
      <c r="K90" s="302"/>
      <c r="L90" s="302"/>
      <c r="M90" s="298"/>
      <c r="N90" s="299"/>
      <c r="O90" s="299"/>
      <c r="P90" s="299"/>
      <c r="Q90" s="299"/>
      <c r="R90" s="299"/>
      <c r="S90" s="299"/>
      <c r="T90" s="299"/>
      <c r="U90" s="299"/>
      <c r="V90" s="299"/>
      <c r="W90" s="299"/>
      <c r="X90" s="300"/>
      <c r="Y90" s="316"/>
      <c r="Z90" s="316"/>
      <c r="AA90" s="316"/>
      <c r="AB90" s="316"/>
      <c r="AC90" s="316"/>
      <c r="AD90" s="316"/>
      <c r="AE90" s="316"/>
      <c r="AF90" s="316"/>
      <c r="AG90" s="520"/>
      <c r="AH90" s="522"/>
      <c r="AI90" s="522"/>
      <c r="AJ90" s="524"/>
      <c r="AK90" s="524"/>
      <c r="AL90" s="28"/>
    </row>
    <row r="91" spans="1:38" s="27" customFormat="1" ht="108" customHeight="1" x14ac:dyDescent="0.25">
      <c r="A91" s="105" t="s">
        <v>150</v>
      </c>
      <c r="B91" s="116" t="s">
        <v>151</v>
      </c>
      <c r="C91" s="116" t="s">
        <v>248</v>
      </c>
      <c r="D91" s="116" t="s">
        <v>249</v>
      </c>
      <c r="E91" s="116" t="s">
        <v>168</v>
      </c>
      <c r="F91" s="116" t="s">
        <v>98</v>
      </c>
      <c r="G91" s="116" t="s">
        <v>112</v>
      </c>
      <c r="H91" s="116" t="s">
        <v>255</v>
      </c>
      <c r="I91" s="116" t="s">
        <v>53</v>
      </c>
      <c r="J91" s="116" t="s">
        <v>54</v>
      </c>
      <c r="K91" s="116" t="s">
        <v>106</v>
      </c>
      <c r="L91" s="116">
        <v>1</v>
      </c>
      <c r="M91" s="473">
        <v>100</v>
      </c>
      <c r="N91" s="474"/>
      <c r="O91" s="475"/>
      <c r="P91" s="473">
        <v>100</v>
      </c>
      <c r="Q91" s="474"/>
      <c r="R91" s="475"/>
      <c r="S91" s="473">
        <v>100</v>
      </c>
      <c r="T91" s="474"/>
      <c r="U91" s="475"/>
      <c r="V91" s="473">
        <v>100</v>
      </c>
      <c r="W91" s="474"/>
      <c r="X91" s="475"/>
      <c r="Y91" s="119">
        <f>M91</f>
        <v>100</v>
      </c>
      <c r="Z91" s="119" t="s">
        <v>107</v>
      </c>
      <c r="AA91" s="119">
        <f>+P91</f>
        <v>100</v>
      </c>
      <c r="AB91" s="119" t="s">
        <v>107</v>
      </c>
      <c r="AC91" s="119">
        <f>AVERAGE(S91,V91)</f>
        <v>100</v>
      </c>
      <c r="AD91" s="119" t="s">
        <v>107</v>
      </c>
      <c r="AE91" s="119">
        <f>AVERAGE(Y91,AA91,AC91)</f>
        <v>100</v>
      </c>
      <c r="AF91" s="119" t="s">
        <v>107</v>
      </c>
      <c r="AG91" s="119" t="s">
        <v>250</v>
      </c>
      <c r="AH91" s="121" t="s">
        <v>516</v>
      </c>
      <c r="AI91" s="121" t="s">
        <v>501</v>
      </c>
      <c r="AJ91" s="139" t="s">
        <v>563</v>
      </c>
      <c r="AK91" s="139" t="s">
        <v>608</v>
      </c>
      <c r="AL91" s="28"/>
    </row>
    <row r="92" spans="1:38" s="27" customFormat="1" ht="90" customHeight="1" x14ac:dyDescent="0.25">
      <c r="A92" s="456" t="s">
        <v>150</v>
      </c>
      <c r="B92" s="505" t="s">
        <v>151</v>
      </c>
      <c r="C92" s="503" t="s">
        <v>252</v>
      </c>
      <c r="D92" s="516" t="s">
        <v>612</v>
      </c>
      <c r="E92" s="505" t="s">
        <v>168</v>
      </c>
      <c r="F92" s="503" t="s">
        <v>98</v>
      </c>
      <c r="G92" s="505" t="s">
        <v>112</v>
      </c>
      <c r="H92" s="116" t="s">
        <v>136</v>
      </c>
      <c r="I92" s="503" t="s">
        <v>53</v>
      </c>
      <c r="J92" s="301" t="s">
        <v>99</v>
      </c>
      <c r="K92" s="517" t="s">
        <v>106</v>
      </c>
      <c r="L92" s="506">
        <v>1</v>
      </c>
      <c r="M92" s="507">
        <v>95</v>
      </c>
      <c r="N92" s="508"/>
      <c r="O92" s="514"/>
      <c r="P92" s="507">
        <v>93</v>
      </c>
      <c r="Q92" s="508"/>
      <c r="R92" s="514"/>
      <c r="S92" s="507">
        <v>93</v>
      </c>
      <c r="T92" s="508"/>
      <c r="U92" s="514"/>
      <c r="V92" s="507">
        <v>88</v>
      </c>
      <c r="W92" s="508"/>
      <c r="X92" s="514"/>
      <c r="Y92" s="502">
        <f>M92</f>
        <v>95</v>
      </c>
      <c r="Z92" s="502" t="s">
        <v>107</v>
      </c>
      <c r="AA92" s="502">
        <f>+P92</f>
        <v>93</v>
      </c>
      <c r="AB92" s="502" t="s">
        <v>107</v>
      </c>
      <c r="AC92" s="502">
        <f>AVERAGE(S92,V92)</f>
        <v>90.5</v>
      </c>
      <c r="AD92" s="502" t="s">
        <v>107</v>
      </c>
      <c r="AE92" s="502">
        <f>AVERAGE(Y92,AA92,AC92)</f>
        <v>92.833333333333329</v>
      </c>
      <c r="AF92" s="502" t="s">
        <v>107</v>
      </c>
      <c r="AG92" s="503" t="s">
        <v>250</v>
      </c>
      <c r="AH92" s="511" t="s">
        <v>487</v>
      </c>
      <c r="AI92" s="512" t="s">
        <v>488</v>
      </c>
      <c r="AJ92" s="504" t="s">
        <v>610</v>
      </c>
      <c r="AK92" s="515" t="s">
        <v>608</v>
      </c>
      <c r="AL92" s="28"/>
    </row>
    <row r="93" spans="1:38" s="27" customFormat="1" ht="90" customHeight="1" x14ac:dyDescent="0.25">
      <c r="A93" s="456"/>
      <c r="B93" s="505"/>
      <c r="C93" s="503"/>
      <c r="D93" s="516"/>
      <c r="E93" s="505"/>
      <c r="F93" s="503"/>
      <c r="G93" s="505"/>
      <c r="H93" s="116" t="s">
        <v>255</v>
      </c>
      <c r="I93" s="503"/>
      <c r="J93" s="302"/>
      <c r="K93" s="518"/>
      <c r="L93" s="506"/>
      <c r="M93" s="497"/>
      <c r="N93" s="498"/>
      <c r="O93" s="499"/>
      <c r="P93" s="497"/>
      <c r="Q93" s="498"/>
      <c r="R93" s="499"/>
      <c r="S93" s="497"/>
      <c r="T93" s="498"/>
      <c r="U93" s="499"/>
      <c r="V93" s="497"/>
      <c r="W93" s="498"/>
      <c r="X93" s="499"/>
      <c r="Y93" s="502" t="e">
        <f>AVERAGE(M93:P93)</f>
        <v>#DIV/0!</v>
      </c>
      <c r="Z93" s="502"/>
      <c r="AA93" s="502"/>
      <c r="AB93" s="502"/>
      <c r="AC93" s="502"/>
      <c r="AD93" s="502"/>
      <c r="AE93" s="502" t="e">
        <f>AVERAGE(S93:V93)</f>
        <v>#DIV/0!</v>
      </c>
      <c r="AF93" s="502"/>
      <c r="AG93" s="503"/>
      <c r="AH93" s="511"/>
      <c r="AI93" s="513"/>
      <c r="AJ93" s="504"/>
      <c r="AK93" s="501"/>
      <c r="AL93" s="28"/>
    </row>
    <row r="94" spans="1:38" s="27" customFormat="1" ht="118.5" customHeight="1" x14ac:dyDescent="0.25">
      <c r="A94" s="456" t="s">
        <v>150</v>
      </c>
      <c r="B94" s="505" t="s">
        <v>151</v>
      </c>
      <c r="C94" s="503" t="s">
        <v>256</v>
      </c>
      <c r="D94" s="516" t="s">
        <v>596</v>
      </c>
      <c r="E94" s="505" t="s">
        <v>168</v>
      </c>
      <c r="F94" s="503" t="s">
        <v>98</v>
      </c>
      <c r="G94" s="505" t="s">
        <v>112</v>
      </c>
      <c r="H94" s="116" t="s">
        <v>136</v>
      </c>
      <c r="I94" s="503" t="s">
        <v>258</v>
      </c>
      <c r="J94" s="301" t="s">
        <v>54</v>
      </c>
      <c r="K94" s="503" t="s">
        <v>203</v>
      </c>
      <c r="L94" s="506">
        <v>1</v>
      </c>
      <c r="M94" s="507">
        <v>94</v>
      </c>
      <c r="N94" s="508"/>
      <c r="O94" s="508"/>
      <c r="P94" s="508"/>
      <c r="Q94" s="508"/>
      <c r="R94" s="508"/>
      <c r="S94" s="508"/>
      <c r="T94" s="508"/>
      <c r="U94" s="508"/>
      <c r="V94" s="508"/>
      <c r="W94" s="508"/>
      <c r="X94" s="509"/>
      <c r="Y94" s="502"/>
      <c r="Z94" s="502"/>
      <c r="AA94" s="502"/>
      <c r="AB94" s="502"/>
      <c r="AC94" s="502">
        <f>+M94</f>
        <v>94</v>
      </c>
      <c r="AD94" s="502" t="s">
        <v>336</v>
      </c>
      <c r="AE94" s="502">
        <f>+M94</f>
        <v>94</v>
      </c>
      <c r="AF94" s="502" t="s">
        <v>336</v>
      </c>
      <c r="AG94" s="503" t="s">
        <v>259</v>
      </c>
      <c r="AH94" s="504"/>
      <c r="AI94" s="504"/>
      <c r="AJ94" s="500" t="s">
        <v>564</v>
      </c>
      <c r="AK94" s="500" t="s">
        <v>608</v>
      </c>
      <c r="AL94" s="28"/>
    </row>
    <row r="95" spans="1:38" s="27" customFormat="1" ht="118.5" customHeight="1" x14ac:dyDescent="0.25">
      <c r="A95" s="456"/>
      <c r="B95" s="505"/>
      <c r="C95" s="503"/>
      <c r="D95" s="516"/>
      <c r="E95" s="505"/>
      <c r="F95" s="503"/>
      <c r="G95" s="505"/>
      <c r="H95" s="116" t="s">
        <v>255</v>
      </c>
      <c r="I95" s="503"/>
      <c r="J95" s="302"/>
      <c r="K95" s="503"/>
      <c r="L95" s="506"/>
      <c r="M95" s="497"/>
      <c r="N95" s="498"/>
      <c r="O95" s="498"/>
      <c r="P95" s="498"/>
      <c r="Q95" s="498"/>
      <c r="R95" s="498"/>
      <c r="S95" s="498"/>
      <c r="T95" s="498"/>
      <c r="U95" s="498"/>
      <c r="V95" s="498"/>
      <c r="W95" s="498"/>
      <c r="X95" s="510"/>
      <c r="Y95" s="502"/>
      <c r="Z95" s="502"/>
      <c r="AA95" s="502"/>
      <c r="AB95" s="502"/>
      <c r="AC95" s="502"/>
      <c r="AD95" s="502"/>
      <c r="AE95" s="502"/>
      <c r="AF95" s="502"/>
      <c r="AG95" s="503"/>
      <c r="AH95" s="504"/>
      <c r="AI95" s="504"/>
      <c r="AJ95" s="501"/>
      <c r="AK95" s="501"/>
      <c r="AL95" s="28"/>
    </row>
    <row r="96" spans="1:38" s="27" customFormat="1" ht="114" customHeight="1" x14ac:dyDescent="0.25">
      <c r="A96" s="105" t="s">
        <v>150</v>
      </c>
      <c r="B96" s="116" t="s">
        <v>151</v>
      </c>
      <c r="C96" s="116" t="s">
        <v>260</v>
      </c>
      <c r="D96" s="116" t="s">
        <v>611</v>
      </c>
      <c r="E96" s="116" t="s">
        <v>168</v>
      </c>
      <c r="F96" s="116" t="s">
        <v>98</v>
      </c>
      <c r="G96" s="116" t="s">
        <v>112</v>
      </c>
      <c r="H96" s="116" t="s">
        <v>255</v>
      </c>
      <c r="I96" s="116" t="s">
        <v>53</v>
      </c>
      <c r="J96" s="116" t="s">
        <v>300</v>
      </c>
      <c r="K96" s="116" t="s">
        <v>55</v>
      </c>
      <c r="L96" s="116">
        <v>1</v>
      </c>
      <c r="M96" s="473">
        <v>87</v>
      </c>
      <c r="N96" s="474"/>
      <c r="O96" s="474"/>
      <c r="P96" s="474"/>
      <c r="Q96" s="474"/>
      <c r="R96" s="475"/>
      <c r="S96" s="473">
        <v>73</v>
      </c>
      <c r="T96" s="474"/>
      <c r="U96" s="474"/>
      <c r="V96" s="474"/>
      <c r="W96" s="474"/>
      <c r="X96" s="475"/>
      <c r="Y96" s="119"/>
      <c r="Z96" s="119"/>
      <c r="AA96" s="119">
        <f>M96</f>
        <v>87</v>
      </c>
      <c r="AB96" s="119" t="s">
        <v>323</v>
      </c>
      <c r="AC96" s="119">
        <f>+S96</f>
        <v>73</v>
      </c>
      <c r="AD96" s="119" t="s">
        <v>328</v>
      </c>
      <c r="AE96" s="119">
        <f>AVERAGE(AA96:AC96)</f>
        <v>80</v>
      </c>
      <c r="AF96" s="119" t="s">
        <v>328</v>
      </c>
      <c r="AG96" s="119" t="s">
        <v>263</v>
      </c>
      <c r="AH96" s="140"/>
      <c r="AI96" s="121" t="s">
        <v>486</v>
      </c>
      <c r="AJ96" s="131" t="s">
        <v>712</v>
      </c>
      <c r="AK96" s="139" t="s">
        <v>620</v>
      </c>
      <c r="AL96" s="28"/>
    </row>
    <row r="97" spans="1:38" s="27" customFormat="1" ht="131.25" customHeight="1" x14ac:dyDescent="0.25">
      <c r="A97" s="105" t="s">
        <v>153</v>
      </c>
      <c r="B97" s="116" t="s">
        <v>151</v>
      </c>
      <c r="C97" s="116" t="s">
        <v>264</v>
      </c>
      <c r="D97" s="116" t="s">
        <v>455</v>
      </c>
      <c r="E97" s="116" t="s">
        <v>94</v>
      </c>
      <c r="F97" s="116" t="s">
        <v>98</v>
      </c>
      <c r="G97" s="116" t="s">
        <v>112</v>
      </c>
      <c r="H97" s="116" t="s">
        <v>154</v>
      </c>
      <c r="I97" s="116" t="s">
        <v>53</v>
      </c>
      <c r="J97" s="116" t="s">
        <v>266</v>
      </c>
      <c r="K97" s="116" t="s">
        <v>267</v>
      </c>
      <c r="L97" s="116">
        <v>1</v>
      </c>
      <c r="M97" s="124">
        <v>86</v>
      </c>
      <c r="N97" s="124">
        <v>98.7</v>
      </c>
      <c r="O97" s="124">
        <v>95.3</v>
      </c>
      <c r="P97" s="124">
        <v>97.5</v>
      </c>
      <c r="Q97" s="124">
        <v>97.4</v>
      </c>
      <c r="R97" s="124">
        <v>96.9</v>
      </c>
      <c r="S97" s="124">
        <v>99.1</v>
      </c>
      <c r="T97" s="124">
        <v>98.3</v>
      </c>
      <c r="U97" s="124">
        <v>97.7</v>
      </c>
      <c r="V97" s="124">
        <v>99</v>
      </c>
      <c r="W97" s="124">
        <v>98</v>
      </c>
      <c r="X97" s="124">
        <v>97.7</v>
      </c>
      <c r="Y97" s="124">
        <f>AVERAGE(M97:P97)</f>
        <v>94.375</v>
      </c>
      <c r="Z97" s="119" t="s">
        <v>107</v>
      </c>
      <c r="AA97" s="124">
        <f t="shared" ref="AA97:AA102" si="2">AVERAGE(Q97:T97)</f>
        <v>97.924999999999997</v>
      </c>
      <c r="AB97" s="119" t="s">
        <v>107</v>
      </c>
      <c r="AC97" s="123">
        <f>AVERAGE(U97:X97)</f>
        <v>98.1</v>
      </c>
      <c r="AD97" s="119" t="s">
        <v>336</v>
      </c>
      <c r="AE97" s="124">
        <f>AVERAGE(Y97,AA97,AC97)</f>
        <v>96.8</v>
      </c>
      <c r="AF97" s="119" t="s">
        <v>336</v>
      </c>
      <c r="AG97" s="119" t="s">
        <v>268</v>
      </c>
      <c r="AH97" s="132" t="s">
        <v>442</v>
      </c>
      <c r="AI97" s="121" t="s">
        <v>502</v>
      </c>
      <c r="AJ97" s="132" t="s">
        <v>713</v>
      </c>
      <c r="AK97" s="132" t="s">
        <v>549</v>
      </c>
      <c r="AL97" s="28"/>
    </row>
    <row r="98" spans="1:38" s="27" customFormat="1" ht="231" customHeight="1" x14ac:dyDescent="0.25">
      <c r="A98" s="105" t="s">
        <v>153</v>
      </c>
      <c r="B98" s="116" t="s">
        <v>151</v>
      </c>
      <c r="C98" s="116" t="s">
        <v>270</v>
      </c>
      <c r="D98" s="116" t="s">
        <v>456</v>
      </c>
      <c r="E98" s="116" t="s">
        <v>94</v>
      </c>
      <c r="F98" s="116" t="s">
        <v>98</v>
      </c>
      <c r="G98" s="116" t="s">
        <v>112</v>
      </c>
      <c r="H98" s="116" t="s">
        <v>154</v>
      </c>
      <c r="I98" s="116" t="s">
        <v>53</v>
      </c>
      <c r="J98" s="116" t="s">
        <v>266</v>
      </c>
      <c r="K98" s="116" t="s">
        <v>267</v>
      </c>
      <c r="L98" s="116">
        <v>1</v>
      </c>
      <c r="M98" s="124">
        <v>104.2</v>
      </c>
      <c r="N98" s="124">
        <v>104</v>
      </c>
      <c r="O98" s="124">
        <v>104.6</v>
      </c>
      <c r="P98" s="124">
        <v>98</v>
      </c>
      <c r="Q98" s="124">
        <v>99.4</v>
      </c>
      <c r="R98" s="124">
        <v>98.6</v>
      </c>
      <c r="S98" s="124">
        <v>96.4</v>
      </c>
      <c r="T98" s="124">
        <v>96.3</v>
      </c>
      <c r="U98" s="124">
        <v>96.9</v>
      </c>
      <c r="V98" s="124">
        <v>97.6</v>
      </c>
      <c r="W98" s="124">
        <v>96.7</v>
      </c>
      <c r="X98" s="124">
        <v>97.2</v>
      </c>
      <c r="Y98" s="124">
        <f t="shared" ref="Y98:Y101" si="3">AVERAGE(M98:P98)</f>
        <v>102.69999999999999</v>
      </c>
      <c r="Z98" s="119" t="s">
        <v>107</v>
      </c>
      <c r="AA98" s="124">
        <f t="shared" si="2"/>
        <v>97.674999999999997</v>
      </c>
      <c r="AB98" s="119" t="s">
        <v>336</v>
      </c>
      <c r="AC98" s="124">
        <f>AVERAGE(U98:X98)</f>
        <v>97.1</v>
      </c>
      <c r="AD98" s="119" t="s">
        <v>336</v>
      </c>
      <c r="AE98" s="124">
        <f>AVERAGE(Y98,AA98,AC98)</f>
        <v>99.158333333333346</v>
      </c>
      <c r="AF98" s="119" t="s">
        <v>336</v>
      </c>
      <c r="AG98" s="119" t="s">
        <v>268</v>
      </c>
      <c r="AH98" s="132" t="s">
        <v>443</v>
      </c>
      <c r="AI98" s="121" t="s">
        <v>477</v>
      </c>
      <c r="AJ98" s="132" t="s">
        <v>714</v>
      </c>
      <c r="AK98" s="132" t="s">
        <v>550</v>
      </c>
      <c r="AL98" s="28"/>
    </row>
    <row r="99" spans="1:38" s="27" customFormat="1" ht="151.5" customHeight="1" x14ac:dyDescent="0.25">
      <c r="A99" s="105" t="s">
        <v>153</v>
      </c>
      <c r="B99" s="116" t="s">
        <v>151</v>
      </c>
      <c r="C99" s="116" t="s">
        <v>273</v>
      </c>
      <c r="D99" s="116" t="s">
        <v>459</v>
      </c>
      <c r="E99" s="116" t="s">
        <v>94</v>
      </c>
      <c r="F99" s="116" t="s">
        <v>98</v>
      </c>
      <c r="G99" s="116" t="s">
        <v>112</v>
      </c>
      <c r="H99" s="116" t="s">
        <v>154</v>
      </c>
      <c r="I99" s="116" t="s">
        <v>53</v>
      </c>
      <c r="J99" s="116" t="s">
        <v>266</v>
      </c>
      <c r="K99" s="116" t="s">
        <v>267</v>
      </c>
      <c r="L99" s="116">
        <v>1</v>
      </c>
      <c r="M99" s="141">
        <v>0.14000000000000001</v>
      </c>
      <c r="N99" s="141">
        <v>0.1</v>
      </c>
      <c r="O99" s="141">
        <v>4.47</v>
      </c>
      <c r="P99" s="142">
        <v>4.62</v>
      </c>
      <c r="Q99" s="142">
        <v>5.67</v>
      </c>
      <c r="R99" s="142">
        <v>6.25</v>
      </c>
      <c r="S99" s="142">
        <v>7.87</v>
      </c>
      <c r="T99" s="141" t="s">
        <v>53</v>
      </c>
      <c r="U99" s="141" t="s">
        <v>53</v>
      </c>
      <c r="V99" s="141" t="s">
        <v>53</v>
      </c>
      <c r="W99" s="141" t="s">
        <v>53</v>
      </c>
      <c r="X99" s="141" t="s">
        <v>53</v>
      </c>
      <c r="Y99" s="141">
        <f>AVERAGE(M99:P99)</f>
        <v>2.3325</v>
      </c>
      <c r="Z99" s="119" t="s">
        <v>336</v>
      </c>
      <c r="AA99" s="141">
        <f t="shared" si="2"/>
        <v>6.5966666666666667</v>
      </c>
      <c r="AB99" s="119" t="s">
        <v>336</v>
      </c>
      <c r="AC99" s="119" t="s">
        <v>53</v>
      </c>
      <c r="AD99" s="119" t="s">
        <v>53</v>
      </c>
      <c r="AE99" s="123">
        <f t="shared" ref="AE99:AE105" si="4">AVERAGE(Y99,AA99,AC99)</f>
        <v>4.4645833333333336</v>
      </c>
      <c r="AF99" s="119" t="s">
        <v>336</v>
      </c>
      <c r="AG99" s="119" t="s">
        <v>276</v>
      </c>
      <c r="AH99" s="132" t="s">
        <v>444</v>
      </c>
      <c r="AI99" s="57" t="s">
        <v>503</v>
      </c>
      <c r="AJ99" s="132" t="s">
        <v>614</v>
      </c>
      <c r="AK99" s="132" t="s">
        <v>551</v>
      </c>
      <c r="AL99" s="28"/>
    </row>
    <row r="100" spans="1:38" s="27" customFormat="1" ht="152.25" customHeight="1" x14ac:dyDescent="0.25">
      <c r="A100" s="105" t="s">
        <v>153</v>
      </c>
      <c r="B100" s="116" t="s">
        <v>151</v>
      </c>
      <c r="C100" s="116" t="s">
        <v>278</v>
      </c>
      <c r="D100" s="116" t="s">
        <v>457</v>
      </c>
      <c r="E100" s="116" t="s">
        <v>94</v>
      </c>
      <c r="F100" s="116" t="s">
        <v>98</v>
      </c>
      <c r="G100" s="116" t="s">
        <v>112</v>
      </c>
      <c r="H100" s="116" t="s">
        <v>154</v>
      </c>
      <c r="I100" s="116" t="s">
        <v>53</v>
      </c>
      <c r="J100" s="116" t="s">
        <v>266</v>
      </c>
      <c r="K100" s="116" t="s">
        <v>267</v>
      </c>
      <c r="L100" s="116">
        <v>1</v>
      </c>
      <c r="M100" s="143">
        <v>48.8</v>
      </c>
      <c r="N100" s="143">
        <v>10.5</v>
      </c>
      <c r="O100" s="143">
        <v>2.9</v>
      </c>
      <c r="P100" s="144">
        <v>1.1000000000000001</v>
      </c>
      <c r="Q100" s="144">
        <v>2</v>
      </c>
      <c r="R100" s="144">
        <v>0.4</v>
      </c>
      <c r="S100" s="144">
        <v>-1.1000000000000001</v>
      </c>
      <c r="T100" s="141" t="s">
        <v>53</v>
      </c>
      <c r="U100" s="141" t="s">
        <v>53</v>
      </c>
      <c r="V100" s="141" t="s">
        <v>53</v>
      </c>
      <c r="W100" s="141" t="s">
        <v>53</v>
      </c>
      <c r="X100" s="141" t="s">
        <v>53</v>
      </c>
      <c r="Y100" s="141">
        <f>AVERAGE(M100:P100)</f>
        <v>15.824999999999999</v>
      </c>
      <c r="Z100" s="119" t="s">
        <v>336</v>
      </c>
      <c r="AA100" s="124">
        <f t="shared" si="2"/>
        <v>0.43333333333333329</v>
      </c>
      <c r="AB100" s="119" t="s">
        <v>328</v>
      </c>
      <c r="AC100" s="119" t="s">
        <v>53</v>
      </c>
      <c r="AD100" s="119" t="s">
        <v>53</v>
      </c>
      <c r="AE100" s="123">
        <f>AVERAGE(Y100,AA100,AC100)</f>
        <v>8.1291666666666664</v>
      </c>
      <c r="AF100" s="119" t="s">
        <v>336</v>
      </c>
      <c r="AG100" s="119" t="s">
        <v>276</v>
      </c>
      <c r="AH100" s="132" t="s">
        <v>445</v>
      </c>
      <c r="AI100" s="57" t="s">
        <v>504</v>
      </c>
      <c r="AJ100" s="132" t="s">
        <v>613</v>
      </c>
      <c r="AK100" s="132" t="s">
        <v>551</v>
      </c>
      <c r="AL100" s="28"/>
    </row>
    <row r="101" spans="1:38" s="27" customFormat="1" ht="164.25" customHeight="1" x14ac:dyDescent="0.25">
      <c r="A101" s="105" t="s">
        <v>153</v>
      </c>
      <c r="B101" s="116" t="s">
        <v>151</v>
      </c>
      <c r="C101" s="116" t="s">
        <v>281</v>
      </c>
      <c r="D101" s="116" t="s">
        <v>458</v>
      </c>
      <c r="E101" s="116" t="s">
        <v>94</v>
      </c>
      <c r="F101" s="116" t="s">
        <v>98</v>
      </c>
      <c r="G101" s="116" t="s">
        <v>112</v>
      </c>
      <c r="H101" s="116" t="s">
        <v>154</v>
      </c>
      <c r="I101" s="116" t="s">
        <v>53</v>
      </c>
      <c r="J101" s="116" t="s">
        <v>266</v>
      </c>
      <c r="K101" s="116" t="s">
        <v>267</v>
      </c>
      <c r="L101" s="116">
        <v>1</v>
      </c>
      <c r="M101" s="120">
        <v>102.99</v>
      </c>
      <c r="N101" s="120">
        <v>101.66</v>
      </c>
      <c r="O101" s="120">
        <v>143.99</v>
      </c>
      <c r="P101" s="145">
        <v>128.56</v>
      </c>
      <c r="Q101" s="145">
        <v>130.16999999999999</v>
      </c>
      <c r="R101" s="145">
        <v>112.41</v>
      </c>
      <c r="S101" s="145">
        <v>112.67</v>
      </c>
      <c r="T101" s="141" t="s">
        <v>53</v>
      </c>
      <c r="U101" s="141" t="s">
        <v>53</v>
      </c>
      <c r="V101" s="141" t="s">
        <v>53</v>
      </c>
      <c r="W101" s="141" t="s">
        <v>53</v>
      </c>
      <c r="X101" s="141" t="s">
        <v>53</v>
      </c>
      <c r="Y101" s="123">
        <f t="shared" si="3"/>
        <v>119.3</v>
      </c>
      <c r="Z101" s="119" t="s">
        <v>336</v>
      </c>
      <c r="AA101" s="124">
        <f t="shared" si="2"/>
        <v>118.41666666666667</v>
      </c>
      <c r="AB101" s="119" t="s">
        <v>336</v>
      </c>
      <c r="AC101" s="119" t="s">
        <v>53</v>
      </c>
      <c r="AD101" s="119" t="s">
        <v>53</v>
      </c>
      <c r="AE101" s="123">
        <f t="shared" si="4"/>
        <v>118.85833333333333</v>
      </c>
      <c r="AF101" s="119" t="s">
        <v>336</v>
      </c>
      <c r="AG101" s="119" t="s">
        <v>283</v>
      </c>
      <c r="AH101" s="132" t="s">
        <v>446</v>
      </c>
      <c r="AI101" s="57" t="s">
        <v>522</v>
      </c>
      <c r="AJ101" s="132" t="s">
        <v>568</v>
      </c>
      <c r="AK101" s="132" t="s">
        <v>551</v>
      </c>
      <c r="AL101" s="28"/>
    </row>
    <row r="102" spans="1:38" s="27" customFormat="1" ht="140.25" customHeight="1" x14ac:dyDescent="0.25">
      <c r="A102" s="105" t="s">
        <v>153</v>
      </c>
      <c r="B102" s="116" t="s">
        <v>151</v>
      </c>
      <c r="C102" s="116" t="s">
        <v>285</v>
      </c>
      <c r="D102" s="116" t="s">
        <v>460</v>
      </c>
      <c r="E102" s="116" t="s">
        <v>94</v>
      </c>
      <c r="F102" s="116" t="s">
        <v>98</v>
      </c>
      <c r="G102" s="116" t="s">
        <v>112</v>
      </c>
      <c r="H102" s="116" t="s">
        <v>154</v>
      </c>
      <c r="I102" s="116" t="s">
        <v>53</v>
      </c>
      <c r="J102" s="116" t="s">
        <v>266</v>
      </c>
      <c r="K102" s="116" t="s">
        <v>267</v>
      </c>
      <c r="L102" s="116">
        <v>1</v>
      </c>
      <c r="M102" s="146">
        <v>102.99</v>
      </c>
      <c r="N102" s="146">
        <v>98.1</v>
      </c>
      <c r="O102" s="146">
        <v>140.55000000000001</v>
      </c>
      <c r="P102" s="144">
        <v>123.6</v>
      </c>
      <c r="Q102" s="144">
        <v>129.19999999999999</v>
      </c>
      <c r="R102" s="144">
        <v>112.4</v>
      </c>
      <c r="S102" s="144">
        <v>112.6</v>
      </c>
      <c r="T102" s="141" t="s">
        <v>53</v>
      </c>
      <c r="U102" s="141" t="s">
        <v>53</v>
      </c>
      <c r="V102" s="141" t="s">
        <v>53</v>
      </c>
      <c r="W102" s="141" t="s">
        <v>53</v>
      </c>
      <c r="X102" s="141" t="s">
        <v>53</v>
      </c>
      <c r="Y102" s="141">
        <f>AVERAGE(M102:P102)</f>
        <v>116.31</v>
      </c>
      <c r="Z102" s="119" t="s">
        <v>336</v>
      </c>
      <c r="AA102" s="124">
        <f t="shared" si="2"/>
        <v>118.06666666666666</v>
      </c>
      <c r="AB102" s="119" t="s">
        <v>336</v>
      </c>
      <c r="AC102" s="119" t="s">
        <v>53</v>
      </c>
      <c r="AD102" s="119" t="s">
        <v>53</v>
      </c>
      <c r="AE102" s="123">
        <f t="shared" si="4"/>
        <v>117.18833333333333</v>
      </c>
      <c r="AF102" s="119" t="s">
        <v>336</v>
      </c>
      <c r="AG102" s="119" t="s">
        <v>283</v>
      </c>
      <c r="AH102" s="131" t="s">
        <v>447</v>
      </c>
      <c r="AI102" s="147" t="s">
        <v>505</v>
      </c>
      <c r="AJ102" s="132" t="s">
        <v>569</v>
      </c>
      <c r="AK102" s="132" t="s">
        <v>551</v>
      </c>
      <c r="AL102" s="28"/>
    </row>
    <row r="103" spans="1:38" s="27" customFormat="1" ht="191.25" customHeight="1" x14ac:dyDescent="0.25">
      <c r="A103" s="105" t="s">
        <v>156</v>
      </c>
      <c r="B103" s="116" t="s">
        <v>151</v>
      </c>
      <c r="C103" s="116" t="s">
        <v>411</v>
      </c>
      <c r="D103" s="116" t="s">
        <v>469</v>
      </c>
      <c r="E103" s="116" t="s">
        <v>94</v>
      </c>
      <c r="F103" s="116" t="s">
        <v>98</v>
      </c>
      <c r="G103" s="116" t="s">
        <v>148</v>
      </c>
      <c r="H103" s="116" t="s">
        <v>149</v>
      </c>
      <c r="I103" s="116" t="s">
        <v>53</v>
      </c>
      <c r="J103" s="116" t="s">
        <v>54</v>
      </c>
      <c r="K103" s="116" t="s">
        <v>106</v>
      </c>
      <c r="L103" s="116">
        <v>1</v>
      </c>
      <c r="M103" s="502">
        <v>50</v>
      </c>
      <c r="N103" s="502"/>
      <c r="O103" s="502"/>
      <c r="P103" s="502">
        <v>88.4</v>
      </c>
      <c r="Q103" s="502"/>
      <c r="R103" s="502"/>
      <c r="S103" s="502">
        <v>99</v>
      </c>
      <c r="T103" s="502"/>
      <c r="U103" s="502"/>
      <c r="V103" s="502">
        <v>84</v>
      </c>
      <c r="W103" s="502"/>
      <c r="X103" s="502"/>
      <c r="Y103" s="124">
        <f>M103</f>
        <v>50</v>
      </c>
      <c r="Z103" s="119" t="s">
        <v>328</v>
      </c>
      <c r="AA103" s="124">
        <f>+P103</f>
        <v>88.4</v>
      </c>
      <c r="AB103" s="119" t="s">
        <v>336</v>
      </c>
      <c r="AC103" s="119">
        <f>AVERAGE(S103:X103)</f>
        <v>91.5</v>
      </c>
      <c r="AD103" s="119" t="s">
        <v>336</v>
      </c>
      <c r="AE103" s="124">
        <f>AVERAGE(Y103,AA103,AC103)</f>
        <v>76.63333333333334</v>
      </c>
      <c r="AF103" s="119" t="s">
        <v>323</v>
      </c>
      <c r="AG103" s="119" t="s">
        <v>293</v>
      </c>
      <c r="AH103" s="121" t="s">
        <v>491</v>
      </c>
      <c r="AI103" s="57" t="s">
        <v>478</v>
      </c>
      <c r="AJ103" s="121" t="s">
        <v>715</v>
      </c>
      <c r="AK103" s="121" t="s">
        <v>552</v>
      </c>
      <c r="AL103" s="28"/>
    </row>
    <row r="104" spans="1:38" s="27" customFormat="1" ht="138" customHeight="1" x14ac:dyDescent="0.25">
      <c r="A104" s="105" t="s">
        <v>156</v>
      </c>
      <c r="B104" s="116" t="s">
        <v>151</v>
      </c>
      <c r="C104" s="116" t="s">
        <v>295</v>
      </c>
      <c r="D104" s="116" t="s">
        <v>468</v>
      </c>
      <c r="E104" s="116" t="s">
        <v>94</v>
      </c>
      <c r="F104" s="116" t="s">
        <v>98</v>
      </c>
      <c r="G104" s="116" t="s">
        <v>148</v>
      </c>
      <c r="H104" s="116" t="s">
        <v>149</v>
      </c>
      <c r="I104" s="116" t="s">
        <v>53</v>
      </c>
      <c r="J104" s="116" t="s">
        <v>99</v>
      </c>
      <c r="K104" s="116" t="s">
        <v>106</v>
      </c>
      <c r="L104" s="116">
        <v>1</v>
      </c>
      <c r="M104" s="487">
        <v>97.1</v>
      </c>
      <c r="N104" s="488"/>
      <c r="O104" s="490"/>
      <c r="P104" s="491">
        <v>94.8</v>
      </c>
      <c r="Q104" s="492"/>
      <c r="R104" s="493"/>
      <c r="S104" s="494">
        <v>98.2</v>
      </c>
      <c r="T104" s="495"/>
      <c r="U104" s="496"/>
      <c r="V104" s="487">
        <v>90.2</v>
      </c>
      <c r="W104" s="488"/>
      <c r="X104" s="489"/>
      <c r="Y104" s="124">
        <f>AVERAGE(M104)</f>
        <v>97.1</v>
      </c>
      <c r="Z104" s="119" t="s">
        <v>107</v>
      </c>
      <c r="AA104" s="123">
        <f>+P104</f>
        <v>94.8</v>
      </c>
      <c r="AB104" s="119" t="s">
        <v>336</v>
      </c>
      <c r="AC104" s="124">
        <f>AVERAGE(S104:X104)</f>
        <v>94.2</v>
      </c>
      <c r="AD104" s="119" t="s">
        <v>336</v>
      </c>
      <c r="AE104" s="124">
        <f t="shared" si="4"/>
        <v>95.36666666666666</v>
      </c>
      <c r="AF104" s="119" t="s">
        <v>336</v>
      </c>
      <c r="AG104" s="119" t="s">
        <v>293</v>
      </c>
      <c r="AH104" s="132" t="s">
        <v>431</v>
      </c>
      <c r="AI104" s="57" t="s">
        <v>479</v>
      </c>
      <c r="AJ104" s="132" t="s">
        <v>716</v>
      </c>
      <c r="AK104" s="121" t="s">
        <v>553</v>
      </c>
      <c r="AL104" s="28"/>
    </row>
    <row r="105" spans="1:38" s="27" customFormat="1" ht="246" customHeight="1" x14ac:dyDescent="0.25">
      <c r="A105" s="105" t="s">
        <v>156</v>
      </c>
      <c r="B105" s="116" t="s">
        <v>151</v>
      </c>
      <c r="C105" s="116" t="s">
        <v>298</v>
      </c>
      <c r="D105" s="116" t="s">
        <v>467</v>
      </c>
      <c r="E105" s="116" t="s">
        <v>94</v>
      </c>
      <c r="F105" s="116" t="s">
        <v>98</v>
      </c>
      <c r="G105" s="116" t="s">
        <v>148</v>
      </c>
      <c r="H105" s="116" t="s">
        <v>149</v>
      </c>
      <c r="I105" s="116" t="s">
        <v>53</v>
      </c>
      <c r="J105" s="116" t="s">
        <v>300</v>
      </c>
      <c r="K105" s="116" t="s">
        <v>267</v>
      </c>
      <c r="L105" s="116">
        <v>1</v>
      </c>
      <c r="M105" s="124" t="s">
        <v>341</v>
      </c>
      <c r="N105" s="119">
        <v>86</v>
      </c>
      <c r="O105" s="119">
        <v>86</v>
      </c>
      <c r="P105" s="119">
        <v>91</v>
      </c>
      <c r="Q105" s="54">
        <v>96</v>
      </c>
      <c r="R105" s="54">
        <v>71</v>
      </c>
      <c r="S105" s="54">
        <v>90</v>
      </c>
      <c r="T105" s="54">
        <v>115</v>
      </c>
      <c r="U105" s="119">
        <v>100</v>
      </c>
      <c r="V105" s="119">
        <v>121</v>
      </c>
      <c r="W105" s="119">
        <v>141</v>
      </c>
      <c r="X105" s="119">
        <v>87</v>
      </c>
      <c r="Y105" s="119">
        <f>AVERAGE(M105:P105)</f>
        <v>87.666666666666671</v>
      </c>
      <c r="Z105" s="119" t="s">
        <v>107</v>
      </c>
      <c r="AA105" s="119">
        <f>AVERAGE(Q105:T105)</f>
        <v>93</v>
      </c>
      <c r="AB105" s="119" t="s">
        <v>336</v>
      </c>
      <c r="AC105" s="119">
        <f>AVERAGE(U105:X105)</f>
        <v>112.25</v>
      </c>
      <c r="AD105" s="119" t="s">
        <v>336</v>
      </c>
      <c r="AE105" s="119">
        <f t="shared" si="4"/>
        <v>97.6388888888889</v>
      </c>
      <c r="AF105" s="119" t="s">
        <v>336</v>
      </c>
      <c r="AG105" s="119" t="s">
        <v>301</v>
      </c>
      <c r="AH105" s="121" t="s">
        <v>448</v>
      </c>
      <c r="AI105" s="57" t="s">
        <v>517</v>
      </c>
      <c r="AJ105" s="121" t="s">
        <v>717</v>
      </c>
      <c r="AK105" s="121" t="s">
        <v>554</v>
      </c>
      <c r="AL105" s="28"/>
    </row>
    <row r="106" spans="1:38" s="27" customFormat="1" ht="168" x14ac:dyDescent="0.25">
      <c r="A106" s="105" t="s">
        <v>156</v>
      </c>
      <c r="B106" s="116" t="s">
        <v>151</v>
      </c>
      <c r="C106" s="116" t="s">
        <v>306</v>
      </c>
      <c r="D106" s="116" t="s">
        <v>466</v>
      </c>
      <c r="E106" s="116" t="s">
        <v>94</v>
      </c>
      <c r="F106" s="116" t="s">
        <v>98</v>
      </c>
      <c r="G106" s="116" t="s">
        <v>148</v>
      </c>
      <c r="H106" s="116" t="s">
        <v>149</v>
      </c>
      <c r="I106" s="116" t="s">
        <v>53</v>
      </c>
      <c r="J106" s="116" t="s">
        <v>99</v>
      </c>
      <c r="K106" s="116" t="s">
        <v>267</v>
      </c>
      <c r="L106" s="116">
        <v>1</v>
      </c>
      <c r="M106" s="124">
        <v>2.8</v>
      </c>
      <c r="N106" s="124">
        <v>2.1</v>
      </c>
      <c r="O106" s="124">
        <v>2.7</v>
      </c>
      <c r="P106" s="124">
        <v>1.9</v>
      </c>
      <c r="Q106" s="134">
        <v>1.9</v>
      </c>
      <c r="R106" s="134">
        <v>2.1</v>
      </c>
      <c r="S106" s="134">
        <v>2.5</v>
      </c>
      <c r="T106" s="134">
        <v>2.2999999999999998</v>
      </c>
      <c r="U106" s="124">
        <v>0.7</v>
      </c>
      <c r="V106" s="124">
        <v>1.7</v>
      </c>
      <c r="W106" s="124">
        <v>3.1</v>
      </c>
      <c r="X106" s="124">
        <v>2.7</v>
      </c>
      <c r="Y106" s="124">
        <f>AVERAGE(M106:P106)</f>
        <v>2.375</v>
      </c>
      <c r="Z106" s="119" t="s">
        <v>275</v>
      </c>
      <c r="AA106" s="124">
        <f>AVERAGE(Q106:T106)</f>
        <v>2.2000000000000002</v>
      </c>
      <c r="AB106" s="119" t="s">
        <v>323</v>
      </c>
      <c r="AC106" s="124">
        <f>AVERAGE(U106:X106)</f>
        <v>2.0499999999999998</v>
      </c>
      <c r="AD106" s="119" t="s">
        <v>323</v>
      </c>
      <c r="AE106" s="124">
        <f>AVERAGE(Y106,AA106,AC106)</f>
        <v>2.2083333333333335</v>
      </c>
      <c r="AF106" s="119" t="s">
        <v>323</v>
      </c>
      <c r="AG106" s="119" t="s">
        <v>308</v>
      </c>
      <c r="AH106" s="121" t="s">
        <v>449</v>
      </c>
      <c r="AI106" s="57" t="s">
        <v>506</v>
      </c>
      <c r="AJ106" s="121" t="s">
        <v>718</v>
      </c>
      <c r="AK106" s="121" t="s">
        <v>555</v>
      </c>
      <c r="AL106" s="28"/>
    </row>
    <row r="107" spans="1:38" s="27" customFormat="1" ht="228.75" customHeight="1" x14ac:dyDescent="0.25">
      <c r="A107" s="105" t="s">
        <v>156</v>
      </c>
      <c r="B107" s="116" t="s">
        <v>151</v>
      </c>
      <c r="C107" s="116" t="s">
        <v>288</v>
      </c>
      <c r="D107" s="10" t="s">
        <v>597</v>
      </c>
      <c r="E107" s="116" t="s">
        <v>94</v>
      </c>
      <c r="F107" s="116" t="s">
        <v>98</v>
      </c>
      <c r="G107" s="116" t="s">
        <v>148</v>
      </c>
      <c r="H107" s="116" t="s">
        <v>149</v>
      </c>
      <c r="I107" s="116" t="s">
        <v>53</v>
      </c>
      <c r="J107" s="116" t="s">
        <v>54</v>
      </c>
      <c r="K107" s="116" t="s">
        <v>55</v>
      </c>
      <c r="L107" s="116">
        <v>1</v>
      </c>
      <c r="M107" s="497">
        <v>94</v>
      </c>
      <c r="N107" s="498"/>
      <c r="O107" s="498"/>
      <c r="P107" s="498"/>
      <c r="Q107" s="498"/>
      <c r="R107" s="499"/>
      <c r="S107" s="497">
        <v>96</v>
      </c>
      <c r="T107" s="498"/>
      <c r="U107" s="498"/>
      <c r="V107" s="498"/>
      <c r="W107" s="498"/>
      <c r="X107" s="499"/>
      <c r="Y107" s="124"/>
      <c r="Z107" s="119"/>
      <c r="AA107" s="119">
        <f>M107</f>
        <v>94</v>
      </c>
      <c r="AB107" s="119" t="s">
        <v>107</v>
      </c>
      <c r="AC107" s="119">
        <f>+S107</f>
        <v>96</v>
      </c>
      <c r="AD107" s="119" t="s">
        <v>336</v>
      </c>
      <c r="AE107" s="119">
        <f>AVERAGE(AA107,AC107)</f>
        <v>95</v>
      </c>
      <c r="AF107" s="119" t="s">
        <v>336</v>
      </c>
      <c r="AG107" s="54" t="s">
        <v>290</v>
      </c>
      <c r="AH107" s="121"/>
      <c r="AI107" s="57" t="s">
        <v>518</v>
      </c>
      <c r="AJ107" s="121" t="s">
        <v>719</v>
      </c>
      <c r="AK107" s="121" t="s">
        <v>556</v>
      </c>
      <c r="AL107" s="28"/>
    </row>
    <row r="108" spans="1:38" s="27" customFormat="1" ht="117.75" customHeight="1" x14ac:dyDescent="0.25">
      <c r="A108" s="105" t="s">
        <v>156</v>
      </c>
      <c r="B108" s="116" t="s">
        <v>151</v>
      </c>
      <c r="C108" s="116" t="s">
        <v>421</v>
      </c>
      <c r="D108" s="39" t="s">
        <v>598</v>
      </c>
      <c r="E108" s="116" t="s">
        <v>94</v>
      </c>
      <c r="F108" s="116" t="s">
        <v>98</v>
      </c>
      <c r="G108" s="116" t="s">
        <v>148</v>
      </c>
      <c r="H108" s="116" t="s">
        <v>149</v>
      </c>
      <c r="I108" s="116" t="s">
        <v>53</v>
      </c>
      <c r="J108" s="116" t="s">
        <v>99</v>
      </c>
      <c r="K108" s="116" t="s">
        <v>55</v>
      </c>
      <c r="L108" s="116">
        <v>2</v>
      </c>
      <c r="M108" s="476">
        <v>71.8</v>
      </c>
      <c r="N108" s="477"/>
      <c r="O108" s="477"/>
      <c r="P108" s="477"/>
      <c r="Q108" s="477"/>
      <c r="R108" s="478"/>
      <c r="S108" s="479">
        <v>91.7</v>
      </c>
      <c r="T108" s="477"/>
      <c r="U108" s="477"/>
      <c r="V108" s="477"/>
      <c r="W108" s="477"/>
      <c r="X108" s="480"/>
      <c r="Y108" s="124"/>
      <c r="Z108" s="119"/>
      <c r="AA108" s="124">
        <f>+M108</f>
        <v>71.8</v>
      </c>
      <c r="AB108" s="119" t="s">
        <v>323</v>
      </c>
      <c r="AC108" s="124">
        <f>+S108</f>
        <v>91.7</v>
      </c>
      <c r="AD108" s="119" t="s">
        <v>336</v>
      </c>
      <c r="AE108" s="124">
        <f>AVERAGE(AA108,AC108)</f>
        <v>81.75</v>
      </c>
      <c r="AF108" s="119" t="s">
        <v>336</v>
      </c>
      <c r="AG108" s="54" t="s">
        <v>543</v>
      </c>
      <c r="AH108" s="121"/>
      <c r="AI108" s="57" t="s">
        <v>507</v>
      </c>
      <c r="AJ108" s="121" t="s">
        <v>720</v>
      </c>
      <c r="AK108" s="121" t="s">
        <v>557</v>
      </c>
      <c r="AL108" s="28"/>
    </row>
    <row r="109" spans="1:38" s="27" customFormat="1" ht="114.75" customHeight="1" x14ac:dyDescent="0.25">
      <c r="A109" s="105" t="s">
        <v>156</v>
      </c>
      <c r="B109" s="116" t="s">
        <v>151</v>
      </c>
      <c r="C109" s="116" t="s">
        <v>544</v>
      </c>
      <c r="D109" s="39" t="s">
        <v>599</v>
      </c>
      <c r="E109" s="116" t="s">
        <v>94</v>
      </c>
      <c r="F109" s="116" t="s">
        <v>98</v>
      </c>
      <c r="G109" s="116" t="s">
        <v>148</v>
      </c>
      <c r="H109" s="116" t="s">
        <v>149</v>
      </c>
      <c r="I109" s="116" t="s">
        <v>53</v>
      </c>
      <c r="J109" s="116" t="s">
        <v>99</v>
      </c>
      <c r="K109" s="116" t="s">
        <v>64</v>
      </c>
      <c r="L109" s="116">
        <v>1</v>
      </c>
      <c r="M109" s="481">
        <v>3.2</v>
      </c>
      <c r="N109" s="482"/>
      <c r="O109" s="482"/>
      <c r="P109" s="482"/>
      <c r="Q109" s="482"/>
      <c r="R109" s="482"/>
      <c r="S109" s="482"/>
      <c r="T109" s="482"/>
      <c r="U109" s="482"/>
      <c r="V109" s="482"/>
      <c r="W109" s="482"/>
      <c r="X109" s="483"/>
      <c r="Y109" s="124"/>
      <c r="Z109" s="119"/>
      <c r="AA109" s="119"/>
      <c r="AB109" s="119"/>
      <c r="AC109" s="123">
        <f>+M109</f>
        <v>3.2</v>
      </c>
      <c r="AD109" s="119" t="s">
        <v>323</v>
      </c>
      <c r="AE109" s="123">
        <f>+AC109</f>
        <v>3.2</v>
      </c>
      <c r="AF109" s="119" t="s">
        <v>323</v>
      </c>
      <c r="AG109" s="54" t="s">
        <v>422</v>
      </c>
      <c r="AH109" s="121"/>
      <c r="AI109" s="57"/>
      <c r="AJ109" s="121" t="s">
        <v>722</v>
      </c>
      <c r="AK109" s="121" t="s">
        <v>723</v>
      </c>
      <c r="AL109" s="28"/>
    </row>
    <row r="110" spans="1:38" s="27" customFormat="1" ht="285.75" x14ac:dyDescent="0.25">
      <c r="A110" s="105" t="s">
        <v>156</v>
      </c>
      <c r="B110" s="116" t="s">
        <v>151</v>
      </c>
      <c r="C110" s="116" t="s">
        <v>310</v>
      </c>
      <c r="D110" s="39" t="s">
        <v>600</v>
      </c>
      <c r="E110" s="116" t="s">
        <v>94</v>
      </c>
      <c r="F110" s="116" t="s">
        <v>98</v>
      </c>
      <c r="G110" s="116" t="s">
        <v>148</v>
      </c>
      <c r="H110" s="116" t="s">
        <v>149</v>
      </c>
      <c r="I110" s="116" t="s">
        <v>53</v>
      </c>
      <c r="J110" s="116" t="s">
        <v>54</v>
      </c>
      <c r="K110" s="116" t="s">
        <v>55</v>
      </c>
      <c r="L110" s="116">
        <v>1</v>
      </c>
      <c r="M110" s="484">
        <v>100</v>
      </c>
      <c r="N110" s="485"/>
      <c r="O110" s="485"/>
      <c r="P110" s="485"/>
      <c r="Q110" s="485"/>
      <c r="R110" s="486"/>
      <c r="S110" s="487">
        <v>100</v>
      </c>
      <c r="T110" s="488"/>
      <c r="U110" s="488"/>
      <c r="V110" s="488"/>
      <c r="W110" s="488"/>
      <c r="X110" s="489"/>
      <c r="Y110" s="124"/>
      <c r="Z110" s="119"/>
      <c r="AA110" s="124">
        <f>+M110</f>
        <v>100</v>
      </c>
      <c r="AB110" s="119" t="s">
        <v>336</v>
      </c>
      <c r="AC110" s="124">
        <f>+S110</f>
        <v>100</v>
      </c>
      <c r="AD110" s="119" t="s">
        <v>336</v>
      </c>
      <c r="AE110" s="124">
        <f>AVERAGE(AA110,AC110)</f>
        <v>100</v>
      </c>
      <c r="AF110" s="119" t="s">
        <v>107</v>
      </c>
      <c r="AG110" s="54" t="s">
        <v>312</v>
      </c>
      <c r="AH110" s="121"/>
      <c r="AI110" s="121" t="s">
        <v>508</v>
      </c>
      <c r="AJ110" s="121" t="s">
        <v>724</v>
      </c>
      <c r="AK110" s="121" t="s">
        <v>571</v>
      </c>
      <c r="AL110" s="28"/>
    </row>
    <row r="111" spans="1:38" s="27" customFormat="1" ht="233.25" customHeight="1" x14ac:dyDescent="0.25">
      <c r="A111" s="105" t="s">
        <v>155</v>
      </c>
      <c r="B111" s="116" t="s">
        <v>151</v>
      </c>
      <c r="C111" s="116" t="s">
        <v>313</v>
      </c>
      <c r="D111" s="116" t="s">
        <v>465</v>
      </c>
      <c r="E111" s="116" t="s">
        <v>94</v>
      </c>
      <c r="F111" s="116" t="s">
        <v>98</v>
      </c>
      <c r="G111" s="116" t="s">
        <v>112</v>
      </c>
      <c r="H111" s="116" t="s">
        <v>154</v>
      </c>
      <c r="I111" s="116" t="s">
        <v>53</v>
      </c>
      <c r="J111" s="116" t="s">
        <v>300</v>
      </c>
      <c r="K111" s="116" t="s">
        <v>106</v>
      </c>
      <c r="L111" s="116">
        <v>1</v>
      </c>
      <c r="M111" s="473">
        <v>43</v>
      </c>
      <c r="N111" s="474"/>
      <c r="O111" s="475"/>
      <c r="P111" s="473">
        <v>34</v>
      </c>
      <c r="Q111" s="474"/>
      <c r="R111" s="475"/>
      <c r="S111" s="473">
        <v>58</v>
      </c>
      <c r="T111" s="474"/>
      <c r="U111" s="475"/>
      <c r="V111" s="473">
        <v>38</v>
      </c>
      <c r="W111" s="474"/>
      <c r="X111" s="475"/>
      <c r="Y111" s="119">
        <f>M111</f>
        <v>43</v>
      </c>
      <c r="Z111" s="119" t="s">
        <v>107</v>
      </c>
      <c r="AA111" s="119">
        <f>P111</f>
        <v>34</v>
      </c>
      <c r="AB111" s="119" t="s">
        <v>107</v>
      </c>
      <c r="AC111" s="119">
        <f>AVERAGE(S111,V111)</f>
        <v>48</v>
      </c>
      <c r="AD111" s="119" t="s">
        <v>107</v>
      </c>
      <c r="AE111" s="124">
        <f>AVERAGE(Y111,AA111,AC111)</f>
        <v>41.666666666666664</v>
      </c>
      <c r="AF111" s="119" t="s">
        <v>107</v>
      </c>
      <c r="AG111" s="116" t="s">
        <v>315</v>
      </c>
      <c r="AH111" s="121" t="s">
        <v>450</v>
      </c>
      <c r="AI111" s="121" t="s">
        <v>492</v>
      </c>
      <c r="AJ111" s="121" t="s">
        <v>725</v>
      </c>
      <c r="AK111" s="121" t="s">
        <v>608</v>
      </c>
      <c r="AL111" s="28"/>
    </row>
    <row r="112" spans="1:38" s="27" customFormat="1" ht="216.75" customHeight="1" x14ac:dyDescent="0.25">
      <c r="A112" s="105" t="s">
        <v>155</v>
      </c>
      <c r="B112" s="116" t="s">
        <v>151</v>
      </c>
      <c r="C112" s="116" t="s">
        <v>317</v>
      </c>
      <c r="D112" s="116" t="s">
        <v>601</v>
      </c>
      <c r="E112" s="116" t="s">
        <v>94</v>
      </c>
      <c r="F112" s="116" t="s">
        <v>98</v>
      </c>
      <c r="G112" s="116" t="s">
        <v>112</v>
      </c>
      <c r="H112" s="116" t="s">
        <v>154</v>
      </c>
      <c r="I112" s="116" t="s">
        <v>53</v>
      </c>
      <c r="J112" s="116" t="s">
        <v>54</v>
      </c>
      <c r="K112" s="116" t="s">
        <v>106</v>
      </c>
      <c r="L112" s="116">
        <v>1</v>
      </c>
      <c r="M112" s="473">
        <v>98</v>
      </c>
      <c r="N112" s="474"/>
      <c r="O112" s="475"/>
      <c r="P112" s="473">
        <v>47</v>
      </c>
      <c r="Q112" s="474"/>
      <c r="R112" s="475"/>
      <c r="S112" s="473">
        <v>238</v>
      </c>
      <c r="T112" s="474"/>
      <c r="U112" s="475"/>
      <c r="V112" s="473">
        <v>1450</v>
      </c>
      <c r="W112" s="474"/>
      <c r="X112" s="475"/>
      <c r="Y112" s="119">
        <f>M112</f>
        <v>98</v>
      </c>
      <c r="Z112" s="119" t="s">
        <v>107</v>
      </c>
      <c r="AA112" s="119">
        <f>P112</f>
        <v>47</v>
      </c>
      <c r="AB112" s="119" t="s">
        <v>328</v>
      </c>
      <c r="AC112" s="119">
        <f>AVERAGE(S112,V112)</f>
        <v>844</v>
      </c>
      <c r="AD112" s="119" t="s">
        <v>107</v>
      </c>
      <c r="AE112" s="119">
        <f>AVERAGE(Y112,AA112,AC112)</f>
        <v>329.66666666666669</v>
      </c>
      <c r="AF112" s="119" t="s">
        <v>107</v>
      </c>
      <c r="AG112" s="119" t="s">
        <v>319</v>
      </c>
      <c r="AH112" s="121" t="s">
        <v>436</v>
      </c>
      <c r="AI112" s="121" t="s">
        <v>509</v>
      </c>
      <c r="AJ112" s="121" t="s">
        <v>523</v>
      </c>
      <c r="AK112" s="121" t="s">
        <v>608</v>
      </c>
      <c r="AL112" s="28"/>
    </row>
    <row r="113" spans="1:38" s="27" customFormat="1" ht="126.75" customHeight="1" x14ac:dyDescent="0.25">
      <c r="A113" s="283" t="s">
        <v>155</v>
      </c>
      <c r="B113" s="284" t="s">
        <v>151</v>
      </c>
      <c r="C113" s="284" t="s">
        <v>412</v>
      </c>
      <c r="D113" s="148" t="s">
        <v>677</v>
      </c>
      <c r="E113" s="284" t="s">
        <v>94</v>
      </c>
      <c r="F113" s="284" t="s">
        <v>98</v>
      </c>
      <c r="G113" s="284" t="s">
        <v>112</v>
      </c>
      <c r="H113" s="284" t="s">
        <v>154</v>
      </c>
      <c r="I113" s="284" t="s">
        <v>53</v>
      </c>
      <c r="J113" s="284" t="s">
        <v>54</v>
      </c>
      <c r="K113" s="284" t="s">
        <v>55</v>
      </c>
      <c r="L113" s="284">
        <v>1</v>
      </c>
      <c r="M113" s="473" t="s">
        <v>341</v>
      </c>
      <c r="N113" s="474"/>
      <c r="O113" s="474"/>
      <c r="P113" s="474"/>
      <c r="Q113" s="474"/>
      <c r="R113" s="475"/>
      <c r="S113" s="473" t="s">
        <v>341</v>
      </c>
      <c r="T113" s="474"/>
      <c r="U113" s="474"/>
      <c r="V113" s="474"/>
      <c r="W113" s="474"/>
      <c r="X113" s="475"/>
      <c r="Y113" s="285"/>
      <c r="Z113" s="285"/>
      <c r="AA113" s="285" t="str">
        <f>M113</f>
        <v>-</v>
      </c>
      <c r="AB113" s="285" t="s">
        <v>341</v>
      </c>
      <c r="AC113" s="285" t="s">
        <v>341</v>
      </c>
      <c r="AD113" s="285" t="s">
        <v>341</v>
      </c>
      <c r="AE113" s="285" t="str">
        <f>AA113</f>
        <v>-</v>
      </c>
      <c r="AF113" s="285" t="s">
        <v>341</v>
      </c>
      <c r="AG113" s="285" t="s">
        <v>319</v>
      </c>
      <c r="AH113" s="286"/>
      <c r="AI113" s="286" t="s">
        <v>510</v>
      </c>
      <c r="AJ113" s="286" t="s">
        <v>524</v>
      </c>
      <c r="AK113" s="286" t="s">
        <v>726</v>
      </c>
      <c r="AL113" s="28"/>
    </row>
    <row r="114" spans="1:38" s="27" customFormat="1" ht="156.75" customHeight="1" x14ac:dyDescent="0.25">
      <c r="A114" s="105" t="s">
        <v>158</v>
      </c>
      <c r="B114" s="116" t="s">
        <v>151</v>
      </c>
      <c r="C114" s="116" t="s">
        <v>321</v>
      </c>
      <c r="D114" s="148" t="s">
        <v>602</v>
      </c>
      <c r="E114" s="116" t="s">
        <v>94</v>
      </c>
      <c r="F114" s="116" t="s">
        <v>98</v>
      </c>
      <c r="G114" s="116" t="s">
        <v>112</v>
      </c>
      <c r="H114" s="116" t="s">
        <v>157</v>
      </c>
      <c r="I114" s="116" t="s">
        <v>53</v>
      </c>
      <c r="J114" s="116" t="s">
        <v>266</v>
      </c>
      <c r="K114" s="116" t="s">
        <v>267</v>
      </c>
      <c r="L114" s="116">
        <v>2</v>
      </c>
      <c r="M114" s="119">
        <v>2</v>
      </c>
      <c r="N114" s="119">
        <v>-2</v>
      </c>
      <c r="O114" s="119">
        <v>-31</v>
      </c>
      <c r="P114" s="119">
        <v>10</v>
      </c>
      <c r="Q114" s="119">
        <v>-28</v>
      </c>
      <c r="R114" s="119">
        <v>-8</v>
      </c>
      <c r="S114" s="119">
        <v>-31</v>
      </c>
      <c r="T114" s="119">
        <v>184</v>
      </c>
      <c r="U114" s="119">
        <v>4</v>
      </c>
      <c r="V114" s="119">
        <v>2</v>
      </c>
      <c r="W114" s="119">
        <v>0</v>
      </c>
      <c r="X114" s="119">
        <v>-4</v>
      </c>
      <c r="Y114" s="119">
        <f>AVERAGE(M114:P114)</f>
        <v>-5.25</v>
      </c>
      <c r="Z114" s="119" t="s">
        <v>107</v>
      </c>
      <c r="AA114" s="119">
        <f>AVERAGE(Q114:T114)</f>
        <v>29.25</v>
      </c>
      <c r="AB114" s="119" t="s">
        <v>323</v>
      </c>
      <c r="AC114" s="119">
        <f>AVERAGE(U114:X114)</f>
        <v>0.5</v>
      </c>
      <c r="AD114" s="119" t="s">
        <v>107</v>
      </c>
      <c r="AE114" s="119">
        <f>AVERAGE(Y114,AA114,AC114)</f>
        <v>8.1666666666666661</v>
      </c>
      <c r="AF114" s="119" t="s">
        <v>107</v>
      </c>
      <c r="AG114" s="119" t="s">
        <v>413</v>
      </c>
      <c r="AH114" s="121" t="s">
        <v>432</v>
      </c>
      <c r="AI114" s="121" t="s">
        <v>493</v>
      </c>
      <c r="AJ114" s="121" t="s">
        <v>727</v>
      </c>
      <c r="AK114" s="121" t="s">
        <v>608</v>
      </c>
      <c r="AL114" s="28"/>
    </row>
    <row r="115" spans="1:38" s="27" customFormat="1" ht="196.5" customHeight="1" x14ac:dyDescent="0.25">
      <c r="A115" s="105" t="s">
        <v>158</v>
      </c>
      <c r="B115" s="116" t="s">
        <v>151</v>
      </c>
      <c r="C115" s="116" t="s">
        <v>326</v>
      </c>
      <c r="D115" s="148" t="s">
        <v>603</v>
      </c>
      <c r="E115" s="116" t="s">
        <v>94</v>
      </c>
      <c r="F115" s="116" t="s">
        <v>98</v>
      </c>
      <c r="G115" s="116" t="s">
        <v>112</v>
      </c>
      <c r="H115" s="116" t="s">
        <v>157</v>
      </c>
      <c r="I115" s="116" t="s">
        <v>53</v>
      </c>
      <c r="J115" s="116" t="s">
        <v>266</v>
      </c>
      <c r="K115" s="116" t="s">
        <v>267</v>
      </c>
      <c r="L115" s="116">
        <v>2</v>
      </c>
      <c r="M115" s="119">
        <v>0</v>
      </c>
      <c r="N115" s="119">
        <v>15</v>
      </c>
      <c r="O115" s="119">
        <v>-47</v>
      </c>
      <c r="P115" s="119">
        <v>25</v>
      </c>
      <c r="Q115" s="119">
        <v>0</v>
      </c>
      <c r="R115" s="119">
        <v>-60</v>
      </c>
      <c r="S115" s="119">
        <v>275</v>
      </c>
      <c r="T115" s="119">
        <v>13</v>
      </c>
      <c r="U115" s="119">
        <v>24</v>
      </c>
      <c r="V115" s="119">
        <v>-19</v>
      </c>
      <c r="W115" s="119">
        <v>-18</v>
      </c>
      <c r="X115" s="119">
        <v>-71</v>
      </c>
      <c r="Y115" s="119">
        <f>AVERAGE(M115:P115)</f>
        <v>-1.75</v>
      </c>
      <c r="Z115" s="119" t="s">
        <v>107</v>
      </c>
      <c r="AA115" s="119">
        <f>AVERAGE(Q115:T115)</f>
        <v>57</v>
      </c>
      <c r="AB115" s="119" t="s">
        <v>328</v>
      </c>
      <c r="AC115" s="119">
        <f>AVERAGE(U115:X115)</f>
        <v>-21</v>
      </c>
      <c r="AD115" s="119" t="s">
        <v>107</v>
      </c>
      <c r="AE115" s="119">
        <f>AVERAGE(Y115,AA115,AC115)</f>
        <v>11.416666666666666</v>
      </c>
      <c r="AF115" s="119" t="s">
        <v>323</v>
      </c>
      <c r="AG115" s="119" t="s">
        <v>414</v>
      </c>
      <c r="AH115" s="121" t="s">
        <v>433</v>
      </c>
      <c r="AI115" s="121" t="s">
        <v>494</v>
      </c>
      <c r="AJ115" s="121" t="s">
        <v>728</v>
      </c>
      <c r="AK115" s="121" t="s">
        <v>608</v>
      </c>
      <c r="AL115" s="28"/>
    </row>
    <row r="116" spans="1:38" s="27" customFormat="1" ht="127.5" customHeight="1" x14ac:dyDescent="0.25">
      <c r="A116" s="105" t="s">
        <v>158</v>
      </c>
      <c r="B116" s="116" t="s">
        <v>151</v>
      </c>
      <c r="C116" s="116" t="s">
        <v>330</v>
      </c>
      <c r="D116" s="148" t="s">
        <v>604</v>
      </c>
      <c r="E116" s="116" t="s">
        <v>94</v>
      </c>
      <c r="F116" s="116" t="s">
        <v>98</v>
      </c>
      <c r="G116" s="116" t="s">
        <v>112</v>
      </c>
      <c r="H116" s="116" t="s">
        <v>157</v>
      </c>
      <c r="I116" s="116" t="s">
        <v>53</v>
      </c>
      <c r="J116" s="116" t="s">
        <v>266</v>
      </c>
      <c r="K116" s="116" t="s">
        <v>267</v>
      </c>
      <c r="L116" s="116">
        <v>2</v>
      </c>
      <c r="M116" s="119">
        <v>6</v>
      </c>
      <c r="N116" s="119">
        <v>10</v>
      </c>
      <c r="O116" s="119">
        <v>8</v>
      </c>
      <c r="P116" s="119">
        <v>6</v>
      </c>
      <c r="Q116" s="119">
        <v>5</v>
      </c>
      <c r="R116" s="119">
        <v>8</v>
      </c>
      <c r="S116" s="119">
        <v>10</v>
      </c>
      <c r="T116" s="119">
        <v>13</v>
      </c>
      <c r="U116" s="119">
        <v>18</v>
      </c>
      <c r="V116" s="119">
        <v>11</v>
      </c>
      <c r="W116" s="119">
        <v>7</v>
      </c>
      <c r="X116" s="119">
        <v>2</v>
      </c>
      <c r="Y116" s="124">
        <f>AVERAGE(M116:P116)</f>
        <v>7.5</v>
      </c>
      <c r="Z116" s="119" t="s">
        <v>107</v>
      </c>
      <c r="AA116" s="119">
        <f>AVERAGE(Q116:T116)</f>
        <v>9</v>
      </c>
      <c r="AB116" s="119" t="s">
        <v>107</v>
      </c>
      <c r="AC116" s="124">
        <f>AVERAGE(U116:X116)</f>
        <v>9.5</v>
      </c>
      <c r="AD116" s="119" t="s">
        <v>107</v>
      </c>
      <c r="AE116" s="124">
        <f>AVERAGE(Y116,AA116,AC116)</f>
        <v>8.6666666666666661</v>
      </c>
      <c r="AF116" s="119" t="s">
        <v>107</v>
      </c>
      <c r="AG116" s="119" t="s">
        <v>415</v>
      </c>
      <c r="AH116" s="149" t="s">
        <v>434</v>
      </c>
      <c r="AI116" s="148" t="s">
        <v>495</v>
      </c>
      <c r="AJ116" s="121" t="s">
        <v>729</v>
      </c>
      <c r="AK116" s="121" t="s">
        <v>608</v>
      </c>
      <c r="AL116" s="28"/>
    </row>
    <row r="117" spans="1:38" s="27" customFormat="1" ht="126" customHeight="1" x14ac:dyDescent="0.25">
      <c r="A117" s="105" t="s">
        <v>158</v>
      </c>
      <c r="B117" s="116" t="s">
        <v>151</v>
      </c>
      <c r="C117" s="116" t="s">
        <v>334</v>
      </c>
      <c r="D117" s="116" t="s">
        <v>464</v>
      </c>
      <c r="E117" s="116" t="s">
        <v>94</v>
      </c>
      <c r="F117" s="116" t="s">
        <v>98</v>
      </c>
      <c r="G117" s="116" t="s">
        <v>112</v>
      </c>
      <c r="H117" s="116" t="s">
        <v>132</v>
      </c>
      <c r="I117" s="116" t="s">
        <v>53</v>
      </c>
      <c r="J117" s="116" t="s">
        <v>54</v>
      </c>
      <c r="K117" s="116" t="s">
        <v>267</v>
      </c>
      <c r="L117" s="116">
        <v>1</v>
      </c>
      <c r="M117" s="119">
        <v>100</v>
      </c>
      <c r="N117" s="119">
        <v>100</v>
      </c>
      <c r="O117" s="119">
        <v>100</v>
      </c>
      <c r="P117" s="119">
        <v>100</v>
      </c>
      <c r="Q117" s="119">
        <v>100</v>
      </c>
      <c r="R117" s="119">
        <v>100</v>
      </c>
      <c r="S117" s="119">
        <v>100</v>
      </c>
      <c r="T117" s="119">
        <v>100</v>
      </c>
      <c r="U117" s="119">
        <v>100</v>
      </c>
      <c r="V117" s="119">
        <v>100</v>
      </c>
      <c r="W117" s="119">
        <v>100</v>
      </c>
      <c r="X117" s="119">
        <v>100</v>
      </c>
      <c r="Y117" s="119">
        <f>AVERAGE(M117:P117)</f>
        <v>100</v>
      </c>
      <c r="Z117" s="119" t="s">
        <v>107</v>
      </c>
      <c r="AA117" s="119">
        <f>AVERAGE(Q117:T117)</f>
        <v>100</v>
      </c>
      <c r="AB117" s="119" t="s">
        <v>107</v>
      </c>
      <c r="AC117" s="119">
        <f>AVERAGE(U117:X117)</f>
        <v>100</v>
      </c>
      <c r="AD117" s="119" t="s">
        <v>107</v>
      </c>
      <c r="AE117" s="119">
        <f>AVERAGE(Y117,AA117,AC117)</f>
        <v>100</v>
      </c>
      <c r="AF117" s="119" t="s">
        <v>107</v>
      </c>
      <c r="AG117" s="119" t="s">
        <v>337</v>
      </c>
      <c r="AH117" s="149" t="s">
        <v>435</v>
      </c>
      <c r="AI117" s="148" t="s">
        <v>496</v>
      </c>
      <c r="AJ117" s="121" t="s">
        <v>525</v>
      </c>
      <c r="AK117" s="121" t="s">
        <v>608</v>
      </c>
      <c r="AL117" s="28"/>
    </row>
    <row r="118" spans="1:38" s="27" customFormat="1" ht="113.25" customHeight="1" x14ac:dyDescent="0.25">
      <c r="A118" s="105" t="s">
        <v>158</v>
      </c>
      <c r="B118" s="116" t="s">
        <v>151</v>
      </c>
      <c r="C118" s="116" t="s">
        <v>416</v>
      </c>
      <c r="D118" s="116" t="s">
        <v>519</v>
      </c>
      <c r="E118" s="116" t="s">
        <v>94</v>
      </c>
      <c r="F118" s="116" t="s">
        <v>98</v>
      </c>
      <c r="G118" s="116" t="s">
        <v>112</v>
      </c>
      <c r="H118" s="116" t="s">
        <v>132</v>
      </c>
      <c r="I118" s="116" t="s">
        <v>53</v>
      </c>
      <c r="J118" s="116" t="s">
        <v>54</v>
      </c>
      <c r="K118" s="116" t="s">
        <v>55</v>
      </c>
      <c r="L118" s="116">
        <v>1</v>
      </c>
      <c r="M118" s="473">
        <v>100</v>
      </c>
      <c r="N118" s="474"/>
      <c r="O118" s="474"/>
      <c r="P118" s="474"/>
      <c r="Q118" s="474"/>
      <c r="R118" s="475"/>
      <c r="S118" s="473">
        <v>100</v>
      </c>
      <c r="T118" s="474"/>
      <c r="U118" s="474"/>
      <c r="V118" s="474"/>
      <c r="W118" s="474"/>
      <c r="X118" s="475"/>
      <c r="Y118" s="119"/>
      <c r="Z118" s="119"/>
      <c r="AA118" s="119">
        <f>M118</f>
        <v>100</v>
      </c>
      <c r="AB118" s="119" t="s">
        <v>107</v>
      </c>
      <c r="AC118" s="119">
        <v>100</v>
      </c>
      <c r="AD118" s="119" t="s">
        <v>107</v>
      </c>
      <c r="AE118" s="119">
        <f>AVERAGE(AA118,AC118)</f>
        <v>100</v>
      </c>
      <c r="AF118" s="119" t="s">
        <v>336</v>
      </c>
      <c r="AG118" s="119" t="s">
        <v>337</v>
      </c>
      <c r="AH118" s="149" t="s">
        <v>341</v>
      </c>
      <c r="AI118" s="148" t="s">
        <v>511</v>
      </c>
      <c r="AJ118" s="121" t="s">
        <v>730</v>
      </c>
      <c r="AK118" s="121" t="s">
        <v>608</v>
      </c>
      <c r="AL118" s="28"/>
    </row>
    <row r="119" spans="1:38" s="27" customFormat="1" ht="108" customHeight="1" x14ac:dyDescent="0.25">
      <c r="A119" s="105" t="s">
        <v>159</v>
      </c>
      <c r="B119" s="116" t="s">
        <v>151</v>
      </c>
      <c r="C119" s="116" t="s">
        <v>339</v>
      </c>
      <c r="D119" s="116" t="s">
        <v>463</v>
      </c>
      <c r="E119" s="116" t="s">
        <v>94</v>
      </c>
      <c r="F119" s="116" t="s">
        <v>98</v>
      </c>
      <c r="G119" s="116" t="s">
        <v>137</v>
      </c>
      <c r="H119" s="116" t="s">
        <v>160</v>
      </c>
      <c r="I119" s="116" t="s">
        <v>53</v>
      </c>
      <c r="J119" s="116" t="s">
        <v>99</v>
      </c>
      <c r="K119" s="116" t="s">
        <v>106</v>
      </c>
      <c r="L119" s="116">
        <v>1</v>
      </c>
      <c r="M119" s="473">
        <v>100</v>
      </c>
      <c r="N119" s="474"/>
      <c r="O119" s="475"/>
      <c r="P119" s="473">
        <v>100</v>
      </c>
      <c r="Q119" s="474"/>
      <c r="R119" s="475"/>
      <c r="S119" s="181">
        <v>100</v>
      </c>
      <c r="T119" s="182"/>
      <c r="U119" s="183"/>
      <c r="V119" s="181">
        <v>100</v>
      </c>
      <c r="W119" s="182"/>
      <c r="X119" s="183"/>
      <c r="Y119" s="119">
        <f>M119</f>
        <v>100</v>
      </c>
      <c r="Z119" s="119" t="s">
        <v>107</v>
      </c>
      <c r="AA119" s="119">
        <f>P119</f>
        <v>100</v>
      </c>
      <c r="AB119" s="119" t="s">
        <v>107</v>
      </c>
      <c r="AC119" s="124">
        <f>AVERAGE(S119:X119)</f>
        <v>100</v>
      </c>
      <c r="AD119" s="119" t="s">
        <v>336</v>
      </c>
      <c r="AE119" s="124">
        <f>AVERAGE(Y119,AA119,AC119)</f>
        <v>100</v>
      </c>
      <c r="AF119" s="119" t="s">
        <v>107</v>
      </c>
      <c r="AG119" s="119" t="s">
        <v>342</v>
      </c>
      <c r="AH119" s="149" t="s">
        <v>451</v>
      </c>
      <c r="AI119" s="148" t="s">
        <v>512</v>
      </c>
      <c r="AJ119" s="121" t="s">
        <v>731</v>
      </c>
      <c r="AK119" s="121" t="s">
        <v>608</v>
      </c>
      <c r="AL119" s="28"/>
    </row>
    <row r="120" spans="1:38" s="27" customFormat="1" ht="106.5" customHeight="1" x14ac:dyDescent="0.25">
      <c r="A120" s="105" t="s">
        <v>159</v>
      </c>
      <c r="B120" s="116" t="s">
        <v>151</v>
      </c>
      <c r="C120" s="116" t="s">
        <v>344</v>
      </c>
      <c r="D120" s="116" t="s">
        <v>462</v>
      </c>
      <c r="E120" s="116" t="s">
        <v>94</v>
      </c>
      <c r="F120" s="116" t="s">
        <v>98</v>
      </c>
      <c r="G120" s="116" t="s">
        <v>112</v>
      </c>
      <c r="H120" s="116" t="s">
        <v>346</v>
      </c>
      <c r="I120" s="116" t="s">
        <v>53</v>
      </c>
      <c r="J120" s="116" t="s">
        <v>300</v>
      </c>
      <c r="K120" s="116" t="s">
        <v>106</v>
      </c>
      <c r="L120" s="116">
        <v>1</v>
      </c>
      <c r="M120" s="473">
        <v>97</v>
      </c>
      <c r="N120" s="474"/>
      <c r="O120" s="475"/>
      <c r="P120" s="473">
        <v>98</v>
      </c>
      <c r="Q120" s="474"/>
      <c r="R120" s="475"/>
      <c r="S120" s="150">
        <v>89</v>
      </c>
      <c r="T120" s="151"/>
      <c r="U120" s="152"/>
      <c r="V120" s="181">
        <v>83</v>
      </c>
      <c r="W120" s="182"/>
      <c r="X120" s="183"/>
      <c r="Y120" s="119">
        <f>M120</f>
        <v>97</v>
      </c>
      <c r="Z120" s="119" t="s">
        <v>107</v>
      </c>
      <c r="AA120" s="124">
        <f>P120</f>
        <v>98</v>
      </c>
      <c r="AB120" s="119" t="s">
        <v>107</v>
      </c>
      <c r="AC120" s="124">
        <f>AVERAGE(S120:X120)</f>
        <v>86</v>
      </c>
      <c r="AD120" s="119" t="s">
        <v>323</v>
      </c>
      <c r="AE120" s="124">
        <f>AVERAGE(Y120,AA120,AC120)</f>
        <v>93.666666666666671</v>
      </c>
      <c r="AF120" s="119" t="s">
        <v>323</v>
      </c>
      <c r="AG120" s="119" t="s">
        <v>347</v>
      </c>
      <c r="AH120" s="149" t="s">
        <v>452</v>
      </c>
      <c r="AI120" s="148" t="s">
        <v>513</v>
      </c>
      <c r="AJ120" s="121" t="s">
        <v>732</v>
      </c>
      <c r="AK120" s="121" t="s">
        <v>652</v>
      </c>
      <c r="AL120" s="28"/>
    </row>
    <row r="121" spans="1:38" s="27" customFormat="1" ht="123" customHeight="1" x14ac:dyDescent="0.25">
      <c r="A121" s="105" t="s">
        <v>159</v>
      </c>
      <c r="B121" s="116" t="s">
        <v>151</v>
      </c>
      <c r="C121" s="116" t="s">
        <v>417</v>
      </c>
      <c r="D121" s="148" t="s">
        <v>653</v>
      </c>
      <c r="E121" s="116" t="s">
        <v>94</v>
      </c>
      <c r="F121" s="116" t="s">
        <v>98</v>
      </c>
      <c r="G121" s="116" t="s">
        <v>137</v>
      </c>
      <c r="H121" s="116" t="s">
        <v>160</v>
      </c>
      <c r="I121" s="116" t="s">
        <v>418</v>
      </c>
      <c r="J121" s="116" t="s">
        <v>54</v>
      </c>
      <c r="K121" s="116" t="s">
        <v>64</v>
      </c>
      <c r="L121" s="116">
        <v>1</v>
      </c>
      <c r="M121" s="473">
        <v>100</v>
      </c>
      <c r="N121" s="474"/>
      <c r="O121" s="474"/>
      <c r="P121" s="474"/>
      <c r="Q121" s="474"/>
      <c r="R121" s="474"/>
      <c r="S121" s="474"/>
      <c r="T121" s="474"/>
      <c r="U121" s="474"/>
      <c r="V121" s="474"/>
      <c r="W121" s="474"/>
      <c r="X121" s="475"/>
      <c r="Y121" s="119"/>
      <c r="Z121" s="119"/>
      <c r="AA121" s="119"/>
      <c r="AB121" s="119"/>
      <c r="AC121" s="119">
        <f>+M121</f>
        <v>100</v>
      </c>
      <c r="AD121" s="119" t="s">
        <v>107</v>
      </c>
      <c r="AE121" s="119">
        <f>+AC121</f>
        <v>100</v>
      </c>
      <c r="AF121" s="119" t="s">
        <v>336</v>
      </c>
      <c r="AG121" s="119" t="s">
        <v>547</v>
      </c>
      <c r="AH121" s="149"/>
      <c r="AI121" s="148"/>
      <c r="AJ121" s="121" t="s">
        <v>733</v>
      </c>
      <c r="AK121" s="121" t="s">
        <v>608</v>
      </c>
      <c r="AL121" s="28"/>
    </row>
    <row r="122" spans="1:38" s="27" customFormat="1" ht="123" customHeight="1" x14ac:dyDescent="0.25">
      <c r="A122" s="105" t="s">
        <v>159</v>
      </c>
      <c r="B122" s="116" t="s">
        <v>151</v>
      </c>
      <c r="C122" s="116" t="s">
        <v>520</v>
      </c>
      <c r="D122" s="116" t="s">
        <v>654</v>
      </c>
      <c r="E122" s="116" t="s">
        <v>94</v>
      </c>
      <c r="F122" s="116" t="s">
        <v>98</v>
      </c>
      <c r="G122" s="116" t="s">
        <v>112</v>
      </c>
      <c r="H122" s="116" t="s">
        <v>346</v>
      </c>
      <c r="I122" s="116" t="s">
        <v>53</v>
      </c>
      <c r="J122" s="116" t="s">
        <v>99</v>
      </c>
      <c r="K122" s="116" t="s">
        <v>106</v>
      </c>
      <c r="L122" s="116">
        <v>1</v>
      </c>
      <c r="M122" s="473" t="s">
        <v>341</v>
      </c>
      <c r="N122" s="474"/>
      <c r="O122" s="475"/>
      <c r="P122" s="473" t="s">
        <v>341</v>
      </c>
      <c r="Q122" s="474"/>
      <c r="R122" s="475"/>
      <c r="S122" s="473" t="s">
        <v>341</v>
      </c>
      <c r="T122" s="474"/>
      <c r="U122" s="475"/>
      <c r="V122" s="473">
        <v>98</v>
      </c>
      <c r="W122" s="474"/>
      <c r="X122" s="475"/>
      <c r="Y122" s="119"/>
      <c r="Z122" s="119"/>
      <c r="AA122" s="119"/>
      <c r="AB122" s="119"/>
      <c r="AC122" s="119">
        <f>V122</f>
        <v>98</v>
      </c>
      <c r="AD122" s="119" t="s">
        <v>107</v>
      </c>
      <c r="AE122" s="119">
        <f>+AC122</f>
        <v>98</v>
      </c>
      <c r="AF122" s="119" t="s">
        <v>107</v>
      </c>
      <c r="AG122" s="119" t="s">
        <v>521</v>
      </c>
      <c r="AH122" s="149"/>
      <c r="AI122" s="148"/>
      <c r="AJ122" s="121" t="s">
        <v>548</v>
      </c>
      <c r="AK122" s="121" t="s">
        <v>608</v>
      </c>
      <c r="AL122" s="28"/>
    </row>
    <row r="123" spans="1:38" s="27" customFormat="1" ht="107.25" customHeight="1" x14ac:dyDescent="0.25">
      <c r="A123" s="105" t="s">
        <v>407</v>
      </c>
      <c r="B123" s="116" t="s">
        <v>164</v>
      </c>
      <c r="C123" s="116" t="s">
        <v>419</v>
      </c>
      <c r="D123" s="116" t="s">
        <v>605</v>
      </c>
      <c r="E123" s="116" t="s">
        <v>94</v>
      </c>
      <c r="F123" s="116" t="s">
        <v>98</v>
      </c>
      <c r="G123" s="116" t="s">
        <v>165</v>
      </c>
      <c r="H123" s="116" t="s">
        <v>165</v>
      </c>
      <c r="I123" s="116" t="s">
        <v>53</v>
      </c>
      <c r="J123" s="116" t="s">
        <v>54</v>
      </c>
      <c r="K123" s="116" t="s">
        <v>121</v>
      </c>
      <c r="L123" s="116">
        <v>1</v>
      </c>
      <c r="M123" s="473">
        <v>97</v>
      </c>
      <c r="N123" s="474"/>
      <c r="O123" s="474"/>
      <c r="P123" s="475"/>
      <c r="Q123" s="473">
        <v>94</v>
      </c>
      <c r="R123" s="474"/>
      <c r="S123" s="474"/>
      <c r="T123" s="475"/>
      <c r="U123" s="473">
        <v>98</v>
      </c>
      <c r="V123" s="474"/>
      <c r="W123" s="474"/>
      <c r="X123" s="475"/>
      <c r="Y123" s="119">
        <f>AVERAGE(M123:P123)</f>
        <v>97</v>
      </c>
      <c r="Z123" s="119" t="s">
        <v>107</v>
      </c>
      <c r="AA123" s="119">
        <f>AVERAGE(Q123)</f>
        <v>94</v>
      </c>
      <c r="AB123" s="119" t="s">
        <v>107</v>
      </c>
      <c r="AC123" s="119">
        <f>+U123</f>
        <v>98</v>
      </c>
      <c r="AD123" s="119" t="s">
        <v>107</v>
      </c>
      <c r="AE123" s="119">
        <f>+U123</f>
        <v>98</v>
      </c>
      <c r="AF123" s="119" t="s">
        <v>107</v>
      </c>
      <c r="AG123" s="119" t="s">
        <v>337</v>
      </c>
      <c r="AH123" s="121" t="s">
        <v>427</v>
      </c>
      <c r="AI123" s="121" t="s">
        <v>514</v>
      </c>
      <c r="AJ123" s="121" t="s">
        <v>734</v>
      </c>
      <c r="AK123" s="121" t="s">
        <v>608</v>
      </c>
      <c r="AL123" s="28"/>
    </row>
    <row r="124" spans="1:38" s="27" customFormat="1" ht="116.25" customHeight="1" x14ac:dyDescent="0.25">
      <c r="A124" s="105" t="s">
        <v>407</v>
      </c>
      <c r="B124" s="116" t="s">
        <v>164</v>
      </c>
      <c r="C124" s="116" t="s">
        <v>358</v>
      </c>
      <c r="D124" s="116" t="s">
        <v>461</v>
      </c>
      <c r="E124" s="116" t="s">
        <v>94</v>
      </c>
      <c r="F124" s="116" t="s">
        <v>98</v>
      </c>
      <c r="G124" s="116" t="s">
        <v>165</v>
      </c>
      <c r="H124" s="116" t="s">
        <v>165</v>
      </c>
      <c r="I124" s="116" t="s">
        <v>53</v>
      </c>
      <c r="J124" s="116" t="s">
        <v>300</v>
      </c>
      <c r="K124" s="116" t="s">
        <v>121</v>
      </c>
      <c r="L124" s="116">
        <v>1</v>
      </c>
      <c r="M124" s="473">
        <v>100</v>
      </c>
      <c r="N124" s="474"/>
      <c r="O124" s="474"/>
      <c r="P124" s="475"/>
      <c r="Q124" s="473">
        <v>100</v>
      </c>
      <c r="R124" s="474"/>
      <c r="S124" s="474"/>
      <c r="T124" s="475"/>
      <c r="U124" s="473">
        <v>100</v>
      </c>
      <c r="V124" s="474"/>
      <c r="W124" s="474"/>
      <c r="X124" s="475"/>
      <c r="Y124" s="119">
        <f>AVERAGE(M124:P124)</f>
        <v>100</v>
      </c>
      <c r="Z124" s="119" t="s">
        <v>107</v>
      </c>
      <c r="AA124" s="119">
        <f>AVERAGE(Q124)</f>
        <v>100</v>
      </c>
      <c r="AB124" s="119" t="s">
        <v>107</v>
      </c>
      <c r="AC124" s="119">
        <f>+U124</f>
        <v>100</v>
      </c>
      <c r="AD124" s="119" t="s">
        <v>107</v>
      </c>
      <c r="AE124" s="119">
        <f>AVERAGE(Y124,AA124,AC124)</f>
        <v>100</v>
      </c>
      <c r="AF124" s="119" t="s">
        <v>107</v>
      </c>
      <c r="AG124" s="119" t="s">
        <v>361</v>
      </c>
      <c r="AH124" s="121" t="s">
        <v>426</v>
      </c>
      <c r="AI124" s="121" t="s">
        <v>484</v>
      </c>
      <c r="AJ124" s="121" t="s">
        <v>565</v>
      </c>
      <c r="AK124" s="121" t="s">
        <v>608</v>
      </c>
      <c r="AL124" s="28"/>
    </row>
    <row r="125" spans="1:38" s="27" customFormat="1" ht="195" customHeight="1" x14ac:dyDescent="0.2">
      <c r="A125" s="105" t="s">
        <v>407</v>
      </c>
      <c r="B125" s="116" t="s">
        <v>164</v>
      </c>
      <c r="C125" s="116" t="s">
        <v>423</v>
      </c>
      <c r="D125" s="148" t="s">
        <v>606</v>
      </c>
      <c r="E125" s="116" t="s">
        <v>94</v>
      </c>
      <c r="F125" s="116" t="s">
        <v>98</v>
      </c>
      <c r="G125" s="116" t="s">
        <v>165</v>
      </c>
      <c r="H125" s="116" t="s">
        <v>165</v>
      </c>
      <c r="I125" s="116" t="s">
        <v>53</v>
      </c>
      <c r="J125" s="116" t="s">
        <v>300</v>
      </c>
      <c r="K125" s="116" t="s">
        <v>64</v>
      </c>
      <c r="L125" s="116">
        <v>1</v>
      </c>
      <c r="M125" s="473">
        <v>80</v>
      </c>
      <c r="N125" s="474"/>
      <c r="O125" s="474"/>
      <c r="P125" s="474"/>
      <c r="Q125" s="474"/>
      <c r="R125" s="474"/>
      <c r="S125" s="474"/>
      <c r="T125" s="474"/>
      <c r="U125" s="474"/>
      <c r="V125" s="474"/>
      <c r="W125" s="474"/>
      <c r="X125" s="475"/>
      <c r="Y125" s="119"/>
      <c r="Z125" s="119"/>
      <c r="AA125" s="119"/>
      <c r="AB125" s="119"/>
      <c r="AC125" s="119">
        <f>+M125</f>
        <v>80</v>
      </c>
      <c r="AD125" s="119" t="s">
        <v>323</v>
      </c>
      <c r="AE125" s="119">
        <f>+M125</f>
        <v>80</v>
      </c>
      <c r="AF125" s="119" t="s">
        <v>323</v>
      </c>
      <c r="AG125" s="119" t="s">
        <v>361</v>
      </c>
      <c r="AH125" s="153"/>
      <c r="AI125" s="154"/>
      <c r="AJ125" s="121" t="s">
        <v>566</v>
      </c>
      <c r="AK125" s="121" t="s">
        <v>652</v>
      </c>
      <c r="AL125" s="28"/>
    </row>
    <row r="126" spans="1:38" s="27" customFormat="1" ht="116.25" customHeight="1" x14ac:dyDescent="0.2">
      <c r="A126" s="105" t="s">
        <v>407</v>
      </c>
      <c r="B126" s="116" t="s">
        <v>164</v>
      </c>
      <c r="C126" s="116" t="s">
        <v>424</v>
      </c>
      <c r="D126" s="116" t="s">
        <v>425</v>
      </c>
      <c r="E126" s="116" t="s">
        <v>94</v>
      </c>
      <c r="F126" s="116" t="s">
        <v>98</v>
      </c>
      <c r="G126" s="116" t="s">
        <v>165</v>
      </c>
      <c r="H126" s="116" t="s">
        <v>165</v>
      </c>
      <c r="I126" s="116" t="s">
        <v>53</v>
      </c>
      <c r="J126" s="116" t="s">
        <v>300</v>
      </c>
      <c r="K126" s="116" t="s">
        <v>64</v>
      </c>
      <c r="L126" s="116">
        <v>1</v>
      </c>
      <c r="M126" s="473">
        <v>100</v>
      </c>
      <c r="N126" s="474"/>
      <c r="O126" s="474"/>
      <c r="P126" s="474"/>
      <c r="Q126" s="474"/>
      <c r="R126" s="474"/>
      <c r="S126" s="474"/>
      <c r="T126" s="474"/>
      <c r="U126" s="474"/>
      <c r="V126" s="474"/>
      <c r="W126" s="474"/>
      <c r="X126" s="475"/>
      <c r="Y126" s="119"/>
      <c r="Z126" s="119"/>
      <c r="AA126" s="119"/>
      <c r="AB126" s="119"/>
      <c r="AC126" s="119">
        <f>+M126</f>
        <v>100</v>
      </c>
      <c r="AD126" s="119" t="s">
        <v>336</v>
      </c>
      <c r="AE126" s="119">
        <f>+M126</f>
        <v>100</v>
      </c>
      <c r="AF126" s="119" t="s">
        <v>336</v>
      </c>
      <c r="AG126" s="119" t="s">
        <v>337</v>
      </c>
      <c r="AH126" s="153"/>
      <c r="AI126" s="155"/>
      <c r="AJ126" s="121" t="s">
        <v>567</v>
      </c>
      <c r="AK126" s="121" t="s">
        <v>608</v>
      </c>
      <c r="AL126" s="28"/>
    </row>
    <row r="127" spans="1:38" s="27" customFormat="1" ht="84.75" customHeight="1" x14ac:dyDescent="0.25">
      <c r="A127" s="20"/>
      <c r="B127" s="21"/>
      <c r="D127" s="37"/>
      <c r="E127" s="47"/>
      <c r="F127" s="21"/>
      <c r="J127" s="21"/>
      <c r="K127" s="21"/>
      <c r="L127" s="21"/>
      <c r="M127" s="21"/>
      <c r="N127" s="21"/>
      <c r="O127" s="21"/>
      <c r="P127" s="21"/>
      <c r="Q127" s="21"/>
      <c r="R127" s="21"/>
      <c r="S127" s="21"/>
      <c r="T127" s="21"/>
      <c r="U127" s="21"/>
      <c r="V127" s="21"/>
      <c r="W127" s="21"/>
      <c r="X127" s="21"/>
      <c r="Y127" s="21"/>
      <c r="Z127" s="21"/>
      <c r="AA127" s="21"/>
      <c r="AC127" s="21"/>
      <c r="AE127" s="21"/>
      <c r="AJ127" s="95"/>
      <c r="AK127" s="95"/>
    </row>
    <row r="128" spans="1:38" s="27" customFormat="1" ht="84.75" customHeight="1" x14ac:dyDescent="0.25">
      <c r="A128" s="20"/>
      <c r="B128" s="21"/>
      <c r="D128" s="37"/>
      <c r="E128" s="47"/>
      <c r="F128" s="21"/>
      <c r="J128" s="21"/>
      <c r="K128" s="21"/>
      <c r="L128" s="21"/>
      <c r="M128" s="21"/>
      <c r="N128" s="21"/>
      <c r="O128" s="21"/>
      <c r="P128" s="21"/>
      <c r="Q128" s="21"/>
      <c r="R128" s="21"/>
      <c r="S128" s="21"/>
      <c r="T128" s="21"/>
      <c r="U128" s="21"/>
      <c r="V128" s="21"/>
      <c r="W128" s="21"/>
      <c r="X128" s="21"/>
      <c r="Y128" s="21"/>
      <c r="Z128" s="21"/>
      <c r="AA128" s="21"/>
      <c r="AC128" s="21"/>
      <c r="AE128" s="21"/>
      <c r="AJ128" s="95"/>
      <c r="AK128" s="95"/>
    </row>
    <row r="129" spans="1:37" s="27" customFormat="1" ht="84.75" customHeight="1" x14ac:dyDescent="0.25">
      <c r="A129" s="20"/>
      <c r="B129" s="21"/>
      <c r="D129" s="37"/>
      <c r="E129" s="47"/>
      <c r="F129" s="21"/>
      <c r="J129" s="21"/>
      <c r="K129" s="21"/>
      <c r="L129" s="21"/>
      <c r="M129" s="21"/>
      <c r="N129" s="21"/>
      <c r="O129" s="21"/>
      <c r="P129" s="21"/>
      <c r="Q129" s="21"/>
      <c r="R129" s="21"/>
      <c r="S129" s="21"/>
      <c r="T129" s="21"/>
      <c r="U129" s="21"/>
      <c r="V129" s="21"/>
      <c r="W129" s="21"/>
      <c r="X129" s="21"/>
      <c r="Y129" s="21"/>
      <c r="Z129" s="21"/>
      <c r="AA129" s="21"/>
      <c r="AC129" s="21"/>
      <c r="AE129" s="21"/>
      <c r="AJ129" s="95"/>
      <c r="AK129" s="95"/>
    </row>
    <row r="130" spans="1:37" s="27" customFormat="1" ht="84.75" customHeight="1" x14ac:dyDescent="0.25">
      <c r="A130" s="20"/>
      <c r="B130" s="21"/>
      <c r="D130" s="37"/>
      <c r="E130" s="47"/>
      <c r="F130" s="21"/>
      <c r="J130" s="21"/>
      <c r="K130" s="21"/>
      <c r="L130" s="21"/>
      <c r="M130" s="21"/>
      <c r="N130" s="21"/>
      <c r="O130" s="21"/>
      <c r="P130" s="21"/>
      <c r="Q130" s="21"/>
      <c r="R130" s="21"/>
      <c r="S130" s="21"/>
      <c r="T130" s="21"/>
      <c r="U130" s="21"/>
      <c r="V130" s="21"/>
      <c r="W130" s="21"/>
      <c r="X130" s="21"/>
      <c r="Y130" s="21"/>
      <c r="Z130" s="21"/>
      <c r="AA130" s="21"/>
      <c r="AC130" s="21"/>
      <c r="AE130" s="21"/>
      <c r="AJ130" s="95"/>
      <c r="AK130" s="95"/>
    </row>
    <row r="131" spans="1:37" s="27" customFormat="1" ht="84.75" customHeight="1" x14ac:dyDescent="0.25">
      <c r="A131" s="20"/>
      <c r="B131" s="21"/>
      <c r="D131" s="37"/>
      <c r="E131" s="47"/>
      <c r="F131" s="21"/>
      <c r="J131" s="21"/>
      <c r="K131" s="21"/>
      <c r="L131" s="21"/>
      <c r="M131" s="21"/>
      <c r="N131" s="21"/>
      <c r="O131" s="21"/>
      <c r="P131" s="21"/>
      <c r="Q131" s="21"/>
      <c r="R131" s="21"/>
      <c r="S131" s="21"/>
      <c r="T131" s="21"/>
      <c r="U131" s="21"/>
      <c r="V131" s="21"/>
      <c r="W131" s="21"/>
      <c r="X131" s="21"/>
      <c r="Y131" s="21"/>
      <c r="Z131" s="21"/>
      <c r="AA131" s="21"/>
      <c r="AC131" s="21"/>
      <c r="AE131" s="21"/>
      <c r="AJ131" s="95"/>
      <c r="AK131" s="95"/>
    </row>
    <row r="132" spans="1:37" s="27" customFormat="1" ht="84.75" customHeight="1" x14ac:dyDescent="0.25">
      <c r="A132" s="20"/>
      <c r="B132" s="21"/>
      <c r="D132" s="37"/>
      <c r="E132" s="47"/>
      <c r="F132" s="21"/>
      <c r="J132" s="21"/>
      <c r="K132" s="21"/>
      <c r="L132" s="21"/>
      <c r="M132" s="21"/>
      <c r="N132" s="21"/>
      <c r="O132" s="21"/>
      <c r="P132" s="21"/>
      <c r="Q132" s="21"/>
      <c r="R132" s="21"/>
      <c r="S132" s="21"/>
      <c r="T132" s="21"/>
      <c r="U132" s="21"/>
      <c r="V132" s="21"/>
      <c r="W132" s="21"/>
      <c r="X132" s="21"/>
      <c r="Y132" s="21"/>
      <c r="Z132" s="21"/>
      <c r="AA132" s="21"/>
      <c r="AC132" s="21"/>
      <c r="AE132" s="21"/>
      <c r="AJ132" s="95"/>
      <c r="AK132" s="95"/>
    </row>
    <row r="133" spans="1:37" s="27" customFormat="1" ht="84.75" customHeight="1" x14ac:dyDescent="0.25">
      <c r="A133" s="20"/>
      <c r="B133" s="21"/>
      <c r="D133" s="37"/>
      <c r="E133" s="47"/>
      <c r="F133" s="21"/>
      <c r="J133" s="21"/>
      <c r="K133" s="21"/>
      <c r="L133" s="21"/>
      <c r="M133" s="21"/>
      <c r="N133" s="21"/>
      <c r="O133" s="21"/>
      <c r="P133" s="21"/>
      <c r="Q133" s="21"/>
      <c r="R133" s="21"/>
      <c r="S133" s="21"/>
      <c r="T133" s="21"/>
      <c r="U133" s="21"/>
      <c r="V133" s="21"/>
      <c r="W133" s="21"/>
      <c r="X133" s="21"/>
      <c r="Y133" s="21"/>
      <c r="Z133" s="21"/>
      <c r="AA133" s="21"/>
      <c r="AC133" s="21"/>
      <c r="AE133" s="21"/>
      <c r="AJ133" s="95"/>
      <c r="AK133" s="95"/>
    </row>
    <row r="134" spans="1:37" s="27" customFormat="1" ht="84.75" customHeight="1" x14ac:dyDescent="0.25">
      <c r="A134" s="20"/>
      <c r="B134" s="21"/>
      <c r="D134" s="37"/>
      <c r="E134" s="47"/>
      <c r="F134" s="21"/>
      <c r="J134" s="21"/>
      <c r="K134" s="21"/>
      <c r="L134" s="21"/>
      <c r="M134" s="21"/>
      <c r="N134" s="21"/>
      <c r="O134" s="21"/>
      <c r="P134" s="21"/>
      <c r="Q134" s="21"/>
      <c r="R134" s="21"/>
      <c r="S134" s="21"/>
      <c r="T134" s="21"/>
      <c r="U134" s="21"/>
      <c r="V134" s="21"/>
      <c r="W134" s="21"/>
      <c r="X134" s="21"/>
      <c r="Y134" s="21"/>
      <c r="Z134" s="21"/>
      <c r="AA134" s="21"/>
      <c r="AC134" s="21"/>
      <c r="AE134" s="21"/>
      <c r="AJ134" s="95"/>
      <c r="AK134" s="95"/>
    </row>
    <row r="135" spans="1:37" s="27" customFormat="1" ht="84.75" customHeight="1" x14ac:dyDescent="0.25">
      <c r="A135" s="20"/>
      <c r="B135" s="21"/>
      <c r="D135" s="37"/>
      <c r="E135" s="47"/>
      <c r="F135" s="21"/>
      <c r="J135" s="21"/>
      <c r="K135" s="21"/>
      <c r="L135" s="21"/>
      <c r="M135" s="21"/>
      <c r="N135" s="21"/>
      <c r="O135" s="21"/>
      <c r="P135" s="21"/>
      <c r="Q135" s="21"/>
      <c r="R135" s="21"/>
      <c r="S135" s="21"/>
      <c r="T135" s="21"/>
      <c r="U135" s="21"/>
      <c r="V135" s="21"/>
      <c r="W135" s="21"/>
      <c r="X135" s="21"/>
      <c r="Y135" s="21"/>
      <c r="Z135" s="21"/>
      <c r="AA135" s="21"/>
      <c r="AC135" s="21"/>
      <c r="AE135" s="21"/>
      <c r="AJ135" s="95"/>
      <c r="AK135" s="95"/>
    </row>
    <row r="136" spans="1:37" s="27" customFormat="1" ht="84.75" customHeight="1" x14ac:dyDescent="0.25">
      <c r="A136" s="20"/>
      <c r="B136" s="21"/>
      <c r="D136" s="37"/>
      <c r="E136" s="47"/>
      <c r="F136" s="21"/>
      <c r="J136" s="21"/>
      <c r="K136" s="21"/>
      <c r="L136" s="21"/>
      <c r="M136" s="21"/>
      <c r="N136" s="21"/>
      <c r="O136" s="21"/>
      <c r="P136" s="21"/>
      <c r="Q136" s="21"/>
      <c r="R136" s="21"/>
      <c r="S136" s="21"/>
      <c r="T136" s="21"/>
      <c r="U136" s="21"/>
      <c r="V136" s="21"/>
      <c r="W136" s="21"/>
      <c r="X136" s="21"/>
      <c r="Y136" s="21"/>
      <c r="Z136" s="21"/>
      <c r="AA136" s="21"/>
      <c r="AC136" s="21"/>
      <c r="AE136" s="21"/>
      <c r="AJ136" s="95"/>
      <c r="AK136" s="95"/>
    </row>
    <row r="137" spans="1:37" s="27" customFormat="1" ht="84.75" customHeight="1" x14ac:dyDescent="0.25">
      <c r="A137" s="20"/>
      <c r="B137" s="21"/>
      <c r="D137" s="37"/>
      <c r="E137" s="47"/>
      <c r="F137" s="21"/>
      <c r="J137" s="21"/>
      <c r="K137" s="21"/>
      <c r="L137" s="21"/>
      <c r="M137" s="21"/>
      <c r="N137" s="21"/>
      <c r="O137" s="21"/>
      <c r="P137" s="21"/>
      <c r="Q137" s="21"/>
      <c r="R137" s="21"/>
      <c r="S137" s="21"/>
      <c r="T137" s="21"/>
      <c r="U137" s="21"/>
      <c r="V137" s="21"/>
      <c r="W137" s="21"/>
      <c r="X137" s="21"/>
      <c r="Y137" s="21"/>
      <c r="Z137" s="21"/>
      <c r="AA137" s="21"/>
      <c r="AC137" s="21"/>
      <c r="AE137" s="21"/>
      <c r="AJ137" s="95"/>
      <c r="AK137" s="95"/>
    </row>
    <row r="138" spans="1:37" s="27" customFormat="1" ht="84.75" customHeight="1" x14ac:dyDescent="0.25">
      <c r="A138" s="20"/>
      <c r="B138" s="21"/>
      <c r="D138" s="37"/>
      <c r="E138" s="47"/>
      <c r="F138" s="21"/>
      <c r="J138" s="21"/>
      <c r="K138" s="21"/>
      <c r="L138" s="21"/>
      <c r="M138" s="21"/>
      <c r="N138" s="21"/>
      <c r="O138" s="21"/>
      <c r="P138" s="21"/>
      <c r="Q138" s="21"/>
      <c r="R138" s="21"/>
      <c r="S138" s="21"/>
      <c r="T138" s="21"/>
      <c r="U138" s="21"/>
      <c r="V138" s="21"/>
      <c r="W138" s="21"/>
      <c r="X138" s="21"/>
      <c r="Y138" s="21"/>
      <c r="Z138" s="21"/>
      <c r="AA138" s="21"/>
      <c r="AC138" s="21"/>
      <c r="AE138" s="21"/>
      <c r="AJ138" s="95"/>
      <c r="AK138" s="95"/>
    </row>
    <row r="139" spans="1:37" s="27" customFormat="1" ht="84.75" customHeight="1" x14ac:dyDescent="0.25">
      <c r="A139" s="20"/>
      <c r="B139" s="21"/>
      <c r="D139" s="37"/>
      <c r="E139" s="47"/>
      <c r="F139" s="21"/>
      <c r="J139" s="21"/>
      <c r="K139" s="21"/>
      <c r="L139" s="21"/>
      <c r="M139" s="21"/>
      <c r="N139" s="21"/>
      <c r="O139" s="21"/>
      <c r="P139" s="21"/>
      <c r="Q139" s="21"/>
      <c r="R139" s="21"/>
      <c r="S139" s="21"/>
      <c r="T139" s="21"/>
      <c r="U139" s="21"/>
      <c r="V139" s="21"/>
      <c r="W139" s="21"/>
      <c r="X139" s="21"/>
      <c r="Y139" s="21"/>
      <c r="Z139" s="21"/>
      <c r="AA139" s="21"/>
      <c r="AC139" s="21"/>
      <c r="AE139" s="21"/>
      <c r="AJ139" s="95"/>
      <c r="AK139" s="95"/>
    </row>
    <row r="140" spans="1:37" s="27" customFormat="1" ht="84.75" customHeight="1" x14ac:dyDescent="0.25">
      <c r="A140" s="20"/>
      <c r="B140" s="21"/>
      <c r="D140" s="37"/>
      <c r="E140" s="47"/>
      <c r="F140" s="21"/>
      <c r="J140" s="21"/>
      <c r="K140" s="21"/>
      <c r="L140" s="21"/>
      <c r="M140" s="21"/>
      <c r="N140" s="21"/>
      <c r="O140" s="21"/>
      <c r="P140" s="21"/>
      <c r="Q140" s="21"/>
      <c r="R140" s="21"/>
      <c r="S140" s="21"/>
      <c r="T140" s="21"/>
      <c r="U140" s="21"/>
      <c r="V140" s="21"/>
      <c r="W140" s="21"/>
      <c r="X140" s="21"/>
      <c r="Y140" s="21"/>
      <c r="Z140" s="21"/>
      <c r="AA140" s="21"/>
      <c r="AC140" s="21"/>
      <c r="AE140" s="21"/>
      <c r="AJ140" s="95"/>
      <c r="AK140" s="95"/>
    </row>
    <row r="141" spans="1:37" s="27" customFormat="1" ht="84.75" customHeight="1" x14ac:dyDescent="0.25">
      <c r="A141" s="20"/>
      <c r="B141" s="21"/>
      <c r="D141" s="37"/>
      <c r="E141" s="47"/>
      <c r="F141" s="21"/>
      <c r="J141" s="21"/>
      <c r="K141" s="21"/>
      <c r="L141" s="21"/>
      <c r="M141" s="21"/>
      <c r="N141" s="21"/>
      <c r="O141" s="21"/>
      <c r="P141" s="21"/>
      <c r="Q141" s="21"/>
      <c r="R141" s="21"/>
      <c r="S141" s="21"/>
      <c r="T141" s="21"/>
      <c r="U141" s="21"/>
      <c r="V141" s="21"/>
      <c r="W141" s="21"/>
      <c r="X141" s="21"/>
      <c r="Y141" s="21"/>
      <c r="Z141" s="21"/>
      <c r="AA141" s="21"/>
      <c r="AC141" s="21"/>
      <c r="AE141" s="21"/>
      <c r="AJ141" s="95"/>
      <c r="AK141" s="95"/>
    </row>
    <row r="142" spans="1:37" s="27" customFormat="1" ht="84.75" customHeight="1" x14ac:dyDescent="0.25">
      <c r="A142" s="20"/>
      <c r="B142" s="21"/>
      <c r="D142" s="37"/>
      <c r="E142" s="47"/>
      <c r="F142" s="21"/>
      <c r="J142" s="21"/>
      <c r="K142" s="21"/>
      <c r="L142" s="21"/>
      <c r="M142" s="21"/>
      <c r="N142" s="21"/>
      <c r="O142" s="21"/>
      <c r="P142" s="21"/>
      <c r="Q142" s="21"/>
      <c r="R142" s="21"/>
      <c r="S142" s="21"/>
      <c r="T142" s="21"/>
      <c r="U142" s="21"/>
      <c r="V142" s="21"/>
      <c r="W142" s="21"/>
      <c r="X142" s="21"/>
      <c r="Y142" s="21"/>
      <c r="Z142" s="21"/>
      <c r="AA142" s="21"/>
      <c r="AC142" s="21"/>
      <c r="AE142" s="21"/>
      <c r="AJ142" s="95"/>
      <c r="AK142" s="95"/>
    </row>
    <row r="145" spans="1:26" ht="84.75" customHeight="1" x14ac:dyDescent="0.25">
      <c r="A145" s="35"/>
      <c r="B145"/>
      <c r="D145"/>
      <c r="E145"/>
      <c r="F145"/>
      <c r="I145"/>
      <c r="J145"/>
      <c r="K145"/>
      <c r="L145"/>
      <c r="Z145"/>
    </row>
    <row r="146" spans="1:26" ht="84.75" customHeight="1" x14ac:dyDescent="0.25">
      <c r="A146" s="35"/>
      <c r="B146"/>
      <c r="D146"/>
      <c r="E146"/>
      <c r="F146"/>
      <c r="I146"/>
      <c r="J146"/>
      <c r="K146"/>
      <c r="L146"/>
      <c r="Z146"/>
    </row>
    <row r="147" spans="1:26" ht="84.75" customHeight="1" x14ac:dyDescent="0.25">
      <c r="A147" s="35"/>
      <c r="B147"/>
      <c r="D147"/>
      <c r="E147"/>
      <c r="F147"/>
      <c r="I147"/>
      <c r="J147"/>
      <c r="K147"/>
      <c r="L147"/>
      <c r="Z147"/>
    </row>
    <row r="148" spans="1:26" ht="84.75" customHeight="1" x14ac:dyDescent="0.25">
      <c r="A148" s="35"/>
      <c r="B148"/>
      <c r="D148"/>
      <c r="E148"/>
      <c r="F148"/>
      <c r="I148"/>
      <c r="J148"/>
      <c r="K148"/>
      <c r="L148"/>
      <c r="Z148"/>
    </row>
    <row r="149" spans="1:26" ht="84.75" customHeight="1" x14ac:dyDescent="0.25">
      <c r="A149" s="35"/>
      <c r="B149"/>
      <c r="D149"/>
      <c r="E149"/>
      <c r="F149"/>
      <c r="I149"/>
      <c r="J149"/>
      <c r="K149"/>
      <c r="L149"/>
      <c r="Z149"/>
    </row>
    <row r="150" spans="1:26" ht="84.75" customHeight="1" x14ac:dyDescent="0.25">
      <c r="A150" s="35"/>
      <c r="B150"/>
      <c r="D150"/>
      <c r="E150"/>
      <c r="F150"/>
      <c r="I150"/>
      <c r="J150"/>
      <c r="K150"/>
      <c r="L150"/>
      <c r="Z150"/>
    </row>
    <row r="151" spans="1:26" ht="84.75" customHeight="1" x14ac:dyDescent="0.25">
      <c r="A151" s="35"/>
      <c r="B151"/>
      <c r="D151"/>
      <c r="E151"/>
      <c r="F151"/>
      <c r="I151"/>
      <c r="J151"/>
      <c r="K151"/>
      <c r="L151"/>
      <c r="Z151"/>
    </row>
    <row r="152" spans="1:26" ht="84.75" customHeight="1" x14ac:dyDescent="0.25">
      <c r="A152" s="35"/>
      <c r="B152"/>
      <c r="D152"/>
      <c r="E152"/>
      <c r="F152"/>
      <c r="I152"/>
      <c r="J152"/>
      <c r="K152"/>
      <c r="L152"/>
      <c r="Z152"/>
    </row>
    <row r="153" spans="1:26" ht="84.75" customHeight="1" x14ac:dyDescent="0.25">
      <c r="A153" s="35"/>
      <c r="B153"/>
      <c r="D153"/>
      <c r="E153"/>
      <c r="F153"/>
      <c r="I153"/>
      <c r="J153"/>
      <c r="K153"/>
      <c r="L153"/>
      <c r="Z153"/>
    </row>
    <row r="154" spans="1:26" ht="84.75" customHeight="1" x14ac:dyDescent="0.25">
      <c r="A154" s="35"/>
      <c r="B154"/>
      <c r="D154"/>
      <c r="E154"/>
      <c r="F154"/>
      <c r="I154"/>
      <c r="J154"/>
      <c r="K154"/>
      <c r="L154"/>
      <c r="Z154"/>
    </row>
    <row r="155" spans="1:26" ht="84.75" customHeight="1" x14ac:dyDescent="0.25">
      <c r="A155" s="35"/>
      <c r="B155"/>
      <c r="D155"/>
      <c r="E155"/>
      <c r="F155"/>
      <c r="I155"/>
      <c r="J155"/>
      <c r="K155"/>
      <c r="L155"/>
      <c r="Z155"/>
    </row>
    <row r="156" spans="1:26" ht="84.75" customHeight="1" x14ac:dyDescent="0.25">
      <c r="A156" s="35"/>
      <c r="B156"/>
      <c r="D156"/>
      <c r="E156"/>
      <c r="F156"/>
      <c r="I156"/>
      <c r="J156"/>
      <c r="K156"/>
      <c r="L156"/>
      <c r="Z156"/>
    </row>
    <row r="157" spans="1:26" ht="84.75" customHeight="1" x14ac:dyDescent="0.25">
      <c r="A157" s="35"/>
      <c r="B157"/>
      <c r="D157"/>
      <c r="E157"/>
      <c r="F157"/>
      <c r="I157"/>
      <c r="J157"/>
      <c r="K157"/>
      <c r="L157"/>
      <c r="Z157"/>
    </row>
    <row r="158" spans="1:26" ht="84.75" customHeight="1" x14ac:dyDescent="0.25">
      <c r="A158" s="35"/>
      <c r="B158"/>
      <c r="D158"/>
      <c r="E158"/>
      <c r="F158"/>
      <c r="I158"/>
      <c r="J158"/>
      <c r="K158"/>
      <c r="L158"/>
      <c r="Z158"/>
    </row>
    <row r="159" spans="1:26" ht="84.75" customHeight="1" x14ac:dyDescent="0.25">
      <c r="A159" s="35"/>
      <c r="B159"/>
      <c r="D159"/>
      <c r="E159"/>
      <c r="F159"/>
      <c r="I159"/>
      <c r="J159"/>
      <c r="K159"/>
      <c r="L159"/>
      <c r="Z159"/>
    </row>
    <row r="160" spans="1:26" ht="84.75" customHeight="1" x14ac:dyDescent="0.25">
      <c r="A160" s="35"/>
      <c r="B160"/>
      <c r="D160"/>
      <c r="E160"/>
      <c r="F160"/>
      <c r="I160"/>
      <c r="J160"/>
      <c r="K160"/>
      <c r="L160"/>
      <c r="Z160"/>
    </row>
    <row r="161" spans="1:26" ht="84.75" customHeight="1" x14ac:dyDescent="0.25">
      <c r="A161" s="35"/>
      <c r="B161"/>
      <c r="D161"/>
      <c r="E161"/>
      <c r="F161"/>
      <c r="I161"/>
      <c r="J161"/>
      <c r="K161"/>
      <c r="L161"/>
      <c r="Z161"/>
    </row>
    <row r="162" spans="1:26" ht="84.75" customHeight="1" x14ac:dyDescent="0.25">
      <c r="A162" s="35"/>
      <c r="B162"/>
      <c r="D162"/>
      <c r="E162"/>
      <c r="F162"/>
      <c r="I162"/>
      <c r="J162"/>
      <c r="K162"/>
      <c r="L162"/>
      <c r="Z162"/>
    </row>
    <row r="163" spans="1:26" ht="84.75" customHeight="1" x14ac:dyDescent="0.25">
      <c r="A163" s="35"/>
      <c r="B163"/>
      <c r="D163"/>
      <c r="E163"/>
      <c r="F163"/>
      <c r="I163"/>
      <c r="J163"/>
      <c r="K163"/>
      <c r="L163"/>
      <c r="Z163"/>
    </row>
    <row r="164" spans="1:26" ht="84.75" customHeight="1" x14ac:dyDescent="0.25">
      <c r="A164" s="35"/>
      <c r="B164"/>
      <c r="D164"/>
      <c r="E164"/>
      <c r="F164"/>
      <c r="I164"/>
      <c r="J164"/>
      <c r="K164"/>
      <c r="L164"/>
      <c r="Z164"/>
    </row>
    <row r="165" spans="1:26" ht="84.75" customHeight="1" x14ac:dyDescent="0.25">
      <c r="A165" s="35"/>
      <c r="B165"/>
      <c r="D165"/>
      <c r="E165"/>
      <c r="F165"/>
      <c r="I165"/>
      <c r="J165"/>
      <c r="K165"/>
      <c r="L165"/>
      <c r="Z165"/>
    </row>
    <row r="166" spans="1:26" ht="84.75" customHeight="1" x14ac:dyDescent="0.25">
      <c r="A166" s="35"/>
      <c r="B166"/>
      <c r="D166"/>
      <c r="E166"/>
      <c r="F166"/>
      <c r="I166"/>
      <c r="J166"/>
      <c r="K166"/>
      <c r="L166"/>
      <c r="Z166"/>
    </row>
    <row r="167" spans="1:26" ht="84.75" customHeight="1" x14ac:dyDescent="0.25">
      <c r="A167" s="35"/>
      <c r="B167"/>
      <c r="D167"/>
      <c r="E167"/>
      <c r="F167"/>
      <c r="I167"/>
      <c r="J167"/>
      <c r="K167"/>
      <c r="L167"/>
      <c r="Z167"/>
    </row>
    <row r="168" spans="1:26" ht="84.75" customHeight="1" x14ac:dyDescent="0.25">
      <c r="A168" s="35"/>
      <c r="B168"/>
      <c r="D168"/>
      <c r="E168"/>
      <c r="F168"/>
      <c r="I168"/>
      <c r="J168"/>
      <c r="K168"/>
      <c r="L168"/>
      <c r="Z168"/>
    </row>
    <row r="169" spans="1:26" ht="84.75" customHeight="1" x14ac:dyDescent="0.25">
      <c r="A169" s="35"/>
      <c r="B169"/>
      <c r="D169"/>
      <c r="E169"/>
      <c r="F169"/>
      <c r="I169"/>
      <c r="J169"/>
      <c r="K169"/>
      <c r="L169"/>
      <c r="Z169"/>
    </row>
    <row r="170" spans="1:26" ht="84.75" customHeight="1" x14ac:dyDescent="0.25">
      <c r="A170" s="35"/>
      <c r="B170"/>
      <c r="D170"/>
      <c r="E170"/>
      <c r="F170"/>
      <c r="I170"/>
      <c r="J170"/>
      <c r="K170"/>
      <c r="L170"/>
      <c r="Z170"/>
    </row>
    <row r="171" spans="1:26" ht="84.75" customHeight="1" x14ac:dyDescent="0.25">
      <c r="A171" s="35"/>
      <c r="B171"/>
      <c r="D171"/>
      <c r="E171"/>
      <c r="F171"/>
      <c r="I171"/>
      <c r="J171"/>
      <c r="K171"/>
      <c r="L171"/>
      <c r="Z171"/>
    </row>
    <row r="172" spans="1:26" ht="84.75" customHeight="1" x14ac:dyDescent="0.25">
      <c r="A172" s="35"/>
      <c r="B172"/>
      <c r="D172"/>
      <c r="E172"/>
      <c r="F172"/>
      <c r="I172"/>
      <c r="J172"/>
      <c r="K172"/>
      <c r="L172"/>
      <c r="Z172"/>
    </row>
    <row r="173" spans="1:26" ht="84.75" customHeight="1" x14ac:dyDescent="0.25">
      <c r="A173" s="35"/>
      <c r="B173"/>
      <c r="D173"/>
      <c r="E173"/>
      <c r="F173"/>
      <c r="I173"/>
      <c r="J173"/>
      <c r="K173"/>
      <c r="L173"/>
      <c r="Z173"/>
    </row>
    <row r="174" spans="1:26" ht="84.75" customHeight="1" x14ac:dyDescent="0.25">
      <c r="A174" s="35"/>
      <c r="B174"/>
      <c r="D174"/>
      <c r="E174"/>
      <c r="F174"/>
      <c r="I174"/>
      <c r="J174"/>
      <c r="K174"/>
      <c r="L174"/>
      <c r="Z174"/>
    </row>
    <row r="175" spans="1:26" ht="84.75" customHeight="1" x14ac:dyDescent="0.25">
      <c r="A175" s="35"/>
      <c r="B175"/>
      <c r="D175"/>
      <c r="E175"/>
      <c r="F175"/>
      <c r="I175"/>
      <c r="J175"/>
      <c r="K175"/>
      <c r="L175"/>
      <c r="Z175"/>
    </row>
    <row r="176" spans="1:26" ht="84.75" customHeight="1" x14ac:dyDescent="0.25">
      <c r="A176" s="35"/>
      <c r="B176"/>
      <c r="D176"/>
      <c r="E176"/>
      <c r="F176"/>
      <c r="I176"/>
      <c r="J176"/>
      <c r="K176"/>
      <c r="L176"/>
      <c r="Z176"/>
    </row>
    <row r="177" spans="1:26" ht="84.75" customHeight="1" x14ac:dyDescent="0.25">
      <c r="A177" s="35"/>
      <c r="B177"/>
      <c r="D177"/>
      <c r="E177"/>
      <c r="F177"/>
      <c r="I177"/>
      <c r="J177"/>
      <c r="K177"/>
      <c r="L177"/>
      <c r="Z177"/>
    </row>
    <row r="178" spans="1:26" ht="84.75" customHeight="1" x14ac:dyDescent="0.25">
      <c r="A178" s="35"/>
      <c r="B178"/>
      <c r="D178"/>
      <c r="E178"/>
      <c r="F178"/>
      <c r="I178"/>
      <c r="J178"/>
      <c r="K178"/>
      <c r="L178"/>
      <c r="Z178"/>
    </row>
    <row r="179" spans="1:26" ht="84.75" customHeight="1" x14ac:dyDescent="0.25">
      <c r="A179" s="35"/>
      <c r="B179"/>
      <c r="D179"/>
      <c r="E179"/>
      <c r="F179"/>
      <c r="I179"/>
      <c r="J179"/>
      <c r="K179"/>
      <c r="L179"/>
      <c r="Z179"/>
    </row>
    <row r="180" spans="1:26" ht="84.75" customHeight="1" x14ac:dyDescent="0.25">
      <c r="A180" s="35"/>
      <c r="B180"/>
      <c r="D180"/>
      <c r="E180"/>
      <c r="F180"/>
      <c r="I180"/>
      <c r="J180"/>
      <c r="K180"/>
      <c r="L180"/>
      <c r="Z180"/>
    </row>
    <row r="181" spans="1:26" ht="84.75" customHeight="1" x14ac:dyDescent="0.25">
      <c r="A181" s="35"/>
      <c r="B181"/>
      <c r="D181"/>
      <c r="E181"/>
      <c r="F181"/>
      <c r="I181"/>
      <c r="J181"/>
      <c r="K181"/>
      <c r="L181"/>
      <c r="Z181"/>
    </row>
    <row r="182" spans="1:26" ht="84.75" customHeight="1" x14ac:dyDescent="0.25">
      <c r="A182" s="35"/>
      <c r="B182"/>
      <c r="D182"/>
      <c r="E182"/>
      <c r="F182"/>
      <c r="I182"/>
      <c r="J182"/>
      <c r="K182"/>
      <c r="L182"/>
      <c r="Z182"/>
    </row>
    <row r="183" spans="1:26" ht="84.75" customHeight="1" x14ac:dyDescent="0.25">
      <c r="A183" s="35"/>
      <c r="B183"/>
      <c r="D183"/>
      <c r="E183"/>
      <c r="F183"/>
      <c r="I183"/>
      <c r="J183"/>
      <c r="K183"/>
      <c r="L183"/>
      <c r="Z183"/>
    </row>
    <row r="184" spans="1:26" ht="84.75" customHeight="1" x14ac:dyDescent="0.25">
      <c r="A184" s="35"/>
      <c r="B184"/>
      <c r="D184"/>
      <c r="E184"/>
      <c r="F184"/>
      <c r="I184"/>
      <c r="J184"/>
      <c r="K184"/>
      <c r="L184"/>
      <c r="Z184"/>
    </row>
    <row r="185" spans="1:26" ht="84.75" customHeight="1" x14ac:dyDescent="0.25">
      <c r="A185" s="35"/>
      <c r="B185"/>
      <c r="D185"/>
      <c r="E185"/>
      <c r="F185"/>
      <c r="I185"/>
      <c r="J185"/>
      <c r="K185"/>
      <c r="L185"/>
      <c r="Z185"/>
    </row>
    <row r="186" spans="1:26" ht="84.75" customHeight="1" x14ac:dyDescent="0.25">
      <c r="A186" s="35"/>
      <c r="B186"/>
      <c r="D186"/>
      <c r="E186"/>
      <c r="F186"/>
      <c r="I186"/>
      <c r="J186"/>
      <c r="K186"/>
      <c r="L186"/>
      <c r="Z186"/>
    </row>
    <row r="187" spans="1:26" ht="84.75" customHeight="1" x14ac:dyDescent="0.25">
      <c r="A187" s="35"/>
      <c r="B187"/>
      <c r="D187"/>
      <c r="E187"/>
      <c r="F187"/>
      <c r="I187"/>
      <c r="J187"/>
      <c r="K187"/>
      <c r="L187"/>
      <c r="Z187"/>
    </row>
    <row r="188" spans="1:26" ht="84.75" customHeight="1" x14ac:dyDescent="0.25">
      <c r="A188" s="35"/>
      <c r="B188"/>
      <c r="D188"/>
      <c r="E188"/>
      <c r="F188"/>
      <c r="I188"/>
      <c r="J188"/>
      <c r="K188"/>
      <c r="L188"/>
      <c r="Z188"/>
    </row>
    <row r="189" spans="1:26" ht="84.75" customHeight="1" x14ac:dyDescent="0.25">
      <c r="A189" s="35"/>
      <c r="B189"/>
      <c r="D189"/>
      <c r="E189"/>
      <c r="F189"/>
      <c r="I189"/>
      <c r="J189"/>
      <c r="K189"/>
      <c r="L189"/>
      <c r="Z189"/>
    </row>
    <row r="190" spans="1:26" ht="84.75" customHeight="1" x14ac:dyDescent="0.25">
      <c r="A190" s="35"/>
      <c r="B190"/>
      <c r="D190"/>
      <c r="E190"/>
      <c r="F190"/>
      <c r="I190"/>
      <c r="J190"/>
      <c r="K190"/>
      <c r="L190"/>
      <c r="Z190"/>
    </row>
    <row r="191" spans="1:26" ht="84.75" customHeight="1" x14ac:dyDescent="0.25">
      <c r="A191" s="35"/>
      <c r="B191"/>
      <c r="D191"/>
      <c r="E191"/>
      <c r="F191"/>
      <c r="I191"/>
      <c r="J191"/>
      <c r="K191"/>
      <c r="L191"/>
      <c r="Z191"/>
    </row>
    <row r="192" spans="1:26" ht="84.75" customHeight="1" x14ac:dyDescent="0.25">
      <c r="A192" s="35"/>
      <c r="B192"/>
      <c r="D192"/>
      <c r="E192"/>
      <c r="F192"/>
      <c r="I192"/>
      <c r="J192"/>
      <c r="K192"/>
      <c r="L192"/>
      <c r="Z192"/>
    </row>
    <row r="193" spans="1:26" ht="84.75" customHeight="1" x14ac:dyDescent="0.25">
      <c r="A193" s="35"/>
      <c r="B193"/>
      <c r="D193"/>
      <c r="E193"/>
      <c r="F193"/>
      <c r="I193"/>
      <c r="J193"/>
      <c r="K193"/>
      <c r="L193"/>
      <c r="Z193"/>
    </row>
    <row r="194" spans="1:26" ht="84.75" customHeight="1" x14ac:dyDescent="0.25">
      <c r="A194" s="35"/>
      <c r="B194"/>
      <c r="D194"/>
      <c r="E194"/>
      <c r="F194"/>
      <c r="I194"/>
      <c r="J194"/>
      <c r="K194"/>
      <c r="L194"/>
      <c r="Z194"/>
    </row>
    <row r="195" spans="1:26" ht="84.75" customHeight="1" x14ac:dyDescent="0.25">
      <c r="A195" s="35"/>
      <c r="B195"/>
      <c r="D195"/>
      <c r="E195"/>
      <c r="F195"/>
      <c r="I195"/>
      <c r="J195"/>
      <c r="K195"/>
      <c r="L195"/>
      <c r="Z195"/>
    </row>
    <row r="196" spans="1:26" ht="84.75" customHeight="1" x14ac:dyDescent="0.25">
      <c r="A196" s="35"/>
      <c r="B196"/>
      <c r="D196"/>
      <c r="E196"/>
      <c r="F196"/>
      <c r="I196"/>
      <c r="J196"/>
      <c r="K196"/>
      <c r="L196"/>
      <c r="Z196"/>
    </row>
    <row r="197" spans="1:26" ht="84.75" customHeight="1" x14ac:dyDescent="0.25">
      <c r="A197" s="35"/>
      <c r="B197"/>
      <c r="D197"/>
      <c r="E197"/>
      <c r="F197"/>
      <c r="I197"/>
      <c r="J197"/>
      <c r="K197"/>
      <c r="L197"/>
      <c r="Z197"/>
    </row>
    <row r="198" spans="1:26" ht="84.75" customHeight="1" x14ac:dyDescent="0.25">
      <c r="A198" s="35"/>
      <c r="B198"/>
      <c r="D198"/>
      <c r="E198"/>
      <c r="F198"/>
      <c r="I198"/>
      <c r="J198"/>
      <c r="K198"/>
      <c r="L198"/>
      <c r="Z198"/>
    </row>
    <row r="199" spans="1:26" ht="84.75" customHeight="1" x14ac:dyDescent="0.25">
      <c r="A199" s="35"/>
      <c r="B199"/>
      <c r="D199"/>
      <c r="E199"/>
      <c r="F199"/>
      <c r="I199"/>
      <c r="J199"/>
      <c r="K199"/>
      <c r="L199"/>
      <c r="Z199"/>
    </row>
    <row r="200" spans="1:26" ht="84.75" customHeight="1" x14ac:dyDescent="0.25">
      <c r="A200" s="35"/>
      <c r="B200"/>
      <c r="D200"/>
      <c r="E200"/>
      <c r="F200"/>
      <c r="I200"/>
      <c r="J200"/>
      <c r="K200"/>
      <c r="L200"/>
      <c r="Z200"/>
    </row>
    <row r="201" spans="1:26" ht="84.75" customHeight="1" x14ac:dyDescent="0.25">
      <c r="A201" s="35"/>
      <c r="B201"/>
      <c r="D201"/>
      <c r="E201"/>
      <c r="F201"/>
      <c r="I201"/>
      <c r="J201"/>
      <c r="K201"/>
      <c r="L201"/>
      <c r="Z201"/>
    </row>
    <row r="202" spans="1:26" ht="84.75" customHeight="1" x14ac:dyDescent="0.25">
      <c r="A202" s="35"/>
      <c r="B202"/>
      <c r="D202"/>
      <c r="E202"/>
      <c r="F202"/>
      <c r="I202"/>
      <c r="J202"/>
      <c r="K202"/>
      <c r="L202"/>
      <c r="Z202"/>
    </row>
    <row r="203" spans="1:26" ht="84.75" customHeight="1" x14ac:dyDescent="0.25">
      <c r="A203" s="35"/>
      <c r="B203"/>
      <c r="D203"/>
      <c r="E203"/>
      <c r="F203"/>
      <c r="I203"/>
      <c r="J203"/>
      <c r="K203"/>
      <c r="L203"/>
      <c r="Z203"/>
    </row>
  </sheetData>
  <sheetProtection algorithmName="SHA-512" hashValue="k467Jy37uOmcx/Alnnt5PA58SIIrJhUp0X3iN/wRm0QfWszZNwhG8zBYdvczfSyeZF4OrGaUAj6nw8p4W20dXw==" saltValue="bYbXUcstLR7YGRclfJ9W8g==" spinCount="100000" sheet="1" objects="1" scenarios="1" autoFilter="0"/>
  <autoFilter ref="A5:AQ126"/>
  <mergeCells count="800">
    <mergeCell ref="M126:X126"/>
    <mergeCell ref="A1:C3"/>
    <mergeCell ref="D1:AI3"/>
    <mergeCell ref="A4:A5"/>
    <mergeCell ref="B4:B5"/>
    <mergeCell ref="C4:C5"/>
    <mergeCell ref="D4:D5"/>
    <mergeCell ref="E4:E5"/>
    <mergeCell ref="F4:F5"/>
    <mergeCell ref="G4:G5"/>
    <mergeCell ref="H4:H5"/>
    <mergeCell ref="AG4:AG5"/>
    <mergeCell ref="AH4:AK4"/>
    <mergeCell ref="M4:X4"/>
    <mergeCell ref="Y4:AF4"/>
    <mergeCell ref="C6:C7"/>
    <mergeCell ref="D6:D7"/>
    <mergeCell ref="E6:E7"/>
    <mergeCell ref="F6:F7"/>
    <mergeCell ref="I6:I7"/>
    <mergeCell ref="J6:J7"/>
    <mergeCell ref="K6:K7"/>
    <mergeCell ref="L6:L7"/>
    <mergeCell ref="I4:I5"/>
    <mergeCell ref="J4:J5"/>
    <mergeCell ref="K4:K5"/>
    <mergeCell ref="L4:L5"/>
    <mergeCell ref="AI6:AI7"/>
    <mergeCell ref="AJ6:AJ7"/>
    <mergeCell ref="AK6:AK7"/>
    <mergeCell ref="C8:C9"/>
    <mergeCell ref="D8:D9"/>
    <mergeCell ref="E8:E9"/>
    <mergeCell ref="F8:F9"/>
    <mergeCell ref="I8:I9"/>
    <mergeCell ref="J8:J9"/>
    <mergeCell ref="K8:K9"/>
    <mergeCell ref="AC6:AC7"/>
    <mergeCell ref="AD6:AD7"/>
    <mergeCell ref="AE6:AE7"/>
    <mergeCell ref="AF6:AF7"/>
    <mergeCell ref="AG6:AG7"/>
    <mergeCell ref="AH6:AH7"/>
    <mergeCell ref="M6:R7"/>
    <mergeCell ref="S6:X7"/>
    <mergeCell ref="Y6:Y7"/>
    <mergeCell ref="Z6:Z7"/>
    <mergeCell ref="AA6:AA7"/>
    <mergeCell ref="AB6:AB7"/>
    <mergeCell ref="AI8:AI9"/>
    <mergeCell ref="AJ8:AJ9"/>
    <mergeCell ref="AK8:AK9"/>
    <mergeCell ref="C10:C11"/>
    <mergeCell ref="D10:D11"/>
    <mergeCell ref="E10:E11"/>
    <mergeCell ref="F10:F11"/>
    <mergeCell ref="I10:I11"/>
    <mergeCell ref="J10:J11"/>
    <mergeCell ref="K10:K11"/>
    <mergeCell ref="AC8:AC9"/>
    <mergeCell ref="AD8:AD9"/>
    <mergeCell ref="AE8:AE9"/>
    <mergeCell ref="AF8:AF9"/>
    <mergeCell ref="AG8:AG9"/>
    <mergeCell ref="AH8:AH9"/>
    <mergeCell ref="L8:L9"/>
    <mergeCell ref="M8:X9"/>
    <mergeCell ref="Y8:Y9"/>
    <mergeCell ref="Z8:Z9"/>
    <mergeCell ref="AA8:AA9"/>
    <mergeCell ref="AB8:AB9"/>
    <mergeCell ref="AI10:AI11"/>
    <mergeCell ref="AJ10:AJ11"/>
    <mergeCell ref="AK10:AK11"/>
    <mergeCell ref="AE10:AE11"/>
    <mergeCell ref="C12:C13"/>
    <mergeCell ref="D12:D13"/>
    <mergeCell ref="E12:E13"/>
    <mergeCell ref="F12:F13"/>
    <mergeCell ref="I12:I13"/>
    <mergeCell ref="J12:J13"/>
    <mergeCell ref="K12:K13"/>
    <mergeCell ref="AC10:AC11"/>
    <mergeCell ref="AD10:AD11"/>
    <mergeCell ref="AF10:AF11"/>
    <mergeCell ref="AG10:AG11"/>
    <mergeCell ref="AH10:AH11"/>
    <mergeCell ref="L10:L11"/>
    <mergeCell ref="M10:X11"/>
    <mergeCell ref="Y10:Y11"/>
    <mergeCell ref="Z10:Z11"/>
    <mergeCell ref="AA10:AA11"/>
    <mergeCell ref="AB10:AB11"/>
    <mergeCell ref="AI12:AI13"/>
    <mergeCell ref="AJ12:AJ13"/>
    <mergeCell ref="AK12:AK13"/>
    <mergeCell ref="C14:C15"/>
    <mergeCell ref="D14:D15"/>
    <mergeCell ref="E14:E15"/>
    <mergeCell ref="F14:F15"/>
    <mergeCell ref="I14:I15"/>
    <mergeCell ref="J14:J15"/>
    <mergeCell ref="K14:K15"/>
    <mergeCell ref="AC12:AC13"/>
    <mergeCell ref="AD12:AD13"/>
    <mergeCell ref="AE12:AE13"/>
    <mergeCell ref="AF12:AF13"/>
    <mergeCell ref="AG12:AG13"/>
    <mergeCell ref="AH12:AH13"/>
    <mergeCell ref="L12:L13"/>
    <mergeCell ref="M12:X13"/>
    <mergeCell ref="Y12:Y13"/>
    <mergeCell ref="Z12:Z13"/>
    <mergeCell ref="AA12:AA13"/>
    <mergeCell ref="AB12:AB13"/>
    <mergeCell ref="AI14:AI15"/>
    <mergeCell ref="AJ14:AJ15"/>
    <mergeCell ref="AK14:AK15"/>
    <mergeCell ref="C16:C18"/>
    <mergeCell ref="D16:D18"/>
    <mergeCell ref="E16:E18"/>
    <mergeCell ref="F16:F18"/>
    <mergeCell ref="I16:I18"/>
    <mergeCell ref="J16:J18"/>
    <mergeCell ref="K16:K18"/>
    <mergeCell ref="AC14:AC15"/>
    <mergeCell ref="AD14:AD15"/>
    <mergeCell ref="AE14:AE15"/>
    <mergeCell ref="AF14:AF15"/>
    <mergeCell ref="AG14:AG15"/>
    <mergeCell ref="AH14:AH15"/>
    <mergeCell ref="L14:L15"/>
    <mergeCell ref="M14:X15"/>
    <mergeCell ref="Y14:Y15"/>
    <mergeCell ref="Z14:Z15"/>
    <mergeCell ref="AA14:AA15"/>
    <mergeCell ref="AB14:AB15"/>
    <mergeCell ref="AI16:AI18"/>
    <mergeCell ref="AJ16:AJ18"/>
    <mergeCell ref="AK16:AK18"/>
    <mergeCell ref="B17:B18"/>
    <mergeCell ref="G17:G18"/>
    <mergeCell ref="H17:H18"/>
    <mergeCell ref="AC16:AC18"/>
    <mergeCell ref="AD16:AD18"/>
    <mergeCell ref="AE16:AE18"/>
    <mergeCell ref="AF16:AF18"/>
    <mergeCell ref="AG16:AG18"/>
    <mergeCell ref="AH16:AH18"/>
    <mergeCell ref="L16:L18"/>
    <mergeCell ref="M16:X18"/>
    <mergeCell ref="Y16:Y18"/>
    <mergeCell ref="Z16:Z18"/>
    <mergeCell ref="AA16:AA18"/>
    <mergeCell ref="AB16:AB18"/>
    <mergeCell ref="AJ19:AJ20"/>
    <mergeCell ref="AK19:AK20"/>
    <mergeCell ref="B21:B22"/>
    <mergeCell ref="C21:C22"/>
    <mergeCell ref="D21:D22"/>
    <mergeCell ref="E21:E22"/>
    <mergeCell ref="F21:F22"/>
    <mergeCell ref="AA19:AA20"/>
    <mergeCell ref="AB19:AB20"/>
    <mergeCell ref="AC19:AC20"/>
    <mergeCell ref="AD19:AD20"/>
    <mergeCell ref="AE19:AE20"/>
    <mergeCell ref="AF19:AF20"/>
    <mergeCell ref="J19:J20"/>
    <mergeCell ref="K19:K20"/>
    <mergeCell ref="L19:L20"/>
    <mergeCell ref="M19:X20"/>
    <mergeCell ref="Y19:Y20"/>
    <mergeCell ref="Z19:Z20"/>
    <mergeCell ref="B19:B20"/>
    <mergeCell ref="C19:C20"/>
    <mergeCell ref="D19:D20"/>
    <mergeCell ref="E19:E20"/>
    <mergeCell ref="F19:F20"/>
    <mergeCell ref="I21:I22"/>
    <mergeCell ref="J21:J22"/>
    <mergeCell ref="K21:K22"/>
    <mergeCell ref="L21:L22"/>
    <mergeCell ref="M21:X22"/>
    <mergeCell ref="Y21:Y22"/>
    <mergeCell ref="AG19:AG20"/>
    <mergeCell ref="AH19:AH20"/>
    <mergeCell ref="AI19:AI20"/>
    <mergeCell ref="I19:I20"/>
    <mergeCell ref="AF21:AF22"/>
    <mergeCell ref="AG21:AG22"/>
    <mergeCell ref="AH21:AH22"/>
    <mergeCell ref="AI21:AI22"/>
    <mergeCell ref="AJ21:AJ22"/>
    <mergeCell ref="AK21:AK22"/>
    <mergeCell ref="Z21:Z22"/>
    <mergeCell ref="AA21:AA22"/>
    <mergeCell ref="AB21:AB22"/>
    <mergeCell ref="AC21:AC22"/>
    <mergeCell ref="AD21:AD22"/>
    <mergeCell ref="AE21:AE22"/>
    <mergeCell ref="J23:J24"/>
    <mergeCell ref="K23:K24"/>
    <mergeCell ref="L23:L24"/>
    <mergeCell ref="M23:R24"/>
    <mergeCell ref="S23:X24"/>
    <mergeCell ref="Y23:Y24"/>
    <mergeCell ref="AI23:AI24"/>
    <mergeCell ref="AJ23:AJ24"/>
    <mergeCell ref="AK23:AK24"/>
    <mergeCell ref="B23:B24"/>
    <mergeCell ref="C23:C24"/>
    <mergeCell ref="D23:D24"/>
    <mergeCell ref="E23:E24"/>
    <mergeCell ref="F23:F24"/>
    <mergeCell ref="I23:I24"/>
    <mergeCell ref="AF23:AF24"/>
    <mergeCell ref="AG23:AG24"/>
    <mergeCell ref="AH23:AH24"/>
    <mergeCell ref="Z23:Z24"/>
    <mergeCell ref="AA23:AA24"/>
    <mergeCell ref="AB23:AB24"/>
    <mergeCell ref="AC23:AC24"/>
    <mergeCell ref="AD23:AD24"/>
    <mergeCell ref="AE23:AE24"/>
    <mergeCell ref="I25:I26"/>
    <mergeCell ref="J25:J26"/>
    <mergeCell ref="K25:K26"/>
    <mergeCell ref="L25:L26"/>
    <mergeCell ref="M25:X26"/>
    <mergeCell ref="Y25:Y26"/>
    <mergeCell ref="A25:A26"/>
    <mergeCell ref="B25:B26"/>
    <mergeCell ref="C25:C26"/>
    <mergeCell ref="D25:D26"/>
    <mergeCell ref="E25:E26"/>
    <mergeCell ref="F25:F26"/>
    <mergeCell ref="AF25:AF26"/>
    <mergeCell ref="AG25:AG26"/>
    <mergeCell ref="AH25:AH26"/>
    <mergeCell ref="AI25:AI26"/>
    <mergeCell ref="AJ25:AJ26"/>
    <mergeCell ref="AK25:AK26"/>
    <mergeCell ref="Z25:Z26"/>
    <mergeCell ref="AA25:AA26"/>
    <mergeCell ref="AB25:AB26"/>
    <mergeCell ref="AC25:AC26"/>
    <mergeCell ref="AD25:AD26"/>
    <mergeCell ref="AE25:AE26"/>
    <mergeCell ref="M27:P27"/>
    <mergeCell ref="Q27:T27"/>
    <mergeCell ref="U27:X27"/>
    <mergeCell ref="A28:A29"/>
    <mergeCell ref="B28:B29"/>
    <mergeCell ref="C28:C29"/>
    <mergeCell ref="D28:D29"/>
    <mergeCell ref="E28:E29"/>
    <mergeCell ref="F28:F29"/>
    <mergeCell ref="I28:I29"/>
    <mergeCell ref="A30:A31"/>
    <mergeCell ref="B30:B31"/>
    <mergeCell ref="C30:C31"/>
    <mergeCell ref="D30:D31"/>
    <mergeCell ref="E30:E31"/>
    <mergeCell ref="AA28:AA29"/>
    <mergeCell ref="AB28:AB29"/>
    <mergeCell ref="AC28:AC29"/>
    <mergeCell ref="AD28:AD29"/>
    <mergeCell ref="J28:J29"/>
    <mergeCell ref="K28:K29"/>
    <mergeCell ref="L28:L29"/>
    <mergeCell ref="M28:X29"/>
    <mergeCell ref="Y28:Y29"/>
    <mergeCell ref="Z28:Z29"/>
    <mergeCell ref="F30:F31"/>
    <mergeCell ref="I30:I31"/>
    <mergeCell ref="J30:J31"/>
    <mergeCell ref="K30:K31"/>
    <mergeCell ref="L30:L31"/>
    <mergeCell ref="AG28:AG29"/>
    <mergeCell ref="AH28:AH29"/>
    <mergeCell ref="AI28:AI29"/>
    <mergeCell ref="AH30:AH31"/>
    <mergeCell ref="AI30:AI31"/>
    <mergeCell ref="AJ30:AJ31"/>
    <mergeCell ref="AK30:AK31"/>
    <mergeCell ref="M32:X32"/>
    <mergeCell ref="AJ28:AJ29"/>
    <mergeCell ref="AK28:AK29"/>
    <mergeCell ref="AE28:AE29"/>
    <mergeCell ref="AF28:AF29"/>
    <mergeCell ref="M33:R33"/>
    <mergeCell ref="S33:X33"/>
    <mergeCell ref="AB30:AB31"/>
    <mergeCell ref="AC30:AC31"/>
    <mergeCell ref="AD30:AD31"/>
    <mergeCell ref="AE30:AE31"/>
    <mergeCell ref="AF30:AF31"/>
    <mergeCell ref="AG30:AG31"/>
    <mergeCell ref="P30:R31"/>
    <mergeCell ref="S30:U31"/>
    <mergeCell ref="V30:X31"/>
    <mergeCell ref="Y30:Y31"/>
    <mergeCell ref="Z30:Z31"/>
    <mergeCell ref="AA30:AA31"/>
    <mergeCell ref="M30:O31"/>
    <mergeCell ref="AG36:AG37"/>
    <mergeCell ref="AH36:AH37"/>
    <mergeCell ref="AI36:AI37"/>
    <mergeCell ref="M34:R34"/>
    <mergeCell ref="S34:X34"/>
    <mergeCell ref="M35:X35"/>
    <mergeCell ref="A36:A37"/>
    <mergeCell ref="B36:B37"/>
    <mergeCell ref="C36:C37"/>
    <mergeCell ref="D36:D37"/>
    <mergeCell ref="E36:E37"/>
    <mergeCell ref="F36:F37"/>
    <mergeCell ref="I36:I37"/>
    <mergeCell ref="K36:K37"/>
    <mergeCell ref="L36:L37"/>
    <mergeCell ref="M36:X37"/>
    <mergeCell ref="AJ36:AJ37"/>
    <mergeCell ref="AK36:AK37"/>
    <mergeCell ref="AE36:AE37"/>
    <mergeCell ref="AF36:AF37"/>
    <mergeCell ref="AK38:AK41"/>
    <mergeCell ref="A40:A41"/>
    <mergeCell ref="AF38:AF41"/>
    <mergeCell ref="AG38:AG41"/>
    <mergeCell ref="AH38:AH41"/>
    <mergeCell ref="AI38:AI41"/>
    <mergeCell ref="AJ38:AJ41"/>
    <mergeCell ref="A38:A39"/>
    <mergeCell ref="B38:B41"/>
    <mergeCell ref="C38:C41"/>
    <mergeCell ref="D38:D41"/>
    <mergeCell ref="E38:E41"/>
    <mergeCell ref="AA36:AA37"/>
    <mergeCell ref="AB36:AB37"/>
    <mergeCell ref="AC36:AC37"/>
    <mergeCell ref="AD36:AD37"/>
    <mergeCell ref="J36:J37"/>
    <mergeCell ref="Y36:Y37"/>
    <mergeCell ref="Z36:Z37"/>
    <mergeCell ref="J38:J41"/>
    <mergeCell ref="D42:D44"/>
    <mergeCell ref="E42:E44"/>
    <mergeCell ref="F42:F44"/>
    <mergeCell ref="I42:I44"/>
    <mergeCell ref="J42:J44"/>
    <mergeCell ref="K42:K44"/>
    <mergeCell ref="L42:L44"/>
    <mergeCell ref="AE38:AE41"/>
    <mergeCell ref="Y38:Y41"/>
    <mergeCell ref="Z38:Z41"/>
    <mergeCell ref="AA38:AA41"/>
    <mergeCell ref="AB38:AB41"/>
    <mergeCell ref="AC38:AC41"/>
    <mergeCell ref="AD38:AD41"/>
    <mergeCell ref="F38:F41"/>
    <mergeCell ref="I38:I41"/>
    <mergeCell ref="K38:K41"/>
    <mergeCell ref="L38:L41"/>
    <mergeCell ref="M38:X41"/>
    <mergeCell ref="M45:X56"/>
    <mergeCell ref="AJ42:AJ44"/>
    <mergeCell ref="AK42:AK44"/>
    <mergeCell ref="B43:B44"/>
    <mergeCell ref="G43:G44"/>
    <mergeCell ref="H43:H44"/>
    <mergeCell ref="B45:B47"/>
    <mergeCell ref="C45:C56"/>
    <mergeCell ref="D45:D56"/>
    <mergeCell ref="E45:E49"/>
    <mergeCell ref="F45:F56"/>
    <mergeCell ref="AD42:AD44"/>
    <mergeCell ref="AE42:AE44"/>
    <mergeCell ref="AF42:AF44"/>
    <mergeCell ref="AG42:AG44"/>
    <mergeCell ref="AH42:AH44"/>
    <mergeCell ref="AI42:AI44"/>
    <mergeCell ref="M42:X44"/>
    <mergeCell ref="Y42:Y44"/>
    <mergeCell ref="Z42:Z44"/>
    <mergeCell ref="AA42:AA44"/>
    <mergeCell ref="AB42:AB44"/>
    <mergeCell ref="AC42:AC44"/>
    <mergeCell ref="C42:C44"/>
    <mergeCell ref="AK45:AK56"/>
    <mergeCell ref="G47:G48"/>
    <mergeCell ref="B48:B55"/>
    <mergeCell ref="G49:G52"/>
    <mergeCell ref="E50:E56"/>
    <mergeCell ref="A52:A53"/>
    <mergeCell ref="A54:A55"/>
    <mergeCell ref="AE45:AE56"/>
    <mergeCell ref="AF45:AF56"/>
    <mergeCell ref="AG45:AG56"/>
    <mergeCell ref="AH45:AH56"/>
    <mergeCell ref="AI45:AI56"/>
    <mergeCell ref="AJ45:AJ56"/>
    <mergeCell ref="Y45:Y56"/>
    <mergeCell ref="Z45:Z56"/>
    <mergeCell ref="AA45:AA56"/>
    <mergeCell ref="AB45:AB56"/>
    <mergeCell ref="AC45:AC56"/>
    <mergeCell ref="AD45:AD56"/>
    <mergeCell ref="G45:G46"/>
    <mergeCell ref="I45:I56"/>
    <mergeCell ref="J45:J56"/>
    <mergeCell ref="K45:K56"/>
    <mergeCell ref="L45:L56"/>
    <mergeCell ref="A64:A65"/>
    <mergeCell ref="B64:B65"/>
    <mergeCell ref="C64:C65"/>
    <mergeCell ref="D64:D65"/>
    <mergeCell ref="E64:E65"/>
    <mergeCell ref="F64:F65"/>
    <mergeCell ref="M59:O59"/>
    <mergeCell ref="P59:R59"/>
    <mergeCell ref="S59:U59"/>
    <mergeCell ref="I64:I65"/>
    <mergeCell ref="J64:J65"/>
    <mergeCell ref="K64:K65"/>
    <mergeCell ref="L64:L65"/>
    <mergeCell ref="M64:X65"/>
    <mergeCell ref="V59:X59"/>
    <mergeCell ref="M61:O61"/>
    <mergeCell ref="P61:R61"/>
    <mergeCell ref="S61:U61"/>
    <mergeCell ref="V61:X61"/>
    <mergeCell ref="M62:R62"/>
    <mergeCell ref="S62:X62"/>
    <mergeCell ref="M63:R63"/>
    <mergeCell ref="S63:X63"/>
    <mergeCell ref="AJ64:AJ65"/>
    <mergeCell ref="AK64:AK65"/>
    <mergeCell ref="Z64:Z65"/>
    <mergeCell ref="AA64:AA65"/>
    <mergeCell ref="AB64:AB65"/>
    <mergeCell ref="AC64:AC65"/>
    <mergeCell ref="AD64:AD65"/>
    <mergeCell ref="AE64:AE65"/>
    <mergeCell ref="I66:I67"/>
    <mergeCell ref="J66:J67"/>
    <mergeCell ref="K66:K67"/>
    <mergeCell ref="L66:L67"/>
    <mergeCell ref="M66:X67"/>
    <mergeCell ref="Y66:Y67"/>
    <mergeCell ref="AI66:AI67"/>
    <mergeCell ref="AJ66:AJ67"/>
    <mergeCell ref="AK66:AK67"/>
    <mergeCell ref="Y64:Y65"/>
    <mergeCell ref="AF64:AF65"/>
    <mergeCell ref="AG64:AG65"/>
    <mergeCell ref="AH64:AH65"/>
    <mergeCell ref="AI64:AI65"/>
    <mergeCell ref="A66:A67"/>
    <mergeCell ref="B66:B67"/>
    <mergeCell ref="C66:C67"/>
    <mergeCell ref="D66:D67"/>
    <mergeCell ref="E66:E67"/>
    <mergeCell ref="F66:F67"/>
    <mergeCell ref="AF66:AF67"/>
    <mergeCell ref="AG66:AG67"/>
    <mergeCell ref="AH66:AH67"/>
    <mergeCell ref="Z66:Z67"/>
    <mergeCell ref="AA66:AA67"/>
    <mergeCell ref="AB66:AB67"/>
    <mergeCell ref="AC66:AC67"/>
    <mergeCell ref="AD66:AD67"/>
    <mergeCell ref="AE66:AE67"/>
    <mergeCell ref="I68:I69"/>
    <mergeCell ref="J68:J69"/>
    <mergeCell ref="K68:K69"/>
    <mergeCell ref="L68:L69"/>
    <mergeCell ref="M68:X69"/>
    <mergeCell ref="Y68:Y69"/>
    <mergeCell ref="A68:A69"/>
    <mergeCell ref="B68:B69"/>
    <mergeCell ref="C68:C69"/>
    <mergeCell ref="D68:D69"/>
    <mergeCell ref="E68:E69"/>
    <mergeCell ref="F68:F69"/>
    <mergeCell ref="AF68:AF69"/>
    <mergeCell ref="AG68:AG69"/>
    <mergeCell ref="AH68:AH69"/>
    <mergeCell ref="AI68:AI69"/>
    <mergeCell ref="AJ68:AJ69"/>
    <mergeCell ref="AK68:AK69"/>
    <mergeCell ref="Z68:Z69"/>
    <mergeCell ref="AA68:AA69"/>
    <mergeCell ref="AB68:AB69"/>
    <mergeCell ref="AC68:AC69"/>
    <mergeCell ref="AD68:AD69"/>
    <mergeCell ref="AE68:AE69"/>
    <mergeCell ref="I70:I71"/>
    <mergeCell ref="J70:J71"/>
    <mergeCell ref="K70:K71"/>
    <mergeCell ref="L70:L71"/>
    <mergeCell ref="M70:X71"/>
    <mergeCell ref="Y70:Y71"/>
    <mergeCell ref="A70:A71"/>
    <mergeCell ref="B70:B71"/>
    <mergeCell ref="C70:C71"/>
    <mergeCell ref="D70:D71"/>
    <mergeCell ref="E70:E71"/>
    <mergeCell ref="F70:F71"/>
    <mergeCell ref="AF70:AF71"/>
    <mergeCell ref="AG70:AG71"/>
    <mergeCell ref="AH70:AH71"/>
    <mergeCell ref="AI70:AI71"/>
    <mergeCell ref="AJ70:AJ71"/>
    <mergeCell ref="AK70:AK71"/>
    <mergeCell ref="Z70:Z71"/>
    <mergeCell ref="AA70:AA71"/>
    <mergeCell ref="AB70:AB71"/>
    <mergeCell ref="AC70:AC71"/>
    <mergeCell ref="AD70:AD71"/>
    <mergeCell ref="AE70:AE71"/>
    <mergeCell ref="I72:I74"/>
    <mergeCell ref="J72:J74"/>
    <mergeCell ref="K72:K74"/>
    <mergeCell ref="L72:L74"/>
    <mergeCell ref="M72:X74"/>
    <mergeCell ref="Y72:Y74"/>
    <mergeCell ref="A72:A74"/>
    <mergeCell ref="B72:B74"/>
    <mergeCell ref="C72:C74"/>
    <mergeCell ref="D72:D74"/>
    <mergeCell ref="E72:E74"/>
    <mergeCell ref="F72:F74"/>
    <mergeCell ref="AF72:AF74"/>
    <mergeCell ref="AG72:AG74"/>
    <mergeCell ref="AH72:AH74"/>
    <mergeCell ref="AI72:AI74"/>
    <mergeCell ref="AJ72:AJ74"/>
    <mergeCell ref="AK72:AK74"/>
    <mergeCell ref="Z72:Z74"/>
    <mergeCell ref="AA72:AA74"/>
    <mergeCell ref="AB72:AB74"/>
    <mergeCell ref="AC72:AC74"/>
    <mergeCell ref="AD72:AD74"/>
    <mergeCell ref="AE72:AE74"/>
    <mergeCell ref="I75:I76"/>
    <mergeCell ref="J75:J76"/>
    <mergeCell ref="K75:K76"/>
    <mergeCell ref="L75:L76"/>
    <mergeCell ref="M75:X76"/>
    <mergeCell ref="Y75:Y76"/>
    <mergeCell ref="A75:A76"/>
    <mergeCell ref="B75:B76"/>
    <mergeCell ref="C75:C76"/>
    <mergeCell ref="D75:D76"/>
    <mergeCell ref="E75:E76"/>
    <mergeCell ref="F75:F76"/>
    <mergeCell ref="AF75:AF76"/>
    <mergeCell ref="AG75:AG76"/>
    <mergeCell ref="AH75:AH76"/>
    <mergeCell ref="AI75:AI76"/>
    <mergeCell ref="AJ75:AJ76"/>
    <mergeCell ref="AK75:AK76"/>
    <mergeCell ref="Z75:Z76"/>
    <mergeCell ref="AA75:AA76"/>
    <mergeCell ref="AB75:AB76"/>
    <mergeCell ref="AC75:AC76"/>
    <mergeCell ref="AD75:AD76"/>
    <mergeCell ref="AE75:AE76"/>
    <mergeCell ref="I77:I78"/>
    <mergeCell ref="J77:J78"/>
    <mergeCell ref="K77:K78"/>
    <mergeCell ref="L77:L78"/>
    <mergeCell ref="M77:X78"/>
    <mergeCell ref="Y77:Y78"/>
    <mergeCell ref="A77:A78"/>
    <mergeCell ref="B77:B78"/>
    <mergeCell ref="C77:C78"/>
    <mergeCell ref="D77:D78"/>
    <mergeCell ref="E77:E78"/>
    <mergeCell ref="F77:F78"/>
    <mergeCell ref="AF77:AF78"/>
    <mergeCell ref="AG77:AG78"/>
    <mergeCell ref="AH77:AH78"/>
    <mergeCell ref="AI77:AI78"/>
    <mergeCell ref="AJ77:AJ78"/>
    <mergeCell ref="AK77:AK78"/>
    <mergeCell ref="Z77:Z78"/>
    <mergeCell ref="AA77:AA78"/>
    <mergeCell ref="AB77:AB78"/>
    <mergeCell ref="AC77:AC78"/>
    <mergeCell ref="AD77:AD78"/>
    <mergeCell ref="AE77:AE78"/>
    <mergeCell ref="I79:I80"/>
    <mergeCell ref="J79:J80"/>
    <mergeCell ref="K79:K80"/>
    <mergeCell ref="L79:L80"/>
    <mergeCell ref="M79:X80"/>
    <mergeCell ref="Y79:Y80"/>
    <mergeCell ref="A79:A80"/>
    <mergeCell ref="B79:B80"/>
    <mergeCell ref="C79:C80"/>
    <mergeCell ref="D79:D80"/>
    <mergeCell ref="E79:E80"/>
    <mergeCell ref="F79:F80"/>
    <mergeCell ref="AF79:AF80"/>
    <mergeCell ref="AG79:AG80"/>
    <mergeCell ref="AH79:AH80"/>
    <mergeCell ref="AI79:AI80"/>
    <mergeCell ref="AJ79:AJ80"/>
    <mergeCell ref="AK79:AK80"/>
    <mergeCell ref="Z79:Z80"/>
    <mergeCell ref="AA79:AA80"/>
    <mergeCell ref="AB79:AB80"/>
    <mergeCell ref="AC79:AC80"/>
    <mergeCell ref="AD79:AD80"/>
    <mergeCell ref="AE79:AE80"/>
    <mergeCell ref="I81:I83"/>
    <mergeCell ref="J81:J83"/>
    <mergeCell ref="K81:K83"/>
    <mergeCell ref="L81:L83"/>
    <mergeCell ref="M81:X83"/>
    <mergeCell ref="Y81:Y83"/>
    <mergeCell ref="A81:A83"/>
    <mergeCell ref="B81:B83"/>
    <mergeCell ref="C81:C83"/>
    <mergeCell ref="D81:D83"/>
    <mergeCell ref="E81:E83"/>
    <mergeCell ref="F81:F83"/>
    <mergeCell ref="AF81:AF83"/>
    <mergeCell ref="AG81:AG83"/>
    <mergeCell ref="AH81:AH83"/>
    <mergeCell ref="AI81:AI83"/>
    <mergeCell ref="AJ81:AJ83"/>
    <mergeCell ref="AK81:AK83"/>
    <mergeCell ref="Z81:Z83"/>
    <mergeCell ref="AA81:AA83"/>
    <mergeCell ref="AB81:AB83"/>
    <mergeCell ref="AC81:AC83"/>
    <mergeCell ref="AD81:AD83"/>
    <mergeCell ref="AE81:AE83"/>
    <mergeCell ref="I84:I85"/>
    <mergeCell ref="J84:J85"/>
    <mergeCell ref="K84:K85"/>
    <mergeCell ref="L84:L85"/>
    <mergeCell ref="M84:X85"/>
    <mergeCell ref="Y84:Y85"/>
    <mergeCell ref="A84:A85"/>
    <mergeCell ref="B84:B85"/>
    <mergeCell ref="C84:C85"/>
    <mergeCell ref="D84:D85"/>
    <mergeCell ref="E84:E85"/>
    <mergeCell ref="F84:F85"/>
    <mergeCell ref="AF84:AF85"/>
    <mergeCell ref="AG84:AG85"/>
    <mergeCell ref="AH84:AH85"/>
    <mergeCell ref="AI84:AI85"/>
    <mergeCell ref="AJ84:AJ85"/>
    <mergeCell ref="AK84:AK85"/>
    <mergeCell ref="Z84:Z85"/>
    <mergeCell ref="AA84:AA85"/>
    <mergeCell ref="AB84:AB85"/>
    <mergeCell ref="AC84:AC85"/>
    <mergeCell ref="AD84:AD85"/>
    <mergeCell ref="AE84:AE85"/>
    <mergeCell ref="M86:O86"/>
    <mergeCell ref="P86:R86"/>
    <mergeCell ref="S86:U86"/>
    <mergeCell ref="V86:X86"/>
    <mergeCell ref="M87:X87"/>
    <mergeCell ref="M88:O88"/>
    <mergeCell ref="P88:R88"/>
    <mergeCell ref="S88:U88"/>
    <mergeCell ref="V88:X88"/>
    <mergeCell ref="I89:I90"/>
    <mergeCell ref="J89:J90"/>
    <mergeCell ref="K89:K90"/>
    <mergeCell ref="L89:L90"/>
    <mergeCell ref="M89:X90"/>
    <mergeCell ref="Y89:Y90"/>
    <mergeCell ref="A89:A90"/>
    <mergeCell ref="B89:B90"/>
    <mergeCell ref="C89:C90"/>
    <mergeCell ref="D89:D90"/>
    <mergeCell ref="E89:E90"/>
    <mergeCell ref="F89:F90"/>
    <mergeCell ref="AF89:AF90"/>
    <mergeCell ref="AG89:AG90"/>
    <mergeCell ref="AH89:AH90"/>
    <mergeCell ref="AI89:AI90"/>
    <mergeCell ref="AJ89:AJ90"/>
    <mergeCell ref="AK89:AK90"/>
    <mergeCell ref="Z89:Z90"/>
    <mergeCell ref="AA89:AA90"/>
    <mergeCell ref="AB89:AB90"/>
    <mergeCell ref="AC89:AC90"/>
    <mergeCell ref="AD89:AD90"/>
    <mergeCell ref="AE89:AE90"/>
    <mergeCell ref="M91:O91"/>
    <mergeCell ref="P91:R91"/>
    <mergeCell ref="S91:U91"/>
    <mergeCell ref="V91:X91"/>
    <mergeCell ref="A92:A93"/>
    <mergeCell ref="B92:B93"/>
    <mergeCell ref="C92:C93"/>
    <mergeCell ref="D92:D93"/>
    <mergeCell ref="E92:E93"/>
    <mergeCell ref="F92:F93"/>
    <mergeCell ref="AJ92:AJ93"/>
    <mergeCell ref="AK92:AK93"/>
    <mergeCell ref="A94:A95"/>
    <mergeCell ref="B94:B95"/>
    <mergeCell ref="C94:C95"/>
    <mergeCell ref="D94:D95"/>
    <mergeCell ref="E94:E95"/>
    <mergeCell ref="F94:F95"/>
    <mergeCell ref="AB92:AB93"/>
    <mergeCell ref="AC92:AC93"/>
    <mergeCell ref="AD92:AD93"/>
    <mergeCell ref="AE92:AE93"/>
    <mergeCell ref="AF92:AF93"/>
    <mergeCell ref="AG92:AG93"/>
    <mergeCell ref="P92:R93"/>
    <mergeCell ref="S92:U93"/>
    <mergeCell ref="V92:X93"/>
    <mergeCell ref="Y92:Y93"/>
    <mergeCell ref="Z92:Z93"/>
    <mergeCell ref="AA92:AA93"/>
    <mergeCell ref="G92:G93"/>
    <mergeCell ref="I92:I93"/>
    <mergeCell ref="J92:J93"/>
    <mergeCell ref="K92:K93"/>
    <mergeCell ref="AD94:AD95"/>
    <mergeCell ref="G94:G95"/>
    <mergeCell ref="I94:I95"/>
    <mergeCell ref="J94:J95"/>
    <mergeCell ref="K94:K95"/>
    <mergeCell ref="L94:L95"/>
    <mergeCell ref="M94:X95"/>
    <mergeCell ref="AH92:AH93"/>
    <mergeCell ref="AI92:AI93"/>
    <mergeCell ref="L92:L93"/>
    <mergeCell ref="M92:O93"/>
    <mergeCell ref="M104:O104"/>
    <mergeCell ref="P104:R104"/>
    <mergeCell ref="S104:U104"/>
    <mergeCell ref="V104:X104"/>
    <mergeCell ref="M107:R107"/>
    <mergeCell ref="S107:X107"/>
    <mergeCell ref="AK94:AK95"/>
    <mergeCell ref="M96:R96"/>
    <mergeCell ref="S96:X96"/>
    <mergeCell ref="M103:O103"/>
    <mergeCell ref="P103:R103"/>
    <mergeCell ref="S103:U103"/>
    <mergeCell ref="V103:X103"/>
    <mergeCell ref="AE94:AE95"/>
    <mergeCell ref="AF94:AF95"/>
    <mergeCell ref="AG94:AG95"/>
    <mergeCell ref="AH94:AH95"/>
    <mergeCell ref="AI94:AI95"/>
    <mergeCell ref="AJ94:AJ95"/>
    <mergeCell ref="Y94:Y95"/>
    <mergeCell ref="Z94:Z95"/>
    <mergeCell ref="AA94:AA95"/>
    <mergeCell ref="AB94:AB95"/>
    <mergeCell ref="AC94:AC95"/>
    <mergeCell ref="M118:R118"/>
    <mergeCell ref="S118:X118"/>
    <mergeCell ref="M112:O112"/>
    <mergeCell ref="P112:R112"/>
    <mergeCell ref="S112:U112"/>
    <mergeCell ref="V112:X112"/>
    <mergeCell ref="M108:R108"/>
    <mergeCell ref="S108:X108"/>
    <mergeCell ref="M109:X109"/>
    <mergeCell ref="M110:R110"/>
    <mergeCell ref="S110:X110"/>
    <mergeCell ref="M111:O111"/>
    <mergeCell ref="P111:R111"/>
    <mergeCell ref="S111:U111"/>
    <mergeCell ref="V111:X111"/>
    <mergeCell ref="M113:R113"/>
    <mergeCell ref="S113:X113"/>
    <mergeCell ref="M119:O119"/>
    <mergeCell ref="P119:R119"/>
    <mergeCell ref="P120:R120"/>
    <mergeCell ref="M120:O120"/>
    <mergeCell ref="M125:X125"/>
    <mergeCell ref="M123:P123"/>
    <mergeCell ref="Q123:T123"/>
    <mergeCell ref="U123:X123"/>
    <mergeCell ref="M124:P124"/>
    <mergeCell ref="Q124:T124"/>
    <mergeCell ref="U124:X124"/>
    <mergeCell ref="M121:X121"/>
    <mergeCell ref="M122:O122"/>
    <mergeCell ref="P122:R122"/>
    <mergeCell ref="S122:U122"/>
    <mergeCell ref="V122:X122"/>
  </mergeCells>
  <conditionalFormatting sqref="AG27">
    <cfRule type="iconSet" priority="1491">
      <iconSet>
        <cfvo type="percent" val="0"/>
        <cfvo type="num" val="80"/>
        <cfvo type="num" val="90"/>
      </iconSet>
    </cfRule>
    <cfRule type="iconSet" priority="1492">
      <iconSet>
        <cfvo type="percent" val="0"/>
        <cfvo type="percent" val="80"/>
        <cfvo type="percent" val="90"/>
      </iconSet>
    </cfRule>
    <cfRule type="iconSet" priority="1493">
      <iconSet>
        <cfvo type="percent" val="0"/>
        <cfvo type="num" val="80"/>
        <cfvo type="num" val="90"/>
      </iconSet>
    </cfRule>
  </conditionalFormatting>
  <conditionalFormatting sqref="AG86">
    <cfRule type="iconSet" priority="1487">
      <iconSet>
        <cfvo type="percent" val="0"/>
        <cfvo type="num" val="80"/>
        <cfvo type="num" val="90"/>
      </iconSet>
    </cfRule>
    <cfRule type="iconSet" priority="1488">
      <iconSet>
        <cfvo type="percent" val="0"/>
        <cfvo type="percent" val="80"/>
        <cfvo type="percent" val="90"/>
      </iconSet>
    </cfRule>
    <cfRule type="iconSet" priority="1489">
      <iconSet>
        <cfvo type="percent" val="0"/>
        <cfvo type="num" val="80"/>
        <cfvo type="num" val="90"/>
      </iconSet>
    </cfRule>
  </conditionalFormatting>
  <conditionalFormatting sqref="AG97">
    <cfRule type="iconSet" priority="1483">
      <iconSet>
        <cfvo type="percent" val="0"/>
        <cfvo type="num" val="80"/>
        <cfvo type="num" val="90"/>
      </iconSet>
    </cfRule>
    <cfRule type="iconSet" priority="1484">
      <iconSet>
        <cfvo type="percent" val="0"/>
        <cfvo type="percent" val="80"/>
        <cfvo type="percent" val="90"/>
      </iconSet>
    </cfRule>
    <cfRule type="iconSet" priority="1485">
      <iconSet>
        <cfvo type="percent" val="0"/>
        <cfvo type="num" val="80"/>
        <cfvo type="num" val="90"/>
      </iconSet>
    </cfRule>
  </conditionalFormatting>
  <conditionalFormatting sqref="AG98">
    <cfRule type="iconSet" priority="1479">
      <iconSet>
        <cfvo type="percent" val="0"/>
        <cfvo type="num" val="80"/>
        <cfvo type="num" val="90"/>
      </iconSet>
    </cfRule>
    <cfRule type="iconSet" priority="1480">
      <iconSet>
        <cfvo type="percent" val="0"/>
        <cfvo type="percent" val="80"/>
        <cfvo type="percent" val="90"/>
      </iconSet>
    </cfRule>
    <cfRule type="iconSet" priority="1481">
      <iconSet>
        <cfvo type="percent" val="0"/>
        <cfvo type="num" val="80"/>
        <cfvo type="num" val="90"/>
      </iconSet>
    </cfRule>
  </conditionalFormatting>
  <conditionalFormatting sqref="AG99">
    <cfRule type="iconSet" priority="1475">
      <iconSet>
        <cfvo type="percent" val="0"/>
        <cfvo type="num" val="80"/>
        <cfvo type="num" val="90"/>
      </iconSet>
    </cfRule>
    <cfRule type="iconSet" priority="1476">
      <iconSet>
        <cfvo type="percent" val="0"/>
        <cfvo type="percent" val="80"/>
        <cfvo type="percent" val="90"/>
      </iconSet>
    </cfRule>
    <cfRule type="iconSet" priority="1477">
      <iconSet>
        <cfvo type="percent" val="0"/>
        <cfvo type="num" val="80"/>
        <cfvo type="num" val="90"/>
      </iconSet>
    </cfRule>
  </conditionalFormatting>
  <conditionalFormatting sqref="AG100">
    <cfRule type="iconSet" priority="1471">
      <iconSet>
        <cfvo type="percent" val="0"/>
        <cfvo type="num" val="80"/>
        <cfvo type="num" val="90"/>
      </iconSet>
    </cfRule>
    <cfRule type="iconSet" priority="1472">
      <iconSet>
        <cfvo type="percent" val="0"/>
        <cfvo type="percent" val="80"/>
        <cfvo type="percent" val="90"/>
      </iconSet>
    </cfRule>
    <cfRule type="iconSet" priority="1473">
      <iconSet>
        <cfvo type="percent" val="0"/>
        <cfvo type="num" val="80"/>
        <cfvo type="num" val="90"/>
      </iconSet>
    </cfRule>
  </conditionalFormatting>
  <conditionalFormatting sqref="AG101">
    <cfRule type="iconSet" priority="1467">
      <iconSet>
        <cfvo type="percent" val="0"/>
        <cfvo type="num" val="80"/>
        <cfvo type="num" val="90"/>
      </iconSet>
    </cfRule>
    <cfRule type="iconSet" priority="1468">
      <iconSet>
        <cfvo type="percent" val="0"/>
        <cfvo type="percent" val="80"/>
        <cfvo type="percent" val="90"/>
      </iconSet>
    </cfRule>
    <cfRule type="iconSet" priority="1469">
      <iconSet>
        <cfvo type="percent" val="0"/>
        <cfvo type="num" val="80"/>
        <cfvo type="num" val="90"/>
      </iconSet>
    </cfRule>
  </conditionalFormatting>
  <conditionalFormatting sqref="AG102">
    <cfRule type="iconSet" priority="1463">
      <iconSet>
        <cfvo type="percent" val="0"/>
        <cfvo type="num" val="80"/>
        <cfvo type="num" val="90"/>
      </iconSet>
    </cfRule>
    <cfRule type="iconSet" priority="1464">
      <iconSet>
        <cfvo type="percent" val="0"/>
        <cfvo type="percent" val="80"/>
        <cfvo type="percent" val="90"/>
      </iconSet>
    </cfRule>
    <cfRule type="iconSet" priority="1465">
      <iconSet>
        <cfvo type="percent" val="0"/>
        <cfvo type="num" val="80"/>
        <cfvo type="num" val="90"/>
      </iconSet>
    </cfRule>
  </conditionalFormatting>
  <conditionalFormatting sqref="AG103">
    <cfRule type="iconSet" priority="1459">
      <iconSet>
        <cfvo type="percent" val="0"/>
        <cfvo type="num" val="80"/>
        <cfvo type="num" val="90"/>
      </iconSet>
    </cfRule>
    <cfRule type="iconSet" priority="1460">
      <iconSet>
        <cfvo type="percent" val="0"/>
        <cfvo type="percent" val="80"/>
        <cfvo type="percent" val="90"/>
      </iconSet>
    </cfRule>
    <cfRule type="iconSet" priority="1461">
      <iconSet>
        <cfvo type="percent" val="0"/>
        <cfvo type="num" val="80"/>
        <cfvo type="num" val="90"/>
      </iconSet>
    </cfRule>
  </conditionalFormatting>
  <conditionalFormatting sqref="AG104">
    <cfRule type="iconSet" priority="1455">
      <iconSet>
        <cfvo type="percent" val="0"/>
        <cfvo type="num" val="80"/>
        <cfvo type="num" val="90"/>
      </iconSet>
    </cfRule>
    <cfRule type="iconSet" priority="1456">
      <iconSet>
        <cfvo type="percent" val="0"/>
        <cfvo type="percent" val="80"/>
        <cfvo type="percent" val="90"/>
      </iconSet>
    </cfRule>
    <cfRule type="iconSet" priority="1457">
      <iconSet>
        <cfvo type="percent" val="0"/>
        <cfvo type="num" val="80"/>
        <cfvo type="num" val="90"/>
      </iconSet>
    </cfRule>
  </conditionalFormatting>
  <conditionalFormatting sqref="AG105">
    <cfRule type="iconSet" priority="1451">
      <iconSet>
        <cfvo type="percent" val="0"/>
        <cfvo type="num" val="80"/>
        <cfvo type="num" val="90"/>
      </iconSet>
    </cfRule>
    <cfRule type="iconSet" priority="1452">
      <iconSet>
        <cfvo type="percent" val="0"/>
        <cfvo type="percent" val="80"/>
        <cfvo type="percent" val="90"/>
      </iconSet>
    </cfRule>
    <cfRule type="iconSet" priority="1453">
      <iconSet>
        <cfvo type="percent" val="0"/>
        <cfvo type="num" val="80"/>
        <cfvo type="num" val="90"/>
      </iconSet>
    </cfRule>
  </conditionalFormatting>
  <conditionalFormatting sqref="AG106">
    <cfRule type="iconSet" priority="1447">
      <iconSet>
        <cfvo type="percent" val="0"/>
        <cfvo type="num" val="80"/>
        <cfvo type="num" val="90"/>
      </iconSet>
    </cfRule>
    <cfRule type="iconSet" priority="1448">
      <iconSet>
        <cfvo type="percent" val="0"/>
        <cfvo type="percent" val="80"/>
        <cfvo type="percent" val="90"/>
      </iconSet>
    </cfRule>
    <cfRule type="iconSet" priority="1449">
      <iconSet>
        <cfvo type="percent" val="0"/>
        <cfvo type="num" val="80"/>
        <cfvo type="num" val="90"/>
      </iconSet>
    </cfRule>
  </conditionalFormatting>
  <conditionalFormatting sqref="AA62:AA64 Y62:Y64">
    <cfRule type="iconSet" priority="1439">
      <iconSet>
        <cfvo type="percent" val="0"/>
        <cfvo type="num" val="80"/>
        <cfvo type="num" val="90"/>
      </iconSet>
    </cfRule>
    <cfRule type="iconSet" priority="1440">
      <iconSet>
        <cfvo type="percent" val="0"/>
        <cfvo type="percent" val="80"/>
        <cfvo type="percent" val="90"/>
      </iconSet>
    </cfRule>
    <cfRule type="iconSet" priority="1441">
      <iconSet>
        <cfvo type="percent" val="0"/>
        <cfvo type="num" val="80"/>
        <cfvo type="num" val="90"/>
      </iconSet>
    </cfRule>
  </conditionalFormatting>
  <conditionalFormatting sqref="AB63:AB64 Z62:Z64">
    <cfRule type="iconSet" priority="1442">
      <iconSet>
        <cfvo type="percent" val="0"/>
        <cfvo type="num" val="80"/>
        <cfvo type="num" val="90"/>
      </iconSet>
    </cfRule>
    <cfRule type="iconSet" priority="1443">
      <iconSet>
        <cfvo type="percent" val="0"/>
        <cfvo type="percent" val="80"/>
        <cfvo type="percent" val="90"/>
      </iconSet>
    </cfRule>
    <cfRule type="iconSet" priority="1444">
      <iconSet>
        <cfvo type="percent" val="0"/>
        <cfvo type="num" val="80"/>
        <cfvo type="num" val="90"/>
      </iconSet>
    </cfRule>
  </conditionalFormatting>
  <conditionalFormatting sqref="Y72">
    <cfRule type="iconSet" priority="1431">
      <iconSet>
        <cfvo type="percent" val="0"/>
        <cfvo type="num" val="80"/>
        <cfvo type="num" val="90"/>
      </iconSet>
    </cfRule>
    <cfRule type="iconSet" priority="1432">
      <iconSet>
        <cfvo type="percent" val="0"/>
        <cfvo type="percent" val="80"/>
        <cfvo type="percent" val="90"/>
      </iconSet>
    </cfRule>
    <cfRule type="iconSet" priority="1433">
      <iconSet>
        <cfvo type="percent" val="0"/>
        <cfvo type="num" val="80"/>
        <cfvo type="num" val="90"/>
      </iconSet>
    </cfRule>
  </conditionalFormatting>
  <conditionalFormatting sqref="Z72">
    <cfRule type="iconSet" priority="1434">
      <iconSet>
        <cfvo type="percent" val="0"/>
        <cfvo type="num" val="80"/>
        <cfvo type="num" val="90"/>
      </iconSet>
    </cfRule>
    <cfRule type="iconSet" priority="1435">
      <iconSet>
        <cfvo type="percent" val="0"/>
        <cfvo type="percent" val="80"/>
        <cfvo type="percent" val="90"/>
      </iconSet>
    </cfRule>
    <cfRule type="iconSet" priority="1436">
      <iconSet>
        <cfvo type="percent" val="0"/>
        <cfvo type="num" val="80"/>
        <cfvo type="num" val="90"/>
      </iconSet>
    </cfRule>
  </conditionalFormatting>
  <conditionalFormatting sqref="AA66 Y66">
    <cfRule type="iconSet" priority="1423">
      <iconSet>
        <cfvo type="percent" val="0"/>
        <cfvo type="num" val="80"/>
        <cfvo type="num" val="90"/>
      </iconSet>
    </cfRule>
    <cfRule type="iconSet" priority="1424">
      <iconSet>
        <cfvo type="percent" val="0"/>
        <cfvo type="percent" val="80"/>
        <cfvo type="percent" val="90"/>
      </iconSet>
    </cfRule>
    <cfRule type="iconSet" priority="1425">
      <iconSet>
        <cfvo type="percent" val="0"/>
        <cfvo type="num" val="80"/>
        <cfvo type="num" val="90"/>
      </iconSet>
    </cfRule>
  </conditionalFormatting>
  <conditionalFormatting sqref="AB66 Z66">
    <cfRule type="iconSet" priority="1426">
      <iconSet>
        <cfvo type="percent" val="0"/>
        <cfvo type="num" val="80"/>
        <cfvo type="num" val="90"/>
      </iconSet>
    </cfRule>
    <cfRule type="iconSet" priority="1427">
      <iconSet>
        <cfvo type="percent" val="0"/>
        <cfvo type="percent" val="80"/>
        <cfvo type="percent" val="90"/>
      </iconSet>
    </cfRule>
    <cfRule type="iconSet" priority="1428">
      <iconSet>
        <cfvo type="percent" val="0"/>
        <cfvo type="num" val="80"/>
        <cfvo type="num" val="90"/>
      </iconSet>
    </cfRule>
  </conditionalFormatting>
  <conditionalFormatting sqref="AA68 Y68">
    <cfRule type="iconSet" priority="1415">
      <iconSet>
        <cfvo type="percent" val="0"/>
        <cfvo type="num" val="80"/>
        <cfvo type="num" val="90"/>
      </iconSet>
    </cfRule>
    <cfRule type="iconSet" priority="1416">
      <iconSet>
        <cfvo type="percent" val="0"/>
        <cfvo type="percent" val="80"/>
        <cfvo type="percent" val="90"/>
      </iconSet>
    </cfRule>
    <cfRule type="iconSet" priority="1417">
      <iconSet>
        <cfvo type="percent" val="0"/>
        <cfvo type="num" val="80"/>
        <cfvo type="num" val="90"/>
      </iconSet>
    </cfRule>
  </conditionalFormatting>
  <conditionalFormatting sqref="AB68 Z68">
    <cfRule type="iconSet" priority="1418">
      <iconSet>
        <cfvo type="percent" val="0"/>
        <cfvo type="num" val="80"/>
        <cfvo type="num" val="90"/>
      </iconSet>
    </cfRule>
    <cfRule type="iconSet" priority="1419">
      <iconSet>
        <cfvo type="percent" val="0"/>
        <cfvo type="percent" val="80"/>
        <cfvo type="percent" val="90"/>
      </iconSet>
    </cfRule>
    <cfRule type="iconSet" priority="1420">
      <iconSet>
        <cfvo type="percent" val="0"/>
        <cfvo type="num" val="80"/>
        <cfvo type="num" val="90"/>
      </iconSet>
    </cfRule>
  </conditionalFormatting>
  <conditionalFormatting sqref="AC70 AA70 Y70">
    <cfRule type="iconSet" priority="1407">
      <iconSet>
        <cfvo type="percent" val="0"/>
        <cfvo type="num" val="80"/>
        <cfvo type="num" val="90"/>
      </iconSet>
    </cfRule>
    <cfRule type="iconSet" priority="1408">
      <iconSet>
        <cfvo type="percent" val="0"/>
        <cfvo type="percent" val="80"/>
        <cfvo type="percent" val="90"/>
      </iconSet>
    </cfRule>
    <cfRule type="iconSet" priority="1409">
      <iconSet>
        <cfvo type="percent" val="0"/>
        <cfvo type="num" val="80"/>
        <cfvo type="num" val="90"/>
      </iconSet>
    </cfRule>
  </conditionalFormatting>
  <conditionalFormatting sqref="AB70 Z70">
    <cfRule type="iconSet" priority="1410">
      <iconSet>
        <cfvo type="percent" val="0"/>
        <cfvo type="num" val="80"/>
        <cfvo type="num" val="90"/>
      </iconSet>
    </cfRule>
    <cfRule type="iconSet" priority="1411">
      <iconSet>
        <cfvo type="percent" val="0"/>
        <cfvo type="percent" val="80"/>
        <cfvo type="percent" val="90"/>
      </iconSet>
    </cfRule>
    <cfRule type="iconSet" priority="1412">
      <iconSet>
        <cfvo type="percent" val="0"/>
        <cfvo type="num" val="80"/>
        <cfvo type="num" val="90"/>
      </iconSet>
    </cfRule>
  </conditionalFormatting>
  <conditionalFormatting sqref="AA72 AC72 AE72">
    <cfRule type="iconSet" priority="1399">
      <iconSet>
        <cfvo type="percent" val="0"/>
        <cfvo type="num" val="80"/>
        <cfvo type="num" val="90"/>
      </iconSet>
    </cfRule>
    <cfRule type="iconSet" priority="1400">
      <iconSet>
        <cfvo type="percent" val="0"/>
        <cfvo type="percent" val="80"/>
        <cfvo type="percent" val="90"/>
      </iconSet>
    </cfRule>
    <cfRule type="iconSet" priority="1401">
      <iconSet>
        <cfvo type="percent" val="0"/>
        <cfvo type="num" val="80"/>
        <cfvo type="num" val="90"/>
      </iconSet>
    </cfRule>
  </conditionalFormatting>
  <conditionalFormatting sqref="AB72 AD72">
    <cfRule type="iconSet" priority="1402">
      <iconSet>
        <cfvo type="percent" val="0"/>
        <cfvo type="num" val="80"/>
        <cfvo type="num" val="90"/>
      </iconSet>
    </cfRule>
    <cfRule type="iconSet" priority="1403">
      <iconSet>
        <cfvo type="percent" val="0"/>
        <cfvo type="percent" val="80"/>
        <cfvo type="percent" val="90"/>
      </iconSet>
    </cfRule>
    <cfRule type="iconSet" priority="1404">
      <iconSet>
        <cfvo type="percent" val="0"/>
        <cfvo type="num" val="80"/>
        <cfvo type="num" val="90"/>
      </iconSet>
    </cfRule>
  </conditionalFormatting>
  <conditionalFormatting sqref="AA75 Y75">
    <cfRule type="iconSet" priority="1391">
      <iconSet>
        <cfvo type="percent" val="0"/>
        <cfvo type="num" val="80"/>
        <cfvo type="num" val="90"/>
      </iconSet>
    </cfRule>
    <cfRule type="iconSet" priority="1392">
      <iconSet>
        <cfvo type="percent" val="0"/>
        <cfvo type="percent" val="80"/>
        <cfvo type="percent" val="90"/>
      </iconSet>
    </cfRule>
    <cfRule type="iconSet" priority="1393">
      <iconSet>
        <cfvo type="percent" val="0"/>
        <cfvo type="num" val="80"/>
        <cfvo type="num" val="90"/>
      </iconSet>
    </cfRule>
  </conditionalFormatting>
  <conditionalFormatting sqref="AD75 AB75 Z75">
    <cfRule type="iconSet" priority="1394">
      <iconSet>
        <cfvo type="percent" val="0"/>
        <cfvo type="num" val="80"/>
        <cfvo type="num" val="90"/>
      </iconSet>
    </cfRule>
    <cfRule type="iconSet" priority="1395">
      <iconSet>
        <cfvo type="percent" val="0"/>
        <cfvo type="percent" val="80"/>
        <cfvo type="percent" val="90"/>
      </iconSet>
    </cfRule>
    <cfRule type="iconSet" priority="1396">
      <iconSet>
        <cfvo type="percent" val="0"/>
        <cfvo type="num" val="80"/>
        <cfvo type="num" val="90"/>
      </iconSet>
    </cfRule>
  </conditionalFormatting>
  <conditionalFormatting sqref="AC77 AC79 AA77 AA79 Y77 Y79">
    <cfRule type="iconSet" priority="1383">
      <iconSet>
        <cfvo type="percent" val="0"/>
        <cfvo type="num" val="80"/>
        <cfvo type="num" val="90"/>
      </iconSet>
    </cfRule>
    <cfRule type="iconSet" priority="1384">
      <iconSet>
        <cfvo type="percent" val="0"/>
        <cfvo type="percent" val="80"/>
        <cfvo type="percent" val="90"/>
      </iconSet>
    </cfRule>
    <cfRule type="iconSet" priority="1385">
      <iconSet>
        <cfvo type="percent" val="0"/>
        <cfvo type="num" val="80"/>
        <cfvo type="num" val="90"/>
      </iconSet>
    </cfRule>
  </conditionalFormatting>
  <conditionalFormatting sqref="AB77 AB79 Z77 Z79">
    <cfRule type="iconSet" priority="1386">
      <iconSet>
        <cfvo type="percent" val="0"/>
        <cfvo type="num" val="80"/>
        <cfvo type="num" val="90"/>
      </iconSet>
    </cfRule>
    <cfRule type="iconSet" priority="1387">
      <iconSet>
        <cfvo type="percent" val="0"/>
        <cfvo type="percent" val="80"/>
        <cfvo type="percent" val="90"/>
      </iconSet>
    </cfRule>
    <cfRule type="iconSet" priority="1388">
      <iconSet>
        <cfvo type="percent" val="0"/>
        <cfvo type="num" val="80"/>
        <cfvo type="num" val="90"/>
      </iconSet>
    </cfRule>
  </conditionalFormatting>
  <conditionalFormatting sqref="Y81">
    <cfRule type="iconSet" priority="1375">
      <iconSet>
        <cfvo type="percent" val="0"/>
        <cfvo type="num" val="80"/>
        <cfvo type="num" val="90"/>
      </iconSet>
    </cfRule>
    <cfRule type="iconSet" priority="1376">
      <iconSet>
        <cfvo type="percent" val="0"/>
        <cfvo type="percent" val="80"/>
        <cfvo type="percent" val="90"/>
      </iconSet>
    </cfRule>
    <cfRule type="iconSet" priority="1377">
      <iconSet>
        <cfvo type="percent" val="0"/>
        <cfvo type="num" val="80"/>
        <cfvo type="num" val="90"/>
      </iconSet>
    </cfRule>
  </conditionalFormatting>
  <conditionalFormatting sqref="Z81">
    <cfRule type="iconSet" priority="1378">
      <iconSet>
        <cfvo type="percent" val="0"/>
        <cfvo type="num" val="80"/>
        <cfvo type="num" val="90"/>
      </iconSet>
    </cfRule>
    <cfRule type="iconSet" priority="1379">
      <iconSet>
        <cfvo type="percent" val="0"/>
        <cfvo type="percent" val="80"/>
        <cfvo type="percent" val="90"/>
      </iconSet>
    </cfRule>
    <cfRule type="iconSet" priority="1380">
      <iconSet>
        <cfvo type="percent" val="0"/>
        <cfvo type="num" val="80"/>
        <cfvo type="num" val="90"/>
      </iconSet>
    </cfRule>
  </conditionalFormatting>
  <conditionalFormatting sqref="AA81 AC81 AE81">
    <cfRule type="iconSet" priority="1367">
      <iconSet>
        <cfvo type="percent" val="0"/>
        <cfvo type="num" val="80"/>
        <cfvo type="num" val="90"/>
      </iconSet>
    </cfRule>
    <cfRule type="iconSet" priority="1368">
      <iconSet>
        <cfvo type="percent" val="0"/>
        <cfvo type="percent" val="80"/>
        <cfvo type="percent" val="90"/>
      </iconSet>
    </cfRule>
    <cfRule type="iconSet" priority="1369">
      <iconSet>
        <cfvo type="percent" val="0"/>
        <cfvo type="num" val="80"/>
        <cfvo type="num" val="90"/>
      </iconSet>
    </cfRule>
  </conditionalFormatting>
  <conditionalFormatting sqref="AB81 AD81">
    <cfRule type="iconSet" priority="1370">
      <iconSet>
        <cfvo type="percent" val="0"/>
        <cfvo type="num" val="80"/>
        <cfvo type="num" val="90"/>
      </iconSet>
    </cfRule>
    <cfRule type="iconSet" priority="1371">
      <iconSet>
        <cfvo type="percent" val="0"/>
        <cfvo type="percent" val="80"/>
        <cfvo type="percent" val="90"/>
      </iconSet>
    </cfRule>
    <cfRule type="iconSet" priority="1372">
      <iconSet>
        <cfvo type="percent" val="0"/>
        <cfvo type="num" val="80"/>
        <cfvo type="num" val="90"/>
      </iconSet>
    </cfRule>
  </conditionalFormatting>
  <conditionalFormatting sqref="AC84 AA84 Y84">
    <cfRule type="iconSet" priority="1359">
      <iconSet>
        <cfvo type="percent" val="0"/>
        <cfvo type="num" val="80"/>
        <cfvo type="num" val="90"/>
      </iconSet>
    </cfRule>
    <cfRule type="iconSet" priority="1360">
      <iconSet>
        <cfvo type="percent" val="0"/>
        <cfvo type="percent" val="80"/>
        <cfvo type="percent" val="90"/>
      </iconSet>
    </cfRule>
    <cfRule type="iconSet" priority="1361">
      <iconSet>
        <cfvo type="percent" val="0"/>
        <cfvo type="num" val="80"/>
        <cfvo type="num" val="90"/>
      </iconSet>
    </cfRule>
  </conditionalFormatting>
  <conditionalFormatting sqref="AD84 AB84 Z84">
    <cfRule type="iconSet" priority="1362">
      <iconSet>
        <cfvo type="percent" val="0"/>
        <cfvo type="num" val="80"/>
        <cfvo type="num" val="90"/>
      </iconSet>
    </cfRule>
    <cfRule type="iconSet" priority="1363">
      <iconSet>
        <cfvo type="percent" val="0"/>
        <cfvo type="percent" val="80"/>
        <cfvo type="percent" val="90"/>
      </iconSet>
    </cfRule>
    <cfRule type="iconSet" priority="1364">
      <iconSet>
        <cfvo type="percent" val="0"/>
        <cfvo type="num" val="80"/>
        <cfvo type="num" val="90"/>
      </iconSet>
    </cfRule>
  </conditionalFormatting>
  <conditionalFormatting sqref="Y91">
    <cfRule type="iconSet" priority="1355">
      <iconSet>
        <cfvo type="percent" val="0"/>
        <cfvo type="num" val="80"/>
        <cfvo type="num" val="90"/>
      </iconSet>
    </cfRule>
    <cfRule type="iconSet" priority="1356">
      <iconSet>
        <cfvo type="percent" val="0"/>
        <cfvo type="percent" val="80"/>
        <cfvo type="percent" val="90"/>
      </iconSet>
    </cfRule>
    <cfRule type="iconSet" priority="1357">
      <iconSet>
        <cfvo type="percent" val="0"/>
        <cfvo type="num" val="80"/>
        <cfvo type="num" val="90"/>
      </iconSet>
    </cfRule>
  </conditionalFormatting>
  <conditionalFormatting sqref="AC92 Y92">
    <cfRule type="iconSet" priority="1347">
      <iconSet>
        <cfvo type="percent" val="0"/>
        <cfvo type="num" val="80"/>
        <cfvo type="num" val="90"/>
      </iconSet>
    </cfRule>
    <cfRule type="iconSet" priority="1348">
      <iconSet>
        <cfvo type="percent" val="0"/>
        <cfvo type="percent" val="80"/>
        <cfvo type="percent" val="90"/>
      </iconSet>
    </cfRule>
    <cfRule type="iconSet" priority="1349">
      <iconSet>
        <cfvo type="percent" val="0"/>
        <cfvo type="num" val="80"/>
        <cfvo type="num" val="90"/>
      </iconSet>
    </cfRule>
  </conditionalFormatting>
  <conditionalFormatting sqref="AD92 Z92">
    <cfRule type="iconSet" priority="1350">
      <iconSet>
        <cfvo type="percent" val="0"/>
        <cfvo type="num" val="80"/>
        <cfvo type="num" val="90"/>
      </iconSet>
    </cfRule>
    <cfRule type="iconSet" priority="1351">
      <iconSet>
        <cfvo type="percent" val="0"/>
        <cfvo type="percent" val="80"/>
        <cfvo type="percent" val="90"/>
      </iconSet>
    </cfRule>
    <cfRule type="iconSet" priority="1352">
      <iconSet>
        <cfvo type="percent" val="0"/>
        <cfvo type="num" val="80"/>
        <cfvo type="num" val="90"/>
      </iconSet>
    </cfRule>
  </conditionalFormatting>
  <conditionalFormatting sqref="AC94 AA94 Y94">
    <cfRule type="iconSet" priority="1339">
      <iconSet>
        <cfvo type="percent" val="0"/>
        <cfvo type="num" val="80"/>
        <cfvo type="num" val="90"/>
      </iconSet>
    </cfRule>
    <cfRule type="iconSet" priority="1340">
      <iconSet>
        <cfvo type="percent" val="0"/>
        <cfvo type="percent" val="80"/>
        <cfvo type="percent" val="90"/>
      </iconSet>
    </cfRule>
    <cfRule type="iconSet" priority="1341">
      <iconSet>
        <cfvo type="percent" val="0"/>
        <cfvo type="num" val="80"/>
        <cfvo type="num" val="90"/>
      </iconSet>
    </cfRule>
  </conditionalFormatting>
  <conditionalFormatting sqref="AB94 Z94">
    <cfRule type="iconSet" priority="1342">
      <iconSet>
        <cfvo type="percent" val="0"/>
        <cfvo type="num" val="80"/>
        <cfvo type="num" val="90"/>
      </iconSet>
    </cfRule>
    <cfRule type="iconSet" priority="1343">
      <iconSet>
        <cfvo type="percent" val="0"/>
        <cfvo type="percent" val="80"/>
        <cfvo type="percent" val="90"/>
      </iconSet>
    </cfRule>
    <cfRule type="iconSet" priority="1344">
      <iconSet>
        <cfvo type="percent" val="0"/>
        <cfvo type="num" val="80"/>
        <cfvo type="num" val="90"/>
      </iconSet>
    </cfRule>
  </conditionalFormatting>
  <conditionalFormatting sqref="AA96 Y96">
    <cfRule type="iconSet" priority="1331">
      <iconSet>
        <cfvo type="percent" val="0"/>
        <cfvo type="num" val="80"/>
        <cfvo type="num" val="90"/>
      </iconSet>
    </cfRule>
    <cfRule type="iconSet" priority="1332">
      <iconSet>
        <cfvo type="percent" val="0"/>
        <cfvo type="percent" val="80"/>
        <cfvo type="percent" val="90"/>
      </iconSet>
    </cfRule>
    <cfRule type="iconSet" priority="1333">
      <iconSet>
        <cfvo type="percent" val="0"/>
        <cfvo type="num" val="80"/>
        <cfvo type="num" val="90"/>
      </iconSet>
    </cfRule>
  </conditionalFormatting>
  <conditionalFormatting sqref="AB96 Z96">
    <cfRule type="iconSet" priority="1334">
      <iconSet>
        <cfvo type="percent" val="0"/>
        <cfvo type="num" val="80"/>
        <cfvo type="num" val="90"/>
      </iconSet>
    </cfRule>
    <cfRule type="iconSet" priority="1335">
      <iconSet>
        <cfvo type="percent" val="0"/>
        <cfvo type="percent" val="80"/>
        <cfvo type="percent" val="90"/>
      </iconSet>
    </cfRule>
    <cfRule type="iconSet" priority="1336">
      <iconSet>
        <cfvo type="percent" val="0"/>
        <cfvo type="num" val="80"/>
        <cfvo type="num" val="90"/>
      </iconSet>
    </cfRule>
  </conditionalFormatting>
  <conditionalFormatting sqref="AA119 Y119">
    <cfRule type="iconSet" priority="1495">
      <iconSet>
        <cfvo type="percent" val="0"/>
        <cfvo type="num" val="80"/>
        <cfvo type="num" val="90"/>
      </iconSet>
    </cfRule>
    <cfRule type="iconSet" priority="1496">
      <iconSet>
        <cfvo type="percent" val="0"/>
        <cfvo type="percent" val="80"/>
        <cfvo type="percent" val="90"/>
      </iconSet>
    </cfRule>
    <cfRule type="iconSet" priority="1497">
      <iconSet>
        <cfvo type="percent" val="0"/>
        <cfvo type="num" val="80"/>
        <cfvo type="num" val="90"/>
      </iconSet>
    </cfRule>
  </conditionalFormatting>
  <conditionalFormatting sqref="AC112">
    <cfRule type="iconSet" priority="944">
      <iconSet>
        <cfvo type="percent" val="0"/>
        <cfvo type="num" val="60"/>
        <cfvo type="num" val="90"/>
      </iconSet>
    </cfRule>
    <cfRule type="iconSet" priority="1327">
      <iconSet>
        <cfvo type="percent" val="0"/>
        <cfvo type="num" val="80"/>
        <cfvo type="num" val="90"/>
      </iconSet>
    </cfRule>
    <cfRule type="iconSet" priority="1328">
      <iconSet>
        <cfvo type="percent" val="0"/>
        <cfvo type="percent" val="80"/>
        <cfvo type="percent" val="90"/>
      </iconSet>
    </cfRule>
    <cfRule type="iconSet" priority="1329">
      <iconSet>
        <cfvo type="percent" val="0"/>
        <cfvo type="num" val="80"/>
        <cfvo type="num" val="90"/>
      </iconSet>
    </cfRule>
  </conditionalFormatting>
  <conditionalFormatting sqref="AF27 M27:AD27">
    <cfRule type="iconSet" priority="1326">
      <iconSet reverse="1">
        <cfvo type="percent" val="0"/>
        <cfvo type="num" val="5" gte="0"/>
        <cfvo type="num" val="15" gte="0"/>
      </iconSet>
    </cfRule>
  </conditionalFormatting>
  <conditionalFormatting sqref="M86 P86 S86 V86 Y86:AF86">
    <cfRule type="iconSet" priority="1325">
      <iconSet>
        <cfvo type="percent" val="0"/>
        <cfvo type="num" val="80"/>
        <cfvo type="num" val="90"/>
      </iconSet>
    </cfRule>
  </conditionalFormatting>
  <conditionalFormatting sqref="M97:R97 AC97 AE97:AF97 Y97:AA97">
    <cfRule type="iconSet" priority="1324">
      <iconSet>
        <cfvo type="percent" val="0"/>
        <cfvo type="num" val="70" gte="0"/>
        <cfvo type="num" val="90"/>
      </iconSet>
    </cfRule>
  </conditionalFormatting>
  <conditionalFormatting sqref="M98:R98 Y98:Z98 AC98 AE98:AF98">
    <cfRule type="iconSet" priority="1323">
      <iconSet>
        <cfvo type="percent" val="0"/>
        <cfvo type="num" val="70" gte="0"/>
        <cfvo type="num" val="90"/>
      </iconSet>
    </cfRule>
  </conditionalFormatting>
  <conditionalFormatting sqref="M99:O99 Y99:Z99 AE99:AE100">
    <cfRule type="iconSet" priority="1322">
      <iconSet>
        <cfvo type="percent" val="0"/>
        <cfvo type="num" val="0" gte="0"/>
        <cfvo type="num" val="2" gte="0"/>
      </iconSet>
    </cfRule>
  </conditionalFormatting>
  <conditionalFormatting sqref="M100:O100 AF100 Y100:Z100 AC99:AC103">
    <cfRule type="iconSet" priority="1321">
      <iconSet>
        <cfvo type="percent" val="0"/>
        <cfvo type="num" val="0" gte="0"/>
        <cfvo type="num" val="2" gte="0"/>
      </iconSet>
    </cfRule>
  </conditionalFormatting>
  <conditionalFormatting sqref="Y101 AE101:AE102">
    <cfRule type="iconSet" priority="1320">
      <iconSet>
        <cfvo type="percent" val="0"/>
        <cfvo type="num" val="95"/>
        <cfvo type="num" val="100"/>
      </iconSet>
    </cfRule>
  </conditionalFormatting>
  <conditionalFormatting sqref="Y102">
    <cfRule type="iconSet" priority="1319">
      <iconSet>
        <cfvo type="percent" val="0"/>
        <cfvo type="num" val="95"/>
        <cfvo type="num" val="100"/>
      </iconSet>
    </cfRule>
  </conditionalFormatting>
  <conditionalFormatting sqref="M103:X103 AB103 Z103 AF103">
    <cfRule type="iconSet" priority="1318">
      <iconSet>
        <cfvo type="percent" val="0"/>
        <cfvo type="num" val="60"/>
        <cfvo type="num" val="80"/>
      </iconSet>
    </cfRule>
  </conditionalFormatting>
  <conditionalFormatting sqref="M104 AE105:AF105 AF106 S104 V104 Y104:AF104">
    <cfRule type="iconSet" priority="1317">
      <iconSet>
        <cfvo type="percent" val="0"/>
        <cfvo type="num" val="60"/>
        <cfvo type="num" val="80"/>
      </iconSet>
    </cfRule>
  </conditionalFormatting>
  <conditionalFormatting sqref="M105:P105 U105:AA105 AC105">
    <cfRule type="iconSet" priority="1316">
      <iconSet>
        <cfvo type="percent" val="0"/>
        <cfvo type="num" val="60"/>
        <cfvo type="num" val="85" gte="0"/>
      </iconSet>
    </cfRule>
  </conditionalFormatting>
  <conditionalFormatting sqref="M106:P106 U106:AD106">
    <cfRule type="iconSet" priority="1315">
      <iconSet reverse="1">
        <cfvo type="percent" val="0"/>
        <cfvo type="num" val="1"/>
        <cfvo type="num" val="5" gte="0"/>
      </iconSet>
    </cfRule>
  </conditionalFormatting>
  <conditionalFormatting sqref="M111">
    <cfRule type="iconSet" priority="1259">
      <iconSet>
        <cfvo type="percent" val="0"/>
        <cfvo type="num" val="0"/>
        <cfvo type="num" val="10"/>
      </iconSet>
    </cfRule>
    <cfRule type="iconSet" priority="1314">
      <iconSet>
        <cfvo type="percent" val="0"/>
        <cfvo type="num" val="60"/>
        <cfvo type="num" val="80"/>
      </iconSet>
    </cfRule>
  </conditionalFormatting>
  <conditionalFormatting sqref="Y111">
    <cfRule type="iconSet" priority="1258">
      <iconSet>
        <cfvo type="percent" val="0"/>
        <cfvo type="num" val="0"/>
        <cfvo type="num" val="10"/>
      </iconSet>
    </cfRule>
    <cfRule type="iconSet" priority="1313">
      <iconSet reverse="1">
        <cfvo type="percent" val="0"/>
        <cfvo type="num" val="1"/>
        <cfvo type="num" val="5" gte="0"/>
      </iconSet>
    </cfRule>
  </conditionalFormatting>
  <conditionalFormatting sqref="AE111">
    <cfRule type="iconSet" priority="1257">
      <iconSet>
        <cfvo type="percent" val="0"/>
        <cfvo type="num" val="0"/>
        <cfvo type="num" val="10"/>
      </iconSet>
    </cfRule>
    <cfRule type="iconSet" priority="1312">
      <iconSet reverse="1">
        <cfvo type="percent" val="0"/>
        <cfvo type="num" val="1"/>
        <cfvo type="num" val="5" gte="0"/>
      </iconSet>
    </cfRule>
  </conditionalFormatting>
  <conditionalFormatting sqref="M112">
    <cfRule type="iconSet" priority="1311">
      <iconSet>
        <cfvo type="percent" val="0"/>
        <cfvo type="num" val="60"/>
        <cfvo type="num" val="80"/>
      </iconSet>
    </cfRule>
  </conditionalFormatting>
  <conditionalFormatting sqref="Y112">
    <cfRule type="iconSet" priority="1310">
      <iconSet>
        <cfvo type="percent" val="0"/>
        <cfvo type="num" val="60"/>
        <cfvo type="num" val="80"/>
      </iconSet>
    </cfRule>
  </conditionalFormatting>
  <conditionalFormatting sqref="AE112">
    <cfRule type="iconSet" priority="1309">
      <iconSet>
        <cfvo type="percent" val="0"/>
        <cfvo type="num" val="60"/>
        <cfvo type="num" val="80"/>
      </iconSet>
    </cfRule>
  </conditionalFormatting>
  <conditionalFormatting sqref="AG112">
    <cfRule type="iconSet" priority="1305">
      <iconSet>
        <cfvo type="percent" val="0"/>
        <cfvo type="num" val="80"/>
        <cfvo type="num" val="90"/>
      </iconSet>
    </cfRule>
    <cfRule type="iconSet" priority="1306">
      <iconSet>
        <cfvo type="percent" val="0"/>
        <cfvo type="percent" val="80"/>
        <cfvo type="percent" val="90"/>
      </iconSet>
    </cfRule>
    <cfRule type="iconSet" priority="1307">
      <iconSet>
        <cfvo type="percent" val="0"/>
        <cfvo type="num" val="80"/>
        <cfvo type="num" val="90"/>
      </iconSet>
    </cfRule>
  </conditionalFormatting>
  <conditionalFormatting sqref="M120">
    <cfRule type="iconSet" priority="1304">
      <iconSet>
        <cfvo type="percent" val="0"/>
        <cfvo type="num" val="60"/>
        <cfvo type="num" val="80"/>
      </iconSet>
    </cfRule>
  </conditionalFormatting>
  <conditionalFormatting sqref="AE119">
    <cfRule type="iconSet" priority="1300">
      <iconSet>
        <cfvo type="percent" val="0"/>
        <cfvo type="num" val="80"/>
        <cfvo type="num" val="90"/>
      </iconSet>
    </cfRule>
    <cfRule type="iconSet" priority="1301">
      <iconSet>
        <cfvo type="percent" val="0"/>
        <cfvo type="percent" val="80"/>
        <cfvo type="percent" val="90"/>
      </iconSet>
    </cfRule>
    <cfRule type="iconSet" priority="1302">
      <iconSet>
        <cfvo type="percent" val="0"/>
        <cfvo type="num" val="80"/>
        <cfvo type="num" val="90"/>
      </iconSet>
    </cfRule>
  </conditionalFormatting>
  <conditionalFormatting sqref="AG120">
    <cfRule type="iconSet" priority="1296">
      <iconSet>
        <cfvo type="percent" val="0"/>
        <cfvo type="num" val="80"/>
        <cfvo type="num" val="90"/>
      </iconSet>
    </cfRule>
    <cfRule type="iconSet" priority="1297">
      <iconSet>
        <cfvo type="percent" val="0"/>
        <cfvo type="percent" val="80"/>
        <cfvo type="percent" val="90"/>
      </iconSet>
    </cfRule>
    <cfRule type="iconSet" priority="1298">
      <iconSet>
        <cfvo type="percent" val="0"/>
        <cfvo type="num" val="80"/>
        <cfvo type="num" val="90"/>
      </iconSet>
    </cfRule>
  </conditionalFormatting>
  <conditionalFormatting sqref="AA120 Y120 AC119:AC120">
    <cfRule type="iconSet" priority="1499">
      <iconSet>
        <cfvo type="percent" val="0"/>
        <cfvo type="num" val="80"/>
        <cfvo type="num" val="90"/>
      </iconSet>
    </cfRule>
    <cfRule type="iconSet" priority="1500">
      <iconSet>
        <cfvo type="percent" val="0"/>
        <cfvo type="percent" val="80"/>
        <cfvo type="percent" val="90"/>
      </iconSet>
    </cfRule>
    <cfRule type="iconSet" priority="1501">
      <iconSet>
        <cfvo type="percent" val="0"/>
        <cfvo type="num" val="80"/>
        <cfvo type="num" val="90"/>
      </iconSet>
    </cfRule>
  </conditionalFormatting>
  <conditionalFormatting sqref="AG114">
    <cfRule type="iconSet" priority="1292">
      <iconSet>
        <cfvo type="percent" val="0"/>
        <cfvo type="num" val="80"/>
        <cfvo type="num" val="90"/>
      </iconSet>
    </cfRule>
    <cfRule type="iconSet" priority="1293">
      <iconSet>
        <cfvo type="percent" val="0"/>
        <cfvo type="percent" val="80"/>
        <cfvo type="percent" val="90"/>
      </iconSet>
    </cfRule>
    <cfRule type="iconSet" priority="1294">
      <iconSet>
        <cfvo type="percent" val="0"/>
        <cfvo type="num" val="80"/>
        <cfvo type="num" val="90"/>
      </iconSet>
    </cfRule>
  </conditionalFormatting>
  <conditionalFormatting sqref="M119">
    <cfRule type="iconSet" priority="1291">
      <iconSet>
        <cfvo type="percent" val="0"/>
        <cfvo type="num" val="60"/>
        <cfvo type="num" val="80"/>
      </iconSet>
    </cfRule>
  </conditionalFormatting>
  <conditionalFormatting sqref="AG119">
    <cfRule type="iconSet" priority="1287">
      <iconSet>
        <cfvo type="percent" val="0"/>
        <cfvo type="num" val="80"/>
        <cfvo type="num" val="90"/>
      </iconSet>
    </cfRule>
    <cfRule type="iconSet" priority="1288">
      <iconSet>
        <cfvo type="percent" val="0"/>
        <cfvo type="percent" val="80"/>
        <cfvo type="percent" val="90"/>
      </iconSet>
    </cfRule>
    <cfRule type="iconSet" priority="1289">
      <iconSet>
        <cfvo type="percent" val="0"/>
        <cfvo type="num" val="80"/>
        <cfvo type="num" val="90"/>
      </iconSet>
    </cfRule>
  </conditionalFormatting>
  <conditionalFormatting sqref="Y117:Y118 AA118 AC117:AC118">
    <cfRule type="iconSet" priority="1503">
      <iconSet>
        <cfvo type="percent" val="0"/>
        <cfvo type="num" val="80"/>
        <cfvo type="num" val="90"/>
      </iconSet>
    </cfRule>
    <cfRule type="iconSet" priority="1504">
      <iconSet>
        <cfvo type="percent" val="0"/>
        <cfvo type="percent" val="80"/>
        <cfvo type="percent" val="90"/>
      </iconSet>
    </cfRule>
    <cfRule type="iconSet" priority="1505">
      <iconSet>
        <cfvo type="percent" val="0"/>
        <cfvo type="num" val="80"/>
        <cfvo type="num" val="90"/>
      </iconSet>
    </cfRule>
  </conditionalFormatting>
  <conditionalFormatting sqref="Z118">
    <cfRule type="iconSet" priority="1506">
      <iconSet>
        <cfvo type="percent" val="0"/>
        <cfvo type="num" val="80"/>
        <cfvo type="num" val="90"/>
      </iconSet>
    </cfRule>
    <cfRule type="iconSet" priority="1507">
      <iconSet>
        <cfvo type="percent" val="0"/>
        <cfvo type="percent" val="80"/>
        <cfvo type="percent" val="90"/>
      </iconSet>
    </cfRule>
    <cfRule type="iconSet" priority="1508">
      <iconSet>
        <cfvo type="percent" val="0"/>
        <cfvo type="num" val="80"/>
        <cfvo type="num" val="90"/>
      </iconSet>
    </cfRule>
  </conditionalFormatting>
  <conditionalFormatting sqref="AF118">
    <cfRule type="iconSet" priority="1283">
      <iconSet>
        <cfvo type="percent" val="0"/>
        <cfvo type="num" val="80"/>
        <cfvo type="num" val="90"/>
      </iconSet>
    </cfRule>
    <cfRule type="iconSet" priority="1284">
      <iconSet>
        <cfvo type="percent" val="0"/>
        <cfvo type="percent" val="80"/>
        <cfvo type="percent" val="90"/>
      </iconSet>
    </cfRule>
    <cfRule type="iconSet" priority="1285">
      <iconSet>
        <cfvo type="percent" val="0"/>
        <cfvo type="num" val="80"/>
        <cfvo type="num" val="90"/>
      </iconSet>
    </cfRule>
  </conditionalFormatting>
  <conditionalFormatting sqref="AE117:AE118">
    <cfRule type="iconSet" priority="1282">
      <iconSet>
        <cfvo type="percent" val="0"/>
        <cfvo type="num" val="60"/>
        <cfvo type="num" val="85" gte="0"/>
      </iconSet>
    </cfRule>
  </conditionalFormatting>
  <conditionalFormatting sqref="AG117:AG118">
    <cfRule type="iconSet" priority="1278">
      <iconSet>
        <cfvo type="percent" val="0"/>
        <cfvo type="num" val="80"/>
        <cfvo type="num" val="90"/>
      </iconSet>
    </cfRule>
    <cfRule type="iconSet" priority="1279">
      <iconSet>
        <cfvo type="percent" val="0"/>
        <cfvo type="percent" val="80"/>
        <cfvo type="percent" val="90"/>
      </iconSet>
    </cfRule>
    <cfRule type="iconSet" priority="1280">
      <iconSet>
        <cfvo type="percent" val="0"/>
        <cfvo type="num" val="80"/>
        <cfvo type="num" val="90"/>
      </iconSet>
    </cfRule>
  </conditionalFormatting>
  <conditionalFormatting sqref="Y58 Y60:Y61">
    <cfRule type="iconSet" priority="1274">
      <iconSet>
        <cfvo type="percent" val="0"/>
        <cfvo type="num" val="80"/>
        <cfvo type="num" val="90"/>
      </iconSet>
    </cfRule>
    <cfRule type="iconSet" priority="1275">
      <iconSet>
        <cfvo type="percent" val="0"/>
        <cfvo type="percent" val="80"/>
        <cfvo type="percent" val="90"/>
      </iconSet>
    </cfRule>
    <cfRule type="iconSet" priority="1276">
      <iconSet>
        <cfvo type="percent" val="0"/>
        <cfvo type="num" val="80"/>
        <cfvo type="num" val="90"/>
      </iconSet>
    </cfRule>
  </conditionalFormatting>
  <conditionalFormatting sqref="Y57">
    <cfRule type="iconSet" priority="1270">
      <iconSet>
        <cfvo type="percent" val="0"/>
        <cfvo type="num" val="80"/>
        <cfvo type="num" val="90"/>
      </iconSet>
    </cfRule>
    <cfRule type="iconSet" priority="1271">
      <iconSet>
        <cfvo type="percent" val="0"/>
        <cfvo type="percent" val="80"/>
        <cfvo type="percent" val="90"/>
      </iconSet>
    </cfRule>
    <cfRule type="iconSet" priority="1272">
      <iconSet>
        <cfvo type="percent" val="0"/>
        <cfvo type="num" val="80"/>
        <cfvo type="num" val="90"/>
      </iconSet>
    </cfRule>
  </conditionalFormatting>
  <conditionalFormatting sqref="P57">
    <cfRule type="iconSet" priority="1269">
      <iconSet>
        <cfvo type="percent" val="0"/>
        <cfvo type="num" val="80"/>
        <cfvo type="num" val="90"/>
      </iconSet>
    </cfRule>
  </conditionalFormatting>
  <conditionalFormatting sqref="M61">
    <cfRule type="iconSet" priority="1268">
      <iconSet reverse="1">
        <cfvo type="percent" val="0"/>
        <cfvo type="num" val="100" gte="0"/>
        <cfvo type="num" val="101" gte="0"/>
      </iconSet>
    </cfRule>
  </conditionalFormatting>
  <conditionalFormatting sqref="M124">
    <cfRule type="iconSet" priority="1267">
      <iconSet>
        <cfvo type="percent" val="0"/>
        <cfvo type="num" val="94.99" gte="0"/>
        <cfvo type="num" val="95"/>
      </iconSet>
    </cfRule>
  </conditionalFormatting>
  <conditionalFormatting sqref="M92">
    <cfRule type="iconSet" priority="1266">
      <iconSet reverse="1">
        <cfvo type="percent" val="0"/>
        <cfvo type="num" val="100" gte="0"/>
        <cfvo type="num" val="101" gte="0"/>
      </iconSet>
    </cfRule>
  </conditionalFormatting>
  <conditionalFormatting sqref="Z124">
    <cfRule type="iconSet" priority="1265">
      <iconSet>
        <cfvo type="percent" val="0"/>
        <cfvo type="num" val="60"/>
        <cfvo type="num" val="85" gte="0"/>
      </iconSet>
    </cfRule>
  </conditionalFormatting>
  <conditionalFormatting sqref="Z57">
    <cfRule type="iconSet" priority="1264">
      <iconSet>
        <cfvo type="percent" val="0"/>
        <cfvo type="num" val="80"/>
        <cfvo type="num" val="90"/>
      </iconSet>
    </cfRule>
  </conditionalFormatting>
  <conditionalFormatting sqref="Z58">
    <cfRule type="iconSet" priority="1263">
      <iconSet>
        <cfvo type="percent" val="0"/>
        <cfvo type="num" val="80"/>
        <cfvo type="num" val="90"/>
      </iconSet>
    </cfRule>
  </conditionalFormatting>
  <conditionalFormatting sqref="Z59">
    <cfRule type="iconSet" priority="1262">
      <iconSet>
        <cfvo type="percent" val="0"/>
        <cfvo type="num" val="80"/>
        <cfvo type="num" val="90"/>
      </iconSet>
    </cfRule>
  </conditionalFormatting>
  <conditionalFormatting sqref="Z60">
    <cfRule type="iconSet" priority="1261">
      <iconSet>
        <cfvo type="percent" val="0"/>
        <cfvo type="num" val="80"/>
        <cfvo type="num" val="90"/>
      </iconSet>
    </cfRule>
  </conditionalFormatting>
  <conditionalFormatting sqref="Z61">
    <cfRule type="iconSet" priority="1260">
      <iconSet>
        <cfvo type="percent" val="0"/>
        <cfvo type="num" val="80"/>
        <cfvo type="num" val="90"/>
      </iconSet>
    </cfRule>
  </conditionalFormatting>
  <conditionalFormatting sqref="Y115">
    <cfRule type="iconSet" priority="1256">
      <iconSet>
        <cfvo type="percent" val="0"/>
        <cfvo type="num" val="60"/>
        <cfvo type="num" val="85" gte="0"/>
      </iconSet>
    </cfRule>
  </conditionalFormatting>
  <conditionalFormatting sqref="Y115">
    <cfRule type="iconSet" priority="1249">
      <iconSet reverse="1">
        <cfvo type="percent" val="0"/>
        <cfvo type="num" val="0"/>
        <cfvo type="num" val="0"/>
      </iconSet>
    </cfRule>
    <cfRule type="iconSet" priority="1250">
      <iconSet>
        <cfvo type="percent" val="0"/>
        <cfvo type="num" val="-280"/>
        <cfvo type="num" val="-270"/>
      </iconSet>
    </cfRule>
    <cfRule type="iconSet" priority="1251">
      <iconSet>
        <cfvo type="percent" val="0"/>
        <cfvo type="num" val="-300"/>
        <cfvo type="num" val="0"/>
      </iconSet>
    </cfRule>
    <cfRule type="iconSet" priority="1252">
      <iconSet>
        <cfvo type="percent" val="0"/>
        <cfvo type="num" val="-500"/>
        <cfvo type="num" val="-400"/>
      </iconSet>
    </cfRule>
    <cfRule type="iconSet" priority="1253">
      <iconSet>
        <cfvo type="percent" val="0"/>
        <cfvo type="num" val="-100"/>
        <cfvo type="num" val="-10"/>
      </iconSet>
    </cfRule>
    <cfRule type="iconSet" priority="1254">
      <iconSet>
        <cfvo type="percent" val="0"/>
        <cfvo type="num" val="-500"/>
        <cfvo type="num" val="-100"/>
      </iconSet>
    </cfRule>
    <cfRule type="iconSet" priority="1255">
      <iconSet>
        <cfvo type="percent" val="0"/>
        <cfvo type="num" val="-3"/>
        <cfvo type="num" val="-1"/>
      </iconSet>
    </cfRule>
  </conditionalFormatting>
  <conditionalFormatting sqref="AE106">
    <cfRule type="iconSet" priority="1248">
      <iconSet reverse="1">
        <cfvo type="percent" val="0"/>
        <cfvo type="num" val="1"/>
        <cfvo type="num" val="5" gte="0"/>
      </iconSet>
    </cfRule>
  </conditionalFormatting>
  <conditionalFormatting sqref="AE92">
    <cfRule type="iconSet" priority="1240">
      <iconSet>
        <cfvo type="percent" val="0"/>
        <cfvo type="num" val="80"/>
        <cfvo type="num" val="90"/>
      </iconSet>
    </cfRule>
    <cfRule type="iconSet" priority="1241">
      <iconSet>
        <cfvo type="percent" val="0"/>
        <cfvo type="percent" val="80"/>
        <cfvo type="percent" val="90"/>
      </iconSet>
    </cfRule>
    <cfRule type="iconSet" priority="1242">
      <iconSet>
        <cfvo type="percent" val="0"/>
        <cfvo type="num" val="80"/>
        <cfvo type="num" val="90"/>
      </iconSet>
    </cfRule>
  </conditionalFormatting>
  <conditionalFormatting sqref="AF92">
    <cfRule type="iconSet" priority="1243">
      <iconSet>
        <cfvo type="percent" val="0"/>
        <cfvo type="num" val="80"/>
        <cfvo type="num" val="90"/>
      </iconSet>
    </cfRule>
    <cfRule type="iconSet" priority="1244">
      <iconSet>
        <cfvo type="percent" val="0"/>
        <cfvo type="percent" val="80"/>
        <cfvo type="percent" val="90"/>
      </iconSet>
    </cfRule>
    <cfRule type="iconSet" priority="1245">
      <iconSet>
        <cfvo type="percent" val="0"/>
        <cfvo type="num" val="80"/>
        <cfvo type="num" val="90"/>
      </iconSet>
    </cfRule>
  </conditionalFormatting>
  <conditionalFormatting sqref="AF124">
    <cfRule type="iconSet" priority="1239">
      <iconSet>
        <cfvo type="percent" val="0"/>
        <cfvo type="num" val="60"/>
        <cfvo type="num" val="85" gte="0"/>
      </iconSet>
    </cfRule>
  </conditionalFormatting>
  <conditionalFormatting sqref="AE57:AE58">
    <cfRule type="iconSet" priority="1235">
      <iconSet>
        <cfvo type="percent" val="0"/>
        <cfvo type="num" val="80"/>
        <cfvo type="num" val="90"/>
      </iconSet>
    </cfRule>
    <cfRule type="iconSet" priority="1236">
      <iconSet>
        <cfvo type="percent" val="0"/>
        <cfvo type="percent" val="80"/>
        <cfvo type="percent" val="90"/>
      </iconSet>
    </cfRule>
    <cfRule type="iconSet" priority="1237">
      <iconSet>
        <cfvo type="percent" val="0"/>
        <cfvo type="num" val="80"/>
        <cfvo type="num" val="90"/>
      </iconSet>
    </cfRule>
  </conditionalFormatting>
  <conditionalFormatting sqref="AF57:AF61">
    <cfRule type="iconSet" priority="1234">
      <iconSet>
        <cfvo type="percent" val="0"/>
        <cfvo type="num" val="80"/>
        <cfvo type="num" val="90"/>
      </iconSet>
    </cfRule>
  </conditionalFormatting>
  <conditionalFormatting sqref="AE60:AE61">
    <cfRule type="iconSet" priority="1226">
      <iconSet>
        <cfvo type="percent" val="0"/>
        <cfvo type="num" val="20"/>
        <cfvo type="num" val="30"/>
      </iconSet>
    </cfRule>
    <cfRule type="iconSet" priority="1227">
      <iconSet>
        <cfvo type="percent" val="0"/>
        <cfvo type="num" val="30"/>
        <cfvo type="num" val="40"/>
      </iconSet>
    </cfRule>
    <cfRule type="iconSet" priority="1228">
      <iconSet>
        <cfvo type="percent" val="0"/>
        <cfvo type="num" val="30"/>
        <cfvo type="num" val="50"/>
      </iconSet>
    </cfRule>
    <cfRule type="iconSet" priority="1229">
      <iconSet>
        <cfvo type="percent" val="0"/>
        <cfvo type="num" val="50"/>
        <cfvo type="num" val="90"/>
      </iconSet>
    </cfRule>
    <cfRule type="iconSet" priority="1230">
      <iconSet>
        <cfvo type="percent" val="0"/>
        <cfvo type="num" val="80"/>
        <cfvo type="num" val="90"/>
      </iconSet>
    </cfRule>
    <cfRule type="iconSet" priority="1231">
      <iconSet>
        <cfvo type="percent" val="0"/>
        <cfvo type="percent" val="80"/>
        <cfvo type="percent" val="90"/>
      </iconSet>
    </cfRule>
    <cfRule type="iconSet" priority="1232">
      <iconSet>
        <cfvo type="percent" val="0"/>
        <cfvo type="num" val="80"/>
        <cfvo type="num" val="90"/>
      </iconSet>
    </cfRule>
  </conditionalFormatting>
  <conditionalFormatting sqref="M57:N57">
    <cfRule type="iconSet" priority="1225">
      <iconSet>
        <cfvo type="percent" val="0"/>
        <cfvo type="num" val="80"/>
        <cfvo type="num" val="90"/>
      </iconSet>
    </cfRule>
  </conditionalFormatting>
  <conditionalFormatting sqref="O57">
    <cfRule type="iconSet" priority="1224">
      <iconSet reverse="1">
        <cfvo type="percent" val="0"/>
        <cfvo type="num" val="100" gte="0"/>
        <cfvo type="num" val="101" gte="0"/>
      </iconSet>
    </cfRule>
  </conditionalFormatting>
  <conditionalFormatting sqref="M58">
    <cfRule type="iconSet" priority="1223">
      <iconSet>
        <cfvo type="percent" val="0"/>
        <cfvo type="num" val="80"/>
        <cfvo type="num" val="90"/>
      </iconSet>
    </cfRule>
  </conditionalFormatting>
  <conditionalFormatting sqref="Y124 AC123:AC124 AE123:AE124">
    <cfRule type="iconSet" priority="1511">
      <iconSet>
        <cfvo type="percent" val="0"/>
        <cfvo type="num" val="80"/>
        <cfvo type="num" val="90"/>
      </iconSet>
    </cfRule>
    <cfRule type="iconSet" priority="1512">
      <iconSet>
        <cfvo type="percent" val="0"/>
        <cfvo type="percent" val="80"/>
        <cfvo type="percent" val="90"/>
      </iconSet>
    </cfRule>
    <cfRule type="iconSet" priority="1513">
      <iconSet>
        <cfvo type="percent" val="0"/>
        <cfvo type="num" val="80"/>
        <cfvo type="num" val="90"/>
      </iconSet>
    </cfRule>
  </conditionalFormatting>
  <conditionalFormatting sqref="AG124">
    <cfRule type="iconSet" priority="1514">
      <iconSet>
        <cfvo type="percent" val="0"/>
        <cfvo type="num" val="80"/>
        <cfvo type="num" val="90"/>
      </iconSet>
    </cfRule>
    <cfRule type="iconSet" priority="1515">
      <iconSet>
        <cfvo type="percent" val="0"/>
        <cfvo type="percent" val="80"/>
        <cfvo type="percent" val="90"/>
      </iconSet>
    </cfRule>
    <cfRule type="iconSet" priority="1516">
      <iconSet>
        <cfvo type="percent" val="0"/>
        <cfvo type="num" val="80"/>
        <cfvo type="num" val="90"/>
      </iconSet>
    </cfRule>
  </conditionalFormatting>
  <conditionalFormatting sqref="Y33:AA33 AC33">
    <cfRule type="iconSet" priority="1222">
      <iconSet reverse="1">
        <cfvo type="percent" val="0"/>
        <cfvo type="num" val="5" gte="0"/>
        <cfvo type="num" val="15" gte="0"/>
      </iconSet>
    </cfRule>
  </conditionalFormatting>
  <conditionalFormatting sqref="Y34:Z34">
    <cfRule type="iconSet" priority="1221">
      <iconSet reverse="1">
        <cfvo type="percent" val="0"/>
        <cfvo type="num" val="5" gte="0"/>
        <cfvo type="num" val="15" gte="0"/>
      </iconSet>
    </cfRule>
  </conditionalFormatting>
  <conditionalFormatting sqref="Y107:Z107 Y110:AA110 Y109:AC109 AD107:AD108 Y108:AB108">
    <cfRule type="iconSet" priority="1220">
      <iconSet>
        <cfvo type="percent" val="0"/>
        <cfvo type="num" val="50"/>
        <cfvo type="num" val="75"/>
      </iconSet>
    </cfRule>
  </conditionalFormatting>
  <conditionalFormatting sqref="M33">
    <cfRule type="iconSet" priority="1208">
      <iconSet>
        <cfvo type="percent" val="0"/>
        <cfvo type="num" val="80"/>
        <cfvo type="num" val="90"/>
      </iconSet>
    </cfRule>
  </conditionalFormatting>
  <conditionalFormatting sqref="AB33">
    <cfRule type="iconSet" priority="1207">
      <iconSet reverse="1">
        <cfvo type="percent" val="0"/>
        <cfvo type="num" val="5" gte="0"/>
        <cfvo type="num" val="15" gte="0"/>
      </iconSet>
    </cfRule>
  </conditionalFormatting>
  <conditionalFormatting sqref="AA33">
    <cfRule type="iconSet" priority="1206">
      <iconSet>
        <cfvo type="percent" val="0"/>
        <cfvo type="num" val="0"/>
        <cfvo type="num" val="100"/>
      </iconSet>
    </cfRule>
  </conditionalFormatting>
  <conditionalFormatting sqref="AF33">
    <cfRule type="iconSet" priority="1205">
      <iconSet reverse="1">
        <cfvo type="percent" val="0"/>
        <cfvo type="num" val="5" gte="0"/>
        <cfvo type="num" val="15" gte="0"/>
      </iconSet>
    </cfRule>
  </conditionalFormatting>
  <conditionalFormatting sqref="M34">
    <cfRule type="iconSet" priority="1204">
      <iconSet>
        <cfvo type="percent" val="0"/>
        <cfvo type="num" val="80"/>
        <cfvo type="num" val="90"/>
      </iconSet>
    </cfRule>
  </conditionalFormatting>
  <conditionalFormatting sqref="AB34">
    <cfRule type="iconSet" priority="1203">
      <iconSet reverse="1">
        <cfvo type="percent" val="0"/>
        <cfvo type="num" val="5" gte="0"/>
        <cfvo type="num" val="15" gte="0"/>
      </iconSet>
    </cfRule>
  </conditionalFormatting>
  <conditionalFormatting sqref="AF34:AF35">
    <cfRule type="iconSet" priority="1202">
      <iconSet reverse="1">
        <cfvo type="percent" val="0"/>
        <cfvo type="num" val="5" gte="0"/>
        <cfvo type="num" val="15" gte="0"/>
      </iconSet>
    </cfRule>
  </conditionalFormatting>
  <conditionalFormatting sqref="AB62">
    <cfRule type="iconSet" priority="1201">
      <iconSet>
        <cfvo type="percent" val="0"/>
        <cfvo type="num" val="80"/>
        <cfvo type="num" val="90"/>
      </iconSet>
    </cfRule>
  </conditionalFormatting>
  <conditionalFormatting sqref="AF62">
    <cfRule type="iconSet" priority="1200">
      <iconSet>
        <cfvo type="percent" val="0"/>
        <cfvo type="num" val="80"/>
        <cfvo type="num" val="90"/>
      </iconSet>
    </cfRule>
  </conditionalFormatting>
  <conditionalFormatting sqref="AA63">
    <cfRule type="iconSet" priority="1198">
      <iconSet>
        <cfvo type="percent" val="0"/>
        <cfvo type="num" val="70"/>
        <cfvo type="num" val="80"/>
      </iconSet>
    </cfRule>
    <cfRule type="iconSet" priority="1199">
      <iconSet>
        <cfvo type="percent" val="0"/>
        <cfvo type="num" val="60"/>
        <cfvo type="num" val="70"/>
      </iconSet>
    </cfRule>
  </conditionalFormatting>
  <conditionalFormatting sqref="AE63">
    <cfRule type="iconSet" priority="1194">
      <iconSet>
        <cfvo type="percent" val="0"/>
        <cfvo type="num" val="80"/>
        <cfvo type="num" val="90"/>
      </iconSet>
    </cfRule>
    <cfRule type="iconSet" priority="1195">
      <iconSet>
        <cfvo type="percent" val="0"/>
        <cfvo type="percent" val="80"/>
        <cfvo type="percent" val="90"/>
      </iconSet>
    </cfRule>
    <cfRule type="iconSet" priority="1196">
      <iconSet>
        <cfvo type="percent" val="0"/>
        <cfvo type="num" val="80"/>
        <cfvo type="num" val="90"/>
      </iconSet>
    </cfRule>
  </conditionalFormatting>
  <conditionalFormatting sqref="AE63">
    <cfRule type="iconSet" priority="1192">
      <iconSet>
        <cfvo type="percent" val="0"/>
        <cfvo type="num" val="70"/>
        <cfvo type="num" val="80"/>
      </iconSet>
    </cfRule>
    <cfRule type="iconSet" priority="1193">
      <iconSet>
        <cfvo type="percent" val="0"/>
        <cfvo type="num" val="60"/>
        <cfvo type="num" val="70"/>
      </iconSet>
    </cfRule>
  </conditionalFormatting>
  <conditionalFormatting sqref="AG123">
    <cfRule type="iconSet" priority="1188">
      <iconSet>
        <cfvo type="percent" val="0"/>
        <cfvo type="num" val="80"/>
        <cfvo type="num" val="90"/>
      </iconSet>
    </cfRule>
    <cfRule type="iconSet" priority="1189">
      <iconSet>
        <cfvo type="percent" val="0"/>
        <cfvo type="percent" val="80"/>
        <cfvo type="percent" val="90"/>
      </iconSet>
    </cfRule>
    <cfRule type="iconSet" priority="1190">
      <iconSet>
        <cfvo type="percent" val="0"/>
        <cfvo type="num" val="80"/>
        <cfvo type="num" val="90"/>
      </iconSet>
    </cfRule>
  </conditionalFormatting>
  <conditionalFormatting sqref="AA92">
    <cfRule type="iconSet" priority="1184">
      <iconSet>
        <cfvo type="percent" val="0"/>
        <cfvo type="num" val="80"/>
        <cfvo type="num" val="90"/>
      </iconSet>
    </cfRule>
    <cfRule type="iconSet" priority="1185">
      <iconSet>
        <cfvo type="percent" val="0"/>
        <cfvo type="percent" val="80"/>
        <cfvo type="percent" val="90"/>
      </iconSet>
    </cfRule>
    <cfRule type="iconSet" priority="1186">
      <iconSet>
        <cfvo type="percent" val="0"/>
        <cfvo type="num" val="80"/>
        <cfvo type="num" val="90"/>
      </iconSet>
    </cfRule>
  </conditionalFormatting>
  <conditionalFormatting sqref="M96">
    <cfRule type="iconSet" priority="1183">
      <iconSet>
        <cfvo type="percent" val="0"/>
        <cfvo type="num" val="80"/>
        <cfvo type="num" val="90"/>
      </iconSet>
    </cfRule>
  </conditionalFormatting>
  <conditionalFormatting sqref="AB98">
    <cfRule type="iconSet" priority="1179">
      <iconSet>
        <cfvo type="percent" val="0"/>
        <cfvo type="num" val="80"/>
        <cfvo type="num" val="90"/>
      </iconSet>
    </cfRule>
    <cfRule type="iconSet" priority="1180">
      <iconSet>
        <cfvo type="percent" val="0"/>
        <cfvo type="percent" val="80"/>
        <cfvo type="percent" val="90"/>
      </iconSet>
    </cfRule>
    <cfRule type="iconSet" priority="1181">
      <iconSet>
        <cfvo type="percent" val="0"/>
        <cfvo type="num" val="80"/>
        <cfvo type="num" val="90"/>
      </iconSet>
    </cfRule>
  </conditionalFormatting>
  <conditionalFormatting sqref="P99:S99">
    <cfRule type="iconSet" priority="1178">
      <iconSet>
        <cfvo type="percent" val="0"/>
        <cfvo type="num" val="0" gte="0"/>
        <cfvo type="num" val="2" gte="0"/>
      </iconSet>
    </cfRule>
  </conditionalFormatting>
  <conditionalFormatting sqref="AB99">
    <cfRule type="iconSet" priority="1174">
      <iconSet>
        <cfvo type="percent" val="0"/>
        <cfvo type="num" val="80"/>
        <cfvo type="num" val="90"/>
      </iconSet>
    </cfRule>
    <cfRule type="iconSet" priority="1175">
      <iconSet>
        <cfvo type="percent" val="0"/>
        <cfvo type="percent" val="80"/>
        <cfvo type="percent" val="90"/>
      </iconSet>
    </cfRule>
    <cfRule type="iconSet" priority="1176">
      <iconSet>
        <cfvo type="percent" val="0"/>
        <cfvo type="num" val="80"/>
        <cfvo type="num" val="90"/>
      </iconSet>
    </cfRule>
  </conditionalFormatting>
  <conditionalFormatting sqref="AF99">
    <cfRule type="iconSet" priority="1173">
      <iconSet>
        <cfvo type="percent" val="0"/>
        <cfvo type="num" val="70" gte="0"/>
        <cfvo type="num" val="90"/>
      </iconSet>
    </cfRule>
  </conditionalFormatting>
  <conditionalFormatting sqref="P100:S100">
    <cfRule type="iconSet" priority="1172">
      <iconSet>
        <cfvo type="percent" val="0"/>
        <cfvo type="num" val="0" gte="0"/>
        <cfvo type="num" val="2" gte="0"/>
      </iconSet>
    </cfRule>
  </conditionalFormatting>
  <conditionalFormatting sqref="AB100">
    <cfRule type="iconSet" priority="1168">
      <iconSet>
        <cfvo type="percent" val="0"/>
        <cfvo type="num" val="80"/>
        <cfvo type="num" val="90"/>
      </iconSet>
    </cfRule>
    <cfRule type="iconSet" priority="1169">
      <iconSet>
        <cfvo type="percent" val="0"/>
        <cfvo type="percent" val="80"/>
        <cfvo type="percent" val="90"/>
      </iconSet>
    </cfRule>
    <cfRule type="iconSet" priority="1170">
      <iconSet>
        <cfvo type="percent" val="0"/>
        <cfvo type="num" val="80"/>
        <cfvo type="num" val="90"/>
      </iconSet>
    </cfRule>
  </conditionalFormatting>
  <conditionalFormatting sqref="P101:S101">
    <cfRule type="iconSet" priority="1167">
      <iconSet>
        <cfvo type="percent" val="0"/>
        <cfvo type="num" val="95"/>
        <cfvo type="num" val="100"/>
      </iconSet>
    </cfRule>
  </conditionalFormatting>
  <conditionalFormatting sqref="P102:S102">
    <cfRule type="iconSet" priority="1166">
      <iconSet>
        <cfvo type="percent" val="0"/>
        <cfvo type="num" val="95"/>
        <cfvo type="num" val="100"/>
      </iconSet>
    </cfRule>
  </conditionalFormatting>
  <conditionalFormatting sqref="AB102">
    <cfRule type="iconSet" priority="1162">
      <iconSet>
        <cfvo type="percent" val="0"/>
        <cfvo type="num" val="80"/>
        <cfvo type="num" val="90"/>
      </iconSet>
    </cfRule>
    <cfRule type="iconSet" priority="1163">
      <iconSet>
        <cfvo type="percent" val="0"/>
        <cfvo type="percent" val="80"/>
        <cfvo type="percent" val="90"/>
      </iconSet>
    </cfRule>
    <cfRule type="iconSet" priority="1164">
      <iconSet>
        <cfvo type="percent" val="0"/>
        <cfvo type="num" val="80"/>
        <cfvo type="num" val="90"/>
      </iconSet>
    </cfRule>
  </conditionalFormatting>
  <conditionalFormatting sqref="M107">
    <cfRule type="iconSet" priority="1161">
      <iconSet>
        <cfvo type="percent" val="0"/>
        <cfvo type="num" val="80"/>
        <cfvo type="num" val="90"/>
      </iconSet>
    </cfRule>
  </conditionalFormatting>
  <conditionalFormatting sqref="AB107">
    <cfRule type="iconSet" priority="1160">
      <iconSet>
        <cfvo type="percent" val="0"/>
        <cfvo type="num" val="60"/>
        <cfvo type="num" val="85" gte="0"/>
      </iconSet>
    </cfRule>
  </conditionalFormatting>
  <conditionalFormatting sqref="AA107">
    <cfRule type="iconSet" priority="1159">
      <iconSet>
        <cfvo type="percent" val="0"/>
        <cfvo type="num" val="60"/>
        <cfvo type="num" val="80"/>
      </iconSet>
    </cfRule>
  </conditionalFormatting>
  <conditionalFormatting sqref="AF107">
    <cfRule type="iconSet" priority="1158">
      <iconSet>
        <cfvo type="percent" val="0"/>
        <cfvo type="num" val="60"/>
        <cfvo type="num" val="85" gte="0"/>
      </iconSet>
    </cfRule>
  </conditionalFormatting>
  <conditionalFormatting sqref="AG107">
    <cfRule type="iconSet" priority="1154">
      <iconSet>
        <cfvo type="percent" val="0"/>
        <cfvo type="num" val="80"/>
        <cfvo type="num" val="90"/>
      </iconSet>
    </cfRule>
    <cfRule type="iconSet" priority="1155">
      <iconSet>
        <cfvo type="percent" val="0"/>
        <cfvo type="percent" val="80"/>
        <cfvo type="percent" val="90"/>
      </iconSet>
    </cfRule>
    <cfRule type="iconSet" priority="1156">
      <iconSet>
        <cfvo type="percent" val="0"/>
        <cfvo type="num" val="80"/>
        <cfvo type="num" val="90"/>
      </iconSet>
    </cfRule>
  </conditionalFormatting>
  <conditionalFormatting sqref="P104">
    <cfRule type="iconSet" priority="1153">
      <iconSet>
        <cfvo type="percent" val="0"/>
        <cfvo type="num" val="60"/>
        <cfvo type="num" val="80"/>
      </iconSet>
    </cfRule>
  </conditionalFormatting>
  <conditionalFormatting sqref="Q105:T105">
    <cfRule type="iconSet" priority="1152">
      <iconSet>
        <cfvo type="percent" val="0"/>
        <cfvo type="num" val="60"/>
        <cfvo type="num" val="85" gte="0"/>
      </iconSet>
    </cfRule>
  </conditionalFormatting>
  <conditionalFormatting sqref="AB105">
    <cfRule type="iconSet" priority="1151">
      <iconSet>
        <cfvo type="percent" val="0"/>
        <cfvo type="num" val="60"/>
        <cfvo type="num" val="80"/>
      </iconSet>
    </cfRule>
  </conditionalFormatting>
  <conditionalFormatting sqref="AG108">
    <cfRule type="iconSet" priority="1147">
      <iconSet>
        <cfvo type="percent" val="0"/>
        <cfvo type="num" val="80"/>
        <cfvo type="num" val="90"/>
      </iconSet>
    </cfRule>
    <cfRule type="iconSet" priority="1148">
      <iconSet>
        <cfvo type="percent" val="0"/>
        <cfvo type="percent" val="80"/>
        <cfvo type="percent" val="90"/>
      </iconSet>
    </cfRule>
    <cfRule type="iconSet" priority="1149">
      <iconSet>
        <cfvo type="percent" val="0"/>
        <cfvo type="num" val="80"/>
        <cfvo type="num" val="90"/>
      </iconSet>
    </cfRule>
  </conditionalFormatting>
  <conditionalFormatting sqref="Q106:T106">
    <cfRule type="iconSet" priority="1146">
      <iconSet reverse="1">
        <cfvo type="percent" val="0"/>
        <cfvo type="num" val="1"/>
        <cfvo type="num" val="5" gte="0"/>
      </iconSet>
    </cfRule>
  </conditionalFormatting>
  <conditionalFormatting sqref="M110">
    <cfRule type="iconSet" priority="1142">
      <iconSet>
        <cfvo type="percent" val="0"/>
        <cfvo type="num" val="50"/>
        <cfvo type="num" val="75"/>
      </iconSet>
    </cfRule>
    <cfRule type="iconSet" priority="1143">
      <iconSet>
        <cfvo type="percent" val="0"/>
        <cfvo type="percent" val="80"/>
        <cfvo type="percent" val="90"/>
      </iconSet>
    </cfRule>
    <cfRule type="iconSet" priority="1144">
      <iconSet>
        <cfvo type="percent" val="0"/>
        <cfvo type="num" val="80"/>
        <cfvo type="num" val="90"/>
      </iconSet>
    </cfRule>
  </conditionalFormatting>
  <conditionalFormatting sqref="AA110">
    <cfRule type="iconSet" priority="1141">
      <iconSet>
        <cfvo type="percent" val="0"/>
        <cfvo type="num" val="30"/>
        <cfvo type="num" val="90"/>
      </iconSet>
    </cfRule>
  </conditionalFormatting>
  <conditionalFormatting sqref="AB110">
    <cfRule type="iconSet" priority="1140">
      <iconSet>
        <cfvo type="percent" val="0"/>
        <cfvo type="num" val="60"/>
        <cfvo type="num" val="85" gte="0"/>
      </iconSet>
    </cfRule>
  </conditionalFormatting>
  <conditionalFormatting sqref="AF110">
    <cfRule type="iconSet" priority="1139">
      <iconSet>
        <cfvo type="percent" val="0"/>
        <cfvo type="num" val="60"/>
        <cfvo type="num" val="85" gte="0"/>
      </iconSet>
    </cfRule>
  </conditionalFormatting>
  <conditionalFormatting sqref="AG110">
    <cfRule type="iconSet" priority="1135">
      <iconSet>
        <cfvo type="percent" val="0"/>
        <cfvo type="num" val="80"/>
        <cfvo type="num" val="90"/>
      </iconSet>
    </cfRule>
    <cfRule type="iconSet" priority="1136">
      <iconSet>
        <cfvo type="percent" val="0"/>
        <cfvo type="percent" val="80"/>
        <cfvo type="percent" val="90"/>
      </iconSet>
    </cfRule>
    <cfRule type="iconSet" priority="1137">
      <iconSet>
        <cfvo type="percent" val="0"/>
        <cfvo type="num" val="80"/>
        <cfvo type="num" val="90"/>
      </iconSet>
    </cfRule>
  </conditionalFormatting>
  <conditionalFormatting sqref="AA111">
    <cfRule type="iconSet" priority="1133">
      <iconSet>
        <cfvo type="percent" val="0"/>
        <cfvo type="num" val="0"/>
        <cfvo type="num" val="10"/>
      </iconSet>
    </cfRule>
    <cfRule type="iconSet" priority="1134">
      <iconSet reverse="1">
        <cfvo type="percent" val="0"/>
        <cfvo type="num" val="1"/>
        <cfvo type="num" val="5" gte="0"/>
      </iconSet>
    </cfRule>
  </conditionalFormatting>
  <conditionalFormatting sqref="AB112">
    <cfRule type="iconSet" priority="1132">
      <iconSet>
        <cfvo type="percent" val="0"/>
        <cfvo type="num" val="60"/>
        <cfvo type="num" val="85" gte="0"/>
      </iconSet>
    </cfRule>
  </conditionalFormatting>
  <conditionalFormatting sqref="AA112">
    <cfRule type="iconSet" priority="1131">
      <iconSet>
        <cfvo type="percent" val="0"/>
        <cfvo type="num" val="60"/>
        <cfvo type="num" val="80"/>
      </iconSet>
    </cfRule>
  </conditionalFormatting>
  <conditionalFormatting sqref="AB114">
    <cfRule type="iconSet" priority="1124">
      <iconSet>
        <cfvo type="percent" val="0"/>
        <cfvo type="num" val="60"/>
        <cfvo type="num" val="85" gte="0"/>
      </iconSet>
    </cfRule>
  </conditionalFormatting>
  <conditionalFormatting sqref="AG115">
    <cfRule type="iconSet" priority="1120">
      <iconSet>
        <cfvo type="percent" val="0"/>
        <cfvo type="num" val="80"/>
        <cfvo type="num" val="90"/>
      </iconSet>
    </cfRule>
    <cfRule type="iconSet" priority="1121">
      <iconSet>
        <cfvo type="percent" val="0"/>
        <cfvo type="percent" val="80"/>
        <cfvo type="percent" val="90"/>
      </iconSet>
    </cfRule>
    <cfRule type="iconSet" priority="1122">
      <iconSet>
        <cfvo type="percent" val="0"/>
        <cfvo type="num" val="80"/>
        <cfvo type="num" val="90"/>
      </iconSet>
    </cfRule>
  </conditionalFormatting>
  <conditionalFormatting sqref="AB115">
    <cfRule type="iconSet" priority="1119">
      <iconSet>
        <cfvo type="percent" val="0"/>
        <cfvo type="num" val="60"/>
        <cfvo type="num" val="85" gte="0"/>
      </iconSet>
    </cfRule>
  </conditionalFormatting>
  <conditionalFormatting sqref="AG116">
    <cfRule type="iconSet" priority="1115">
      <iconSet>
        <cfvo type="percent" val="0"/>
        <cfvo type="num" val="80"/>
        <cfvo type="num" val="90"/>
      </iconSet>
    </cfRule>
    <cfRule type="iconSet" priority="1116">
      <iconSet>
        <cfvo type="percent" val="0"/>
        <cfvo type="percent" val="80"/>
        <cfvo type="percent" val="90"/>
      </iconSet>
    </cfRule>
    <cfRule type="iconSet" priority="1117">
      <iconSet>
        <cfvo type="percent" val="0"/>
        <cfvo type="num" val="80"/>
        <cfvo type="num" val="90"/>
      </iconSet>
    </cfRule>
  </conditionalFormatting>
  <conditionalFormatting sqref="M118">
    <cfRule type="iconSet" priority="1114">
      <iconSet>
        <cfvo type="percent" val="0"/>
        <cfvo type="num" val="80"/>
        <cfvo type="num" val="90"/>
      </iconSet>
    </cfRule>
  </conditionalFormatting>
  <conditionalFormatting sqref="M60">
    <cfRule type="iconSet" priority="1113">
      <iconSet>
        <cfvo type="percent" val="0"/>
        <cfvo type="num" val="80"/>
        <cfvo type="num" val="90"/>
      </iconSet>
    </cfRule>
  </conditionalFormatting>
  <conditionalFormatting sqref="N60">
    <cfRule type="iconSet" priority="1112">
      <iconSet>
        <cfvo type="percent" val="0"/>
        <cfvo type="num" val="80"/>
        <cfvo type="num" val="90"/>
      </iconSet>
    </cfRule>
  </conditionalFormatting>
  <conditionalFormatting sqref="O60">
    <cfRule type="iconSet" priority="1111">
      <iconSet>
        <cfvo type="percent" val="0"/>
        <cfvo type="num" val="80"/>
        <cfvo type="num" val="90"/>
      </iconSet>
    </cfRule>
  </conditionalFormatting>
  <conditionalFormatting sqref="P60">
    <cfRule type="iconSet" priority="1110">
      <iconSet>
        <cfvo type="percent" val="0"/>
        <cfvo type="num" val="80"/>
        <cfvo type="num" val="90"/>
      </iconSet>
    </cfRule>
  </conditionalFormatting>
  <conditionalFormatting sqref="AG88">
    <cfRule type="iconSet" priority="1519">
      <iconSet>
        <cfvo type="percent" val="0"/>
        <cfvo type="num" val="80"/>
        <cfvo type="num" val="90"/>
      </iconSet>
    </cfRule>
    <cfRule type="iconSet" priority="1520">
      <iconSet>
        <cfvo type="percent" val="0"/>
        <cfvo type="percent" val="80"/>
        <cfvo type="percent" val="90"/>
      </iconSet>
    </cfRule>
    <cfRule type="iconSet" priority="1521">
      <iconSet>
        <cfvo type="percent" val="0"/>
        <cfvo type="num" val="80"/>
        <cfvo type="num" val="90"/>
      </iconSet>
    </cfRule>
  </conditionalFormatting>
  <conditionalFormatting sqref="M88 AC88:AF88 Z88 P88 S88 V88">
    <cfRule type="iconSet" priority="1522">
      <iconSet>
        <cfvo type="percent" val="0"/>
        <cfvo type="num" val="80"/>
        <cfvo type="num" val="90"/>
      </iconSet>
    </cfRule>
  </conditionalFormatting>
  <conditionalFormatting sqref="M121">
    <cfRule type="iconSet" priority="1105">
      <iconSet>
        <cfvo type="percent" val="0"/>
        <cfvo type="num" val="60"/>
        <cfvo type="num" val="80"/>
      </iconSet>
    </cfRule>
  </conditionalFormatting>
  <conditionalFormatting sqref="AC121">
    <cfRule type="iconSet" priority="965">
      <iconSet>
        <cfvo type="percent" val="0"/>
        <cfvo type="num" val="10"/>
        <cfvo type="num" val="60"/>
      </iconSet>
    </cfRule>
    <cfRule type="iconSet" priority="1106">
      <iconSet>
        <cfvo type="percent" val="0"/>
        <cfvo type="num" val="80"/>
        <cfvo type="num" val="90"/>
      </iconSet>
    </cfRule>
    <cfRule type="iconSet" priority="1107">
      <iconSet>
        <cfvo type="percent" val="0"/>
        <cfvo type="percent" val="80"/>
        <cfvo type="percent" val="90"/>
      </iconSet>
    </cfRule>
    <cfRule type="iconSet" priority="1108">
      <iconSet>
        <cfvo type="percent" val="0"/>
        <cfvo type="num" val="80"/>
        <cfvo type="num" val="90"/>
      </iconSet>
    </cfRule>
  </conditionalFormatting>
  <conditionalFormatting sqref="Z125">
    <cfRule type="iconSet" priority="1100">
      <iconSet>
        <cfvo type="percent" val="0"/>
        <cfvo type="num" val="60"/>
        <cfvo type="num" val="85" gte="0"/>
      </iconSet>
    </cfRule>
  </conditionalFormatting>
  <conditionalFormatting sqref="Y125 AC125 AE125">
    <cfRule type="iconSet" priority="1101">
      <iconSet>
        <cfvo type="percent" val="0"/>
        <cfvo type="num" val="80"/>
        <cfvo type="num" val="90"/>
      </iconSet>
    </cfRule>
    <cfRule type="iconSet" priority="1102">
      <iconSet>
        <cfvo type="percent" val="0"/>
        <cfvo type="percent" val="80"/>
        <cfvo type="percent" val="90"/>
      </iconSet>
    </cfRule>
    <cfRule type="iconSet" priority="1103">
      <iconSet>
        <cfvo type="percent" val="0"/>
        <cfvo type="num" val="80"/>
        <cfvo type="num" val="90"/>
      </iconSet>
    </cfRule>
  </conditionalFormatting>
  <conditionalFormatting sqref="AB125">
    <cfRule type="iconSet" priority="1095">
      <iconSet>
        <cfvo type="percent" val="0"/>
        <cfvo type="num" val="60"/>
        <cfvo type="num" val="85" gte="0"/>
      </iconSet>
    </cfRule>
  </conditionalFormatting>
  <conditionalFormatting sqref="AA125">
    <cfRule type="iconSet" priority="1096">
      <iconSet>
        <cfvo type="percent" val="0"/>
        <cfvo type="num" val="80"/>
        <cfvo type="num" val="90"/>
      </iconSet>
    </cfRule>
    <cfRule type="iconSet" priority="1097">
      <iconSet>
        <cfvo type="percent" val="0"/>
        <cfvo type="percent" val="80"/>
        <cfvo type="percent" val="90"/>
      </iconSet>
    </cfRule>
    <cfRule type="iconSet" priority="1098">
      <iconSet>
        <cfvo type="percent" val="0"/>
        <cfvo type="num" val="80"/>
        <cfvo type="num" val="90"/>
      </iconSet>
    </cfRule>
  </conditionalFormatting>
  <conditionalFormatting sqref="Y16:AK16">
    <cfRule type="iconSet" priority="1091">
      <iconSet>
        <cfvo type="percent" val="0"/>
        <cfvo type="num" val="80"/>
        <cfvo type="num" val="90"/>
      </iconSet>
    </cfRule>
    <cfRule type="iconSet" priority="1092">
      <iconSet>
        <cfvo type="percent" val="0"/>
        <cfvo type="percent" val="80"/>
        <cfvo type="percent" val="90"/>
      </iconSet>
    </cfRule>
    <cfRule type="iconSet" priority="1093">
      <iconSet>
        <cfvo type="percent" val="0"/>
        <cfvo type="num" val="80"/>
        <cfvo type="num" val="90"/>
      </iconSet>
    </cfRule>
  </conditionalFormatting>
  <conditionalFormatting sqref="M25">
    <cfRule type="iconSet" priority="1083">
      <iconSet>
        <cfvo type="percent" val="0"/>
        <cfvo type="num" val="80"/>
        <cfvo type="num" val="90"/>
      </iconSet>
    </cfRule>
    <cfRule type="iconSet" priority="1084">
      <iconSet>
        <cfvo type="percent" val="0"/>
        <cfvo type="percent" val="80"/>
        <cfvo type="percent" val="90"/>
      </iconSet>
    </cfRule>
    <cfRule type="iconSet" priority="1085">
      <iconSet>
        <cfvo type="percent" val="0"/>
        <cfvo type="num" val="80"/>
        <cfvo type="num" val="90"/>
      </iconSet>
    </cfRule>
  </conditionalFormatting>
  <conditionalFormatting sqref="Y25:AD25 AF25:AK25">
    <cfRule type="iconSet" priority="1087">
      <iconSet>
        <cfvo type="percent" val="0"/>
        <cfvo type="num" val="80"/>
        <cfvo type="num" val="90"/>
      </iconSet>
    </cfRule>
    <cfRule type="iconSet" priority="1088">
      <iconSet>
        <cfvo type="percent" val="0"/>
        <cfvo type="percent" val="80"/>
        <cfvo type="percent" val="90"/>
      </iconSet>
    </cfRule>
    <cfRule type="iconSet" priority="1089">
      <iconSet>
        <cfvo type="percent" val="0"/>
        <cfvo type="num" val="80"/>
        <cfvo type="num" val="90"/>
      </iconSet>
    </cfRule>
  </conditionalFormatting>
  <conditionalFormatting sqref="M19">
    <cfRule type="iconSet" priority="1075">
      <iconSet>
        <cfvo type="percent" val="0"/>
        <cfvo type="num" val="80"/>
        <cfvo type="num" val="90"/>
      </iconSet>
    </cfRule>
    <cfRule type="iconSet" priority="1076">
      <iconSet>
        <cfvo type="percent" val="0"/>
        <cfvo type="percent" val="80"/>
        <cfvo type="percent" val="90"/>
      </iconSet>
    </cfRule>
    <cfRule type="iconSet" priority="1077">
      <iconSet>
        <cfvo type="percent" val="0"/>
        <cfvo type="num" val="80"/>
        <cfvo type="num" val="90"/>
      </iconSet>
    </cfRule>
  </conditionalFormatting>
  <conditionalFormatting sqref="Y19:AE19 AH19:AI19">
    <cfRule type="iconSet" priority="1079">
      <iconSet>
        <cfvo type="percent" val="0"/>
        <cfvo type="num" val="80"/>
        <cfvo type="num" val="90"/>
      </iconSet>
    </cfRule>
    <cfRule type="iconSet" priority="1080">
      <iconSet>
        <cfvo type="percent" val="0"/>
        <cfvo type="percent" val="80"/>
        <cfvo type="percent" val="90"/>
      </iconSet>
    </cfRule>
    <cfRule type="iconSet" priority="1081">
      <iconSet>
        <cfvo type="percent" val="0"/>
        <cfvo type="num" val="80"/>
        <cfvo type="num" val="90"/>
      </iconSet>
    </cfRule>
  </conditionalFormatting>
  <conditionalFormatting sqref="AB10 Z10">
    <cfRule type="iconSet" priority="1071">
      <iconSet>
        <cfvo type="percent" val="0"/>
        <cfvo type="num" val="80"/>
        <cfvo type="num" val="90"/>
      </iconSet>
    </cfRule>
    <cfRule type="iconSet" priority="1072">
      <iconSet>
        <cfvo type="percent" val="0"/>
        <cfvo type="percent" val="80"/>
        <cfvo type="percent" val="90"/>
      </iconSet>
    </cfRule>
    <cfRule type="iconSet" priority="1073">
      <iconSet>
        <cfvo type="percent" val="0"/>
        <cfvo type="num" val="80"/>
        <cfvo type="num" val="90"/>
      </iconSet>
    </cfRule>
  </conditionalFormatting>
  <conditionalFormatting sqref="Y12 AA12">
    <cfRule type="iconSet" priority="1067">
      <iconSet>
        <cfvo type="percent" val="0"/>
        <cfvo type="num" val="80"/>
        <cfvo type="num" val="90"/>
      </iconSet>
    </cfRule>
    <cfRule type="iconSet" priority="1068">
      <iconSet>
        <cfvo type="percent" val="0"/>
        <cfvo type="percent" val="80"/>
        <cfvo type="percent" val="90"/>
      </iconSet>
    </cfRule>
    <cfRule type="iconSet" priority="1069">
      <iconSet>
        <cfvo type="percent" val="0"/>
        <cfvo type="num" val="80"/>
        <cfvo type="num" val="90"/>
      </iconSet>
    </cfRule>
  </conditionalFormatting>
  <conditionalFormatting sqref="Z12 AB12">
    <cfRule type="iconSet" priority="1063">
      <iconSet>
        <cfvo type="percent" val="0"/>
        <cfvo type="num" val="80"/>
        <cfvo type="num" val="90"/>
      </iconSet>
    </cfRule>
    <cfRule type="iconSet" priority="1064">
      <iconSet>
        <cfvo type="percent" val="0"/>
        <cfvo type="percent" val="80"/>
        <cfvo type="percent" val="90"/>
      </iconSet>
    </cfRule>
    <cfRule type="iconSet" priority="1065">
      <iconSet>
        <cfvo type="percent" val="0"/>
        <cfvo type="num" val="80"/>
        <cfvo type="num" val="90"/>
      </iconSet>
    </cfRule>
  </conditionalFormatting>
  <conditionalFormatting sqref="M14">
    <cfRule type="iconSet" priority="1055">
      <iconSet>
        <cfvo type="percent" val="0"/>
        <cfvo type="num" val="80"/>
        <cfvo type="num" val="90"/>
      </iconSet>
    </cfRule>
    <cfRule type="iconSet" priority="1056">
      <iconSet>
        <cfvo type="percent" val="0"/>
        <cfvo type="percent" val="80"/>
        <cfvo type="percent" val="90"/>
      </iconSet>
    </cfRule>
    <cfRule type="iconSet" priority="1057">
      <iconSet>
        <cfvo type="percent" val="0"/>
        <cfvo type="num" val="80"/>
        <cfvo type="num" val="90"/>
      </iconSet>
    </cfRule>
  </conditionalFormatting>
  <conditionalFormatting sqref="Y14">
    <cfRule type="iconSet" priority="1051">
      <iconSet>
        <cfvo type="percent" val="0"/>
        <cfvo type="num" val="80"/>
        <cfvo type="num" val="90"/>
      </iconSet>
    </cfRule>
    <cfRule type="iconSet" priority="1052">
      <iconSet>
        <cfvo type="percent" val="0"/>
        <cfvo type="percent" val="80"/>
        <cfvo type="percent" val="90"/>
      </iconSet>
    </cfRule>
    <cfRule type="iconSet" priority="1053">
      <iconSet>
        <cfvo type="percent" val="0"/>
        <cfvo type="num" val="80"/>
        <cfvo type="num" val="90"/>
      </iconSet>
    </cfRule>
  </conditionalFormatting>
  <conditionalFormatting sqref="Z14:AC14 AH14:AI14 AK14">
    <cfRule type="iconSet" priority="1059">
      <iconSet>
        <cfvo type="percent" val="0"/>
        <cfvo type="num" val="80"/>
        <cfvo type="num" val="90"/>
      </iconSet>
    </cfRule>
    <cfRule type="iconSet" priority="1060">
      <iconSet>
        <cfvo type="percent" val="0"/>
        <cfvo type="percent" val="80"/>
        <cfvo type="percent" val="90"/>
      </iconSet>
    </cfRule>
    <cfRule type="iconSet" priority="1061">
      <iconSet>
        <cfvo type="percent" val="0"/>
        <cfvo type="num" val="80"/>
        <cfvo type="num" val="90"/>
      </iconSet>
    </cfRule>
  </conditionalFormatting>
  <conditionalFormatting sqref="M32">
    <cfRule type="iconSet" priority="1047">
      <iconSet>
        <cfvo type="percent" val="0"/>
        <cfvo type="num" val="80"/>
        <cfvo type="num" val="90"/>
      </iconSet>
    </cfRule>
    <cfRule type="iconSet" priority="1048">
      <iconSet>
        <cfvo type="percent" val="0"/>
        <cfvo type="percent" val="80"/>
        <cfvo type="percent" val="90"/>
      </iconSet>
    </cfRule>
    <cfRule type="iconSet" priority="1049">
      <iconSet>
        <cfvo type="percent" val="0"/>
        <cfvo type="num" val="80"/>
        <cfvo type="num" val="90"/>
      </iconSet>
    </cfRule>
  </conditionalFormatting>
  <conditionalFormatting sqref="Y32 AA32">
    <cfRule type="iconSet" priority="1039">
      <iconSet>
        <cfvo type="percent" val="0"/>
        <cfvo type="num" val="80"/>
        <cfvo type="num" val="90"/>
      </iconSet>
    </cfRule>
    <cfRule type="iconSet" priority="1040">
      <iconSet>
        <cfvo type="percent" val="0"/>
        <cfvo type="percent" val="80"/>
        <cfvo type="percent" val="90"/>
      </iconSet>
    </cfRule>
    <cfRule type="iconSet" priority="1041">
      <iconSet>
        <cfvo type="percent" val="0"/>
        <cfvo type="num" val="80"/>
        <cfvo type="num" val="90"/>
      </iconSet>
    </cfRule>
  </conditionalFormatting>
  <conditionalFormatting sqref="Z32 AB32 AD32">
    <cfRule type="iconSet" priority="1042">
      <iconSet>
        <cfvo type="percent" val="0"/>
        <cfvo type="num" val="80"/>
        <cfvo type="num" val="90"/>
      </iconSet>
    </cfRule>
    <cfRule type="iconSet" priority="1043">
      <iconSet>
        <cfvo type="percent" val="0"/>
        <cfvo type="percent" val="80"/>
        <cfvo type="percent" val="90"/>
      </iconSet>
    </cfRule>
    <cfRule type="iconSet" priority="1044">
      <iconSet>
        <cfvo type="percent" val="0"/>
        <cfvo type="num" val="80"/>
        <cfvo type="num" val="90"/>
      </iconSet>
    </cfRule>
  </conditionalFormatting>
  <conditionalFormatting sqref="M36">
    <cfRule type="iconSet" priority="1035">
      <iconSet>
        <cfvo type="percent" val="0"/>
        <cfvo type="num" val="80"/>
        <cfvo type="num" val="90"/>
      </iconSet>
    </cfRule>
    <cfRule type="iconSet" priority="1036">
      <iconSet>
        <cfvo type="percent" val="0"/>
        <cfvo type="percent" val="80"/>
        <cfvo type="percent" val="90"/>
      </iconSet>
    </cfRule>
    <cfRule type="iconSet" priority="1037">
      <iconSet>
        <cfvo type="percent" val="0"/>
        <cfvo type="num" val="80"/>
        <cfvo type="num" val="90"/>
      </iconSet>
    </cfRule>
  </conditionalFormatting>
  <conditionalFormatting sqref="M21">
    <cfRule type="iconSet" priority="1027">
      <iconSet>
        <cfvo type="percent" val="0"/>
        <cfvo type="num" val="80"/>
        <cfvo type="num" val="90"/>
      </iconSet>
    </cfRule>
    <cfRule type="iconSet" priority="1028">
      <iconSet>
        <cfvo type="percent" val="0"/>
        <cfvo type="percent" val="80"/>
        <cfvo type="percent" val="90"/>
      </iconSet>
    </cfRule>
    <cfRule type="iconSet" priority="1029">
      <iconSet>
        <cfvo type="percent" val="0"/>
        <cfvo type="num" val="80"/>
        <cfvo type="num" val="90"/>
      </iconSet>
    </cfRule>
  </conditionalFormatting>
  <conditionalFormatting sqref="Y21:AB21">
    <cfRule type="iconSet" priority="1023">
      <iconSet>
        <cfvo type="percent" val="0"/>
        <cfvo type="num" val="80"/>
        <cfvo type="num" val="90"/>
      </iconSet>
    </cfRule>
    <cfRule type="iconSet" priority="1024">
      <iconSet>
        <cfvo type="percent" val="0"/>
        <cfvo type="percent" val="80"/>
        <cfvo type="percent" val="90"/>
      </iconSet>
    </cfRule>
    <cfRule type="iconSet" priority="1025">
      <iconSet>
        <cfvo type="percent" val="0"/>
        <cfvo type="num" val="80"/>
        <cfvo type="num" val="90"/>
      </iconSet>
    </cfRule>
  </conditionalFormatting>
  <conditionalFormatting sqref="AH21:AI21">
    <cfRule type="iconSet" priority="1031">
      <iconSet>
        <cfvo type="percent" val="0"/>
        <cfvo type="num" val="80"/>
        <cfvo type="num" val="90"/>
      </iconSet>
    </cfRule>
    <cfRule type="iconSet" priority="1032">
      <iconSet>
        <cfvo type="percent" val="0"/>
        <cfvo type="percent" val="80"/>
        <cfvo type="percent" val="90"/>
      </iconSet>
    </cfRule>
    <cfRule type="iconSet" priority="1033">
      <iconSet>
        <cfvo type="percent" val="0"/>
        <cfvo type="num" val="80"/>
        <cfvo type="num" val="90"/>
      </iconSet>
    </cfRule>
  </conditionalFormatting>
  <conditionalFormatting sqref="M28">
    <cfRule type="iconSet" priority="1015">
      <iconSet>
        <cfvo type="percent" val="0"/>
        <cfvo type="num" val="80"/>
        <cfvo type="num" val="90"/>
      </iconSet>
    </cfRule>
    <cfRule type="iconSet" priority="1016">
      <iconSet>
        <cfvo type="percent" val="0"/>
        <cfvo type="percent" val="80"/>
        <cfvo type="percent" val="90"/>
      </iconSet>
    </cfRule>
    <cfRule type="iconSet" priority="1017">
      <iconSet>
        <cfvo type="percent" val="0"/>
        <cfvo type="num" val="80"/>
        <cfvo type="num" val="90"/>
      </iconSet>
    </cfRule>
  </conditionalFormatting>
  <conditionalFormatting sqref="Y28:AD28 AF28 AH28:AK28">
    <cfRule type="iconSet" priority="1019">
      <iconSet>
        <cfvo type="percent" val="0"/>
        <cfvo type="num" val="80"/>
        <cfvo type="num" val="90"/>
      </iconSet>
    </cfRule>
    <cfRule type="iconSet" priority="1020">
      <iconSet>
        <cfvo type="percent" val="0"/>
        <cfvo type="percent" val="80"/>
        <cfvo type="percent" val="90"/>
      </iconSet>
    </cfRule>
    <cfRule type="iconSet" priority="1021">
      <iconSet>
        <cfvo type="percent" val="0"/>
        <cfvo type="num" val="80"/>
        <cfvo type="num" val="90"/>
      </iconSet>
    </cfRule>
  </conditionalFormatting>
  <conditionalFormatting sqref="M38">
    <cfRule type="iconSet" priority="1007">
      <iconSet>
        <cfvo type="percent" val="0"/>
        <cfvo type="num" val="80"/>
        <cfvo type="num" val="90"/>
      </iconSet>
    </cfRule>
    <cfRule type="iconSet" priority="1008">
      <iconSet>
        <cfvo type="percent" val="0"/>
        <cfvo type="percent" val="80"/>
        <cfvo type="percent" val="90"/>
      </iconSet>
    </cfRule>
    <cfRule type="iconSet" priority="1009">
      <iconSet>
        <cfvo type="percent" val="0"/>
        <cfvo type="num" val="80"/>
        <cfvo type="num" val="90"/>
      </iconSet>
    </cfRule>
  </conditionalFormatting>
  <conditionalFormatting sqref="Y38:AD38 AH38:AI38">
    <cfRule type="iconSet" priority="1011">
      <iconSet>
        <cfvo type="percent" val="0"/>
        <cfvo type="num" val="80"/>
        <cfvo type="num" val="90"/>
      </iconSet>
    </cfRule>
    <cfRule type="iconSet" priority="1012">
      <iconSet>
        <cfvo type="percent" val="0"/>
        <cfvo type="percent" val="80"/>
        <cfvo type="percent" val="90"/>
      </iconSet>
    </cfRule>
    <cfRule type="iconSet" priority="1013">
      <iconSet>
        <cfvo type="percent" val="0"/>
        <cfvo type="num" val="80"/>
        <cfvo type="num" val="90"/>
      </iconSet>
    </cfRule>
  </conditionalFormatting>
  <conditionalFormatting sqref="Y42:AK42">
    <cfRule type="iconSet" priority="1003">
      <iconSet>
        <cfvo type="percent" val="0"/>
        <cfvo type="num" val="80"/>
        <cfvo type="num" val="90"/>
      </iconSet>
    </cfRule>
    <cfRule type="iconSet" priority="1004">
      <iconSet>
        <cfvo type="percent" val="0"/>
        <cfvo type="percent" val="80"/>
        <cfvo type="percent" val="90"/>
      </iconSet>
    </cfRule>
    <cfRule type="iconSet" priority="1005">
      <iconSet>
        <cfvo type="percent" val="0"/>
        <cfvo type="num" val="80"/>
        <cfvo type="num" val="90"/>
      </iconSet>
    </cfRule>
  </conditionalFormatting>
  <conditionalFormatting sqref="Y45:AJ45">
    <cfRule type="iconSet" priority="999">
      <iconSet>
        <cfvo type="percent" val="0"/>
        <cfvo type="num" val="80"/>
        <cfvo type="num" val="90"/>
      </iconSet>
    </cfRule>
    <cfRule type="iconSet" priority="1000">
      <iconSet>
        <cfvo type="percent" val="0"/>
        <cfvo type="percent" val="80"/>
        <cfvo type="percent" val="90"/>
      </iconSet>
    </cfRule>
    <cfRule type="iconSet" priority="1001">
      <iconSet>
        <cfvo type="percent" val="0"/>
        <cfvo type="num" val="80"/>
        <cfvo type="num" val="90"/>
      </iconSet>
    </cfRule>
  </conditionalFormatting>
  <conditionalFormatting sqref="Y23:AC23 AF23 AH23">
    <cfRule type="iconSet" priority="995">
      <iconSet>
        <cfvo type="percent" val="0"/>
        <cfvo type="num" val="80"/>
        <cfvo type="num" val="90"/>
      </iconSet>
    </cfRule>
    <cfRule type="iconSet" priority="996">
      <iconSet>
        <cfvo type="percent" val="0"/>
        <cfvo type="percent" val="80"/>
        <cfvo type="percent" val="90"/>
      </iconSet>
    </cfRule>
    <cfRule type="iconSet" priority="997">
      <iconSet>
        <cfvo type="percent" val="0"/>
        <cfvo type="num" val="80"/>
        <cfvo type="num" val="90"/>
      </iconSet>
    </cfRule>
  </conditionalFormatting>
  <conditionalFormatting sqref="M23">
    <cfRule type="iconSet" priority="994">
      <iconSet>
        <cfvo type="percent" val="0"/>
        <cfvo type="num" val="80"/>
        <cfvo type="num" val="90"/>
      </iconSet>
    </cfRule>
  </conditionalFormatting>
  <conditionalFormatting sqref="M23:R24">
    <cfRule type="iconSet" priority="993">
      <iconSet>
        <cfvo type="percent" val="0"/>
        <cfvo type="num" val="50"/>
        <cfvo type="num" val="60"/>
      </iconSet>
    </cfRule>
  </conditionalFormatting>
  <conditionalFormatting sqref="AA23:AA24">
    <cfRule type="iconSet" priority="992">
      <iconSet>
        <cfvo type="percent" val="0"/>
        <cfvo type="num" val="0"/>
        <cfvo type="num" val="70"/>
      </iconSet>
    </cfRule>
  </conditionalFormatting>
  <conditionalFormatting sqref="AE25:AE26">
    <cfRule type="iconSet" priority="991">
      <iconSet>
        <cfvo type="percent" val="0"/>
        <cfvo type="num" val="0"/>
        <cfvo type="num" val="70"/>
      </iconSet>
    </cfRule>
  </conditionalFormatting>
  <conditionalFormatting sqref="AA6:AA7">
    <cfRule type="iconSet" priority="988">
      <iconSet>
        <cfvo type="percent" val="0"/>
        <cfvo type="num" val="50"/>
        <cfvo type="num" val="60"/>
      </iconSet>
    </cfRule>
    <cfRule type="iconSet" priority="990">
      <iconSet>
        <cfvo type="percent" val="0"/>
        <cfvo type="num" val="0"/>
        <cfvo type="num" val="100"/>
      </iconSet>
    </cfRule>
  </conditionalFormatting>
  <conditionalFormatting sqref="AF6">
    <cfRule type="iconSet" priority="989">
      <iconSet reverse="1">
        <cfvo type="percent" val="0"/>
        <cfvo type="num" val="5" gte="0"/>
        <cfvo type="num" val="15" gte="0"/>
      </iconSet>
    </cfRule>
  </conditionalFormatting>
  <conditionalFormatting sqref="AE6">
    <cfRule type="iconSet" priority="987">
      <iconSet reverse="1">
        <cfvo type="percent" val="0"/>
        <cfvo type="num" val="5" gte="0"/>
        <cfvo type="num" val="15" gte="0"/>
      </iconSet>
    </cfRule>
  </conditionalFormatting>
  <conditionalFormatting sqref="AE6:AE7">
    <cfRule type="iconSet" priority="985">
      <iconSet>
        <cfvo type="percent" val="0"/>
        <cfvo type="num" val="50"/>
        <cfvo type="num" val="60"/>
      </iconSet>
    </cfRule>
    <cfRule type="iconSet" priority="986">
      <iconSet>
        <cfvo type="percent" val="0"/>
        <cfvo type="num" val="0"/>
        <cfvo type="num" val="100"/>
      </iconSet>
    </cfRule>
  </conditionalFormatting>
  <conditionalFormatting sqref="M30 P30 S30 V30 Y30:AF31">
    <cfRule type="iconSet" priority="984">
      <iconSet>
        <cfvo type="percent" val="0"/>
        <cfvo type="num" val="80"/>
        <cfvo type="num" val="89.5"/>
      </iconSet>
    </cfRule>
  </conditionalFormatting>
  <conditionalFormatting sqref="S120:U120">
    <cfRule type="iconSet" priority="983">
      <iconSet>
        <cfvo type="percent" val="0"/>
        <cfvo type="num" val="60"/>
        <cfvo type="num" val="95"/>
      </iconSet>
    </cfRule>
  </conditionalFormatting>
  <conditionalFormatting sqref="V120:X120">
    <cfRule type="iconSet" priority="982">
      <iconSet>
        <cfvo type="percent" val="0"/>
        <cfvo type="num" val="85"/>
        <cfvo type="num" val="90"/>
      </iconSet>
    </cfRule>
  </conditionalFormatting>
  <conditionalFormatting sqref="AD120">
    <cfRule type="iconSet" priority="981">
      <iconSet>
        <cfvo type="percent" val="0"/>
        <cfvo type="num" val="60"/>
        <cfvo type="num" val="85" gte="0"/>
      </iconSet>
    </cfRule>
  </conditionalFormatting>
  <conditionalFormatting sqref="S119:U119">
    <cfRule type="iconSet" priority="980">
      <iconSet>
        <cfvo type="percent" val="0"/>
        <cfvo type="num" val="60"/>
        <cfvo type="num" val="80"/>
      </iconSet>
    </cfRule>
  </conditionalFormatting>
  <conditionalFormatting sqref="V119:X119">
    <cfRule type="iconSet" priority="979">
      <iconSet>
        <cfvo type="percent" val="0"/>
        <cfvo type="num" val="60"/>
        <cfvo type="num" val="80"/>
      </iconSet>
    </cfRule>
  </conditionalFormatting>
  <conditionalFormatting sqref="AD119">
    <cfRule type="iconSet" priority="978">
      <iconSet>
        <cfvo type="percent" val="0"/>
        <cfvo type="num" val="60"/>
        <cfvo type="num" val="85" gte="0"/>
      </iconSet>
    </cfRule>
  </conditionalFormatting>
  <conditionalFormatting sqref="M121:X121">
    <cfRule type="iconSet" priority="977">
      <iconSet>
        <cfvo type="percent" val="0"/>
        <cfvo type="num" val="40"/>
        <cfvo type="num" val="50"/>
      </iconSet>
    </cfRule>
  </conditionalFormatting>
  <conditionalFormatting sqref="Z121">
    <cfRule type="iconSet" priority="972">
      <iconSet>
        <cfvo type="percent" val="0"/>
        <cfvo type="num" val="60"/>
        <cfvo type="num" val="85" gte="0"/>
      </iconSet>
    </cfRule>
  </conditionalFormatting>
  <conditionalFormatting sqref="Y121">
    <cfRule type="iconSet" priority="973">
      <iconSet>
        <cfvo type="percent" val="0"/>
        <cfvo type="num" val="80"/>
        <cfvo type="num" val="90"/>
      </iconSet>
    </cfRule>
    <cfRule type="iconSet" priority="974">
      <iconSet>
        <cfvo type="percent" val="0"/>
        <cfvo type="percent" val="80"/>
        <cfvo type="percent" val="90"/>
      </iconSet>
    </cfRule>
    <cfRule type="iconSet" priority="975">
      <iconSet>
        <cfvo type="percent" val="0"/>
        <cfvo type="num" val="80"/>
        <cfvo type="num" val="90"/>
      </iconSet>
    </cfRule>
  </conditionalFormatting>
  <conditionalFormatting sqref="AB121">
    <cfRule type="iconSet" priority="967">
      <iconSet>
        <cfvo type="percent" val="0"/>
        <cfvo type="num" val="60"/>
        <cfvo type="num" val="85" gte="0"/>
      </iconSet>
    </cfRule>
  </conditionalFormatting>
  <conditionalFormatting sqref="AA121">
    <cfRule type="iconSet" priority="968">
      <iconSet>
        <cfvo type="percent" val="0"/>
        <cfvo type="num" val="80"/>
        <cfvo type="num" val="90"/>
      </iconSet>
    </cfRule>
    <cfRule type="iconSet" priority="969">
      <iconSet>
        <cfvo type="percent" val="0"/>
        <cfvo type="percent" val="80"/>
        <cfvo type="percent" val="90"/>
      </iconSet>
    </cfRule>
    <cfRule type="iconSet" priority="970">
      <iconSet>
        <cfvo type="percent" val="0"/>
        <cfvo type="num" val="80"/>
        <cfvo type="num" val="90"/>
      </iconSet>
    </cfRule>
  </conditionalFormatting>
  <conditionalFormatting sqref="AD121">
    <cfRule type="iconSet" priority="966">
      <iconSet>
        <cfvo type="percent" val="0"/>
        <cfvo type="num" val="60"/>
        <cfvo type="num" val="85" gte="0"/>
      </iconSet>
    </cfRule>
  </conditionalFormatting>
  <conditionalFormatting sqref="AF121">
    <cfRule type="iconSet" priority="964">
      <iconSet>
        <cfvo type="percent" val="0"/>
        <cfvo type="num" val="60"/>
        <cfvo type="num" val="85" gte="0"/>
      </iconSet>
    </cfRule>
  </conditionalFormatting>
  <conditionalFormatting sqref="AE121">
    <cfRule type="iconSet" priority="959">
      <iconSet>
        <cfvo type="percent" val="0"/>
        <cfvo type="num" val="10"/>
        <cfvo type="num" val="60"/>
      </iconSet>
    </cfRule>
    <cfRule type="iconSet" priority="960">
      <iconSet>
        <cfvo type="percent" val="0"/>
        <cfvo type="num" val="80"/>
        <cfvo type="num" val="90"/>
      </iconSet>
    </cfRule>
    <cfRule type="iconSet" priority="961">
      <iconSet>
        <cfvo type="percent" val="0"/>
        <cfvo type="percent" val="80"/>
        <cfvo type="percent" val="90"/>
      </iconSet>
    </cfRule>
    <cfRule type="iconSet" priority="962">
      <iconSet>
        <cfvo type="percent" val="0"/>
        <cfvo type="num" val="80"/>
        <cfvo type="num" val="90"/>
      </iconSet>
    </cfRule>
  </conditionalFormatting>
  <conditionalFormatting sqref="AG121">
    <cfRule type="iconSet" priority="955">
      <iconSet>
        <cfvo type="percent" val="0"/>
        <cfvo type="num" val="80"/>
        <cfvo type="num" val="90"/>
      </iconSet>
    </cfRule>
    <cfRule type="iconSet" priority="956">
      <iconSet>
        <cfvo type="percent" val="0"/>
        <cfvo type="percent" val="80"/>
        <cfvo type="percent" val="90"/>
      </iconSet>
    </cfRule>
    <cfRule type="iconSet" priority="957">
      <iconSet>
        <cfvo type="percent" val="0"/>
        <cfvo type="num" val="80"/>
        <cfvo type="num" val="90"/>
      </iconSet>
    </cfRule>
  </conditionalFormatting>
  <conditionalFormatting sqref="S111">
    <cfRule type="iconSet" priority="953">
      <iconSet>
        <cfvo type="percent" val="0"/>
        <cfvo type="num" val="0"/>
        <cfvo type="num" val="10"/>
      </iconSet>
    </cfRule>
    <cfRule type="iconSet" priority="954">
      <iconSet>
        <cfvo type="percent" val="0"/>
        <cfvo type="num" val="60"/>
        <cfvo type="num" val="80"/>
      </iconSet>
    </cfRule>
  </conditionalFormatting>
  <conditionalFormatting sqref="V111">
    <cfRule type="iconSet" priority="951">
      <iconSet>
        <cfvo type="percent" val="0"/>
        <cfvo type="num" val="0"/>
        <cfvo type="num" val="10"/>
      </iconSet>
    </cfRule>
    <cfRule type="iconSet" priority="952">
      <iconSet>
        <cfvo type="percent" val="0"/>
        <cfvo type="num" val="60"/>
        <cfvo type="num" val="80"/>
      </iconSet>
    </cfRule>
  </conditionalFormatting>
  <conditionalFormatting sqref="AC111">
    <cfRule type="iconSet" priority="949">
      <iconSet>
        <cfvo type="percent" val="0"/>
        <cfvo type="num" val="0"/>
        <cfvo type="num" val="10"/>
      </iconSet>
    </cfRule>
    <cfRule type="iconSet" priority="950">
      <iconSet reverse="1">
        <cfvo type="percent" val="0"/>
        <cfvo type="num" val="1"/>
        <cfvo type="num" val="5" gte="0"/>
      </iconSet>
    </cfRule>
  </conditionalFormatting>
  <conditionalFormatting sqref="S112">
    <cfRule type="iconSet" priority="946">
      <iconSet>
        <cfvo type="percent" val="0"/>
        <cfvo type="num" val="60"/>
        <cfvo type="num" val="70"/>
      </iconSet>
    </cfRule>
    <cfRule type="iconSet" priority="947">
      <iconSet>
        <cfvo type="percent" val="0"/>
        <cfvo type="num" val="0"/>
        <cfvo type="num" val="10"/>
      </iconSet>
    </cfRule>
    <cfRule type="iconSet" priority="948">
      <iconSet>
        <cfvo type="percent" val="0"/>
        <cfvo type="num" val="60"/>
        <cfvo type="num" val="80"/>
      </iconSet>
    </cfRule>
  </conditionalFormatting>
  <conditionalFormatting sqref="V112">
    <cfRule type="iconSet" priority="945">
      <iconSet>
        <cfvo type="percent" val="0"/>
        <cfvo type="num" val="60"/>
        <cfvo type="num" val="80"/>
      </iconSet>
    </cfRule>
  </conditionalFormatting>
  <conditionalFormatting sqref="W114">
    <cfRule type="iconSet" priority="943">
      <iconSet>
        <cfvo type="percent" val="0"/>
        <cfvo type="num" val="60"/>
        <cfvo type="num" val="85" gte="0"/>
      </iconSet>
    </cfRule>
  </conditionalFormatting>
  <conditionalFormatting sqref="W114">
    <cfRule type="iconSet" priority="941">
      <iconSet>
        <cfvo type="percent" val="0"/>
        <cfvo type="num" val="-5"/>
        <cfvo type="num" val="-1"/>
      </iconSet>
    </cfRule>
    <cfRule type="iconSet" priority="942">
      <iconSet>
        <cfvo type="percent" val="0"/>
        <cfvo type="num" val="0"/>
        <cfvo type="num" val="9"/>
      </iconSet>
    </cfRule>
  </conditionalFormatting>
  <conditionalFormatting sqref="AC114">
    <cfRule type="iconSet" priority="936">
      <iconSet>
        <cfvo type="percent" val="0"/>
        <cfvo type="num" val="-1"/>
        <cfvo type="num" val="0"/>
      </iconSet>
    </cfRule>
    <cfRule type="iconSet" priority="937">
      <iconSet>
        <cfvo type="percent" val="0"/>
        <cfvo type="num" val="80"/>
        <cfvo type="num" val="90"/>
      </iconSet>
    </cfRule>
    <cfRule type="iconSet" priority="938">
      <iconSet>
        <cfvo type="percent" val="0"/>
        <cfvo type="percent" val="80"/>
        <cfvo type="percent" val="90"/>
      </iconSet>
    </cfRule>
    <cfRule type="iconSet" priority="939">
      <iconSet>
        <cfvo type="percent" val="0"/>
        <cfvo type="num" val="80"/>
        <cfvo type="num" val="90"/>
      </iconSet>
    </cfRule>
  </conditionalFormatting>
  <conditionalFormatting sqref="U116:X116">
    <cfRule type="iconSet" priority="932">
      <iconSet>
        <cfvo type="percent" val="0"/>
        <cfvo type="num" val="80"/>
        <cfvo type="num" val="90"/>
      </iconSet>
    </cfRule>
    <cfRule type="iconSet" priority="933">
      <iconSet>
        <cfvo type="percent" val="0"/>
        <cfvo type="percent" val="80"/>
        <cfvo type="percent" val="90"/>
      </iconSet>
    </cfRule>
    <cfRule type="iconSet" priority="934">
      <iconSet>
        <cfvo type="percent" val="0"/>
        <cfvo type="num" val="80"/>
        <cfvo type="num" val="90"/>
      </iconSet>
    </cfRule>
  </conditionalFormatting>
  <conditionalFormatting sqref="U116:X116">
    <cfRule type="iconSet" priority="931">
      <iconSet>
        <cfvo type="percent" val="0"/>
        <cfvo type="num" val="-110"/>
        <cfvo type="num" val="-100"/>
      </iconSet>
    </cfRule>
  </conditionalFormatting>
  <conditionalFormatting sqref="AC116">
    <cfRule type="iconSet" priority="927">
      <iconSet>
        <cfvo type="percent" val="0"/>
        <cfvo type="num" val="80"/>
        <cfvo type="num" val="90"/>
      </iconSet>
    </cfRule>
    <cfRule type="iconSet" priority="928">
      <iconSet>
        <cfvo type="percent" val="0"/>
        <cfvo type="percent" val="80"/>
        <cfvo type="percent" val="90"/>
      </iconSet>
    </cfRule>
    <cfRule type="iconSet" priority="929">
      <iconSet>
        <cfvo type="percent" val="0"/>
        <cfvo type="num" val="80"/>
        <cfvo type="num" val="90"/>
      </iconSet>
    </cfRule>
  </conditionalFormatting>
  <conditionalFormatting sqref="AC116">
    <cfRule type="iconSet" priority="926">
      <iconSet>
        <cfvo type="percent" val="0"/>
        <cfvo type="num" val="-110"/>
        <cfvo type="num" val="-100"/>
      </iconSet>
    </cfRule>
  </conditionalFormatting>
  <conditionalFormatting sqref="S118">
    <cfRule type="iconSet" priority="925">
      <iconSet>
        <cfvo type="percent" val="0"/>
        <cfvo type="num" val="0"/>
        <cfvo type="num" val="90"/>
      </iconSet>
    </cfRule>
  </conditionalFormatting>
  <conditionalFormatting sqref="AD6">
    <cfRule type="iconSet" priority="924">
      <iconSet>
        <cfvo type="percent" val="0"/>
        <cfvo type="num" val="0" gte="0"/>
        <cfvo type="num" val="76.900000000000006" gte="0"/>
      </iconSet>
    </cfRule>
  </conditionalFormatting>
  <conditionalFormatting sqref="M8:X9">
    <cfRule type="iconSet" priority="923">
      <iconSet>
        <cfvo type="percent" val="0"/>
        <cfvo type="num" val="60" gte="0"/>
        <cfvo type="num" val="80"/>
      </iconSet>
    </cfRule>
  </conditionalFormatting>
  <conditionalFormatting sqref="AC8:AC9">
    <cfRule type="iconSet" priority="922">
      <iconSet>
        <cfvo type="percent" val="0"/>
        <cfvo type="percent" val="60"/>
        <cfvo type="percent" val="80"/>
      </iconSet>
    </cfRule>
  </conditionalFormatting>
  <conditionalFormatting sqref="AD8">
    <cfRule type="iconSet" priority="921">
      <iconSet>
        <cfvo type="percent" val="0"/>
        <cfvo type="num" val="0" gte="0"/>
        <cfvo type="num" val="76.900000000000006" gte="0"/>
      </iconSet>
    </cfRule>
  </conditionalFormatting>
  <conditionalFormatting sqref="AF8">
    <cfRule type="iconSet" priority="920">
      <iconSet reverse="1">
        <cfvo type="percent" val="0"/>
        <cfvo type="num" val="5" gte="0"/>
        <cfvo type="num" val="15" gte="0"/>
      </iconSet>
    </cfRule>
  </conditionalFormatting>
  <conditionalFormatting sqref="M10:X11">
    <cfRule type="iconSet" priority="919">
      <iconSet>
        <cfvo type="percent" val="0"/>
        <cfvo type="num" val="58.83" gte="0"/>
        <cfvo type="num" val="75"/>
      </iconSet>
    </cfRule>
  </conditionalFormatting>
  <conditionalFormatting sqref="AC10:AC11">
    <cfRule type="iconSet" priority="918">
      <iconSet>
        <cfvo type="percent" val="0"/>
        <cfvo type="num" val="58.33" gte="0"/>
        <cfvo type="num" val="75"/>
      </iconSet>
    </cfRule>
  </conditionalFormatting>
  <conditionalFormatting sqref="AD10">
    <cfRule type="iconSet" priority="917">
      <iconSet>
        <cfvo type="percent" val="0"/>
        <cfvo type="num" val="0" gte="0"/>
        <cfvo type="num" val="76.900000000000006" gte="0"/>
      </iconSet>
    </cfRule>
  </conditionalFormatting>
  <conditionalFormatting sqref="M12:X13">
    <cfRule type="iconSet" priority="916">
      <iconSet>
        <cfvo type="percent" val="0"/>
        <cfvo type="num" val="58.83" gte="0"/>
        <cfvo type="num" val="75"/>
      </iconSet>
    </cfRule>
  </conditionalFormatting>
  <conditionalFormatting sqref="AC12:AC13">
    <cfRule type="iconSet" priority="915">
      <iconSet>
        <cfvo type="percent" val="0"/>
        <cfvo type="num" val="58.33" gte="0"/>
        <cfvo type="num" val="75"/>
      </iconSet>
    </cfRule>
  </conditionalFormatting>
  <conditionalFormatting sqref="AD12">
    <cfRule type="iconSet" priority="914">
      <iconSet>
        <cfvo type="percent" val="0"/>
        <cfvo type="num" val="0" gte="0"/>
        <cfvo type="num" val="76.900000000000006" gte="0"/>
      </iconSet>
    </cfRule>
  </conditionalFormatting>
  <conditionalFormatting sqref="AD14">
    <cfRule type="iconSet" priority="913">
      <iconSet>
        <cfvo type="percent" val="0"/>
        <cfvo type="num" val="0" gte="0"/>
        <cfvo type="num" val="76.900000000000006" gte="0"/>
      </iconSet>
    </cfRule>
  </conditionalFormatting>
  <conditionalFormatting sqref="M16">
    <cfRule type="iconSet" priority="912">
      <iconSet>
        <cfvo type="percent" val="0"/>
        <cfvo type="num" val="50" gte="0"/>
        <cfvo type="num" val="75"/>
      </iconSet>
    </cfRule>
  </conditionalFormatting>
  <conditionalFormatting sqref="S34">
    <cfRule type="iconSet" priority="911">
      <iconSet>
        <cfvo type="percent" val="0"/>
        <cfvo type="num" val="80"/>
        <cfvo type="num" val="90"/>
      </iconSet>
    </cfRule>
  </conditionalFormatting>
  <conditionalFormatting sqref="AD34">
    <cfRule type="iconSet" priority="910">
      <iconSet reverse="1">
        <cfvo type="percent" val="0"/>
        <cfvo type="num" val="5" gte="0"/>
        <cfvo type="num" val="15" gte="0"/>
      </iconSet>
    </cfRule>
  </conditionalFormatting>
  <conditionalFormatting sqref="AA34">
    <cfRule type="iconSet" priority="909">
      <iconSet>
        <cfvo type="percent" val="0"/>
        <cfvo type="num" val="90"/>
        <cfvo type="num" val="95"/>
      </iconSet>
    </cfRule>
  </conditionalFormatting>
  <conditionalFormatting sqref="AC34">
    <cfRule type="iconSet" priority="908">
      <iconSet>
        <cfvo type="percent" val="0"/>
        <cfvo type="num" val="90"/>
        <cfvo type="num" val="95"/>
      </iconSet>
    </cfRule>
  </conditionalFormatting>
  <conditionalFormatting sqref="AE34">
    <cfRule type="iconSet" priority="907">
      <iconSet>
        <cfvo type="percent" val="0"/>
        <cfvo type="num" val="90"/>
        <cfvo type="num" val="95"/>
      </iconSet>
    </cfRule>
  </conditionalFormatting>
  <conditionalFormatting sqref="M35:X35">
    <cfRule type="iconSet" priority="906">
      <iconSet reverse="1">
        <cfvo type="percent" val="0"/>
        <cfvo type="num" val="0" gte="0"/>
        <cfvo type="num" val="10"/>
      </iconSet>
    </cfRule>
  </conditionalFormatting>
  <conditionalFormatting sqref="AD35">
    <cfRule type="iconSet" priority="905">
      <iconSet reverse="1">
        <cfvo type="percent" val="0"/>
        <cfvo type="num" val="5" gte="0"/>
        <cfvo type="num" val="15" gte="0"/>
      </iconSet>
    </cfRule>
  </conditionalFormatting>
  <conditionalFormatting sqref="AC35">
    <cfRule type="iconSet" priority="904">
      <iconSet reverse="1">
        <cfvo type="percent" val="0"/>
        <cfvo type="percent" val="0" gte="0"/>
        <cfvo type="num" val="10"/>
      </iconSet>
    </cfRule>
  </conditionalFormatting>
  <conditionalFormatting sqref="M42:X44">
    <cfRule type="iconSet" priority="903">
      <iconSet>
        <cfvo type="percent" val="0"/>
        <cfvo type="num" val="70"/>
        <cfvo type="num" val="90"/>
      </iconSet>
    </cfRule>
  </conditionalFormatting>
  <conditionalFormatting sqref="M45">
    <cfRule type="iconSet" priority="902">
      <iconSet>
        <cfvo type="percent" val="0"/>
        <cfvo type="num" val="80"/>
        <cfvo type="num" val="95"/>
      </iconSet>
    </cfRule>
  </conditionalFormatting>
  <conditionalFormatting sqref="AK45">
    <cfRule type="iconSet" priority="898">
      <iconSet>
        <cfvo type="percent" val="0"/>
        <cfvo type="num" val="80"/>
        <cfvo type="num" val="90"/>
      </iconSet>
    </cfRule>
    <cfRule type="iconSet" priority="899">
      <iconSet>
        <cfvo type="percent" val="0"/>
        <cfvo type="percent" val="80"/>
        <cfvo type="percent" val="90"/>
      </iconSet>
    </cfRule>
    <cfRule type="iconSet" priority="900">
      <iconSet>
        <cfvo type="percent" val="0"/>
        <cfvo type="num" val="80"/>
        <cfvo type="num" val="90"/>
      </iconSet>
    </cfRule>
  </conditionalFormatting>
  <conditionalFormatting sqref="M87:X87">
    <cfRule type="iconSet" priority="897">
      <iconSet>
        <cfvo type="percent" val="0"/>
        <cfvo type="num" val="50"/>
        <cfvo type="num" val="75"/>
      </iconSet>
    </cfRule>
  </conditionalFormatting>
  <conditionalFormatting sqref="Y87">
    <cfRule type="iconSet" priority="896">
      <iconSet>
        <cfvo type="percent" val="0"/>
        <cfvo type="num" val="50"/>
        <cfvo type="num" val="75"/>
      </iconSet>
    </cfRule>
  </conditionalFormatting>
  <conditionalFormatting sqref="AC87">
    <cfRule type="iconSet" priority="895">
      <iconSet>
        <cfvo type="percent" val="0"/>
        <cfvo type="num" val="50"/>
        <cfvo type="num" val="75"/>
      </iconSet>
    </cfRule>
  </conditionalFormatting>
  <conditionalFormatting sqref="AD87">
    <cfRule type="iconSet" priority="894">
      <iconSet>
        <cfvo type="percent" val="0"/>
        <cfvo type="num" val="80"/>
        <cfvo type="num" val="90"/>
      </iconSet>
    </cfRule>
  </conditionalFormatting>
  <conditionalFormatting sqref="AF87">
    <cfRule type="iconSet" priority="893">
      <iconSet>
        <cfvo type="percent" val="0"/>
        <cfvo type="num" val="80"/>
        <cfvo type="num" val="90"/>
      </iconSet>
    </cfRule>
  </conditionalFormatting>
  <conditionalFormatting sqref="M89:X90">
    <cfRule type="iconSet" priority="892">
      <iconSet>
        <cfvo type="percent" val="0"/>
        <cfvo type="num" val="50" gte="0"/>
        <cfvo type="num" val="75"/>
      </iconSet>
    </cfRule>
  </conditionalFormatting>
  <conditionalFormatting sqref="Y89:Y90">
    <cfRule type="iconSet" priority="891">
      <iconSet>
        <cfvo type="percent" val="0"/>
        <cfvo type="num" val="50" gte="0"/>
        <cfvo type="num" val="75"/>
      </iconSet>
    </cfRule>
  </conditionalFormatting>
  <conditionalFormatting sqref="AC89:AC90">
    <cfRule type="iconSet" priority="890">
      <iconSet>
        <cfvo type="percent" val="0"/>
        <cfvo type="num" val="50" gte="0"/>
        <cfvo type="num" val="75"/>
      </iconSet>
    </cfRule>
  </conditionalFormatting>
  <conditionalFormatting sqref="AE89:AE90">
    <cfRule type="iconSet" priority="889">
      <iconSet>
        <cfvo type="percent" val="0"/>
        <cfvo type="num" val="50" gte="0"/>
        <cfvo type="num" val="75"/>
      </iconSet>
    </cfRule>
  </conditionalFormatting>
  <conditionalFormatting sqref="AD105">
    <cfRule type="iconSet" priority="888">
      <iconSet>
        <cfvo type="percent" val="0"/>
        <cfvo type="num" val="60"/>
        <cfvo type="num" val="80"/>
      </iconSet>
    </cfRule>
  </conditionalFormatting>
  <conditionalFormatting sqref="AC107">
    <cfRule type="iconSet" priority="887">
      <iconSet>
        <cfvo type="percent" val="0"/>
        <cfvo type="num" val="60"/>
        <cfvo type="num" val="80"/>
      </iconSet>
    </cfRule>
  </conditionalFormatting>
  <conditionalFormatting sqref="AC115">
    <cfRule type="iconSet" priority="883">
      <iconSet>
        <cfvo type="percent" val="0"/>
        <cfvo type="num" val="80"/>
        <cfvo type="num" val="90"/>
      </iconSet>
    </cfRule>
    <cfRule type="iconSet" priority="884">
      <iconSet>
        <cfvo type="percent" val="0"/>
        <cfvo type="percent" val="80"/>
        <cfvo type="percent" val="90"/>
      </iconSet>
    </cfRule>
    <cfRule type="iconSet" priority="885">
      <iconSet>
        <cfvo type="percent" val="0"/>
        <cfvo type="num" val="80"/>
        <cfvo type="num" val="90"/>
      </iconSet>
    </cfRule>
  </conditionalFormatting>
  <conditionalFormatting sqref="AC115">
    <cfRule type="iconSet" priority="882">
      <iconSet>
        <cfvo type="percent" val="0"/>
        <cfvo type="num" val="-110"/>
        <cfvo type="num" val="-100"/>
      </iconSet>
    </cfRule>
  </conditionalFormatting>
  <conditionalFormatting sqref="AG19">
    <cfRule type="iconSet" priority="878">
      <iconSet>
        <cfvo type="percent" val="0"/>
        <cfvo type="num" val="80"/>
        <cfvo type="num" val="90"/>
      </iconSet>
    </cfRule>
    <cfRule type="iconSet" priority="879">
      <iconSet>
        <cfvo type="percent" val="0"/>
        <cfvo type="percent" val="80"/>
        <cfvo type="percent" val="90"/>
      </iconSet>
    </cfRule>
    <cfRule type="iconSet" priority="880">
      <iconSet>
        <cfvo type="percent" val="0"/>
        <cfvo type="num" val="80"/>
        <cfvo type="num" val="90"/>
      </iconSet>
    </cfRule>
  </conditionalFormatting>
  <conditionalFormatting sqref="M38:X41">
    <cfRule type="iconSet" priority="877">
      <iconSet>
        <cfvo type="percent" val="0"/>
        <cfvo type="num" val="90"/>
        <cfvo type="num" val="98"/>
      </iconSet>
    </cfRule>
  </conditionalFormatting>
  <conditionalFormatting sqref="AF38">
    <cfRule type="iconSet" priority="873">
      <iconSet>
        <cfvo type="percent" val="0"/>
        <cfvo type="num" val="80"/>
        <cfvo type="num" val="90"/>
      </iconSet>
    </cfRule>
    <cfRule type="iconSet" priority="874">
      <iconSet>
        <cfvo type="percent" val="0"/>
        <cfvo type="percent" val="80"/>
        <cfvo type="percent" val="90"/>
      </iconSet>
    </cfRule>
    <cfRule type="iconSet" priority="875">
      <iconSet>
        <cfvo type="percent" val="0"/>
        <cfvo type="num" val="80"/>
        <cfvo type="num" val="90"/>
      </iconSet>
    </cfRule>
  </conditionalFormatting>
  <conditionalFormatting sqref="AC38:AC41">
    <cfRule type="iconSet" priority="872">
      <iconSet>
        <cfvo type="percent" val="0"/>
        <cfvo type="num" val="90"/>
        <cfvo type="num" val="98"/>
      </iconSet>
    </cfRule>
  </conditionalFormatting>
  <conditionalFormatting sqref="AE38">
    <cfRule type="iconSet" priority="868">
      <iconSet>
        <cfvo type="percent" val="0"/>
        <cfvo type="num" val="80"/>
        <cfvo type="num" val="90"/>
      </iconSet>
    </cfRule>
    <cfRule type="iconSet" priority="869">
      <iconSet>
        <cfvo type="percent" val="0"/>
        <cfvo type="percent" val="80"/>
        <cfvo type="percent" val="90"/>
      </iconSet>
    </cfRule>
    <cfRule type="iconSet" priority="870">
      <iconSet>
        <cfvo type="percent" val="0"/>
        <cfvo type="num" val="80"/>
        <cfvo type="num" val="90"/>
      </iconSet>
    </cfRule>
  </conditionalFormatting>
  <conditionalFormatting sqref="AE38:AE41">
    <cfRule type="iconSet" priority="867">
      <iconSet>
        <cfvo type="percent" val="0"/>
        <cfvo type="num" val="90"/>
        <cfvo type="num" val="98"/>
      </iconSet>
    </cfRule>
  </conditionalFormatting>
  <conditionalFormatting sqref="AG38">
    <cfRule type="iconSet" priority="863">
      <iconSet>
        <cfvo type="percent" val="0"/>
        <cfvo type="num" val="80"/>
        <cfvo type="num" val="90"/>
      </iconSet>
    </cfRule>
    <cfRule type="iconSet" priority="864">
      <iconSet>
        <cfvo type="percent" val="0"/>
        <cfvo type="percent" val="80"/>
        <cfvo type="percent" val="90"/>
      </iconSet>
    </cfRule>
    <cfRule type="iconSet" priority="865">
      <iconSet>
        <cfvo type="percent" val="0"/>
        <cfvo type="num" val="80"/>
        <cfvo type="num" val="90"/>
      </iconSet>
    </cfRule>
  </conditionalFormatting>
  <conditionalFormatting sqref="AK38">
    <cfRule type="iconSet" priority="859">
      <iconSet>
        <cfvo type="percent" val="0"/>
        <cfvo type="num" val="80"/>
        <cfvo type="num" val="90"/>
      </iconSet>
    </cfRule>
    <cfRule type="iconSet" priority="860">
      <iconSet>
        <cfvo type="percent" val="0"/>
        <cfvo type="percent" val="80"/>
        <cfvo type="percent" val="90"/>
      </iconSet>
    </cfRule>
    <cfRule type="iconSet" priority="861">
      <iconSet>
        <cfvo type="percent" val="0"/>
        <cfvo type="num" val="80"/>
        <cfvo type="num" val="90"/>
      </iconSet>
    </cfRule>
  </conditionalFormatting>
  <conditionalFormatting sqref="S33">
    <cfRule type="iconSet" priority="858">
      <iconSet>
        <cfvo type="percent" val="0"/>
        <cfvo type="num" val="80"/>
        <cfvo type="num" val="90"/>
      </iconSet>
    </cfRule>
  </conditionalFormatting>
  <conditionalFormatting sqref="AC33">
    <cfRule type="iconSet" priority="855">
      <iconSet>
        <cfvo type="percent" val="0"/>
        <cfvo type="num" val="80"/>
        <cfvo type="num" val="90"/>
      </iconSet>
    </cfRule>
    <cfRule type="iconSet" priority="857">
      <iconSet>
        <cfvo type="percent" val="0"/>
        <cfvo type="num" val="0"/>
        <cfvo type="num" val="100"/>
      </iconSet>
    </cfRule>
  </conditionalFormatting>
  <conditionalFormatting sqref="AD33">
    <cfRule type="iconSet" priority="856">
      <iconSet reverse="1">
        <cfvo type="percent" val="0"/>
        <cfvo type="num" val="5" gte="0"/>
        <cfvo type="num" val="15" gte="0"/>
      </iconSet>
    </cfRule>
  </conditionalFormatting>
  <conditionalFormatting sqref="M36">
    <cfRule type="iconSet" priority="853">
      <iconSet>
        <cfvo type="percent" val="0"/>
        <cfvo type="num" val="100"/>
        <cfvo type="num" val="100" gte="0"/>
      </iconSet>
    </cfRule>
    <cfRule type="iconSet" priority="854">
      <iconSet>
        <cfvo type="percent" val="0"/>
        <cfvo type="num" val="90"/>
        <cfvo type="num" val="100"/>
      </iconSet>
    </cfRule>
  </conditionalFormatting>
  <conditionalFormatting sqref="AC36">
    <cfRule type="iconSet" priority="849">
      <iconSet>
        <cfvo type="percent" val="0"/>
        <cfvo type="num" val="80"/>
        <cfvo type="num" val="90"/>
      </iconSet>
    </cfRule>
    <cfRule type="iconSet" priority="850">
      <iconSet>
        <cfvo type="percent" val="0"/>
        <cfvo type="percent" val="80"/>
        <cfvo type="percent" val="90"/>
      </iconSet>
    </cfRule>
    <cfRule type="iconSet" priority="851">
      <iconSet>
        <cfvo type="percent" val="0"/>
        <cfvo type="num" val="80"/>
        <cfvo type="num" val="90"/>
      </iconSet>
    </cfRule>
  </conditionalFormatting>
  <conditionalFormatting sqref="AC36:AC37">
    <cfRule type="iconSet" priority="847">
      <iconSet>
        <cfvo type="percent" val="0"/>
        <cfvo type="num" val="100"/>
        <cfvo type="num" val="100" gte="0"/>
      </iconSet>
    </cfRule>
    <cfRule type="iconSet" priority="848">
      <iconSet>
        <cfvo type="percent" val="0"/>
        <cfvo type="num" val="90"/>
        <cfvo type="num" val="98"/>
      </iconSet>
    </cfRule>
  </conditionalFormatting>
  <conditionalFormatting sqref="M109">
    <cfRule type="iconSet" priority="846">
      <iconSet>
        <cfvo type="percent" val="0"/>
        <cfvo type="num" val="0" gte="0"/>
        <cfvo type="num" val="5"/>
      </iconSet>
    </cfRule>
  </conditionalFormatting>
  <conditionalFormatting sqref="AD109">
    <cfRule type="iconSet" priority="845">
      <iconSet>
        <cfvo type="percent" val="0"/>
        <cfvo type="num" val="60"/>
        <cfvo type="num" val="85" gte="0"/>
      </iconSet>
    </cfRule>
  </conditionalFormatting>
  <conditionalFormatting sqref="AC109">
    <cfRule type="iconSet" priority="844">
      <iconSet>
        <cfvo type="percent" val="0"/>
        <cfvo type="num" val="0"/>
        <cfvo type="num" val="13"/>
      </iconSet>
    </cfRule>
  </conditionalFormatting>
  <conditionalFormatting sqref="AF109">
    <cfRule type="iconSet" priority="843">
      <iconSet>
        <cfvo type="percent" val="0"/>
        <cfvo type="num" val="60"/>
        <cfvo type="num" val="85" gte="0"/>
      </iconSet>
    </cfRule>
  </conditionalFormatting>
  <conditionalFormatting sqref="AE109">
    <cfRule type="iconSet" priority="842">
      <iconSet reverse="1">
        <cfvo type="percent" val="0"/>
        <cfvo type="num" val="1"/>
        <cfvo type="num" val="5" gte="0"/>
      </iconSet>
    </cfRule>
  </conditionalFormatting>
  <conditionalFormatting sqref="AE109">
    <cfRule type="iconSet" priority="841">
      <iconSet>
        <cfvo type="percent" val="0"/>
        <cfvo type="num" val="0"/>
        <cfvo type="num" val="13"/>
      </iconSet>
    </cfRule>
  </conditionalFormatting>
  <conditionalFormatting sqref="AG109">
    <cfRule type="iconSet" priority="837">
      <iconSet>
        <cfvo type="percent" val="0"/>
        <cfvo type="num" val="80"/>
        <cfvo type="num" val="90"/>
      </iconSet>
    </cfRule>
    <cfRule type="iconSet" priority="838">
      <iconSet>
        <cfvo type="percent" val="0"/>
        <cfvo type="percent" val="80"/>
        <cfvo type="percent" val="90"/>
      </iconSet>
    </cfRule>
    <cfRule type="iconSet" priority="839">
      <iconSet>
        <cfvo type="percent" val="0"/>
        <cfvo type="num" val="80"/>
        <cfvo type="num" val="90"/>
      </iconSet>
    </cfRule>
  </conditionalFormatting>
  <conditionalFormatting sqref="M110">
    <cfRule type="iconSet" priority="836">
      <iconSet>
        <cfvo type="percent" val="0"/>
        <cfvo type="num" val="80"/>
        <cfvo type="num" val="90"/>
      </iconSet>
    </cfRule>
  </conditionalFormatting>
  <conditionalFormatting sqref="S110">
    <cfRule type="iconSet" priority="835">
      <iconSet>
        <cfvo type="percent" val="0"/>
        <cfvo type="num" val="80"/>
        <cfvo type="num" val="90"/>
      </iconSet>
    </cfRule>
  </conditionalFormatting>
  <conditionalFormatting sqref="AC110">
    <cfRule type="iconSet" priority="834">
      <iconSet>
        <cfvo type="percent" val="0"/>
        <cfvo type="num" val="60"/>
        <cfvo type="num" val="80"/>
      </iconSet>
    </cfRule>
  </conditionalFormatting>
  <conditionalFormatting sqref="AE110">
    <cfRule type="iconSet" priority="833">
      <iconSet>
        <cfvo type="percent" val="0"/>
        <cfvo type="num" val="60"/>
        <cfvo type="num" val="80"/>
      </iconSet>
    </cfRule>
  </conditionalFormatting>
  <conditionalFormatting sqref="AK19">
    <cfRule type="iconSet" priority="829">
      <iconSet>
        <cfvo type="percent" val="0"/>
        <cfvo type="num" val="80"/>
        <cfvo type="num" val="90"/>
      </iconSet>
    </cfRule>
    <cfRule type="iconSet" priority="830">
      <iconSet>
        <cfvo type="percent" val="0"/>
        <cfvo type="percent" val="80"/>
        <cfvo type="percent" val="90"/>
      </iconSet>
    </cfRule>
    <cfRule type="iconSet" priority="831">
      <iconSet>
        <cfvo type="percent" val="0"/>
        <cfvo type="num" val="80"/>
        <cfvo type="num" val="90"/>
      </iconSet>
    </cfRule>
  </conditionalFormatting>
  <conditionalFormatting sqref="AG21">
    <cfRule type="iconSet" priority="825">
      <iconSet>
        <cfvo type="percent" val="0"/>
        <cfvo type="num" val="80"/>
        <cfvo type="num" val="90"/>
      </iconSet>
    </cfRule>
    <cfRule type="iconSet" priority="826">
      <iconSet>
        <cfvo type="percent" val="0"/>
        <cfvo type="percent" val="80"/>
        <cfvo type="percent" val="90"/>
      </iconSet>
    </cfRule>
    <cfRule type="iconSet" priority="827">
      <iconSet>
        <cfvo type="percent" val="0"/>
        <cfvo type="num" val="80"/>
        <cfvo type="num" val="90"/>
      </iconSet>
    </cfRule>
  </conditionalFormatting>
  <conditionalFormatting sqref="S23">
    <cfRule type="iconSet" priority="824">
      <iconSet>
        <cfvo type="percent" val="0"/>
        <cfvo type="num" val="80"/>
        <cfvo type="num" val="90"/>
      </iconSet>
    </cfRule>
  </conditionalFormatting>
  <conditionalFormatting sqref="S23:X24">
    <cfRule type="iconSet" priority="823">
      <iconSet>
        <cfvo type="percent" val="0"/>
        <cfvo type="num" val="50"/>
        <cfvo type="num" val="60"/>
      </iconSet>
    </cfRule>
  </conditionalFormatting>
  <conditionalFormatting sqref="M32:X32">
    <cfRule type="iconSet" priority="822">
      <iconSet>
        <cfvo type="percent" val="0"/>
        <cfvo type="num" val="0"/>
        <cfvo type="num" val="70"/>
      </iconSet>
    </cfRule>
  </conditionalFormatting>
  <conditionalFormatting sqref="AC32">
    <cfRule type="iconSet" priority="821">
      <iconSet>
        <cfvo type="percent" val="0"/>
        <cfvo type="num" val="65"/>
        <cfvo type="num" val="70" gte="0"/>
      </iconSet>
    </cfRule>
  </conditionalFormatting>
  <conditionalFormatting sqref="AE36">
    <cfRule type="iconSet" priority="817">
      <iconSet>
        <cfvo type="percent" val="0"/>
        <cfvo type="num" val="80"/>
        <cfvo type="num" val="90"/>
      </iconSet>
    </cfRule>
    <cfRule type="iconSet" priority="818">
      <iconSet>
        <cfvo type="percent" val="0"/>
        <cfvo type="percent" val="80"/>
        <cfvo type="percent" val="90"/>
      </iconSet>
    </cfRule>
    <cfRule type="iconSet" priority="819">
      <iconSet>
        <cfvo type="percent" val="0"/>
        <cfvo type="num" val="80"/>
        <cfvo type="num" val="90"/>
      </iconSet>
    </cfRule>
  </conditionalFormatting>
  <conditionalFormatting sqref="AE36:AE37">
    <cfRule type="iconSet" priority="815">
      <iconSet>
        <cfvo type="percent" val="0"/>
        <cfvo type="num" val="100"/>
        <cfvo type="num" val="100" gte="0"/>
      </iconSet>
    </cfRule>
    <cfRule type="iconSet" priority="816">
      <iconSet>
        <cfvo type="percent" val="0"/>
        <cfvo type="num" val="90"/>
        <cfvo type="num" val="98"/>
      </iconSet>
    </cfRule>
  </conditionalFormatting>
  <conditionalFormatting sqref="S108">
    <cfRule type="iconSet" priority="814">
      <iconSet>
        <cfvo type="percent" val="0"/>
        <cfvo type="num" val="50"/>
        <cfvo type="num" val="75" gte="0"/>
      </iconSet>
    </cfRule>
  </conditionalFormatting>
  <conditionalFormatting sqref="AK91">
    <cfRule type="iconSet" priority="810">
      <iconSet>
        <cfvo type="percent" val="0"/>
        <cfvo type="num" val="80"/>
        <cfvo type="num" val="90"/>
      </iconSet>
    </cfRule>
    <cfRule type="iconSet" priority="811">
      <iconSet>
        <cfvo type="percent" val="0"/>
        <cfvo type="percent" val="80"/>
        <cfvo type="percent" val="90"/>
      </iconSet>
    </cfRule>
    <cfRule type="iconSet" priority="812">
      <iconSet>
        <cfvo type="percent" val="0"/>
        <cfvo type="num" val="80"/>
        <cfvo type="num" val="90"/>
      </iconSet>
    </cfRule>
  </conditionalFormatting>
  <conditionalFormatting sqref="M94">
    <cfRule type="iconSet" priority="806">
      <iconSet>
        <cfvo type="percent" val="0"/>
        <cfvo type="num" val="80"/>
        <cfvo type="num" val="90"/>
      </iconSet>
    </cfRule>
    <cfRule type="iconSet" priority="807">
      <iconSet>
        <cfvo type="percent" val="0"/>
        <cfvo type="percent" val="80"/>
        <cfvo type="percent" val="90"/>
      </iconSet>
    </cfRule>
    <cfRule type="iconSet" priority="808">
      <iconSet>
        <cfvo type="percent" val="0"/>
        <cfvo type="num" val="80"/>
        <cfvo type="num" val="90"/>
      </iconSet>
    </cfRule>
  </conditionalFormatting>
  <conditionalFormatting sqref="AD94">
    <cfRule type="iconSet" priority="802">
      <iconSet>
        <cfvo type="percent" val="0"/>
        <cfvo type="num" val="80"/>
        <cfvo type="num" val="90"/>
      </iconSet>
    </cfRule>
    <cfRule type="iconSet" priority="803">
      <iconSet>
        <cfvo type="percent" val="0"/>
        <cfvo type="percent" val="80"/>
        <cfvo type="percent" val="90"/>
      </iconSet>
    </cfRule>
    <cfRule type="iconSet" priority="804">
      <iconSet>
        <cfvo type="percent" val="0"/>
        <cfvo type="num" val="80"/>
        <cfvo type="num" val="90"/>
      </iconSet>
    </cfRule>
  </conditionalFormatting>
  <conditionalFormatting sqref="AE94">
    <cfRule type="iconSet" priority="798">
      <iconSet>
        <cfvo type="percent" val="0"/>
        <cfvo type="num" val="80"/>
        <cfvo type="num" val="90"/>
      </iconSet>
    </cfRule>
    <cfRule type="iconSet" priority="799">
      <iconSet>
        <cfvo type="percent" val="0"/>
        <cfvo type="percent" val="80"/>
        <cfvo type="percent" val="90"/>
      </iconSet>
    </cfRule>
    <cfRule type="iconSet" priority="800">
      <iconSet>
        <cfvo type="percent" val="0"/>
        <cfvo type="num" val="80"/>
        <cfvo type="num" val="90"/>
      </iconSet>
    </cfRule>
  </conditionalFormatting>
  <conditionalFormatting sqref="AF94">
    <cfRule type="iconSet" priority="794">
      <iconSet>
        <cfvo type="percent" val="0"/>
        <cfvo type="num" val="80"/>
        <cfvo type="num" val="90"/>
      </iconSet>
    </cfRule>
    <cfRule type="iconSet" priority="795">
      <iconSet>
        <cfvo type="percent" val="0"/>
        <cfvo type="percent" val="80"/>
        <cfvo type="percent" val="90"/>
      </iconSet>
    </cfRule>
    <cfRule type="iconSet" priority="796">
      <iconSet>
        <cfvo type="percent" val="0"/>
        <cfvo type="num" val="80"/>
        <cfvo type="num" val="90"/>
      </iconSet>
    </cfRule>
  </conditionalFormatting>
  <conditionalFormatting sqref="S96">
    <cfRule type="iconSet" priority="793">
      <iconSet>
        <cfvo type="percent" val="0"/>
        <cfvo type="num" val="80"/>
        <cfvo type="num" val="90"/>
      </iconSet>
    </cfRule>
  </conditionalFormatting>
  <conditionalFormatting sqref="AF123">
    <cfRule type="iconSet" priority="792">
      <iconSet>
        <cfvo type="percent" val="0"/>
        <cfvo type="num" val="60"/>
        <cfvo type="num" val="85" gte="0"/>
      </iconSet>
    </cfRule>
  </conditionalFormatting>
  <conditionalFormatting sqref="AD125">
    <cfRule type="iconSet" priority="791">
      <iconSet>
        <cfvo type="percent" val="0"/>
        <cfvo type="num" val="60"/>
        <cfvo type="num" val="85" gte="0"/>
      </iconSet>
    </cfRule>
  </conditionalFormatting>
  <conditionalFormatting sqref="AF125">
    <cfRule type="iconSet" priority="790">
      <iconSet>
        <cfvo type="percent" val="0"/>
        <cfvo type="num" val="60"/>
        <cfvo type="num" val="85" gte="0"/>
      </iconSet>
    </cfRule>
  </conditionalFormatting>
  <conditionalFormatting sqref="AG125">
    <cfRule type="iconSet" priority="786">
      <iconSet>
        <cfvo type="percent" val="0"/>
        <cfvo type="num" val="80"/>
        <cfvo type="num" val="90"/>
      </iconSet>
    </cfRule>
    <cfRule type="iconSet" priority="787">
      <iconSet>
        <cfvo type="percent" val="0"/>
        <cfvo type="percent" val="80"/>
        <cfvo type="percent" val="90"/>
      </iconSet>
    </cfRule>
    <cfRule type="iconSet" priority="788">
      <iconSet>
        <cfvo type="percent" val="0"/>
        <cfvo type="num" val="80"/>
        <cfvo type="num" val="90"/>
      </iconSet>
    </cfRule>
  </conditionalFormatting>
  <conditionalFormatting sqref="AI125">
    <cfRule type="iconSet" priority="782">
      <iconSet>
        <cfvo type="percent" val="0"/>
        <cfvo type="num" val="80"/>
        <cfvo type="num" val="90"/>
      </iconSet>
    </cfRule>
    <cfRule type="iconSet" priority="783">
      <iconSet>
        <cfvo type="percent" val="0"/>
        <cfvo type="percent" val="80"/>
        <cfvo type="percent" val="90"/>
      </iconSet>
    </cfRule>
    <cfRule type="iconSet" priority="784">
      <iconSet>
        <cfvo type="percent" val="0"/>
        <cfvo type="num" val="80"/>
        <cfvo type="num" val="90"/>
      </iconSet>
    </cfRule>
  </conditionalFormatting>
  <conditionalFormatting sqref="Z126">
    <cfRule type="iconSet" priority="776">
      <iconSet>
        <cfvo type="percent" val="0"/>
        <cfvo type="num" val="60"/>
        <cfvo type="num" val="85" gte="0"/>
      </iconSet>
    </cfRule>
  </conditionalFormatting>
  <conditionalFormatting sqref="Y126 AC126 AE126">
    <cfRule type="iconSet" priority="777">
      <iconSet>
        <cfvo type="percent" val="0"/>
        <cfvo type="num" val="80"/>
        <cfvo type="num" val="90"/>
      </iconSet>
    </cfRule>
    <cfRule type="iconSet" priority="778">
      <iconSet>
        <cfvo type="percent" val="0"/>
        <cfvo type="percent" val="80"/>
        <cfvo type="percent" val="90"/>
      </iconSet>
    </cfRule>
    <cfRule type="iconSet" priority="779">
      <iconSet>
        <cfvo type="percent" val="0"/>
        <cfvo type="num" val="80"/>
        <cfvo type="num" val="90"/>
      </iconSet>
    </cfRule>
  </conditionalFormatting>
  <conditionalFormatting sqref="AB126">
    <cfRule type="iconSet" priority="771">
      <iconSet>
        <cfvo type="percent" val="0"/>
        <cfvo type="num" val="60"/>
        <cfvo type="num" val="85" gte="0"/>
      </iconSet>
    </cfRule>
  </conditionalFormatting>
  <conditionalFormatting sqref="AA126">
    <cfRule type="iconSet" priority="772">
      <iconSet>
        <cfvo type="percent" val="0"/>
        <cfvo type="num" val="80"/>
        <cfvo type="num" val="90"/>
      </iconSet>
    </cfRule>
    <cfRule type="iconSet" priority="773">
      <iconSet>
        <cfvo type="percent" val="0"/>
        <cfvo type="percent" val="80"/>
        <cfvo type="percent" val="90"/>
      </iconSet>
    </cfRule>
    <cfRule type="iconSet" priority="774">
      <iconSet>
        <cfvo type="percent" val="0"/>
        <cfvo type="num" val="80"/>
        <cfvo type="num" val="90"/>
      </iconSet>
    </cfRule>
  </conditionalFormatting>
  <conditionalFormatting sqref="AD126">
    <cfRule type="iconSet" priority="770">
      <iconSet>
        <cfvo type="percent" val="0"/>
        <cfvo type="num" val="60"/>
        <cfvo type="num" val="85" gte="0"/>
      </iconSet>
    </cfRule>
  </conditionalFormatting>
  <conditionalFormatting sqref="AF126">
    <cfRule type="iconSet" priority="769">
      <iconSet>
        <cfvo type="percent" val="0"/>
        <cfvo type="num" val="60"/>
        <cfvo type="num" val="85" gte="0"/>
      </iconSet>
    </cfRule>
  </conditionalFormatting>
  <conditionalFormatting sqref="AG126">
    <cfRule type="iconSet" priority="765">
      <iconSet>
        <cfvo type="percent" val="0"/>
        <cfvo type="num" val="80"/>
        <cfvo type="num" val="90"/>
      </iconSet>
    </cfRule>
    <cfRule type="iconSet" priority="766">
      <iconSet>
        <cfvo type="percent" val="0"/>
        <cfvo type="percent" val="80"/>
        <cfvo type="percent" val="90"/>
      </iconSet>
    </cfRule>
    <cfRule type="iconSet" priority="767">
      <iconSet>
        <cfvo type="percent" val="0"/>
        <cfvo type="num" val="80"/>
        <cfvo type="num" val="90"/>
      </iconSet>
    </cfRule>
  </conditionalFormatting>
  <conditionalFormatting sqref="M72">
    <cfRule type="iconSet" priority="764">
      <iconSet>
        <cfvo type="percent" val="0"/>
        <cfvo type="num" val="70"/>
        <cfvo type="num" val="90"/>
      </iconSet>
    </cfRule>
  </conditionalFormatting>
  <conditionalFormatting sqref="AF72">
    <cfRule type="iconSet" priority="760">
      <iconSet>
        <cfvo type="percent" val="0"/>
        <cfvo type="num" val="80"/>
        <cfvo type="num" val="90"/>
      </iconSet>
    </cfRule>
    <cfRule type="iconSet" priority="761">
      <iconSet>
        <cfvo type="percent" val="0"/>
        <cfvo type="percent" val="80"/>
        <cfvo type="percent" val="90"/>
      </iconSet>
    </cfRule>
    <cfRule type="iconSet" priority="762">
      <iconSet>
        <cfvo type="percent" val="0"/>
        <cfvo type="num" val="80"/>
        <cfvo type="num" val="90"/>
      </iconSet>
    </cfRule>
  </conditionalFormatting>
  <conditionalFormatting sqref="M77">
    <cfRule type="iconSet" priority="759">
      <iconSet>
        <cfvo type="percent" val="0"/>
        <cfvo type="num" val="70"/>
        <cfvo type="num" val="90"/>
      </iconSet>
    </cfRule>
  </conditionalFormatting>
  <conditionalFormatting sqref="AD77">
    <cfRule type="iconSet" priority="755">
      <iconSet>
        <cfvo type="percent" val="0"/>
        <cfvo type="num" val="80"/>
        <cfvo type="num" val="90"/>
      </iconSet>
    </cfRule>
    <cfRule type="iconSet" priority="756">
      <iconSet>
        <cfvo type="percent" val="0"/>
        <cfvo type="percent" val="80"/>
        <cfvo type="percent" val="90"/>
      </iconSet>
    </cfRule>
    <cfRule type="iconSet" priority="757">
      <iconSet>
        <cfvo type="percent" val="0"/>
        <cfvo type="num" val="80"/>
        <cfvo type="num" val="90"/>
      </iconSet>
    </cfRule>
  </conditionalFormatting>
  <conditionalFormatting sqref="AE77">
    <cfRule type="iconSet" priority="751">
      <iconSet>
        <cfvo type="percent" val="0"/>
        <cfvo type="num" val="80"/>
        <cfvo type="num" val="90"/>
      </iconSet>
    </cfRule>
    <cfRule type="iconSet" priority="752">
      <iconSet>
        <cfvo type="percent" val="0"/>
        <cfvo type="percent" val="80"/>
        <cfvo type="percent" val="90"/>
      </iconSet>
    </cfRule>
    <cfRule type="iconSet" priority="753">
      <iconSet>
        <cfvo type="percent" val="0"/>
        <cfvo type="num" val="80"/>
        <cfvo type="num" val="90"/>
      </iconSet>
    </cfRule>
  </conditionalFormatting>
  <conditionalFormatting sqref="M79">
    <cfRule type="iconSet" priority="750">
      <iconSet>
        <cfvo type="percent" val="0"/>
        <cfvo type="num" val="70"/>
        <cfvo type="num" val="90"/>
      </iconSet>
    </cfRule>
  </conditionalFormatting>
  <conditionalFormatting sqref="AE79">
    <cfRule type="iconSet" priority="746">
      <iconSet>
        <cfvo type="percent" val="0"/>
        <cfvo type="num" val="80"/>
        <cfvo type="num" val="90"/>
      </iconSet>
    </cfRule>
    <cfRule type="iconSet" priority="747">
      <iconSet>
        <cfvo type="percent" val="0"/>
        <cfvo type="percent" val="80"/>
        <cfvo type="percent" val="90"/>
      </iconSet>
    </cfRule>
    <cfRule type="iconSet" priority="748">
      <iconSet>
        <cfvo type="percent" val="0"/>
        <cfvo type="num" val="80"/>
        <cfvo type="num" val="90"/>
      </iconSet>
    </cfRule>
  </conditionalFormatting>
  <conditionalFormatting sqref="M81:X83">
    <cfRule type="iconSet" priority="745">
      <iconSet>
        <cfvo type="percent" val="0"/>
        <cfvo type="num" val="0"/>
        <cfvo type="num" val="100"/>
      </iconSet>
    </cfRule>
  </conditionalFormatting>
  <conditionalFormatting sqref="M84:X85">
    <cfRule type="iconSet" priority="744">
      <iconSet>
        <cfvo type="percent" val="0"/>
        <cfvo type="num" val="70"/>
        <cfvo type="num" val="90"/>
      </iconSet>
    </cfRule>
  </conditionalFormatting>
  <conditionalFormatting sqref="AE84">
    <cfRule type="iconSet" priority="740">
      <iconSet>
        <cfvo type="percent" val="0"/>
        <cfvo type="num" val="80"/>
        <cfvo type="num" val="90"/>
      </iconSet>
    </cfRule>
    <cfRule type="iconSet" priority="741">
      <iconSet>
        <cfvo type="percent" val="0"/>
        <cfvo type="percent" val="80"/>
        <cfvo type="percent" val="90"/>
      </iconSet>
    </cfRule>
    <cfRule type="iconSet" priority="742">
      <iconSet>
        <cfvo type="percent" val="0"/>
        <cfvo type="num" val="80"/>
        <cfvo type="num" val="90"/>
      </iconSet>
    </cfRule>
  </conditionalFormatting>
  <conditionalFormatting sqref="AF84">
    <cfRule type="iconSet" priority="736">
      <iconSet>
        <cfvo type="percent" val="0"/>
        <cfvo type="num" val="80"/>
        <cfvo type="num" val="90"/>
      </iconSet>
    </cfRule>
    <cfRule type="iconSet" priority="737">
      <iconSet>
        <cfvo type="percent" val="0"/>
        <cfvo type="percent" val="80"/>
        <cfvo type="percent" val="90"/>
      </iconSet>
    </cfRule>
    <cfRule type="iconSet" priority="738">
      <iconSet>
        <cfvo type="percent" val="0"/>
        <cfvo type="num" val="80"/>
        <cfvo type="num" val="90"/>
      </iconSet>
    </cfRule>
  </conditionalFormatting>
  <conditionalFormatting sqref="AK84">
    <cfRule type="iconSet" priority="732">
      <iconSet>
        <cfvo type="percent" val="0"/>
        <cfvo type="num" val="80"/>
        <cfvo type="num" val="90"/>
      </iconSet>
    </cfRule>
    <cfRule type="iconSet" priority="733">
      <iconSet>
        <cfvo type="percent" val="0"/>
        <cfvo type="percent" val="80"/>
        <cfvo type="percent" val="90"/>
      </iconSet>
    </cfRule>
    <cfRule type="iconSet" priority="734">
      <iconSet>
        <cfvo type="percent" val="0"/>
        <cfvo type="num" val="80"/>
        <cfvo type="num" val="90"/>
      </iconSet>
    </cfRule>
  </conditionalFormatting>
  <conditionalFormatting sqref="S97:X97">
    <cfRule type="iconSet" priority="731">
      <iconSet>
        <cfvo type="percent" val="0"/>
        <cfvo type="num" val="70" gte="0"/>
        <cfvo type="num" val="90"/>
      </iconSet>
    </cfRule>
  </conditionalFormatting>
  <conditionalFormatting sqref="AD97">
    <cfRule type="iconSet" priority="727">
      <iconSet>
        <cfvo type="percent" val="0"/>
        <cfvo type="num" val="80"/>
        <cfvo type="num" val="90"/>
      </iconSet>
    </cfRule>
    <cfRule type="iconSet" priority="728">
      <iconSet>
        <cfvo type="percent" val="0"/>
        <cfvo type="percent" val="80"/>
        <cfvo type="percent" val="90"/>
      </iconSet>
    </cfRule>
    <cfRule type="iconSet" priority="729">
      <iconSet>
        <cfvo type="percent" val="0"/>
        <cfvo type="num" val="80"/>
        <cfvo type="num" val="90"/>
      </iconSet>
    </cfRule>
  </conditionalFormatting>
  <conditionalFormatting sqref="U98:X98">
    <cfRule type="iconSet" priority="726">
      <iconSet>
        <cfvo type="percent" val="0"/>
        <cfvo type="num" val="70" gte="0"/>
        <cfvo type="num" val="90"/>
      </iconSet>
    </cfRule>
  </conditionalFormatting>
  <conditionalFormatting sqref="S98:T98">
    <cfRule type="iconSet" priority="725">
      <iconSet>
        <cfvo type="percent" val="0"/>
        <cfvo type="num" val="70" gte="0"/>
        <cfvo type="num" val="90"/>
      </iconSet>
    </cfRule>
  </conditionalFormatting>
  <conditionalFormatting sqref="AD98">
    <cfRule type="iconSet" priority="721">
      <iconSet>
        <cfvo type="percent" val="0"/>
        <cfvo type="num" val="80"/>
        <cfvo type="num" val="90"/>
      </iconSet>
    </cfRule>
    <cfRule type="iconSet" priority="722">
      <iconSet>
        <cfvo type="percent" val="0"/>
        <cfvo type="percent" val="80"/>
        <cfvo type="percent" val="90"/>
      </iconSet>
    </cfRule>
    <cfRule type="iconSet" priority="723">
      <iconSet>
        <cfvo type="percent" val="0"/>
        <cfvo type="num" val="80"/>
        <cfvo type="num" val="90"/>
      </iconSet>
    </cfRule>
  </conditionalFormatting>
  <conditionalFormatting sqref="Y61">
    <cfRule type="iconSet" priority="720">
      <iconSet>
        <cfvo type="percent" val="0"/>
        <cfvo type="num" val="0"/>
        <cfvo type="num" val="80"/>
      </iconSet>
    </cfRule>
  </conditionalFormatting>
  <conditionalFormatting sqref="S63">
    <cfRule type="iconSet" priority="716">
      <iconSet>
        <cfvo type="percent" val="0"/>
        <cfvo type="num" val="80"/>
        <cfvo type="num" val="90"/>
      </iconSet>
    </cfRule>
    <cfRule type="iconSet" priority="717">
      <iconSet>
        <cfvo type="percent" val="0"/>
        <cfvo type="percent" val="80"/>
        <cfvo type="percent" val="90"/>
      </iconSet>
    </cfRule>
    <cfRule type="iconSet" priority="718">
      <iconSet>
        <cfvo type="percent" val="0"/>
        <cfvo type="num" val="80"/>
        <cfvo type="num" val="90"/>
      </iconSet>
    </cfRule>
  </conditionalFormatting>
  <conditionalFormatting sqref="S63">
    <cfRule type="iconSet" priority="715">
      <iconSet>
        <cfvo type="percent" val="0"/>
        <cfvo type="num" val="50"/>
        <cfvo type="num" val="80"/>
      </iconSet>
    </cfRule>
  </conditionalFormatting>
  <conditionalFormatting sqref="AF63">
    <cfRule type="iconSet" priority="714">
      <iconSet>
        <cfvo type="percent" val="0"/>
        <cfvo type="num" val="80"/>
        <cfvo type="num" val="90"/>
      </iconSet>
    </cfRule>
  </conditionalFormatting>
  <conditionalFormatting sqref="M64">
    <cfRule type="iconSet" priority="710">
      <iconSet>
        <cfvo type="percent" val="0"/>
        <cfvo type="num" val="80"/>
        <cfvo type="num" val="90"/>
      </iconSet>
    </cfRule>
    <cfRule type="iconSet" priority="711">
      <iconSet>
        <cfvo type="percent" val="0"/>
        <cfvo type="percent" val="80"/>
        <cfvo type="percent" val="90"/>
      </iconSet>
    </cfRule>
    <cfRule type="iconSet" priority="712">
      <iconSet>
        <cfvo type="percent" val="0"/>
        <cfvo type="num" val="80"/>
        <cfvo type="num" val="90"/>
      </iconSet>
    </cfRule>
  </conditionalFormatting>
  <conditionalFormatting sqref="M64:X65">
    <cfRule type="iconSet" priority="709">
      <iconSet>
        <cfvo type="percent" val="0"/>
        <cfvo type="num" val="0"/>
        <cfvo type="num" val="40"/>
      </iconSet>
    </cfRule>
  </conditionalFormatting>
  <conditionalFormatting sqref="AE64">
    <cfRule type="iconSet" priority="705">
      <iconSet>
        <cfvo type="percent" val="0"/>
        <cfvo type="num" val="80"/>
        <cfvo type="num" val="90"/>
      </iconSet>
    </cfRule>
    <cfRule type="iconSet" priority="706">
      <iconSet>
        <cfvo type="percent" val="0"/>
        <cfvo type="percent" val="80"/>
        <cfvo type="percent" val="90"/>
      </iconSet>
    </cfRule>
    <cfRule type="iconSet" priority="707">
      <iconSet>
        <cfvo type="percent" val="0"/>
        <cfvo type="num" val="80"/>
        <cfvo type="num" val="90"/>
      </iconSet>
    </cfRule>
  </conditionalFormatting>
  <conditionalFormatting sqref="AE64:AE65">
    <cfRule type="iconSet" priority="704">
      <iconSet>
        <cfvo type="percent" val="0"/>
        <cfvo type="num" val="0"/>
        <cfvo type="num" val="45"/>
      </iconSet>
    </cfRule>
  </conditionalFormatting>
  <conditionalFormatting sqref="AF64">
    <cfRule type="iconSet" priority="700">
      <iconSet>
        <cfvo type="percent" val="0"/>
        <cfvo type="num" val="80"/>
        <cfvo type="num" val="90"/>
      </iconSet>
    </cfRule>
    <cfRule type="iconSet" priority="701">
      <iconSet>
        <cfvo type="percent" val="0"/>
        <cfvo type="percent" val="80"/>
        <cfvo type="percent" val="90"/>
      </iconSet>
    </cfRule>
    <cfRule type="iconSet" priority="702">
      <iconSet>
        <cfvo type="percent" val="0"/>
        <cfvo type="num" val="80"/>
        <cfvo type="num" val="90"/>
      </iconSet>
    </cfRule>
  </conditionalFormatting>
  <conditionalFormatting sqref="M66">
    <cfRule type="iconSet" priority="699">
      <iconSet>
        <cfvo type="percent" val="0"/>
        <cfvo type="num" val="0" gte="0"/>
        <cfvo type="num" val="76.900000000000006" gte="0"/>
      </iconSet>
    </cfRule>
  </conditionalFormatting>
  <conditionalFormatting sqref="M66">
    <cfRule type="iconSet" priority="698">
      <iconSet>
        <cfvo type="percent" val="0"/>
        <cfvo type="num" val="0"/>
        <cfvo type="num" val="0"/>
      </iconSet>
    </cfRule>
  </conditionalFormatting>
  <conditionalFormatting sqref="M70">
    <cfRule type="iconSet" priority="697">
      <iconSet>
        <cfvo type="percent" val="0"/>
        <cfvo type="num" val="0" gte="0"/>
        <cfvo type="num" val="76.900000000000006" gte="0"/>
      </iconSet>
    </cfRule>
  </conditionalFormatting>
  <conditionalFormatting sqref="M70">
    <cfRule type="iconSet" priority="696">
      <iconSet>
        <cfvo type="percent" val="0"/>
        <cfvo type="num" val="0"/>
        <cfvo type="num" val="0"/>
      </iconSet>
    </cfRule>
  </conditionalFormatting>
  <conditionalFormatting sqref="AC70">
    <cfRule type="iconSet" priority="695">
      <iconSet>
        <cfvo type="percent" val="0"/>
        <cfvo type="num" val="0"/>
        <cfvo type="num" val="70"/>
      </iconSet>
    </cfRule>
  </conditionalFormatting>
  <conditionalFormatting sqref="AD70">
    <cfRule type="iconSet" priority="691">
      <iconSet>
        <cfvo type="percent" val="0"/>
        <cfvo type="num" val="80"/>
        <cfvo type="num" val="90"/>
      </iconSet>
    </cfRule>
    <cfRule type="iconSet" priority="692">
      <iconSet>
        <cfvo type="percent" val="0"/>
        <cfvo type="percent" val="80"/>
        <cfvo type="percent" val="90"/>
      </iconSet>
    </cfRule>
    <cfRule type="iconSet" priority="693">
      <iconSet>
        <cfvo type="percent" val="0"/>
        <cfvo type="num" val="80"/>
        <cfvo type="num" val="90"/>
      </iconSet>
    </cfRule>
  </conditionalFormatting>
  <conditionalFormatting sqref="T99:X99">
    <cfRule type="iconSet" priority="690">
      <iconSet>
        <cfvo type="percent" val="0"/>
        <cfvo type="num" val="0" gte="0"/>
        <cfvo type="num" val="2" gte="0"/>
      </iconSet>
    </cfRule>
  </conditionalFormatting>
  <conditionalFormatting sqref="M101:O101">
    <cfRule type="iconSet" priority="689">
      <iconSet>
        <cfvo type="percent" val="0"/>
        <cfvo type="num" val="95"/>
        <cfvo type="num" val="100"/>
      </iconSet>
    </cfRule>
  </conditionalFormatting>
  <conditionalFormatting sqref="M102:O102">
    <cfRule type="iconSet" priority="688">
      <iconSet>
        <cfvo type="percent" val="0"/>
        <cfvo type="num" val="95"/>
        <cfvo type="num" val="100"/>
      </iconSet>
    </cfRule>
  </conditionalFormatting>
  <conditionalFormatting sqref="AF108">
    <cfRule type="iconSet" priority="687">
      <iconSet reverse="1">
        <cfvo type="percent" val="0"/>
        <cfvo type="num" val="1"/>
        <cfvo type="num" val="5" gte="0"/>
      </iconSet>
    </cfRule>
  </conditionalFormatting>
  <conditionalFormatting sqref="U124">
    <cfRule type="iconSet" priority="686">
      <iconSet>
        <cfvo type="percent" val="0"/>
        <cfvo type="num" val="80"/>
        <cfvo type="num" val="90"/>
      </iconSet>
    </cfRule>
  </conditionalFormatting>
  <conditionalFormatting sqref="M123">
    <cfRule type="iconSet" priority="685">
      <iconSet>
        <cfvo type="percent" val="0"/>
        <cfvo type="num" val="94.99" gte="0"/>
        <cfvo type="num" val="95"/>
      </iconSet>
    </cfRule>
  </conditionalFormatting>
  <conditionalFormatting sqref="U123">
    <cfRule type="iconSet" priority="684">
      <iconSet>
        <cfvo type="percent" val="0"/>
        <cfvo type="num" val="80"/>
        <cfvo type="num" val="90"/>
      </iconSet>
    </cfRule>
  </conditionalFormatting>
  <conditionalFormatting sqref="Z123">
    <cfRule type="iconSet" priority="679">
      <iconSet>
        <cfvo type="percent" val="0"/>
        <cfvo type="num" val="60"/>
        <cfvo type="num" val="85" gte="0"/>
      </iconSet>
    </cfRule>
  </conditionalFormatting>
  <conditionalFormatting sqref="Y123">
    <cfRule type="iconSet" priority="680">
      <iconSet>
        <cfvo type="percent" val="0"/>
        <cfvo type="num" val="80"/>
        <cfvo type="num" val="90"/>
      </iconSet>
    </cfRule>
    <cfRule type="iconSet" priority="681">
      <iconSet>
        <cfvo type="percent" val="0"/>
        <cfvo type="percent" val="80"/>
        <cfvo type="percent" val="90"/>
      </iconSet>
    </cfRule>
    <cfRule type="iconSet" priority="682">
      <iconSet>
        <cfvo type="percent" val="0"/>
        <cfvo type="num" val="80"/>
        <cfvo type="num" val="90"/>
      </iconSet>
    </cfRule>
  </conditionalFormatting>
  <conditionalFormatting sqref="AD57">
    <cfRule type="iconSet" priority="675">
      <iconSet>
        <cfvo type="percent" val="0"/>
        <cfvo type="num" val="80"/>
        <cfvo type="num" val="90"/>
      </iconSet>
    </cfRule>
    <cfRule type="iconSet" priority="676">
      <iconSet>
        <cfvo type="percent" val="0"/>
        <cfvo type="percent" val="80"/>
        <cfvo type="percent" val="90"/>
      </iconSet>
    </cfRule>
    <cfRule type="iconSet" priority="677">
      <iconSet>
        <cfvo type="percent" val="0"/>
        <cfvo type="num" val="80"/>
        <cfvo type="num" val="90"/>
      </iconSet>
    </cfRule>
  </conditionalFormatting>
  <conditionalFormatting sqref="P58">
    <cfRule type="iconSet" priority="674">
      <iconSet>
        <cfvo type="percent" val="0"/>
        <cfvo type="num" val="80"/>
        <cfvo type="num" val="90"/>
      </iconSet>
    </cfRule>
  </conditionalFormatting>
  <conditionalFormatting sqref="N58">
    <cfRule type="iconSet" priority="673">
      <iconSet>
        <cfvo type="percent" val="0"/>
        <cfvo type="num" val="80"/>
        <cfvo type="num" val="90"/>
      </iconSet>
    </cfRule>
  </conditionalFormatting>
  <conditionalFormatting sqref="O58">
    <cfRule type="iconSet" priority="672">
      <iconSet reverse="1">
        <cfvo type="percent" val="0"/>
        <cfvo type="num" val="100" gte="0"/>
        <cfvo type="num" val="101" gte="0"/>
      </iconSet>
    </cfRule>
  </conditionalFormatting>
  <conditionalFormatting sqref="Y59">
    <cfRule type="iconSet" priority="668">
      <iconSet>
        <cfvo type="percent" val="0"/>
        <cfvo type="num" val="80"/>
        <cfvo type="num" val="90"/>
      </iconSet>
    </cfRule>
    <cfRule type="iconSet" priority="669">
      <iconSet>
        <cfvo type="percent" val="0"/>
        <cfvo type="percent" val="80"/>
        <cfvo type="percent" val="90"/>
      </iconSet>
    </cfRule>
    <cfRule type="iconSet" priority="670">
      <iconSet>
        <cfvo type="percent" val="0"/>
        <cfvo type="num" val="80"/>
        <cfvo type="num" val="90"/>
      </iconSet>
    </cfRule>
  </conditionalFormatting>
  <conditionalFormatting sqref="Y59">
    <cfRule type="iconSet" priority="667">
      <iconSet>
        <cfvo type="percent" val="0"/>
        <cfvo type="num" val="0"/>
        <cfvo type="num" val="80"/>
      </iconSet>
    </cfRule>
  </conditionalFormatting>
  <conditionalFormatting sqref="AE59">
    <cfRule type="iconSet" priority="663">
      <iconSet>
        <cfvo type="percent" val="0"/>
        <cfvo type="num" val="80"/>
        <cfvo type="num" val="90"/>
      </iconSet>
    </cfRule>
    <cfRule type="iconSet" priority="664">
      <iconSet>
        <cfvo type="percent" val="0"/>
        <cfvo type="percent" val="80"/>
        <cfvo type="percent" val="90"/>
      </iconSet>
    </cfRule>
    <cfRule type="iconSet" priority="665">
      <iconSet>
        <cfvo type="percent" val="0"/>
        <cfvo type="num" val="80"/>
        <cfvo type="num" val="90"/>
      </iconSet>
    </cfRule>
  </conditionalFormatting>
  <conditionalFormatting sqref="AE59">
    <cfRule type="iconSet" priority="662">
      <iconSet>
        <cfvo type="percent" val="0"/>
        <cfvo type="num" val="0"/>
        <cfvo type="num" val="80"/>
      </iconSet>
    </cfRule>
  </conditionalFormatting>
  <conditionalFormatting sqref="M59">
    <cfRule type="iconSet" priority="658">
      <iconSet>
        <cfvo type="percent" val="0"/>
        <cfvo type="num" val="80"/>
        <cfvo type="num" val="90"/>
      </iconSet>
    </cfRule>
    <cfRule type="iconSet" priority="659">
      <iconSet>
        <cfvo type="percent" val="0"/>
        <cfvo type="percent" val="80"/>
        <cfvo type="percent" val="90"/>
      </iconSet>
    </cfRule>
    <cfRule type="iconSet" priority="660">
      <iconSet>
        <cfvo type="percent" val="0"/>
        <cfvo type="num" val="80"/>
        <cfvo type="num" val="90"/>
      </iconSet>
    </cfRule>
  </conditionalFormatting>
  <conditionalFormatting sqref="M59">
    <cfRule type="iconSet" priority="657">
      <iconSet>
        <cfvo type="percent" val="0"/>
        <cfvo type="num" val="0"/>
        <cfvo type="num" val="80"/>
      </iconSet>
    </cfRule>
  </conditionalFormatting>
  <conditionalFormatting sqref="S61">
    <cfRule type="iconSet" priority="656">
      <iconSet reverse="1">
        <cfvo type="percent" val="0"/>
        <cfvo type="num" val="100" gte="0"/>
        <cfvo type="num" val="101" gte="0"/>
      </iconSet>
    </cfRule>
  </conditionalFormatting>
  <conditionalFormatting sqref="V61">
    <cfRule type="iconSet" priority="655">
      <iconSet reverse="1">
        <cfvo type="percent" val="0"/>
        <cfvo type="num" val="100" gte="0"/>
        <cfvo type="num" val="101" gte="0"/>
      </iconSet>
    </cfRule>
  </conditionalFormatting>
  <conditionalFormatting sqref="P91">
    <cfRule type="iconSet" priority="654">
      <iconSet reverse="1">
        <cfvo type="percent" val="0"/>
        <cfvo type="num" val="100" gte="0"/>
        <cfvo type="num" val="101" gte="0"/>
      </iconSet>
    </cfRule>
  </conditionalFormatting>
  <conditionalFormatting sqref="S91">
    <cfRule type="iconSet" priority="653">
      <iconSet reverse="1">
        <cfvo type="percent" val="0"/>
        <cfvo type="num" val="100" gte="0"/>
        <cfvo type="num" val="101" gte="0"/>
      </iconSet>
    </cfRule>
  </conditionalFormatting>
  <conditionalFormatting sqref="V91">
    <cfRule type="iconSet" priority="652">
      <iconSet reverse="1">
        <cfvo type="percent" val="0"/>
        <cfvo type="num" val="100" gte="0"/>
        <cfvo type="num" val="101" gte="0"/>
      </iconSet>
    </cfRule>
  </conditionalFormatting>
  <conditionalFormatting sqref="M91">
    <cfRule type="iconSet" priority="651">
      <iconSet reverse="1">
        <cfvo type="percent" val="0"/>
        <cfvo type="num" val="100" gte="0"/>
        <cfvo type="num" val="101" gte="0"/>
      </iconSet>
    </cfRule>
  </conditionalFormatting>
  <conditionalFormatting sqref="Z91">
    <cfRule type="iconSet" priority="647">
      <iconSet>
        <cfvo type="percent" val="0"/>
        <cfvo type="num" val="80"/>
        <cfvo type="num" val="90"/>
      </iconSet>
    </cfRule>
    <cfRule type="iconSet" priority="648">
      <iconSet>
        <cfvo type="percent" val="0"/>
        <cfvo type="percent" val="80"/>
        <cfvo type="percent" val="90"/>
      </iconSet>
    </cfRule>
    <cfRule type="iconSet" priority="649">
      <iconSet>
        <cfvo type="percent" val="0"/>
        <cfvo type="num" val="80"/>
        <cfvo type="num" val="90"/>
      </iconSet>
    </cfRule>
  </conditionalFormatting>
  <conditionalFormatting sqref="O115">
    <cfRule type="iconSet" priority="646">
      <iconSet>
        <cfvo type="percent" val="0"/>
        <cfvo type="num" val="60"/>
        <cfvo type="num" val="85" gte="0"/>
      </iconSet>
    </cfRule>
  </conditionalFormatting>
  <conditionalFormatting sqref="O115">
    <cfRule type="iconSet" priority="643">
      <iconSet>
        <cfvo type="percent" val="0"/>
        <cfvo type="num" val="-80"/>
        <cfvo type="num" val="-70"/>
      </iconSet>
    </cfRule>
    <cfRule type="iconSet" priority="644">
      <iconSet>
        <cfvo type="percent" val="0"/>
        <cfvo type="num" val="-80"/>
        <cfvo type="num" val="-50"/>
      </iconSet>
    </cfRule>
    <cfRule type="iconSet" priority="645">
      <iconSet>
        <cfvo type="percent" val="0"/>
        <cfvo type="num" val="-140"/>
        <cfvo type="num" val="-100"/>
      </iconSet>
    </cfRule>
  </conditionalFormatting>
  <conditionalFormatting sqref="M115">
    <cfRule type="iconSet" priority="642">
      <iconSet>
        <cfvo type="percent" val="0"/>
        <cfvo type="num" val="60"/>
        <cfvo type="num" val="85" gte="0"/>
      </iconSet>
    </cfRule>
  </conditionalFormatting>
  <conditionalFormatting sqref="M115">
    <cfRule type="iconSet" priority="640">
      <iconSet>
        <cfvo type="percent" val="0"/>
        <cfvo type="num" val="-5"/>
        <cfvo type="num" val="-1"/>
      </iconSet>
    </cfRule>
    <cfRule type="iconSet" priority="641">
      <iconSet>
        <cfvo type="percent" val="0"/>
        <cfvo type="num" val="0"/>
        <cfvo type="num" val="9"/>
      </iconSet>
    </cfRule>
  </conditionalFormatting>
  <conditionalFormatting sqref="N115">
    <cfRule type="iconSet" priority="634">
      <iconSet>
        <cfvo type="percent" val="0"/>
        <cfvo type="num" val="0"/>
        <cfvo type="num" val="20"/>
      </iconSet>
    </cfRule>
    <cfRule type="iconSet" priority="635">
      <iconSet>
        <cfvo type="percent" val="0"/>
        <cfvo type="num" val="30"/>
        <cfvo type="num" val="35"/>
      </iconSet>
    </cfRule>
    <cfRule type="iconSet" priority="636">
      <iconSet>
        <cfvo type="percent" val="0"/>
        <cfvo type="num" val="9"/>
        <cfvo type="num" val="12"/>
      </iconSet>
    </cfRule>
    <cfRule type="iconSet" priority="639">
      <iconSet>
        <cfvo type="percent" val="0"/>
        <cfvo type="num" val="60"/>
        <cfvo type="num" val="85" gte="0"/>
      </iconSet>
    </cfRule>
  </conditionalFormatting>
  <conditionalFormatting sqref="N115">
    <cfRule type="iconSet" priority="637">
      <iconSet>
        <cfvo type="percent" val="0"/>
        <cfvo type="num" val="-5"/>
        <cfvo type="num" val="-1"/>
      </iconSet>
    </cfRule>
    <cfRule type="iconSet" priority="638">
      <iconSet>
        <cfvo type="percent" val="0"/>
        <cfvo type="num" val="0"/>
        <cfvo type="num" val="9"/>
      </iconSet>
    </cfRule>
  </conditionalFormatting>
  <conditionalFormatting sqref="N114">
    <cfRule type="iconSet" priority="633">
      <iconSet>
        <cfvo type="percent" val="0"/>
        <cfvo type="num" val="60"/>
        <cfvo type="num" val="85" gte="0"/>
      </iconSet>
    </cfRule>
  </conditionalFormatting>
  <conditionalFormatting sqref="N114">
    <cfRule type="iconSet" priority="632">
      <iconSet>
        <cfvo type="percent" val="0"/>
        <cfvo type="num" val="-40"/>
        <cfvo type="num" val="-20"/>
      </iconSet>
    </cfRule>
  </conditionalFormatting>
  <conditionalFormatting sqref="M114">
    <cfRule type="iconSet" priority="556">
      <iconSet>
        <cfvo type="percent" val="0"/>
        <cfvo type="num" val="0"/>
        <cfvo type="num" val="0"/>
      </iconSet>
    </cfRule>
    <cfRule type="iconSet" priority="626">
      <iconSet>
        <cfvo type="percent" val="0"/>
        <cfvo type="num" val="0"/>
        <cfvo type="num" val="20"/>
      </iconSet>
    </cfRule>
    <cfRule type="iconSet" priority="627">
      <iconSet>
        <cfvo type="percent" val="0"/>
        <cfvo type="num" val="30"/>
        <cfvo type="num" val="35"/>
      </iconSet>
    </cfRule>
    <cfRule type="iconSet" priority="628">
      <iconSet>
        <cfvo type="percent" val="0"/>
        <cfvo type="num" val="9"/>
        <cfvo type="num" val="12"/>
      </iconSet>
    </cfRule>
    <cfRule type="iconSet" priority="631">
      <iconSet>
        <cfvo type="percent" val="0"/>
        <cfvo type="num" val="60"/>
        <cfvo type="num" val="85" gte="0"/>
      </iconSet>
    </cfRule>
  </conditionalFormatting>
  <conditionalFormatting sqref="M114">
    <cfRule type="iconSet" priority="629">
      <iconSet>
        <cfvo type="percent" val="0"/>
        <cfvo type="num" val="-5"/>
        <cfvo type="num" val="-1"/>
      </iconSet>
    </cfRule>
    <cfRule type="iconSet" priority="630">
      <iconSet>
        <cfvo type="percent" val="0"/>
        <cfvo type="num" val="0"/>
        <cfvo type="num" val="9"/>
      </iconSet>
    </cfRule>
  </conditionalFormatting>
  <conditionalFormatting sqref="O114">
    <cfRule type="iconSet" priority="625">
      <iconSet>
        <cfvo type="percent" val="0"/>
        <cfvo type="num" val="60"/>
        <cfvo type="num" val="85" gte="0"/>
      </iconSet>
    </cfRule>
  </conditionalFormatting>
  <conditionalFormatting sqref="O114">
    <cfRule type="iconSet" priority="622">
      <iconSet>
        <cfvo type="percent" val="0"/>
        <cfvo type="num" val="-80"/>
        <cfvo type="num" val="-70"/>
      </iconSet>
    </cfRule>
    <cfRule type="iconSet" priority="623">
      <iconSet>
        <cfvo type="percent" val="0"/>
        <cfvo type="num" val="-80"/>
        <cfvo type="num" val="-50"/>
      </iconSet>
    </cfRule>
    <cfRule type="iconSet" priority="624">
      <iconSet>
        <cfvo type="percent" val="0"/>
        <cfvo type="num" val="-140"/>
        <cfvo type="num" val="-100"/>
      </iconSet>
    </cfRule>
  </conditionalFormatting>
  <conditionalFormatting sqref="P114">
    <cfRule type="iconSet" priority="616">
      <iconSet>
        <cfvo type="percent" val="0"/>
        <cfvo type="num" val="0"/>
        <cfvo type="num" val="20"/>
      </iconSet>
    </cfRule>
    <cfRule type="iconSet" priority="617">
      <iconSet>
        <cfvo type="percent" val="0"/>
        <cfvo type="num" val="30"/>
        <cfvo type="num" val="35"/>
      </iconSet>
    </cfRule>
    <cfRule type="iconSet" priority="618">
      <iconSet>
        <cfvo type="percent" val="0"/>
        <cfvo type="num" val="9"/>
        <cfvo type="num" val="12"/>
      </iconSet>
    </cfRule>
    <cfRule type="iconSet" priority="621">
      <iconSet>
        <cfvo type="percent" val="0"/>
        <cfvo type="num" val="60"/>
        <cfvo type="num" val="85" gte="0"/>
      </iconSet>
    </cfRule>
  </conditionalFormatting>
  <conditionalFormatting sqref="P114">
    <cfRule type="iconSet" priority="619">
      <iconSet>
        <cfvo type="percent" val="0"/>
        <cfvo type="num" val="-5"/>
        <cfvo type="num" val="-1"/>
      </iconSet>
    </cfRule>
    <cfRule type="iconSet" priority="620">
      <iconSet>
        <cfvo type="percent" val="0"/>
        <cfvo type="num" val="0"/>
        <cfvo type="num" val="9"/>
      </iconSet>
    </cfRule>
  </conditionalFormatting>
  <conditionalFormatting sqref="M116:O116">
    <cfRule type="iconSet" priority="615">
      <iconSet>
        <cfvo type="percent" val="0"/>
        <cfvo type="num" val="60"/>
        <cfvo type="num" val="85" gte="0"/>
      </iconSet>
    </cfRule>
  </conditionalFormatting>
  <conditionalFormatting sqref="M116:O116">
    <cfRule type="iconSet" priority="608">
      <iconSet reverse="1">
        <cfvo type="percent" val="0"/>
        <cfvo type="num" val="0"/>
        <cfvo type="num" val="0"/>
      </iconSet>
    </cfRule>
    <cfRule type="iconSet" priority="609">
      <iconSet>
        <cfvo type="percent" val="0"/>
        <cfvo type="num" val="-280"/>
        <cfvo type="num" val="-270"/>
      </iconSet>
    </cfRule>
    <cfRule type="iconSet" priority="610">
      <iconSet>
        <cfvo type="percent" val="0"/>
        <cfvo type="num" val="-300"/>
        <cfvo type="num" val="0"/>
      </iconSet>
    </cfRule>
    <cfRule type="iconSet" priority="611">
      <iconSet>
        <cfvo type="percent" val="0"/>
        <cfvo type="num" val="-500"/>
        <cfvo type="num" val="-400"/>
      </iconSet>
    </cfRule>
    <cfRule type="iconSet" priority="612">
      <iconSet>
        <cfvo type="percent" val="0"/>
        <cfvo type="num" val="-100"/>
        <cfvo type="num" val="-10"/>
      </iconSet>
    </cfRule>
    <cfRule type="iconSet" priority="613">
      <iconSet>
        <cfvo type="percent" val="0"/>
        <cfvo type="num" val="-500"/>
        <cfvo type="num" val="-100"/>
      </iconSet>
    </cfRule>
    <cfRule type="iconSet" priority="614">
      <iconSet>
        <cfvo type="percent" val="0"/>
        <cfvo type="num" val="-3"/>
        <cfvo type="num" val="-1"/>
      </iconSet>
    </cfRule>
  </conditionalFormatting>
  <conditionalFormatting sqref="M116:O116">
    <cfRule type="iconSet" priority="605">
      <iconSet>
        <cfvo type="percent" val="0"/>
        <cfvo type="num" val="-80"/>
        <cfvo type="num" val="-70"/>
      </iconSet>
    </cfRule>
    <cfRule type="iconSet" priority="606">
      <iconSet>
        <cfvo type="percent" val="0"/>
        <cfvo type="num" val="-80"/>
        <cfvo type="num" val="-50"/>
      </iconSet>
    </cfRule>
    <cfRule type="iconSet" priority="607">
      <iconSet>
        <cfvo type="percent" val="0"/>
        <cfvo type="num" val="-140"/>
        <cfvo type="num" val="-100"/>
      </iconSet>
    </cfRule>
  </conditionalFormatting>
  <conditionalFormatting sqref="M117:O117">
    <cfRule type="iconSet" priority="604">
      <iconSet>
        <cfvo type="percent" val="0"/>
        <cfvo type="num" val="60"/>
        <cfvo type="num" val="85" gte="0"/>
      </iconSet>
    </cfRule>
  </conditionalFormatting>
  <conditionalFormatting sqref="P115">
    <cfRule type="iconSet" priority="603">
      <iconSet reverse="1">
        <cfvo type="percent" val="0"/>
        <cfvo type="num" val="10"/>
        <cfvo type="num" val="40"/>
      </iconSet>
    </cfRule>
  </conditionalFormatting>
  <conditionalFormatting sqref="Y114">
    <cfRule type="iconSet" priority="602">
      <iconSet reverse="1">
        <cfvo type="percent" val="0"/>
        <cfvo type="num" val="10"/>
        <cfvo type="num" val="50"/>
      </iconSet>
    </cfRule>
  </conditionalFormatting>
  <conditionalFormatting sqref="AE114">
    <cfRule type="iconSet" priority="601">
      <iconSet reverse="1">
        <cfvo type="percent" val="0"/>
        <cfvo type="num" val="10"/>
        <cfvo type="num" val="50"/>
      </iconSet>
    </cfRule>
  </conditionalFormatting>
  <conditionalFormatting sqref="P116">
    <cfRule type="iconSet" priority="600">
      <iconSet>
        <cfvo type="percent" val="0"/>
        <cfvo type="num" val="60"/>
        <cfvo type="num" val="85" gte="0"/>
      </iconSet>
    </cfRule>
  </conditionalFormatting>
  <conditionalFormatting sqref="P116">
    <cfRule type="iconSet" priority="593">
      <iconSet reverse="1">
        <cfvo type="percent" val="0"/>
        <cfvo type="num" val="0"/>
        <cfvo type="num" val="0"/>
      </iconSet>
    </cfRule>
    <cfRule type="iconSet" priority="594">
      <iconSet>
        <cfvo type="percent" val="0"/>
        <cfvo type="num" val="-280"/>
        <cfvo type="num" val="-270"/>
      </iconSet>
    </cfRule>
    <cfRule type="iconSet" priority="595">
      <iconSet>
        <cfvo type="percent" val="0"/>
        <cfvo type="num" val="-300"/>
        <cfvo type="num" val="0"/>
      </iconSet>
    </cfRule>
    <cfRule type="iconSet" priority="596">
      <iconSet>
        <cfvo type="percent" val="0"/>
        <cfvo type="num" val="-500"/>
        <cfvo type="num" val="-400"/>
      </iconSet>
    </cfRule>
    <cfRule type="iconSet" priority="597">
      <iconSet>
        <cfvo type="percent" val="0"/>
        <cfvo type="num" val="-100"/>
        <cfvo type="num" val="-10"/>
      </iconSet>
    </cfRule>
    <cfRule type="iconSet" priority="598">
      <iconSet>
        <cfvo type="percent" val="0"/>
        <cfvo type="num" val="-500"/>
        <cfvo type="num" val="-100"/>
      </iconSet>
    </cfRule>
    <cfRule type="iconSet" priority="599">
      <iconSet>
        <cfvo type="percent" val="0"/>
        <cfvo type="num" val="-3"/>
        <cfvo type="num" val="-1"/>
      </iconSet>
    </cfRule>
  </conditionalFormatting>
  <conditionalFormatting sqref="P116">
    <cfRule type="iconSet" priority="590">
      <iconSet>
        <cfvo type="percent" val="0"/>
        <cfvo type="num" val="-80"/>
        <cfvo type="num" val="-70"/>
      </iconSet>
    </cfRule>
    <cfRule type="iconSet" priority="591">
      <iconSet>
        <cfvo type="percent" val="0"/>
        <cfvo type="num" val="-80"/>
        <cfvo type="num" val="-50"/>
      </iconSet>
    </cfRule>
    <cfRule type="iconSet" priority="592">
      <iconSet>
        <cfvo type="percent" val="0"/>
        <cfvo type="num" val="-140"/>
        <cfvo type="num" val="-100"/>
      </iconSet>
    </cfRule>
  </conditionalFormatting>
  <conditionalFormatting sqref="Y116">
    <cfRule type="iconSet" priority="589">
      <iconSet reverse="1">
        <cfvo type="percent" val="0"/>
        <cfvo type="num" val="50"/>
        <cfvo type="num" val="100"/>
      </iconSet>
    </cfRule>
  </conditionalFormatting>
  <conditionalFormatting sqref="AE116">
    <cfRule type="iconSet" priority="588">
      <iconSet reverse="1">
        <cfvo type="percent" val="0"/>
        <cfvo type="num" val="50"/>
        <cfvo type="num" val="100"/>
      </iconSet>
    </cfRule>
  </conditionalFormatting>
  <conditionalFormatting sqref="P117">
    <cfRule type="iconSet" priority="587">
      <iconSet>
        <cfvo type="percent" val="0"/>
        <cfvo type="num" val="60"/>
        <cfvo type="num" val="85" gte="0"/>
      </iconSet>
    </cfRule>
  </conditionalFormatting>
  <conditionalFormatting sqref="Z111">
    <cfRule type="iconSet" priority="586">
      <iconSet>
        <cfvo type="percent" val="0"/>
        <cfvo type="num" val="60"/>
        <cfvo type="num" val="85" gte="0"/>
      </iconSet>
    </cfRule>
  </conditionalFormatting>
  <conditionalFormatting sqref="Z112">
    <cfRule type="iconSet" priority="585">
      <iconSet>
        <cfvo type="percent" val="0"/>
        <cfvo type="num" val="60"/>
        <cfvo type="num" val="85" gte="0"/>
      </iconSet>
    </cfRule>
  </conditionalFormatting>
  <conditionalFormatting sqref="Z114">
    <cfRule type="iconSet" priority="584">
      <iconSet>
        <cfvo type="percent" val="0"/>
        <cfvo type="num" val="60"/>
        <cfvo type="num" val="85" gte="0"/>
      </iconSet>
    </cfRule>
  </conditionalFormatting>
  <conditionalFormatting sqref="Z115">
    <cfRule type="iconSet" priority="583">
      <iconSet>
        <cfvo type="percent" val="0"/>
        <cfvo type="num" val="60"/>
        <cfvo type="num" val="85" gte="0"/>
      </iconSet>
    </cfRule>
  </conditionalFormatting>
  <conditionalFormatting sqref="Z116">
    <cfRule type="iconSet" priority="582">
      <iconSet>
        <cfvo type="percent" val="0"/>
        <cfvo type="num" val="60"/>
        <cfvo type="num" val="85" gte="0"/>
      </iconSet>
    </cfRule>
  </conditionalFormatting>
  <conditionalFormatting sqref="Z117">
    <cfRule type="iconSet" priority="581">
      <iconSet>
        <cfvo type="percent" val="0"/>
        <cfvo type="num" val="60"/>
        <cfvo type="num" val="85" gte="0"/>
      </iconSet>
    </cfRule>
  </conditionalFormatting>
  <conditionalFormatting sqref="AF111">
    <cfRule type="iconSet" priority="579">
      <iconSet>
        <cfvo type="percent" val="0"/>
        <cfvo type="num" val="60"/>
        <cfvo type="num" val="85" gte="0"/>
      </iconSet>
    </cfRule>
  </conditionalFormatting>
  <conditionalFormatting sqref="AF116">
    <cfRule type="iconSet" priority="578">
      <iconSet>
        <cfvo type="percent" val="0"/>
        <cfvo type="num" val="60"/>
        <cfvo type="num" val="85" gte="0"/>
      </iconSet>
    </cfRule>
  </conditionalFormatting>
  <conditionalFormatting sqref="AF117">
    <cfRule type="iconSet" priority="577">
      <iconSet>
        <cfvo type="percent" val="0"/>
        <cfvo type="num" val="60"/>
        <cfvo type="num" val="85" gte="0"/>
      </iconSet>
    </cfRule>
  </conditionalFormatting>
  <conditionalFormatting sqref="Z120">
    <cfRule type="iconSet" priority="576">
      <iconSet>
        <cfvo type="percent" val="0"/>
        <cfvo type="num" val="60"/>
        <cfvo type="num" val="85" gte="0"/>
      </iconSet>
    </cfRule>
  </conditionalFormatting>
  <conditionalFormatting sqref="AF120">
    <cfRule type="iconSet" priority="575">
      <iconSet>
        <cfvo type="percent" val="0"/>
        <cfvo type="num" val="60"/>
        <cfvo type="num" val="85" gte="0"/>
      </iconSet>
    </cfRule>
  </conditionalFormatting>
  <conditionalFormatting sqref="AF119">
    <cfRule type="iconSet" priority="574">
      <iconSet>
        <cfvo type="percent" val="0"/>
        <cfvo type="num" val="60"/>
        <cfvo type="num" val="85" gte="0"/>
      </iconSet>
    </cfRule>
  </conditionalFormatting>
  <conditionalFormatting sqref="Z119">
    <cfRule type="iconSet" priority="573">
      <iconSet>
        <cfvo type="percent" val="0"/>
        <cfvo type="num" val="60"/>
        <cfvo type="num" val="85" gte="0"/>
      </iconSet>
    </cfRule>
  </conditionalFormatting>
  <conditionalFormatting sqref="AB91">
    <cfRule type="iconSet" priority="569">
      <iconSet>
        <cfvo type="percent" val="0"/>
        <cfvo type="num" val="80"/>
        <cfvo type="num" val="90"/>
      </iconSet>
    </cfRule>
    <cfRule type="iconSet" priority="570">
      <iconSet>
        <cfvo type="percent" val="0"/>
        <cfvo type="percent" val="80"/>
        <cfvo type="percent" val="90"/>
      </iconSet>
    </cfRule>
    <cfRule type="iconSet" priority="571">
      <iconSet>
        <cfvo type="percent" val="0"/>
        <cfvo type="num" val="80"/>
        <cfvo type="num" val="90"/>
      </iconSet>
    </cfRule>
  </conditionalFormatting>
  <conditionalFormatting sqref="AE91">
    <cfRule type="iconSet" priority="565">
      <iconSet>
        <cfvo type="percent" val="0"/>
        <cfvo type="num" val="80"/>
        <cfvo type="num" val="90"/>
      </iconSet>
    </cfRule>
    <cfRule type="iconSet" priority="566">
      <iconSet>
        <cfvo type="percent" val="0"/>
        <cfvo type="percent" val="80"/>
        <cfvo type="percent" val="90"/>
      </iconSet>
    </cfRule>
    <cfRule type="iconSet" priority="567">
      <iconSet>
        <cfvo type="percent" val="0"/>
        <cfvo type="num" val="80"/>
        <cfvo type="num" val="90"/>
      </iconSet>
    </cfRule>
  </conditionalFormatting>
  <conditionalFormatting sqref="AF91">
    <cfRule type="iconSet" priority="561">
      <iconSet>
        <cfvo type="percent" val="0"/>
        <cfvo type="num" val="80"/>
        <cfvo type="num" val="90"/>
      </iconSet>
    </cfRule>
    <cfRule type="iconSet" priority="562">
      <iconSet>
        <cfvo type="percent" val="0"/>
        <cfvo type="percent" val="80"/>
        <cfvo type="percent" val="90"/>
      </iconSet>
    </cfRule>
    <cfRule type="iconSet" priority="563">
      <iconSet>
        <cfvo type="percent" val="0"/>
        <cfvo type="num" val="80"/>
        <cfvo type="num" val="90"/>
      </iconSet>
    </cfRule>
  </conditionalFormatting>
  <conditionalFormatting sqref="Z101">
    <cfRule type="iconSet" priority="560">
      <iconSet>
        <cfvo type="percent" val="0"/>
        <cfvo type="num" val="0" gte="0"/>
        <cfvo type="num" val="2" gte="0"/>
      </iconSet>
    </cfRule>
  </conditionalFormatting>
  <conditionalFormatting sqref="AF101">
    <cfRule type="iconSet" priority="559">
      <iconSet>
        <cfvo type="percent" val="0"/>
        <cfvo type="num" val="0" gte="0"/>
        <cfvo type="num" val="2" gte="0"/>
      </iconSet>
    </cfRule>
  </conditionalFormatting>
  <conditionalFormatting sqref="Z102">
    <cfRule type="iconSet" priority="558">
      <iconSet>
        <cfvo type="percent" val="0"/>
        <cfvo type="num" val="0" gte="0"/>
        <cfvo type="num" val="2" gte="0"/>
      </iconSet>
    </cfRule>
  </conditionalFormatting>
  <conditionalFormatting sqref="AF102">
    <cfRule type="iconSet" priority="557">
      <iconSet>
        <cfvo type="percent" val="0"/>
        <cfvo type="num" val="0" gte="0"/>
        <cfvo type="num" val="2" gte="0"/>
      </iconSet>
    </cfRule>
  </conditionalFormatting>
  <conditionalFormatting sqref="M6:R7">
    <cfRule type="iconSet" priority="555">
      <iconSet>
        <cfvo type="percent" val="0"/>
        <cfvo type="num" val="79.599999999999994"/>
        <cfvo type="num" val="84.3"/>
      </iconSet>
    </cfRule>
  </conditionalFormatting>
  <conditionalFormatting sqref="AE32:AE33">
    <cfRule type="iconSet" priority="554">
      <iconSet>
        <cfvo type="percent" val="0"/>
        <cfvo type="num" val="90"/>
        <cfvo type="num" val="95"/>
      </iconSet>
    </cfRule>
  </conditionalFormatting>
  <conditionalFormatting sqref="AE27">
    <cfRule type="iconSet" priority="553">
      <iconSet reverse="1">
        <cfvo type="percent" val="0"/>
        <cfvo type="num" val="5" gte="0"/>
        <cfvo type="num" val="15" gte="0"/>
      </iconSet>
    </cfRule>
  </conditionalFormatting>
  <conditionalFormatting sqref="AB88">
    <cfRule type="iconSet" priority="552">
      <iconSet>
        <cfvo type="percent" val="0"/>
        <cfvo type="num" val="80"/>
        <cfvo type="num" val="90"/>
      </iconSet>
    </cfRule>
  </conditionalFormatting>
  <conditionalFormatting sqref="AB97">
    <cfRule type="iconSet" priority="551">
      <iconSet>
        <cfvo type="percent" val="0"/>
        <cfvo type="num" val="70" gte="0"/>
        <cfvo type="num" val="90"/>
      </iconSet>
    </cfRule>
  </conditionalFormatting>
  <conditionalFormatting sqref="AA98">
    <cfRule type="iconSet" priority="550">
      <iconSet>
        <cfvo type="percent" val="0"/>
        <cfvo type="num" val="70" gte="0"/>
        <cfvo type="num" val="90"/>
      </iconSet>
    </cfRule>
  </conditionalFormatting>
  <conditionalFormatting sqref="AA100">
    <cfRule type="iconSet" priority="549">
      <iconSet>
        <cfvo type="percent" val="0"/>
        <cfvo type="num" val="70" gte="0"/>
        <cfvo type="num" val="90"/>
      </iconSet>
    </cfRule>
  </conditionalFormatting>
  <conditionalFormatting sqref="AA101">
    <cfRule type="iconSet" priority="548">
      <iconSet>
        <cfvo type="percent" val="0"/>
        <cfvo type="num" val="70" gte="0"/>
        <cfvo type="num" val="90"/>
      </iconSet>
    </cfRule>
  </conditionalFormatting>
  <conditionalFormatting sqref="AA102">
    <cfRule type="iconSet" priority="547">
      <iconSet>
        <cfvo type="percent" val="0"/>
        <cfvo type="num" val="70" gte="0"/>
        <cfvo type="num" val="90"/>
      </iconSet>
    </cfRule>
  </conditionalFormatting>
  <conditionalFormatting sqref="AA103">
    <cfRule type="iconSet" priority="546">
      <iconSet>
        <cfvo type="percent" val="0"/>
        <cfvo type="num" val="60"/>
        <cfvo type="num" val="80"/>
      </iconSet>
    </cfRule>
  </conditionalFormatting>
  <conditionalFormatting sqref="AA99">
    <cfRule type="iconSet" priority="545">
      <iconSet>
        <cfvo type="percent" val="0"/>
        <cfvo type="num" val="0" gte="0"/>
        <cfvo type="num" val="2" gte="0"/>
      </iconSet>
    </cfRule>
  </conditionalFormatting>
  <conditionalFormatting sqref="AB101">
    <cfRule type="iconSet" priority="544">
      <iconSet>
        <cfvo type="percent" val="0"/>
        <cfvo type="num" val="0" gte="0"/>
        <cfvo type="num" val="2" gte="0"/>
      </iconSet>
    </cfRule>
  </conditionalFormatting>
  <conditionalFormatting sqref="Y103">
    <cfRule type="iconSet" priority="543">
      <iconSet>
        <cfvo type="percent" val="0"/>
        <cfvo type="num" val="60"/>
        <cfvo type="num" val="80"/>
      </iconSet>
    </cfRule>
  </conditionalFormatting>
  <conditionalFormatting sqref="AE103">
    <cfRule type="iconSet" priority="542">
      <iconSet>
        <cfvo type="percent" val="0"/>
        <cfvo type="num" val="60"/>
        <cfvo type="num" val="80"/>
      </iconSet>
    </cfRule>
  </conditionalFormatting>
  <conditionalFormatting sqref="AE107">
    <cfRule type="iconSet" priority="541">
      <iconSet>
        <cfvo type="percent" val="0"/>
        <cfvo type="num" val="60"/>
        <cfvo type="num" val="80"/>
      </iconSet>
    </cfRule>
  </conditionalFormatting>
  <conditionalFormatting sqref="M108">
    <cfRule type="iconSet" priority="540">
      <iconSet>
        <cfvo type="percent" val="0"/>
        <cfvo type="num" val="50"/>
        <cfvo type="num" val="75" gte="0"/>
      </iconSet>
    </cfRule>
  </conditionalFormatting>
  <conditionalFormatting sqref="AC108">
    <cfRule type="iconSet" priority="539">
      <iconSet>
        <cfvo type="percent" val="0"/>
        <cfvo type="num" val="50"/>
        <cfvo type="num" val="75"/>
      </iconSet>
    </cfRule>
  </conditionalFormatting>
  <conditionalFormatting sqref="AE108">
    <cfRule type="iconSet" priority="538">
      <iconSet>
        <cfvo type="percent" val="0"/>
        <cfvo type="num" val="50"/>
        <cfvo type="num" val="75"/>
      </iconSet>
    </cfRule>
  </conditionalFormatting>
  <conditionalFormatting sqref="Q57">
    <cfRule type="iconSet" priority="537">
      <iconSet>
        <cfvo type="percent" val="0"/>
        <cfvo type="num" val="80"/>
        <cfvo type="num" val="90"/>
      </iconSet>
    </cfRule>
  </conditionalFormatting>
  <conditionalFormatting sqref="R57">
    <cfRule type="iconSet" priority="536">
      <iconSet>
        <cfvo type="percent" val="0"/>
        <cfvo type="num" val="80"/>
        <cfvo type="num" val="90"/>
      </iconSet>
    </cfRule>
  </conditionalFormatting>
  <conditionalFormatting sqref="S57">
    <cfRule type="iconSet" priority="535">
      <iconSet>
        <cfvo type="percent" val="0"/>
        <cfvo type="num" val="80"/>
        <cfvo type="num" val="90"/>
      </iconSet>
    </cfRule>
  </conditionalFormatting>
  <conditionalFormatting sqref="T57">
    <cfRule type="iconSet" priority="534">
      <iconSet>
        <cfvo type="percent" val="0"/>
        <cfvo type="num" val="80"/>
        <cfvo type="num" val="90"/>
      </iconSet>
    </cfRule>
  </conditionalFormatting>
  <conditionalFormatting sqref="Q58:T58">
    <cfRule type="iconSet" priority="533">
      <iconSet>
        <cfvo type="percent" val="0"/>
        <cfvo type="num" val="80"/>
        <cfvo type="num" val="90"/>
      </iconSet>
    </cfRule>
  </conditionalFormatting>
  <conditionalFormatting sqref="P59">
    <cfRule type="iconSet" priority="529">
      <iconSet>
        <cfvo type="percent" val="0"/>
        <cfvo type="num" val="80"/>
        <cfvo type="num" val="90"/>
      </iconSet>
    </cfRule>
    <cfRule type="iconSet" priority="530">
      <iconSet>
        <cfvo type="percent" val="0"/>
        <cfvo type="percent" val="80"/>
        <cfvo type="percent" val="90"/>
      </iconSet>
    </cfRule>
    <cfRule type="iconSet" priority="531">
      <iconSet>
        <cfvo type="percent" val="0"/>
        <cfvo type="num" val="80"/>
        <cfvo type="num" val="90"/>
      </iconSet>
    </cfRule>
  </conditionalFormatting>
  <conditionalFormatting sqref="P59">
    <cfRule type="iconSet" priority="528">
      <iconSet>
        <cfvo type="percent" val="0"/>
        <cfvo type="num" val="0"/>
        <cfvo type="num" val="80"/>
      </iconSet>
    </cfRule>
  </conditionalFormatting>
  <conditionalFormatting sqref="AA58 AA60:AA61">
    <cfRule type="iconSet" priority="524">
      <iconSet>
        <cfvo type="percent" val="0"/>
        <cfvo type="num" val="80"/>
        <cfvo type="num" val="90"/>
      </iconSet>
    </cfRule>
    <cfRule type="iconSet" priority="525">
      <iconSet>
        <cfvo type="percent" val="0"/>
        <cfvo type="percent" val="80"/>
        <cfvo type="percent" val="90"/>
      </iconSet>
    </cfRule>
    <cfRule type="iconSet" priority="526">
      <iconSet>
        <cfvo type="percent" val="0"/>
        <cfvo type="num" val="80"/>
        <cfvo type="num" val="90"/>
      </iconSet>
    </cfRule>
  </conditionalFormatting>
  <conditionalFormatting sqref="AA57">
    <cfRule type="iconSet" priority="520">
      <iconSet>
        <cfvo type="percent" val="0"/>
        <cfvo type="num" val="80"/>
        <cfvo type="num" val="90"/>
      </iconSet>
    </cfRule>
    <cfRule type="iconSet" priority="521">
      <iconSet>
        <cfvo type="percent" val="0"/>
        <cfvo type="percent" val="80"/>
        <cfvo type="percent" val="90"/>
      </iconSet>
    </cfRule>
    <cfRule type="iconSet" priority="522">
      <iconSet>
        <cfvo type="percent" val="0"/>
        <cfvo type="num" val="80"/>
        <cfvo type="num" val="90"/>
      </iconSet>
    </cfRule>
  </conditionalFormatting>
  <conditionalFormatting sqref="AB57">
    <cfRule type="iconSet" priority="519">
      <iconSet>
        <cfvo type="percent" val="0"/>
        <cfvo type="num" val="80"/>
        <cfvo type="num" val="90"/>
      </iconSet>
    </cfRule>
  </conditionalFormatting>
  <conditionalFormatting sqref="AB58">
    <cfRule type="iconSet" priority="518">
      <iconSet>
        <cfvo type="percent" val="0"/>
        <cfvo type="num" val="80"/>
        <cfvo type="num" val="90"/>
      </iconSet>
    </cfRule>
  </conditionalFormatting>
  <conditionalFormatting sqref="AB59">
    <cfRule type="iconSet" priority="517">
      <iconSet>
        <cfvo type="percent" val="0"/>
        <cfvo type="num" val="80"/>
        <cfvo type="num" val="90"/>
      </iconSet>
    </cfRule>
  </conditionalFormatting>
  <conditionalFormatting sqref="AB60">
    <cfRule type="iconSet" priority="516">
      <iconSet>
        <cfvo type="percent" val="0"/>
        <cfvo type="num" val="80"/>
        <cfvo type="num" val="90"/>
      </iconSet>
    </cfRule>
  </conditionalFormatting>
  <conditionalFormatting sqref="AB61">
    <cfRule type="iconSet" priority="515">
      <iconSet>
        <cfvo type="percent" val="0"/>
        <cfvo type="num" val="80"/>
        <cfvo type="num" val="90"/>
      </iconSet>
    </cfRule>
  </conditionalFormatting>
  <conditionalFormatting sqref="AA61">
    <cfRule type="iconSet" priority="514">
      <iconSet>
        <cfvo type="percent" val="0"/>
        <cfvo type="num" val="0"/>
        <cfvo type="num" val="80"/>
      </iconSet>
    </cfRule>
  </conditionalFormatting>
  <conditionalFormatting sqref="AA59">
    <cfRule type="iconSet" priority="510">
      <iconSet>
        <cfvo type="percent" val="0"/>
        <cfvo type="num" val="80"/>
        <cfvo type="num" val="90"/>
      </iconSet>
    </cfRule>
    <cfRule type="iconSet" priority="511">
      <iconSet>
        <cfvo type="percent" val="0"/>
        <cfvo type="percent" val="80"/>
        <cfvo type="percent" val="90"/>
      </iconSet>
    </cfRule>
    <cfRule type="iconSet" priority="512">
      <iconSet>
        <cfvo type="percent" val="0"/>
        <cfvo type="num" val="80"/>
        <cfvo type="num" val="90"/>
      </iconSet>
    </cfRule>
  </conditionalFormatting>
  <conditionalFormatting sqref="AA59">
    <cfRule type="iconSet" priority="509">
      <iconSet>
        <cfvo type="percent" val="0"/>
        <cfvo type="num" val="0"/>
        <cfvo type="num" val="80"/>
      </iconSet>
    </cfRule>
  </conditionalFormatting>
  <conditionalFormatting sqref="Q60:T60">
    <cfRule type="iconSet" priority="508">
      <iconSet>
        <cfvo type="percent" val="0"/>
        <cfvo type="num" val="80"/>
        <cfvo type="num" val="90"/>
      </iconSet>
    </cfRule>
  </conditionalFormatting>
  <conditionalFormatting sqref="P61">
    <cfRule type="iconSet" priority="507">
      <iconSet reverse="1">
        <cfvo type="percent" val="0"/>
        <cfvo type="num" val="100" gte="0"/>
        <cfvo type="num" val="101" gte="0"/>
      </iconSet>
    </cfRule>
  </conditionalFormatting>
  <conditionalFormatting sqref="M62">
    <cfRule type="iconSet" priority="506">
      <iconSet>
        <cfvo type="percent" val="0"/>
        <cfvo type="num" val="80"/>
        <cfvo type="num" val="90"/>
      </iconSet>
    </cfRule>
  </conditionalFormatting>
  <conditionalFormatting sqref="AE62">
    <cfRule type="iconSet" priority="498">
      <iconSet>
        <cfvo type="percent" val="0"/>
        <cfvo type="num" val="20"/>
        <cfvo type="num" val="30"/>
      </iconSet>
    </cfRule>
    <cfRule type="iconSet" priority="499">
      <iconSet>
        <cfvo type="percent" val="0"/>
        <cfvo type="num" val="30"/>
        <cfvo type="num" val="40"/>
      </iconSet>
    </cfRule>
    <cfRule type="iconSet" priority="500">
      <iconSet>
        <cfvo type="percent" val="0"/>
        <cfvo type="num" val="30"/>
        <cfvo type="num" val="50"/>
      </iconSet>
    </cfRule>
    <cfRule type="iconSet" priority="501">
      <iconSet>
        <cfvo type="percent" val="0"/>
        <cfvo type="num" val="50"/>
        <cfvo type="num" val="90"/>
      </iconSet>
    </cfRule>
    <cfRule type="iconSet" priority="502">
      <iconSet>
        <cfvo type="percent" val="0"/>
        <cfvo type="num" val="80"/>
        <cfvo type="num" val="90"/>
      </iconSet>
    </cfRule>
    <cfRule type="iconSet" priority="503">
      <iconSet>
        <cfvo type="percent" val="0"/>
        <cfvo type="percent" val="80"/>
        <cfvo type="percent" val="90"/>
      </iconSet>
    </cfRule>
    <cfRule type="iconSet" priority="504">
      <iconSet>
        <cfvo type="percent" val="0"/>
        <cfvo type="num" val="80"/>
        <cfvo type="num" val="90"/>
      </iconSet>
    </cfRule>
  </conditionalFormatting>
  <conditionalFormatting sqref="M63">
    <cfRule type="iconSet" priority="497">
      <iconSet>
        <cfvo type="percent" val="0"/>
        <cfvo type="num" val="80"/>
        <cfvo type="num" val="90"/>
      </iconSet>
    </cfRule>
  </conditionalFormatting>
  <conditionalFormatting sqref="AD63">
    <cfRule type="iconSet" priority="493">
      <iconSet>
        <cfvo type="percent" val="0"/>
        <cfvo type="num" val="80"/>
        <cfvo type="num" val="90"/>
      </iconSet>
    </cfRule>
    <cfRule type="iconSet" priority="494">
      <iconSet>
        <cfvo type="percent" val="0"/>
        <cfvo type="percent" val="80"/>
        <cfvo type="percent" val="90"/>
      </iconSet>
    </cfRule>
    <cfRule type="iconSet" priority="495">
      <iconSet>
        <cfvo type="percent" val="0"/>
        <cfvo type="num" val="80"/>
        <cfvo type="num" val="90"/>
      </iconSet>
    </cfRule>
  </conditionalFormatting>
  <conditionalFormatting sqref="AA91">
    <cfRule type="iconSet" priority="489">
      <iconSet>
        <cfvo type="percent" val="0"/>
        <cfvo type="num" val="80"/>
        <cfvo type="num" val="90"/>
      </iconSet>
    </cfRule>
    <cfRule type="iconSet" priority="490">
      <iconSet>
        <cfvo type="percent" val="0"/>
        <cfvo type="percent" val="80"/>
        <cfvo type="percent" val="90"/>
      </iconSet>
    </cfRule>
    <cfRule type="iconSet" priority="491">
      <iconSet>
        <cfvo type="percent" val="0"/>
        <cfvo type="num" val="80"/>
        <cfvo type="num" val="90"/>
      </iconSet>
    </cfRule>
  </conditionalFormatting>
  <conditionalFormatting sqref="AC96">
    <cfRule type="iconSet" priority="485">
      <iconSet>
        <cfvo type="percent" val="0"/>
        <cfvo type="num" val="80"/>
        <cfvo type="num" val="90"/>
      </iconSet>
    </cfRule>
    <cfRule type="iconSet" priority="486">
      <iconSet>
        <cfvo type="percent" val="0"/>
        <cfvo type="percent" val="80"/>
        <cfvo type="percent" val="90"/>
      </iconSet>
    </cfRule>
    <cfRule type="iconSet" priority="487">
      <iconSet>
        <cfvo type="percent" val="0"/>
        <cfvo type="num" val="80"/>
        <cfvo type="num" val="90"/>
      </iconSet>
    </cfRule>
  </conditionalFormatting>
  <conditionalFormatting sqref="AD96">
    <cfRule type="iconSet" priority="481">
      <iconSet>
        <cfvo type="percent" val="0"/>
        <cfvo type="num" val="80"/>
        <cfvo type="num" val="90"/>
      </iconSet>
    </cfRule>
    <cfRule type="iconSet" priority="482">
      <iconSet>
        <cfvo type="percent" val="0"/>
        <cfvo type="percent" val="80"/>
        <cfvo type="percent" val="90"/>
      </iconSet>
    </cfRule>
    <cfRule type="iconSet" priority="483">
      <iconSet>
        <cfvo type="percent" val="0"/>
        <cfvo type="num" val="80"/>
        <cfvo type="num" val="90"/>
      </iconSet>
    </cfRule>
  </conditionalFormatting>
  <conditionalFormatting sqref="Q124">
    <cfRule type="iconSet" priority="480">
      <iconSet>
        <cfvo type="percent" val="0"/>
        <cfvo type="num" val="94.99" gte="0"/>
        <cfvo type="num" val="95"/>
      </iconSet>
    </cfRule>
  </conditionalFormatting>
  <conditionalFormatting sqref="Q123">
    <cfRule type="iconSet" priority="479">
      <iconSet>
        <cfvo type="percent" val="0"/>
        <cfvo type="num" val="60"/>
        <cfvo type="num" val="85" gte="0"/>
      </iconSet>
    </cfRule>
  </conditionalFormatting>
  <conditionalFormatting sqref="AB123">
    <cfRule type="iconSet" priority="474">
      <iconSet>
        <cfvo type="percent" val="0"/>
        <cfvo type="num" val="60"/>
        <cfvo type="num" val="85" gte="0"/>
      </iconSet>
    </cfRule>
  </conditionalFormatting>
  <conditionalFormatting sqref="AA123">
    <cfRule type="iconSet" priority="475">
      <iconSet>
        <cfvo type="percent" val="0"/>
        <cfvo type="num" val="80"/>
        <cfvo type="num" val="90"/>
      </iconSet>
    </cfRule>
    <cfRule type="iconSet" priority="476">
      <iconSet>
        <cfvo type="percent" val="0"/>
        <cfvo type="percent" val="80"/>
        <cfvo type="percent" val="90"/>
      </iconSet>
    </cfRule>
    <cfRule type="iconSet" priority="477">
      <iconSet>
        <cfvo type="percent" val="0"/>
        <cfvo type="num" val="80"/>
        <cfvo type="num" val="90"/>
      </iconSet>
    </cfRule>
  </conditionalFormatting>
  <conditionalFormatting sqref="AB124">
    <cfRule type="iconSet" priority="469">
      <iconSet>
        <cfvo type="percent" val="0"/>
        <cfvo type="num" val="60"/>
        <cfvo type="num" val="85" gte="0"/>
      </iconSet>
    </cfRule>
  </conditionalFormatting>
  <conditionalFormatting sqref="AA124">
    <cfRule type="iconSet" priority="470">
      <iconSet>
        <cfvo type="percent" val="0"/>
        <cfvo type="num" val="80"/>
        <cfvo type="num" val="90"/>
      </iconSet>
    </cfRule>
    <cfRule type="iconSet" priority="471">
      <iconSet>
        <cfvo type="percent" val="0"/>
        <cfvo type="percent" val="80"/>
        <cfvo type="percent" val="90"/>
      </iconSet>
    </cfRule>
    <cfRule type="iconSet" priority="472">
      <iconSet>
        <cfvo type="percent" val="0"/>
        <cfvo type="num" val="80"/>
        <cfvo type="num" val="90"/>
      </iconSet>
    </cfRule>
  </conditionalFormatting>
  <conditionalFormatting sqref="P92">
    <cfRule type="iconSet" priority="468">
      <iconSet reverse="1">
        <cfvo type="percent" val="0"/>
        <cfvo type="num" val="100" gte="0"/>
        <cfvo type="num" val="101" gte="0"/>
      </iconSet>
    </cfRule>
  </conditionalFormatting>
  <conditionalFormatting sqref="AB92">
    <cfRule type="iconSet" priority="464">
      <iconSet>
        <cfvo type="percent" val="0"/>
        <cfvo type="num" val="80"/>
        <cfvo type="num" val="90"/>
      </iconSet>
    </cfRule>
    <cfRule type="iconSet" priority="465">
      <iconSet>
        <cfvo type="percent" val="0"/>
        <cfvo type="percent" val="80"/>
        <cfvo type="percent" val="90"/>
      </iconSet>
    </cfRule>
    <cfRule type="iconSet" priority="466">
      <iconSet>
        <cfvo type="percent" val="0"/>
        <cfvo type="num" val="80"/>
        <cfvo type="num" val="90"/>
      </iconSet>
    </cfRule>
  </conditionalFormatting>
  <conditionalFormatting sqref="P111">
    <cfRule type="iconSet" priority="462">
      <iconSet>
        <cfvo type="percent" val="0"/>
        <cfvo type="num" val="0"/>
        <cfvo type="num" val="10"/>
      </iconSet>
    </cfRule>
    <cfRule type="iconSet" priority="463">
      <iconSet>
        <cfvo type="percent" val="0"/>
        <cfvo type="num" val="60"/>
        <cfvo type="num" val="80"/>
      </iconSet>
    </cfRule>
  </conditionalFormatting>
  <conditionalFormatting sqref="P112">
    <cfRule type="iconSet" priority="458">
      <iconSet>
        <cfvo type="percent" val="0"/>
        <cfvo type="num" val="50"/>
        <cfvo type="num" val="80"/>
      </iconSet>
    </cfRule>
    <cfRule type="iconSet" priority="459">
      <iconSet>
        <cfvo type="percent" val="0"/>
        <cfvo type="percent" val="50"/>
        <cfvo type="percent" val="80"/>
      </iconSet>
    </cfRule>
    <cfRule type="iconSet" priority="460">
      <iconSet>
        <cfvo type="percent" val="0"/>
        <cfvo type="num" val="0"/>
        <cfvo type="num" val="10"/>
      </iconSet>
    </cfRule>
    <cfRule type="iconSet" priority="461">
      <iconSet>
        <cfvo type="percent" val="0"/>
        <cfvo type="num" val="60"/>
        <cfvo type="num" val="80"/>
      </iconSet>
    </cfRule>
  </conditionalFormatting>
  <conditionalFormatting sqref="AB111">
    <cfRule type="iconSet" priority="457">
      <iconSet>
        <cfvo type="percent" val="0"/>
        <cfvo type="num" val="60"/>
        <cfvo type="num" val="85" gte="0"/>
      </iconSet>
    </cfRule>
  </conditionalFormatting>
  <conditionalFormatting sqref="R114">
    <cfRule type="iconSet" priority="456">
      <iconSet>
        <cfvo type="percent" val="0"/>
        <cfvo type="num" val="60"/>
        <cfvo type="num" val="85" gte="0"/>
      </iconSet>
    </cfRule>
  </conditionalFormatting>
  <conditionalFormatting sqref="R114">
    <cfRule type="iconSet" priority="455">
      <iconSet>
        <cfvo type="percent" val="0"/>
        <cfvo type="num" val="-40"/>
        <cfvo type="num" val="-20"/>
      </iconSet>
    </cfRule>
  </conditionalFormatting>
  <conditionalFormatting sqref="Q114">
    <cfRule type="iconSet" priority="454">
      <iconSet>
        <cfvo type="percent" val="0"/>
        <cfvo type="num" val="60"/>
        <cfvo type="num" val="85" gte="0"/>
      </iconSet>
    </cfRule>
  </conditionalFormatting>
  <conditionalFormatting sqref="Q114">
    <cfRule type="iconSet" priority="451">
      <iconSet>
        <cfvo type="percent" val="0"/>
        <cfvo type="num" val="-80"/>
        <cfvo type="num" val="-70"/>
      </iconSet>
    </cfRule>
    <cfRule type="iconSet" priority="452">
      <iconSet>
        <cfvo type="percent" val="0"/>
        <cfvo type="num" val="-80"/>
        <cfvo type="num" val="-50"/>
      </iconSet>
    </cfRule>
    <cfRule type="iconSet" priority="453">
      <iconSet>
        <cfvo type="percent" val="0"/>
        <cfvo type="num" val="-140"/>
        <cfvo type="num" val="-100"/>
      </iconSet>
    </cfRule>
  </conditionalFormatting>
  <conditionalFormatting sqref="S114">
    <cfRule type="iconSet" priority="450">
      <iconSet>
        <cfvo type="percent" val="0"/>
        <cfvo type="num" val="60"/>
        <cfvo type="num" val="85" gte="0"/>
      </iconSet>
    </cfRule>
  </conditionalFormatting>
  <conditionalFormatting sqref="S114">
    <cfRule type="iconSet" priority="447">
      <iconSet>
        <cfvo type="percent" val="0"/>
        <cfvo type="num" val="-80"/>
        <cfvo type="num" val="-70"/>
      </iconSet>
    </cfRule>
    <cfRule type="iconSet" priority="448">
      <iconSet>
        <cfvo type="percent" val="0"/>
        <cfvo type="num" val="-80"/>
        <cfvo type="num" val="-50"/>
      </iconSet>
    </cfRule>
    <cfRule type="iconSet" priority="449">
      <iconSet>
        <cfvo type="percent" val="0"/>
        <cfvo type="num" val="-140"/>
        <cfvo type="num" val="-100"/>
      </iconSet>
    </cfRule>
  </conditionalFormatting>
  <conditionalFormatting sqref="T114">
    <cfRule type="iconSet" priority="441">
      <iconSet>
        <cfvo type="percent" val="0"/>
        <cfvo type="num" val="300"/>
        <cfvo type="num" val="350"/>
      </iconSet>
    </cfRule>
    <cfRule type="iconSet" priority="443">
      <iconSet>
        <cfvo type="percent" val="0"/>
        <cfvo type="num" val="80"/>
        <cfvo type="num" val="90"/>
      </iconSet>
    </cfRule>
    <cfRule type="iconSet" priority="444">
      <iconSet>
        <cfvo type="percent" val="0"/>
        <cfvo type="percent" val="80"/>
        <cfvo type="percent" val="90"/>
      </iconSet>
    </cfRule>
    <cfRule type="iconSet" priority="445">
      <iconSet>
        <cfvo type="percent" val="0"/>
        <cfvo type="num" val="80"/>
        <cfvo type="num" val="90"/>
      </iconSet>
    </cfRule>
  </conditionalFormatting>
  <conditionalFormatting sqref="T114">
    <cfRule type="iconSet" priority="442">
      <iconSet>
        <cfvo type="percent" val="0"/>
        <cfvo type="num" val="-110"/>
        <cfvo type="num" val="-100"/>
      </iconSet>
    </cfRule>
  </conditionalFormatting>
  <conditionalFormatting sqref="AA114:AA116">
    <cfRule type="iconSet" priority="440">
      <iconSet reverse="1">
        <cfvo type="percent" val="0"/>
        <cfvo type="num" val="10"/>
        <cfvo type="num" val="40"/>
      </iconSet>
    </cfRule>
  </conditionalFormatting>
  <conditionalFormatting sqref="S115">
    <cfRule type="iconSet" priority="427">
      <iconSet>
        <cfvo type="percent" val="0"/>
        <cfvo type="num" val="300"/>
        <cfvo type="num" val="350"/>
      </iconSet>
    </cfRule>
    <cfRule type="iconSet" priority="436">
      <iconSet>
        <cfvo type="percent" val="0"/>
        <cfvo type="num" val="80"/>
        <cfvo type="num" val="90"/>
      </iconSet>
    </cfRule>
    <cfRule type="iconSet" priority="437">
      <iconSet>
        <cfvo type="percent" val="0"/>
        <cfvo type="percent" val="80"/>
        <cfvo type="percent" val="90"/>
      </iconSet>
    </cfRule>
    <cfRule type="iconSet" priority="438">
      <iconSet>
        <cfvo type="percent" val="0"/>
        <cfvo type="num" val="80"/>
        <cfvo type="num" val="90"/>
      </iconSet>
    </cfRule>
  </conditionalFormatting>
  <conditionalFormatting sqref="S115">
    <cfRule type="iconSet" priority="435">
      <iconSet>
        <cfvo type="percent" val="0"/>
        <cfvo type="num" val="-110"/>
        <cfvo type="num" val="-100"/>
      </iconSet>
    </cfRule>
  </conditionalFormatting>
  <conditionalFormatting sqref="Q115">
    <cfRule type="iconSet" priority="434">
      <iconSet>
        <cfvo type="percent" val="0"/>
        <cfvo type="num" val="60"/>
        <cfvo type="num" val="85" gte="0"/>
      </iconSet>
    </cfRule>
  </conditionalFormatting>
  <conditionalFormatting sqref="Q115">
    <cfRule type="iconSet" priority="432">
      <iconSet>
        <cfvo type="percent" val="0"/>
        <cfvo type="num" val="-5"/>
        <cfvo type="num" val="-1"/>
      </iconSet>
    </cfRule>
    <cfRule type="iconSet" priority="433">
      <iconSet>
        <cfvo type="percent" val="0"/>
        <cfvo type="num" val="0"/>
        <cfvo type="num" val="9"/>
      </iconSet>
    </cfRule>
  </conditionalFormatting>
  <conditionalFormatting sqref="R115">
    <cfRule type="iconSet" priority="431">
      <iconSet>
        <cfvo type="percent" val="0"/>
        <cfvo type="num" val="60"/>
        <cfvo type="num" val="85" gte="0"/>
      </iconSet>
    </cfRule>
  </conditionalFormatting>
  <conditionalFormatting sqref="R115">
    <cfRule type="iconSet" priority="428">
      <iconSet>
        <cfvo type="percent" val="0"/>
        <cfvo type="num" val="-80"/>
        <cfvo type="num" val="-70"/>
      </iconSet>
    </cfRule>
    <cfRule type="iconSet" priority="429">
      <iconSet>
        <cfvo type="percent" val="0"/>
        <cfvo type="num" val="-80"/>
        <cfvo type="num" val="-50"/>
      </iconSet>
    </cfRule>
    <cfRule type="iconSet" priority="430">
      <iconSet>
        <cfvo type="percent" val="0"/>
        <cfvo type="num" val="-140"/>
        <cfvo type="num" val="-100"/>
      </iconSet>
    </cfRule>
  </conditionalFormatting>
  <conditionalFormatting sqref="T115">
    <cfRule type="iconSet" priority="426">
      <iconSet reverse="1">
        <cfvo type="percent" val="0"/>
        <cfvo type="num" val="10"/>
        <cfvo type="num" val="40"/>
      </iconSet>
    </cfRule>
  </conditionalFormatting>
  <conditionalFormatting sqref="AF115">
    <cfRule type="iconSet" priority="425">
      <iconSet>
        <cfvo type="percent" val="0"/>
        <cfvo type="num" val="60"/>
        <cfvo type="num" val="85" gte="0"/>
      </iconSet>
    </cfRule>
  </conditionalFormatting>
  <conditionalFormatting sqref="AE115">
    <cfRule type="iconSet" priority="424">
      <iconSet reverse="1">
        <cfvo type="percent" val="0"/>
        <cfvo type="num" val="10"/>
        <cfvo type="num" val="50"/>
      </iconSet>
    </cfRule>
  </conditionalFormatting>
  <conditionalFormatting sqref="Q116">
    <cfRule type="iconSet" priority="420">
      <iconSet>
        <cfvo type="percent" val="0"/>
        <cfvo type="num" val="80"/>
        <cfvo type="num" val="90"/>
      </iconSet>
    </cfRule>
    <cfRule type="iconSet" priority="421">
      <iconSet>
        <cfvo type="percent" val="0"/>
        <cfvo type="percent" val="80"/>
        <cfvo type="percent" val="90"/>
      </iconSet>
    </cfRule>
    <cfRule type="iconSet" priority="422">
      <iconSet>
        <cfvo type="percent" val="0"/>
        <cfvo type="num" val="80"/>
        <cfvo type="num" val="90"/>
      </iconSet>
    </cfRule>
  </conditionalFormatting>
  <conditionalFormatting sqref="Q116">
    <cfRule type="iconSet" priority="419">
      <iconSet>
        <cfvo type="percent" val="0"/>
        <cfvo type="num" val="-110"/>
        <cfvo type="num" val="-100"/>
      </iconSet>
    </cfRule>
  </conditionalFormatting>
  <conditionalFormatting sqref="S116">
    <cfRule type="iconSet" priority="415">
      <iconSet>
        <cfvo type="percent" val="0"/>
        <cfvo type="num" val="80"/>
        <cfvo type="num" val="90"/>
      </iconSet>
    </cfRule>
    <cfRule type="iconSet" priority="416">
      <iconSet>
        <cfvo type="percent" val="0"/>
        <cfvo type="percent" val="80"/>
        <cfvo type="percent" val="90"/>
      </iconSet>
    </cfRule>
    <cfRule type="iconSet" priority="417">
      <iconSet>
        <cfvo type="percent" val="0"/>
        <cfvo type="num" val="80"/>
        <cfvo type="num" val="90"/>
      </iconSet>
    </cfRule>
  </conditionalFormatting>
  <conditionalFormatting sqref="S116">
    <cfRule type="iconSet" priority="414">
      <iconSet>
        <cfvo type="percent" val="0"/>
        <cfvo type="num" val="-110"/>
        <cfvo type="num" val="-100"/>
      </iconSet>
    </cfRule>
  </conditionalFormatting>
  <conditionalFormatting sqref="T116">
    <cfRule type="iconSet" priority="410">
      <iconSet>
        <cfvo type="percent" val="0"/>
        <cfvo type="num" val="80"/>
        <cfvo type="num" val="90"/>
      </iconSet>
    </cfRule>
    <cfRule type="iconSet" priority="411">
      <iconSet>
        <cfvo type="percent" val="0"/>
        <cfvo type="percent" val="80"/>
        <cfvo type="percent" val="90"/>
      </iconSet>
    </cfRule>
    <cfRule type="iconSet" priority="412">
      <iconSet>
        <cfvo type="percent" val="0"/>
        <cfvo type="num" val="80"/>
        <cfvo type="num" val="90"/>
      </iconSet>
    </cfRule>
  </conditionalFormatting>
  <conditionalFormatting sqref="T116">
    <cfRule type="iconSet" priority="409">
      <iconSet>
        <cfvo type="percent" val="0"/>
        <cfvo type="num" val="-110"/>
        <cfvo type="num" val="-100"/>
      </iconSet>
    </cfRule>
  </conditionalFormatting>
  <conditionalFormatting sqref="R116">
    <cfRule type="iconSet" priority="405">
      <iconSet>
        <cfvo type="percent" val="0"/>
        <cfvo type="num" val="80"/>
        <cfvo type="num" val="90"/>
      </iconSet>
    </cfRule>
    <cfRule type="iconSet" priority="406">
      <iconSet>
        <cfvo type="percent" val="0"/>
        <cfvo type="percent" val="80"/>
        <cfvo type="percent" val="90"/>
      </iconSet>
    </cfRule>
    <cfRule type="iconSet" priority="407">
      <iconSet>
        <cfvo type="percent" val="0"/>
        <cfvo type="num" val="80"/>
        <cfvo type="num" val="90"/>
      </iconSet>
    </cfRule>
  </conditionalFormatting>
  <conditionalFormatting sqref="R116">
    <cfRule type="iconSet" priority="404">
      <iconSet>
        <cfvo type="percent" val="0"/>
        <cfvo type="num" val="-110"/>
        <cfvo type="num" val="-100"/>
      </iconSet>
    </cfRule>
  </conditionalFormatting>
  <conditionalFormatting sqref="AB116">
    <cfRule type="iconSet" priority="403">
      <iconSet>
        <cfvo type="percent" val="0"/>
        <cfvo type="num" val="60"/>
        <cfvo type="num" val="85" gte="0"/>
      </iconSet>
    </cfRule>
  </conditionalFormatting>
  <conditionalFormatting sqref="Q117:S117">
    <cfRule type="iconSet" priority="402">
      <iconSet>
        <cfvo type="percent" val="0"/>
        <cfvo type="num" val="60"/>
        <cfvo type="num" val="85" gte="0"/>
      </iconSet>
    </cfRule>
  </conditionalFormatting>
  <conditionalFormatting sqref="T117">
    <cfRule type="iconSet" priority="401">
      <iconSet>
        <cfvo type="percent" val="0"/>
        <cfvo type="num" val="60"/>
        <cfvo type="num" val="85" gte="0"/>
      </iconSet>
    </cfRule>
  </conditionalFormatting>
  <conditionalFormatting sqref="AA117">
    <cfRule type="iconSet" priority="400">
      <iconSet>
        <cfvo type="percent" val="0"/>
        <cfvo type="num" val="60"/>
        <cfvo type="num" val="85" gte="0"/>
      </iconSet>
    </cfRule>
  </conditionalFormatting>
  <conditionalFormatting sqref="AB117">
    <cfRule type="iconSet" priority="399">
      <iconSet>
        <cfvo type="percent" val="0"/>
        <cfvo type="num" val="60"/>
        <cfvo type="num" val="85" gte="0"/>
      </iconSet>
    </cfRule>
  </conditionalFormatting>
  <conditionalFormatting sqref="AB118">
    <cfRule type="iconSet" priority="398">
      <iconSet>
        <cfvo type="percent" val="0"/>
        <cfvo type="num" val="60"/>
        <cfvo type="num" val="85" gte="0"/>
      </iconSet>
    </cfRule>
  </conditionalFormatting>
  <conditionalFormatting sqref="P120">
    <cfRule type="iconSet" priority="397">
      <iconSet>
        <cfvo type="percent" val="0"/>
        <cfvo type="num" val="60"/>
        <cfvo type="num" val="80"/>
      </iconSet>
    </cfRule>
  </conditionalFormatting>
  <conditionalFormatting sqref="P119">
    <cfRule type="iconSet" priority="396">
      <iconSet>
        <cfvo type="percent" val="0"/>
        <cfvo type="num" val="60"/>
        <cfvo type="num" val="80"/>
      </iconSet>
    </cfRule>
  </conditionalFormatting>
  <conditionalFormatting sqref="AB119">
    <cfRule type="iconSet" priority="395">
      <iconSet>
        <cfvo type="percent" val="0"/>
        <cfvo type="num" val="60"/>
        <cfvo type="num" val="85" gte="0"/>
      </iconSet>
    </cfRule>
  </conditionalFormatting>
  <conditionalFormatting sqref="AB120">
    <cfRule type="iconSet" priority="394">
      <iconSet>
        <cfvo type="percent" val="0"/>
        <cfvo type="num" val="60"/>
        <cfvo type="num" val="85" gte="0"/>
      </iconSet>
    </cfRule>
  </conditionalFormatting>
  <conditionalFormatting sqref="AF96">
    <cfRule type="iconSet" priority="390">
      <iconSet>
        <cfvo type="percent" val="0"/>
        <cfvo type="num" val="80"/>
        <cfvo type="num" val="90"/>
      </iconSet>
    </cfRule>
    <cfRule type="iconSet" priority="391">
      <iconSet>
        <cfvo type="percent" val="0"/>
        <cfvo type="percent" val="80"/>
        <cfvo type="percent" val="90"/>
      </iconSet>
    </cfRule>
    <cfRule type="iconSet" priority="392">
      <iconSet>
        <cfvo type="percent" val="0"/>
        <cfvo type="num" val="80"/>
        <cfvo type="num" val="90"/>
      </iconSet>
    </cfRule>
  </conditionalFormatting>
  <conditionalFormatting sqref="Y88">
    <cfRule type="iconSet" priority="387">
      <iconSet>
        <cfvo type="percent" val="0"/>
        <cfvo type="num" val="70"/>
        <cfvo type="num" val="80"/>
      </iconSet>
    </cfRule>
    <cfRule type="iconSet" priority="389">
      <iconSet>
        <cfvo type="percent" val="0"/>
        <cfvo type="num" val="80"/>
        <cfvo type="num" val="90"/>
      </iconSet>
    </cfRule>
  </conditionalFormatting>
  <conditionalFormatting sqref="AA88">
    <cfRule type="iconSet" priority="386">
      <iconSet>
        <cfvo type="percent" val="0"/>
        <cfvo type="num" val="70"/>
        <cfvo type="num" val="80"/>
      </iconSet>
    </cfRule>
    <cfRule type="iconSet" priority="388">
      <iconSet>
        <cfvo type="percent" val="0"/>
        <cfvo type="num" val="80"/>
        <cfvo type="num" val="90"/>
      </iconSet>
    </cfRule>
  </conditionalFormatting>
  <conditionalFormatting sqref="AC122">
    <cfRule type="iconSet" priority="370">
      <iconSet>
        <cfvo type="percent" val="0"/>
        <cfvo type="num" val="10"/>
        <cfvo type="num" val="60"/>
      </iconSet>
    </cfRule>
    <cfRule type="iconSet" priority="382">
      <iconSet>
        <cfvo type="percent" val="0"/>
        <cfvo type="num" val="80"/>
        <cfvo type="num" val="90"/>
      </iconSet>
    </cfRule>
    <cfRule type="iconSet" priority="383">
      <iconSet>
        <cfvo type="percent" val="0"/>
        <cfvo type="percent" val="80"/>
        <cfvo type="percent" val="90"/>
      </iconSet>
    </cfRule>
    <cfRule type="iconSet" priority="384">
      <iconSet>
        <cfvo type="percent" val="0"/>
        <cfvo type="num" val="80"/>
        <cfvo type="num" val="90"/>
      </iconSet>
    </cfRule>
  </conditionalFormatting>
  <conditionalFormatting sqref="Z122">
    <cfRule type="iconSet" priority="377">
      <iconSet>
        <cfvo type="percent" val="0"/>
        <cfvo type="num" val="60"/>
        <cfvo type="num" val="85" gte="0"/>
      </iconSet>
    </cfRule>
  </conditionalFormatting>
  <conditionalFormatting sqref="Y122">
    <cfRule type="iconSet" priority="378">
      <iconSet>
        <cfvo type="percent" val="0"/>
        <cfvo type="num" val="80"/>
        <cfvo type="num" val="90"/>
      </iconSet>
    </cfRule>
    <cfRule type="iconSet" priority="379">
      <iconSet>
        <cfvo type="percent" val="0"/>
        <cfvo type="percent" val="80"/>
        <cfvo type="percent" val="90"/>
      </iconSet>
    </cfRule>
    <cfRule type="iconSet" priority="380">
      <iconSet>
        <cfvo type="percent" val="0"/>
        <cfvo type="num" val="80"/>
        <cfvo type="num" val="90"/>
      </iconSet>
    </cfRule>
  </conditionalFormatting>
  <conditionalFormatting sqref="AB122">
    <cfRule type="iconSet" priority="372">
      <iconSet>
        <cfvo type="percent" val="0"/>
        <cfvo type="num" val="60"/>
        <cfvo type="num" val="85" gte="0"/>
      </iconSet>
    </cfRule>
  </conditionalFormatting>
  <conditionalFormatting sqref="AA122">
    <cfRule type="iconSet" priority="373">
      <iconSet>
        <cfvo type="percent" val="0"/>
        <cfvo type="num" val="80"/>
        <cfvo type="num" val="90"/>
      </iconSet>
    </cfRule>
    <cfRule type="iconSet" priority="374">
      <iconSet>
        <cfvo type="percent" val="0"/>
        <cfvo type="percent" val="80"/>
        <cfvo type="percent" val="90"/>
      </iconSet>
    </cfRule>
    <cfRule type="iconSet" priority="375">
      <iconSet>
        <cfvo type="percent" val="0"/>
        <cfvo type="num" val="80"/>
        <cfvo type="num" val="90"/>
      </iconSet>
    </cfRule>
  </conditionalFormatting>
  <conditionalFormatting sqref="AD122">
    <cfRule type="iconSet" priority="371">
      <iconSet>
        <cfvo type="percent" val="0"/>
        <cfvo type="num" val="60"/>
        <cfvo type="num" val="85" gte="0"/>
      </iconSet>
    </cfRule>
  </conditionalFormatting>
  <conditionalFormatting sqref="AF122">
    <cfRule type="iconSet" priority="369">
      <iconSet>
        <cfvo type="percent" val="0"/>
        <cfvo type="num" val="60"/>
        <cfvo type="num" val="85" gte="0"/>
      </iconSet>
    </cfRule>
  </conditionalFormatting>
  <conditionalFormatting sqref="AE122">
    <cfRule type="iconSet" priority="364">
      <iconSet>
        <cfvo type="percent" val="0"/>
        <cfvo type="num" val="10"/>
        <cfvo type="num" val="60"/>
      </iconSet>
    </cfRule>
    <cfRule type="iconSet" priority="365">
      <iconSet>
        <cfvo type="percent" val="0"/>
        <cfvo type="num" val="80"/>
        <cfvo type="num" val="90"/>
      </iconSet>
    </cfRule>
    <cfRule type="iconSet" priority="366">
      <iconSet>
        <cfvo type="percent" val="0"/>
        <cfvo type="percent" val="80"/>
        <cfvo type="percent" val="90"/>
      </iconSet>
    </cfRule>
    <cfRule type="iconSet" priority="367">
      <iconSet>
        <cfvo type="percent" val="0"/>
        <cfvo type="num" val="80"/>
        <cfvo type="num" val="90"/>
      </iconSet>
    </cfRule>
  </conditionalFormatting>
  <conditionalFormatting sqref="AG122">
    <cfRule type="iconSet" priority="356">
      <iconSet>
        <cfvo type="percent" val="0"/>
        <cfvo type="num" val="80"/>
        <cfvo type="num" val="90"/>
      </iconSet>
    </cfRule>
    <cfRule type="iconSet" priority="357">
      <iconSet>
        <cfvo type="percent" val="0"/>
        <cfvo type="percent" val="80"/>
        <cfvo type="percent" val="90"/>
      </iconSet>
    </cfRule>
    <cfRule type="iconSet" priority="358">
      <iconSet>
        <cfvo type="percent" val="0"/>
        <cfvo type="num" val="80"/>
        <cfvo type="num" val="90"/>
      </iconSet>
    </cfRule>
  </conditionalFormatting>
  <conditionalFormatting sqref="AD111">
    <cfRule type="iconSet" priority="355">
      <iconSet>
        <cfvo type="percent" val="0"/>
        <cfvo type="num" val="60"/>
        <cfvo type="num" val="85" gte="0"/>
      </iconSet>
    </cfRule>
  </conditionalFormatting>
  <conditionalFormatting sqref="AD112">
    <cfRule type="iconSet" priority="354">
      <iconSet>
        <cfvo type="percent" val="0"/>
        <cfvo type="num" val="60"/>
        <cfvo type="num" val="85" gte="0"/>
      </iconSet>
    </cfRule>
  </conditionalFormatting>
  <conditionalFormatting sqref="AF112">
    <cfRule type="iconSet" priority="353">
      <iconSet>
        <cfvo type="percent" val="0"/>
        <cfvo type="num" val="60"/>
        <cfvo type="num" val="85" gte="0"/>
      </iconSet>
    </cfRule>
  </conditionalFormatting>
  <conditionalFormatting sqref="U114">
    <cfRule type="iconSet" priority="346">
      <iconSet>
        <cfvo type="percent" val="0"/>
        <cfvo type="num" val="0"/>
        <cfvo type="num" val="0"/>
      </iconSet>
    </cfRule>
    <cfRule type="iconSet" priority="347">
      <iconSet>
        <cfvo type="percent" val="0"/>
        <cfvo type="num" val="0"/>
        <cfvo type="num" val="20"/>
      </iconSet>
    </cfRule>
    <cfRule type="iconSet" priority="348">
      <iconSet>
        <cfvo type="percent" val="0"/>
        <cfvo type="num" val="30"/>
        <cfvo type="num" val="35"/>
      </iconSet>
    </cfRule>
    <cfRule type="iconSet" priority="349">
      <iconSet>
        <cfvo type="percent" val="0"/>
        <cfvo type="num" val="9"/>
        <cfvo type="num" val="12"/>
      </iconSet>
    </cfRule>
    <cfRule type="iconSet" priority="352">
      <iconSet>
        <cfvo type="percent" val="0"/>
        <cfvo type="num" val="60"/>
        <cfvo type="num" val="85" gte="0"/>
      </iconSet>
    </cfRule>
  </conditionalFormatting>
  <conditionalFormatting sqref="U114">
    <cfRule type="iconSet" priority="350">
      <iconSet>
        <cfvo type="percent" val="0"/>
        <cfvo type="num" val="-5"/>
        <cfvo type="num" val="-1"/>
      </iconSet>
    </cfRule>
    <cfRule type="iconSet" priority="351">
      <iconSet>
        <cfvo type="percent" val="0"/>
        <cfvo type="num" val="0"/>
        <cfvo type="num" val="9"/>
      </iconSet>
    </cfRule>
  </conditionalFormatting>
  <conditionalFormatting sqref="V114">
    <cfRule type="iconSet" priority="339">
      <iconSet>
        <cfvo type="percent" val="0"/>
        <cfvo type="num" val="0"/>
        <cfvo type="num" val="0"/>
      </iconSet>
    </cfRule>
    <cfRule type="iconSet" priority="340">
      <iconSet>
        <cfvo type="percent" val="0"/>
        <cfvo type="num" val="0"/>
        <cfvo type="num" val="20"/>
      </iconSet>
    </cfRule>
    <cfRule type="iconSet" priority="341">
      <iconSet>
        <cfvo type="percent" val="0"/>
        <cfvo type="num" val="30"/>
        <cfvo type="num" val="35"/>
      </iconSet>
    </cfRule>
    <cfRule type="iconSet" priority="342">
      <iconSet>
        <cfvo type="percent" val="0"/>
        <cfvo type="num" val="9"/>
        <cfvo type="num" val="12"/>
      </iconSet>
    </cfRule>
    <cfRule type="iconSet" priority="345">
      <iconSet>
        <cfvo type="percent" val="0"/>
        <cfvo type="num" val="60"/>
        <cfvo type="num" val="85" gte="0"/>
      </iconSet>
    </cfRule>
  </conditionalFormatting>
  <conditionalFormatting sqref="V114">
    <cfRule type="iconSet" priority="343">
      <iconSet>
        <cfvo type="percent" val="0"/>
        <cfvo type="num" val="-5"/>
        <cfvo type="num" val="-1"/>
      </iconSet>
    </cfRule>
    <cfRule type="iconSet" priority="344">
      <iconSet>
        <cfvo type="percent" val="0"/>
        <cfvo type="num" val="0"/>
        <cfvo type="num" val="9"/>
      </iconSet>
    </cfRule>
  </conditionalFormatting>
  <conditionalFormatting sqref="X114">
    <cfRule type="iconSet" priority="338">
      <iconSet>
        <cfvo type="percent" val="0"/>
        <cfvo type="num" val="60"/>
        <cfvo type="num" val="85" gte="0"/>
      </iconSet>
    </cfRule>
  </conditionalFormatting>
  <conditionalFormatting sqref="X114">
    <cfRule type="iconSet" priority="337">
      <iconSet>
        <cfvo type="percent" val="0"/>
        <cfvo type="num" val="-40"/>
        <cfvo type="num" val="-20"/>
      </iconSet>
    </cfRule>
  </conditionalFormatting>
  <conditionalFormatting sqref="AD114">
    <cfRule type="iconSet" priority="336">
      <iconSet>
        <cfvo type="percent" val="0"/>
        <cfvo type="num" val="60"/>
        <cfvo type="num" val="85" gte="0"/>
      </iconSet>
    </cfRule>
  </conditionalFormatting>
  <conditionalFormatting sqref="AF114">
    <cfRule type="iconSet" priority="335">
      <iconSet>
        <cfvo type="percent" val="0"/>
        <cfvo type="num" val="60"/>
        <cfvo type="num" val="85" gte="0"/>
      </iconSet>
    </cfRule>
  </conditionalFormatting>
  <conditionalFormatting sqref="U115">
    <cfRule type="iconSet" priority="334">
      <iconSet reverse="1">
        <cfvo type="percent" val="0"/>
        <cfvo type="num" val="10"/>
        <cfvo type="num" val="40"/>
      </iconSet>
    </cfRule>
  </conditionalFormatting>
  <conditionalFormatting sqref="V115">
    <cfRule type="iconSet" priority="333">
      <iconSet>
        <cfvo type="percent" val="0"/>
        <cfvo type="num" val="60"/>
        <cfvo type="num" val="85" gte="0"/>
      </iconSet>
    </cfRule>
  </conditionalFormatting>
  <conditionalFormatting sqref="V115">
    <cfRule type="iconSet" priority="330">
      <iconSet>
        <cfvo type="percent" val="0"/>
        <cfvo type="num" val="-80"/>
        <cfvo type="num" val="-70"/>
      </iconSet>
    </cfRule>
    <cfRule type="iconSet" priority="331">
      <iconSet>
        <cfvo type="percent" val="0"/>
        <cfvo type="num" val="-80"/>
        <cfvo type="num" val="-50"/>
      </iconSet>
    </cfRule>
    <cfRule type="iconSet" priority="332">
      <iconSet>
        <cfvo type="percent" val="0"/>
        <cfvo type="num" val="-140"/>
        <cfvo type="num" val="-100"/>
      </iconSet>
    </cfRule>
  </conditionalFormatting>
  <conditionalFormatting sqref="W115">
    <cfRule type="iconSet" priority="329">
      <iconSet>
        <cfvo type="percent" val="0"/>
        <cfvo type="num" val="60"/>
        <cfvo type="num" val="85" gte="0"/>
      </iconSet>
    </cfRule>
  </conditionalFormatting>
  <conditionalFormatting sqref="W115">
    <cfRule type="iconSet" priority="326">
      <iconSet>
        <cfvo type="percent" val="0"/>
        <cfvo type="num" val="-80"/>
        <cfvo type="num" val="-70"/>
      </iconSet>
    </cfRule>
    <cfRule type="iconSet" priority="327">
      <iconSet>
        <cfvo type="percent" val="0"/>
        <cfvo type="num" val="-80"/>
        <cfvo type="num" val="-50"/>
      </iconSet>
    </cfRule>
    <cfRule type="iconSet" priority="328">
      <iconSet>
        <cfvo type="percent" val="0"/>
        <cfvo type="num" val="-140"/>
        <cfvo type="num" val="-100"/>
      </iconSet>
    </cfRule>
  </conditionalFormatting>
  <conditionalFormatting sqref="X115">
    <cfRule type="iconSet" priority="321">
      <iconSet>
        <cfvo type="percent" val="0"/>
        <cfvo type="num" val="-200"/>
        <cfvo type="num" val="-100"/>
      </iconSet>
    </cfRule>
    <cfRule type="iconSet" priority="325">
      <iconSet>
        <cfvo type="percent" val="0"/>
        <cfvo type="num" val="60"/>
        <cfvo type="num" val="85" gte="0"/>
      </iconSet>
    </cfRule>
  </conditionalFormatting>
  <conditionalFormatting sqref="X115">
    <cfRule type="iconSet" priority="322">
      <iconSet>
        <cfvo type="percent" val="0"/>
        <cfvo type="num" val="-80"/>
        <cfvo type="num" val="-70"/>
      </iconSet>
    </cfRule>
    <cfRule type="iconSet" priority="323">
      <iconSet>
        <cfvo type="percent" val="0"/>
        <cfvo type="num" val="-80"/>
        <cfvo type="num" val="-50"/>
      </iconSet>
    </cfRule>
    <cfRule type="iconSet" priority="324">
      <iconSet>
        <cfvo type="percent" val="0"/>
        <cfvo type="num" val="-140"/>
        <cfvo type="num" val="-100"/>
      </iconSet>
    </cfRule>
  </conditionalFormatting>
  <conditionalFormatting sqref="AD115">
    <cfRule type="iconSet" priority="320">
      <iconSet>
        <cfvo type="percent" val="0"/>
        <cfvo type="num" val="60"/>
        <cfvo type="num" val="85" gte="0"/>
      </iconSet>
    </cfRule>
  </conditionalFormatting>
  <conditionalFormatting sqref="AD116">
    <cfRule type="iconSet" priority="319">
      <iconSet>
        <cfvo type="percent" val="0"/>
        <cfvo type="num" val="60"/>
        <cfvo type="num" val="85" gte="0"/>
      </iconSet>
    </cfRule>
  </conditionalFormatting>
  <conditionalFormatting sqref="U117:W117">
    <cfRule type="iconSet" priority="318">
      <iconSet>
        <cfvo type="percent" val="0"/>
        <cfvo type="num" val="60"/>
        <cfvo type="num" val="85" gte="0"/>
      </iconSet>
    </cfRule>
  </conditionalFormatting>
  <conditionalFormatting sqref="X117">
    <cfRule type="iconSet" priority="317">
      <iconSet>
        <cfvo type="percent" val="0"/>
        <cfvo type="num" val="60"/>
        <cfvo type="num" val="85" gte="0"/>
      </iconSet>
    </cfRule>
  </conditionalFormatting>
  <conditionalFormatting sqref="AD117">
    <cfRule type="iconSet" priority="316">
      <iconSet>
        <cfvo type="percent" val="0"/>
        <cfvo type="num" val="60"/>
        <cfvo type="num" val="85" gte="0"/>
      </iconSet>
    </cfRule>
  </conditionalFormatting>
  <conditionalFormatting sqref="AD118">
    <cfRule type="iconSet" priority="315">
      <iconSet>
        <cfvo type="percent" val="0"/>
        <cfvo type="num" val="60"/>
        <cfvo type="num" val="85" gte="0"/>
      </iconSet>
    </cfRule>
  </conditionalFormatting>
  <conditionalFormatting sqref="AE8:AE15">
    <cfRule type="iconSet" priority="314">
      <iconSet>
        <cfvo type="percent" val="0"/>
        <cfvo type="percent" val="60"/>
        <cfvo type="percent" val="80"/>
      </iconSet>
    </cfRule>
  </conditionalFormatting>
  <conditionalFormatting sqref="AF10">
    <cfRule type="iconSet" priority="313">
      <iconSet reverse="1">
        <cfvo type="percent" val="0"/>
        <cfvo type="num" val="5" gte="0"/>
        <cfvo type="num" val="15" gte="0"/>
      </iconSet>
    </cfRule>
  </conditionalFormatting>
  <conditionalFormatting sqref="AF12">
    <cfRule type="iconSet" priority="312">
      <iconSet reverse="1">
        <cfvo type="percent" val="0"/>
        <cfvo type="num" val="5" gte="0"/>
        <cfvo type="num" val="15" gte="0"/>
      </iconSet>
    </cfRule>
  </conditionalFormatting>
  <conditionalFormatting sqref="AF14">
    <cfRule type="iconSet" priority="311">
      <iconSet reverse="1">
        <cfvo type="percent" val="0"/>
        <cfvo type="num" val="5" gte="0"/>
        <cfvo type="num" val="15" gte="0"/>
      </iconSet>
    </cfRule>
  </conditionalFormatting>
  <conditionalFormatting sqref="AE25">
    <cfRule type="iconSet" priority="307">
      <iconSet>
        <cfvo type="percent" val="0"/>
        <cfvo type="num" val="80"/>
        <cfvo type="num" val="90"/>
      </iconSet>
    </cfRule>
    <cfRule type="iconSet" priority="308">
      <iconSet>
        <cfvo type="percent" val="0"/>
        <cfvo type="percent" val="80"/>
        <cfvo type="percent" val="90"/>
      </iconSet>
    </cfRule>
    <cfRule type="iconSet" priority="309">
      <iconSet>
        <cfvo type="percent" val="0"/>
        <cfvo type="num" val="80"/>
        <cfvo type="num" val="90"/>
      </iconSet>
    </cfRule>
  </conditionalFormatting>
  <conditionalFormatting sqref="AE28:AE29">
    <cfRule type="iconSet" priority="306">
      <iconSet>
        <cfvo type="percent" val="0"/>
        <cfvo type="num" val="80"/>
        <cfvo type="num" val="90"/>
      </iconSet>
    </cfRule>
  </conditionalFormatting>
  <conditionalFormatting sqref="S6:X7">
    <cfRule type="iconSet" priority="305">
      <iconSet>
        <cfvo type="percent" val="0"/>
        <cfvo type="num" val="79.599999999999994"/>
        <cfvo type="num" val="84.3"/>
      </iconSet>
    </cfRule>
  </conditionalFormatting>
  <conditionalFormatting sqref="AC6:AC7">
    <cfRule type="iconSet" priority="303">
      <iconSet>
        <cfvo type="percent" val="0"/>
        <cfvo type="num" val="50"/>
        <cfvo type="num" val="60"/>
      </iconSet>
    </cfRule>
    <cfRule type="iconSet" priority="304">
      <iconSet>
        <cfvo type="percent" val="0"/>
        <cfvo type="num" val="0"/>
        <cfvo type="num" val="100"/>
      </iconSet>
    </cfRule>
  </conditionalFormatting>
  <conditionalFormatting sqref="AE35">
    <cfRule type="iconSet" priority="302">
      <iconSet reverse="1">
        <cfvo type="percent" val="0"/>
        <cfvo type="percent" val="0" gte="0"/>
        <cfvo type="num" val="10"/>
      </iconSet>
    </cfRule>
  </conditionalFormatting>
  <conditionalFormatting sqref="AE87">
    <cfRule type="iconSet" priority="301">
      <iconSet>
        <cfvo type="percent" val="0"/>
        <cfvo type="num" val="80"/>
        <cfvo type="num" val="90"/>
      </iconSet>
    </cfRule>
  </conditionalFormatting>
  <conditionalFormatting sqref="AE120">
    <cfRule type="iconSet" priority="300">
      <iconSet>
        <cfvo type="percent" val="0"/>
        <cfvo type="num" val="85"/>
        <cfvo type="num" val="95"/>
      </iconSet>
    </cfRule>
  </conditionalFormatting>
  <conditionalFormatting sqref="T100:X100">
    <cfRule type="iconSet" priority="299">
      <iconSet>
        <cfvo type="percent" val="0"/>
        <cfvo type="num" val="0" gte="0"/>
        <cfvo type="num" val="2" gte="0"/>
      </iconSet>
    </cfRule>
  </conditionalFormatting>
  <conditionalFormatting sqref="T101:X101">
    <cfRule type="iconSet" priority="298">
      <iconSet>
        <cfvo type="percent" val="0"/>
        <cfvo type="num" val="0" gte="0"/>
        <cfvo type="num" val="2" gte="0"/>
      </iconSet>
    </cfRule>
  </conditionalFormatting>
  <conditionalFormatting sqref="T102:X102">
    <cfRule type="iconSet" priority="297">
      <iconSet>
        <cfvo type="percent" val="0"/>
        <cfvo type="num" val="0" gte="0"/>
        <cfvo type="num" val="2" gte="0"/>
      </iconSet>
    </cfRule>
  </conditionalFormatting>
  <conditionalFormatting sqref="AD99">
    <cfRule type="iconSet" priority="296">
      <iconSet>
        <cfvo type="percent" val="0"/>
        <cfvo type="num" val="0" gte="0"/>
        <cfvo type="num" val="2" gte="0"/>
      </iconSet>
    </cfRule>
  </conditionalFormatting>
  <conditionalFormatting sqref="AD100">
    <cfRule type="iconSet" priority="295">
      <iconSet>
        <cfvo type="percent" val="0"/>
        <cfvo type="num" val="0" gte="0"/>
        <cfvo type="num" val="2" gte="0"/>
      </iconSet>
    </cfRule>
  </conditionalFormatting>
  <conditionalFormatting sqref="AD101">
    <cfRule type="iconSet" priority="294">
      <iconSet>
        <cfvo type="percent" val="0"/>
        <cfvo type="num" val="0" gte="0"/>
        <cfvo type="num" val="2" gte="0"/>
      </iconSet>
    </cfRule>
  </conditionalFormatting>
  <conditionalFormatting sqref="AD102">
    <cfRule type="iconSet" priority="293">
      <iconSet>
        <cfvo type="percent" val="0"/>
        <cfvo type="num" val="0" gte="0"/>
        <cfvo type="num" val="2" gte="0"/>
      </iconSet>
    </cfRule>
  </conditionalFormatting>
  <conditionalFormatting sqref="AD103">
    <cfRule type="iconSet" priority="292">
      <iconSet>
        <cfvo type="percent" val="0"/>
        <cfvo type="num" val="0" gte="0"/>
        <cfvo type="num" val="2" gte="0"/>
      </iconSet>
    </cfRule>
  </conditionalFormatting>
  <conditionalFormatting sqref="S107">
    <cfRule type="iconSet" priority="291">
      <iconSet>
        <cfvo type="percent" val="0"/>
        <cfvo type="num" val="80"/>
        <cfvo type="num" val="90"/>
      </iconSet>
    </cfRule>
  </conditionalFormatting>
  <conditionalFormatting sqref="AF19">
    <cfRule type="iconSet" priority="287">
      <iconSet>
        <cfvo type="percent" val="0"/>
        <cfvo type="num" val="80"/>
        <cfvo type="num" val="90"/>
      </iconSet>
    </cfRule>
    <cfRule type="iconSet" priority="288">
      <iconSet>
        <cfvo type="percent" val="0"/>
        <cfvo type="percent" val="80"/>
        <cfvo type="percent" val="90"/>
      </iconSet>
    </cfRule>
    <cfRule type="iconSet" priority="289">
      <iconSet>
        <cfvo type="percent" val="0"/>
        <cfvo type="num" val="80"/>
        <cfvo type="num" val="90"/>
      </iconSet>
    </cfRule>
  </conditionalFormatting>
  <conditionalFormatting sqref="AD21">
    <cfRule type="iconSet" priority="283">
      <iconSet>
        <cfvo type="percent" val="0"/>
        <cfvo type="num" val="80"/>
        <cfvo type="num" val="90"/>
      </iconSet>
    </cfRule>
    <cfRule type="iconSet" priority="284">
      <iconSet>
        <cfvo type="percent" val="0"/>
        <cfvo type="percent" val="80"/>
        <cfvo type="percent" val="90"/>
      </iconSet>
    </cfRule>
    <cfRule type="iconSet" priority="285">
      <iconSet>
        <cfvo type="percent" val="0"/>
        <cfvo type="num" val="80"/>
        <cfvo type="num" val="90"/>
      </iconSet>
    </cfRule>
  </conditionalFormatting>
  <conditionalFormatting sqref="AF21">
    <cfRule type="iconSet" priority="279">
      <iconSet>
        <cfvo type="percent" val="0"/>
        <cfvo type="num" val="80"/>
        <cfvo type="num" val="90"/>
      </iconSet>
    </cfRule>
    <cfRule type="iconSet" priority="280">
      <iconSet>
        <cfvo type="percent" val="0"/>
        <cfvo type="percent" val="80"/>
        <cfvo type="percent" val="90"/>
      </iconSet>
    </cfRule>
    <cfRule type="iconSet" priority="281">
      <iconSet>
        <cfvo type="percent" val="0"/>
        <cfvo type="num" val="80"/>
        <cfvo type="num" val="90"/>
      </iconSet>
    </cfRule>
  </conditionalFormatting>
  <conditionalFormatting sqref="AC21">
    <cfRule type="iconSet" priority="275">
      <iconSet>
        <cfvo type="percent" val="0"/>
        <cfvo type="num" val="80"/>
        <cfvo type="num" val="90"/>
      </iconSet>
    </cfRule>
    <cfRule type="iconSet" priority="276">
      <iconSet>
        <cfvo type="percent" val="0"/>
        <cfvo type="percent" val="80"/>
        <cfvo type="percent" val="90"/>
      </iconSet>
    </cfRule>
    <cfRule type="iconSet" priority="277">
      <iconSet>
        <cfvo type="percent" val="0"/>
        <cfvo type="num" val="80"/>
        <cfvo type="num" val="90"/>
      </iconSet>
    </cfRule>
  </conditionalFormatting>
  <conditionalFormatting sqref="AE21">
    <cfRule type="iconSet" priority="271">
      <iconSet>
        <cfvo type="percent" val="0"/>
        <cfvo type="num" val="80"/>
        <cfvo type="num" val="90"/>
      </iconSet>
    </cfRule>
    <cfRule type="iconSet" priority="272">
      <iconSet>
        <cfvo type="percent" val="0"/>
        <cfvo type="percent" val="80"/>
        <cfvo type="percent" val="90"/>
      </iconSet>
    </cfRule>
    <cfRule type="iconSet" priority="273">
      <iconSet>
        <cfvo type="percent" val="0"/>
        <cfvo type="num" val="80"/>
        <cfvo type="num" val="90"/>
      </iconSet>
    </cfRule>
  </conditionalFormatting>
  <conditionalFormatting sqref="AE23">
    <cfRule type="iconSet" priority="267">
      <iconSet>
        <cfvo type="percent" val="0"/>
        <cfvo type="num" val="80"/>
        <cfvo type="num" val="90"/>
      </iconSet>
    </cfRule>
    <cfRule type="iconSet" priority="268">
      <iconSet>
        <cfvo type="percent" val="0"/>
        <cfvo type="percent" val="80"/>
        <cfvo type="percent" val="90"/>
      </iconSet>
    </cfRule>
    <cfRule type="iconSet" priority="269">
      <iconSet>
        <cfvo type="percent" val="0"/>
        <cfvo type="num" val="80"/>
        <cfvo type="num" val="90"/>
      </iconSet>
    </cfRule>
  </conditionalFormatting>
  <conditionalFormatting sqref="AD23">
    <cfRule type="iconSet" priority="263">
      <iconSet>
        <cfvo type="percent" val="0"/>
        <cfvo type="num" val="80"/>
        <cfvo type="num" val="90"/>
      </iconSet>
    </cfRule>
    <cfRule type="iconSet" priority="264">
      <iconSet>
        <cfvo type="percent" val="0"/>
        <cfvo type="percent" val="80"/>
        <cfvo type="percent" val="90"/>
      </iconSet>
    </cfRule>
    <cfRule type="iconSet" priority="265">
      <iconSet>
        <cfvo type="percent" val="0"/>
        <cfvo type="num" val="80"/>
        <cfvo type="num" val="90"/>
      </iconSet>
    </cfRule>
  </conditionalFormatting>
  <conditionalFormatting sqref="U57">
    <cfRule type="iconSet" priority="262">
      <iconSet>
        <cfvo type="percent" val="0"/>
        <cfvo type="num" val="80"/>
        <cfvo type="num" val="90"/>
      </iconSet>
    </cfRule>
  </conditionalFormatting>
  <conditionalFormatting sqref="V57">
    <cfRule type="iconSet" priority="261">
      <iconSet>
        <cfvo type="percent" val="0"/>
        <cfvo type="num" val="80"/>
        <cfvo type="num" val="90"/>
      </iconSet>
    </cfRule>
  </conditionalFormatting>
  <conditionalFormatting sqref="W57">
    <cfRule type="iconSet" priority="260">
      <iconSet>
        <cfvo type="percent" val="0"/>
        <cfvo type="num" val="80"/>
        <cfvo type="num" val="90"/>
      </iconSet>
    </cfRule>
  </conditionalFormatting>
  <conditionalFormatting sqref="X57">
    <cfRule type="iconSet" priority="259">
      <iconSet>
        <cfvo type="percent" val="0"/>
        <cfvo type="num" val="80"/>
        <cfvo type="num" val="90"/>
      </iconSet>
    </cfRule>
  </conditionalFormatting>
  <conditionalFormatting sqref="AC57">
    <cfRule type="iconSet" priority="255">
      <iconSet>
        <cfvo type="percent" val="0"/>
        <cfvo type="num" val="80"/>
        <cfvo type="num" val="90"/>
      </iconSet>
    </cfRule>
    <cfRule type="iconSet" priority="256">
      <iconSet>
        <cfvo type="percent" val="0"/>
        <cfvo type="percent" val="80"/>
        <cfvo type="percent" val="90"/>
      </iconSet>
    </cfRule>
    <cfRule type="iconSet" priority="257">
      <iconSet>
        <cfvo type="percent" val="0"/>
        <cfvo type="num" val="80"/>
        <cfvo type="num" val="90"/>
      </iconSet>
    </cfRule>
  </conditionalFormatting>
  <conditionalFormatting sqref="U58:X58">
    <cfRule type="iconSet" priority="254">
      <iconSet>
        <cfvo type="percent" val="0"/>
        <cfvo type="num" val="80"/>
        <cfvo type="num" val="90"/>
      </iconSet>
    </cfRule>
  </conditionalFormatting>
  <conditionalFormatting sqref="AD58">
    <cfRule type="iconSet" priority="250">
      <iconSet>
        <cfvo type="percent" val="0"/>
        <cfvo type="num" val="80"/>
        <cfvo type="num" val="90"/>
      </iconSet>
    </cfRule>
    <cfRule type="iconSet" priority="251">
      <iconSet>
        <cfvo type="percent" val="0"/>
        <cfvo type="percent" val="80"/>
        <cfvo type="percent" val="90"/>
      </iconSet>
    </cfRule>
    <cfRule type="iconSet" priority="252">
      <iconSet>
        <cfvo type="percent" val="0"/>
        <cfvo type="num" val="80"/>
        <cfvo type="num" val="90"/>
      </iconSet>
    </cfRule>
  </conditionalFormatting>
  <conditionalFormatting sqref="AC58">
    <cfRule type="iconSet" priority="246">
      <iconSet>
        <cfvo type="percent" val="0"/>
        <cfvo type="num" val="80"/>
        <cfvo type="num" val="90"/>
      </iconSet>
    </cfRule>
    <cfRule type="iconSet" priority="247">
      <iconSet>
        <cfvo type="percent" val="0"/>
        <cfvo type="percent" val="80"/>
        <cfvo type="percent" val="90"/>
      </iconSet>
    </cfRule>
    <cfRule type="iconSet" priority="248">
      <iconSet>
        <cfvo type="percent" val="0"/>
        <cfvo type="num" val="80"/>
        <cfvo type="num" val="90"/>
      </iconSet>
    </cfRule>
  </conditionalFormatting>
  <conditionalFormatting sqref="S59">
    <cfRule type="iconSet" priority="242">
      <iconSet>
        <cfvo type="percent" val="0"/>
        <cfvo type="num" val="80"/>
        <cfvo type="num" val="90"/>
      </iconSet>
    </cfRule>
    <cfRule type="iconSet" priority="243">
      <iconSet>
        <cfvo type="percent" val="0"/>
        <cfvo type="percent" val="80"/>
        <cfvo type="percent" val="90"/>
      </iconSet>
    </cfRule>
    <cfRule type="iconSet" priority="244">
      <iconSet>
        <cfvo type="percent" val="0"/>
        <cfvo type="num" val="80"/>
        <cfvo type="num" val="90"/>
      </iconSet>
    </cfRule>
  </conditionalFormatting>
  <conditionalFormatting sqref="S59">
    <cfRule type="iconSet" priority="241">
      <iconSet>
        <cfvo type="percent" val="0"/>
        <cfvo type="num" val="0"/>
        <cfvo type="num" val="80"/>
      </iconSet>
    </cfRule>
  </conditionalFormatting>
  <conditionalFormatting sqref="V59">
    <cfRule type="iconSet" priority="237">
      <iconSet>
        <cfvo type="percent" val="0"/>
        <cfvo type="num" val="80"/>
        <cfvo type="num" val="90"/>
      </iconSet>
    </cfRule>
    <cfRule type="iconSet" priority="238">
      <iconSet>
        <cfvo type="percent" val="0"/>
        <cfvo type="percent" val="80"/>
        <cfvo type="percent" val="90"/>
      </iconSet>
    </cfRule>
    <cfRule type="iconSet" priority="239">
      <iconSet>
        <cfvo type="percent" val="0"/>
        <cfvo type="num" val="80"/>
        <cfvo type="num" val="90"/>
      </iconSet>
    </cfRule>
  </conditionalFormatting>
  <conditionalFormatting sqref="V59">
    <cfRule type="iconSet" priority="236">
      <iconSet>
        <cfvo type="percent" val="0"/>
        <cfvo type="num" val="0"/>
        <cfvo type="num" val="80"/>
      </iconSet>
    </cfRule>
  </conditionalFormatting>
  <conditionalFormatting sqref="AD59">
    <cfRule type="iconSet" priority="235">
      <iconSet>
        <cfvo type="percent" val="0"/>
        <cfvo type="num" val="80"/>
        <cfvo type="num" val="90"/>
      </iconSet>
    </cfRule>
  </conditionalFormatting>
  <conditionalFormatting sqref="AC59">
    <cfRule type="iconSet" priority="231">
      <iconSet>
        <cfvo type="percent" val="0"/>
        <cfvo type="num" val="80"/>
        <cfvo type="num" val="90"/>
      </iconSet>
    </cfRule>
    <cfRule type="iconSet" priority="232">
      <iconSet>
        <cfvo type="percent" val="0"/>
        <cfvo type="percent" val="80"/>
        <cfvo type="percent" val="90"/>
      </iconSet>
    </cfRule>
    <cfRule type="iconSet" priority="233">
      <iconSet>
        <cfvo type="percent" val="0"/>
        <cfvo type="num" val="80"/>
        <cfvo type="num" val="90"/>
      </iconSet>
    </cfRule>
  </conditionalFormatting>
  <conditionalFormatting sqref="AC59">
    <cfRule type="iconSet" priority="230">
      <iconSet>
        <cfvo type="percent" val="0"/>
        <cfvo type="num" val="0"/>
        <cfvo type="num" val="80"/>
      </iconSet>
    </cfRule>
  </conditionalFormatting>
  <conditionalFormatting sqref="U60:X60">
    <cfRule type="iconSet" priority="229">
      <iconSet>
        <cfvo type="percent" val="0"/>
        <cfvo type="num" val="80"/>
        <cfvo type="num" val="90"/>
      </iconSet>
    </cfRule>
  </conditionalFormatting>
  <conditionalFormatting sqref="AC60">
    <cfRule type="iconSet" priority="225">
      <iconSet>
        <cfvo type="percent" val="0"/>
        <cfvo type="num" val="80"/>
        <cfvo type="num" val="90"/>
      </iconSet>
    </cfRule>
    <cfRule type="iconSet" priority="226">
      <iconSet>
        <cfvo type="percent" val="0"/>
        <cfvo type="percent" val="80"/>
        <cfvo type="percent" val="90"/>
      </iconSet>
    </cfRule>
    <cfRule type="iconSet" priority="227">
      <iconSet>
        <cfvo type="percent" val="0"/>
        <cfvo type="num" val="80"/>
        <cfvo type="num" val="90"/>
      </iconSet>
    </cfRule>
  </conditionalFormatting>
  <conditionalFormatting sqref="AD60">
    <cfRule type="iconSet" priority="221">
      <iconSet>
        <cfvo type="percent" val="0"/>
        <cfvo type="num" val="80"/>
        <cfvo type="num" val="90"/>
      </iconSet>
    </cfRule>
    <cfRule type="iconSet" priority="222">
      <iconSet>
        <cfvo type="percent" val="0"/>
        <cfvo type="percent" val="80"/>
        <cfvo type="percent" val="90"/>
      </iconSet>
    </cfRule>
    <cfRule type="iconSet" priority="223">
      <iconSet>
        <cfvo type="percent" val="0"/>
        <cfvo type="num" val="80"/>
        <cfvo type="num" val="90"/>
      </iconSet>
    </cfRule>
  </conditionalFormatting>
  <conditionalFormatting sqref="AD61">
    <cfRule type="iconSet" priority="220">
      <iconSet>
        <cfvo type="percent" val="0"/>
        <cfvo type="num" val="80"/>
        <cfvo type="num" val="90"/>
      </iconSet>
    </cfRule>
  </conditionalFormatting>
  <conditionalFormatting sqref="AC61">
    <cfRule type="iconSet" priority="216">
      <iconSet>
        <cfvo type="percent" val="0"/>
        <cfvo type="num" val="80"/>
        <cfvo type="num" val="90"/>
      </iconSet>
    </cfRule>
    <cfRule type="iconSet" priority="217">
      <iconSet>
        <cfvo type="percent" val="0"/>
        <cfvo type="percent" val="80"/>
        <cfvo type="percent" val="90"/>
      </iconSet>
    </cfRule>
    <cfRule type="iconSet" priority="218">
      <iconSet>
        <cfvo type="percent" val="0"/>
        <cfvo type="num" val="80"/>
        <cfvo type="num" val="90"/>
      </iconSet>
    </cfRule>
  </conditionalFormatting>
  <conditionalFormatting sqref="S62">
    <cfRule type="iconSet" priority="215">
      <iconSet>
        <cfvo type="percent" val="0"/>
        <cfvo type="num" val="80"/>
        <cfvo type="num" val="90"/>
      </iconSet>
    </cfRule>
  </conditionalFormatting>
  <conditionalFormatting sqref="AC62">
    <cfRule type="iconSet" priority="211">
      <iconSet>
        <cfvo type="percent" val="0"/>
        <cfvo type="num" val="80"/>
        <cfvo type="num" val="90"/>
      </iconSet>
    </cfRule>
    <cfRule type="iconSet" priority="212">
      <iconSet>
        <cfvo type="percent" val="0"/>
        <cfvo type="percent" val="80"/>
        <cfvo type="percent" val="90"/>
      </iconSet>
    </cfRule>
    <cfRule type="iconSet" priority="213">
      <iconSet>
        <cfvo type="percent" val="0"/>
        <cfvo type="num" val="80"/>
        <cfvo type="num" val="90"/>
      </iconSet>
    </cfRule>
  </conditionalFormatting>
  <conditionalFormatting sqref="AD62">
    <cfRule type="iconSet" priority="210">
      <iconSet>
        <cfvo type="percent" val="0"/>
        <cfvo type="num" val="80"/>
        <cfvo type="num" val="90"/>
      </iconSet>
    </cfRule>
  </conditionalFormatting>
  <conditionalFormatting sqref="AE66">
    <cfRule type="iconSet" priority="206">
      <iconSet>
        <cfvo type="percent" val="0"/>
        <cfvo type="num" val="80"/>
        <cfvo type="num" val="90"/>
      </iconSet>
    </cfRule>
    <cfRule type="iconSet" priority="207">
      <iconSet>
        <cfvo type="percent" val="0"/>
        <cfvo type="percent" val="80"/>
        <cfvo type="percent" val="90"/>
      </iconSet>
    </cfRule>
    <cfRule type="iconSet" priority="208">
      <iconSet>
        <cfvo type="percent" val="0"/>
        <cfvo type="num" val="80"/>
        <cfvo type="num" val="90"/>
      </iconSet>
    </cfRule>
  </conditionalFormatting>
  <conditionalFormatting sqref="AE66:AE67">
    <cfRule type="iconSet" priority="205">
      <iconSet>
        <cfvo type="percent" val="0"/>
        <cfvo type="num" val="0"/>
        <cfvo type="num" val="45"/>
      </iconSet>
    </cfRule>
  </conditionalFormatting>
  <conditionalFormatting sqref="AF66">
    <cfRule type="iconSet" priority="201">
      <iconSet>
        <cfvo type="percent" val="0"/>
        <cfvo type="num" val="80"/>
        <cfvo type="num" val="90"/>
      </iconSet>
    </cfRule>
    <cfRule type="iconSet" priority="202">
      <iconSet>
        <cfvo type="percent" val="0"/>
        <cfvo type="percent" val="80"/>
        <cfvo type="percent" val="90"/>
      </iconSet>
    </cfRule>
    <cfRule type="iconSet" priority="203">
      <iconSet>
        <cfvo type="percent" val="0"/>
        <cfvo type="num" val="80"/>
        <cfvo type="num" val="90"/>
      </iconSet>
    </cfRule>
  </conditionalFormatting>
  <conditionalFormatting sqref="AE70">
    <cfRule type="iconSet" priority="197">
      <iconSet>
        <cfvo type="percent" val="0"/>
        <cfvo type="num" val="80"/>
        <cfvo type="num" val="90"/>
      </iconSet>
    </cfRule>
    <cfRule type="iconSet" priority="198">
      <iconSet>
        <cfvo type="percent" val="0"/>
        <cfvo type="percent" val="80"/>
        <cfvo type="percent" val="90"/>
      </iconSet>
    </cfRule>
    <cfRule type="iconSet" priority="199">
      <iconSet>
        <cfvo type="percent" val="0"/>
        <cfvo type="num" val="80"/>
        <cfvo type="num" val="90"/>
      </iconSet>
    </cfRule>
  </conditionalFormatting>
  <conditionalFormatting sqref="AE70:AE71">
    <cfRule type="iconSet" priority="196">
      <iconSet>
        <cfvo type="percent" val="0"/>
        <cfvo type="num" val="0"/>
        <cfvo type="num" val="45"/>
      </iconSet>
    </cfRule>
  </conditionalFormatting>
  <conditionalFormatting sqref="AF70">
    <cfRule type="iconSet" priority="192">
      <iconSet>
        <cfvo type="percent" val="0"/>
        <cfvo type="num" val="80"/>
        <cfvo type="num" val="90"/>
      </iconSet>
    </cfRule>
    <cfRule type="iconSet" priority="193">
      <iconSet>
        <cfvo type="percent" val="0"/>
        <cfvo type="percent" val="80"/>
        <cfvo type="percent" val="90"/>
      </iconSet>
    </cfRule>
    <cfRule type="iconSet" priority="194">
      <iconSet>
        <cfvo type="percent" val="0"/>
        <cfvo type="num" val="80"/>
        <cfvo type="num" val="90"/>
      </iconSet>
    </cfRule>
  </conditionalFormatting>
  <conditionalFormatting sqref="M75">
    <cfRule type="iconSet" priority="188">
      <iconSet>
        <cfvo type="percent" val="0"/>
        <cfvo type="num" val="80"/>
        <cfvo type="num" val="90"/>
      </iconSet>
    </cfRule>
    <cfRule type="iconSet" priority="189">
      <iconSet>
        <cfvo type="percent" val="0"/>
        <cfvo type="percent" val="80"/>
        <cfvo type="percent" val="90"/>
      </iconSet>
    </cfRule>
    <cfRule type="iconSet" priority="190">
      <iconSet>
        <cfvo type="percent" val="0"/>
        <cfvo type="num" val="80"/>
        <cfvo type="num" val="90"/>
      </iconSet>
    </cfRule>
  </conditionalFormatting>
  <conditionalFormatting sqref="M75">
    <cfRule type="iconSet" priority="187">
      <iconSet>
        <cfvo type="percent" val="0"/>
        <cfvo type="num" val="0"/>
        <cfvo type="num" val="80"/>
      </iconSet>
    </cfRule>
  </conditionalFormatting>
  <conditionalFormatting sqref="AF75">
    <cfRule type="iconSet" priority="183">
      <iconSet>
        <cfvo type="percent" val="0"/>
        <cfvo type="num" val="80"/>
        <cfvo type="num" val="90"/>
      </iconSet>
    </cfRule>
    <cfRule type="iconSet" priority="184">
      <iconSet>
        <cfvo type="percent" val="0"/>
        <cfvo type="percent" val="80"/>
        <cfvo type="percent" val="90"/>
      </iconSet>
    </cfRule>
    <cfRule type="iconSet" priority="185">
      <iconSet>
        <cfvo type="percent" val="0"/>
        <cfvo type="num" val="80"/>
        <cfvo type="num" val="90"/>
      </iconSet>
    </cfRule>
  </conditionalFormatting>
  <conditionalFormatting sqref="AC75">
    <cfRule type="iconSet" priority="179">
      <iconSet>
        <cfvo type="percent" val="0"/>
        <cfvo type="num" val="80"/>
        <cfvo type="num" val="90"/>
      </iconSet>
    </cfRule>
    <cfRule type="iconSet" priority="180">
      <iconSet>
        <cfvo type="percent" val="0"/>
        <cfvo type="percent" val="80"/>
        <cfvo type="percent" val="90"/>
      </iconSet>
    </cfRule>
    <cfRule type="iconSet" priority="181">
      <iconSet>
        <cfvo type="percent" val="0"/>
        <cfvo type="num" val="80"/>
        <cfvo type="num" val="90"/>
      </iconSet>
    </cfRule>
  </conditionalFormatting>
  <conditionalFormatting sqref="AC75">
    <cfRule type="iconSet" priority="178">
      <iconSet>
        <cfvo type="percent" val="0"/>
        <cfvo type="num" val="0"/>
        <cfvo type="num" val="80"/>
      </iconSet>
    </cfRule>
  </conditionalFormatting>
  <conditionalFormatting sqref="AE75">
    <cfRule type="iconSet" priority="174">
      <iconSet>
        <cfvo type="percent" val="0"/>
        <cfvo type="num" val="80"/>
        <cfvo type="num" val="90"/>
      </iconSet>
    </cfRule>
    <cfRule type="iconSet" priority="175">
      <iconSet>
        <cfvo type="percent" val="0"/>
        <cfvo type="percent" val="80"/>
        <cfvo type="percent" val="90"/>
      </iconSet>
    </cfRule>
    <cfRule type="iconSet" priority="176">
      <iconSet>
        <cfvo type="percent" val="0"/>
        <cfvo type="num" val="80"/>
        <cfvo type="num" val="90"/>
      </iconSet>
    </cfRule>
  </conditionalFormatting>
  <conditionalFormatting sqref="AE75">
    <cfRule type="iconSet" priority="173">
      <iconSet>
        <cfvo type="percent" val="0"/>
        <cfvo type="num" val="0"/>
        <cfvo type="num" val="80"/>
      </iconSet>
    </cfRule>
  </conditionalFormatting>
  <conditionalFormatting sqref="AD79">
    <cfRule type="iconSet" priority="169">
      <iconSet>
        <cfvo type="percent" val="0"/>
        <cfvo type="num" val="80"/>
        <cfvo type="num" val="90"/>
      </iconSet>
    </cfRule>
    <cfRule type="iconSet" priority="170">
      <iconSet>
        <cfvo type="percent" val="0"/>
        <cfvo type="percent" val="80"/>
        <cfvo type="percent" val="90"/>
      </iconSet>
    </cfRule>
    <cfRule type="iconSet" priority="171">
      <iconSet>
        <cfvo type="percent" val="0"/>
        <cfvo type="num" val="80"/>
        <cfvo type="num" val="90"/>
      </iconSet>
    </cfRule>
  </conditionalFormatting>
  <conditionalFormatting sqref="AF79">
    <cfRule type="iconSet" priority="165">
      <iconSet>
        <cfvo type="percent" val="0"/>
        <cfvo type="num" val="80"/>
        <cfvo type="num" val="90"/>
      </iconSet>
    </cfRule>
    <cfRule type="iconSet" priority="166">
      <iconSet>
        <cfvo type="percent" val="0"/>
        <cfvo type="percent" val="80"/>
        <cfvo type="percent" val="90"/>
      </iconSet>
    </cfRule>
    <cfRule type="iconSet" priority="167">
      <iconSet>
        <cfvo type="percent" val="0"/>
        <cfvo type="num" val="80"/>
        <cfvo type="num" val="90"/>
      </iconSet>
    </cfRule>
  </conditionalFormatting>
  <conditionalFormatting sqref="AK92 AK94 AK96">
    <cfRule type="iconSet" priority="161">
      <iconSet>
        <cfvo type="percent" val="0"/>
        <cfvo type="num" val="80"/>
        <cfvo type="num" val="90"/>
      </iconSet>
    </cfRule>
    <cfRule type="iconSet" priority="162">
      <iconSet>
        <cfvo type="percent" val="0"/>
        <cfvo type="percent" val="80"/>
        <cfvo type="percent" val="90"/>
      </iconSet>
    </cfRule>
    <cfRule type="iconSet" priority="163">
      <iconSet>
        <cfvo type="percent" val="0"/>
        <cfvo type="num" val="80"/>
        <cfvo type="num" val="90"/>
      </iconSet>
    </cfRule>
  </conditionalFormatting>
  <conditionalFormatting sqref="AD123">
    <cfRule type="iconSet" priority="160">
      <iconSet>
        <cfvo type="percent" val="0"/>
        <cfvo type="num" val="60"/>
        <cfvo type="num" val="85" gte="0"/>
      </iconSet>
    </cfRule>
  </conditionalFormatting>
  <conditionalFormatting sqref="AD124">
    <cfRule type="iconSet" priority="159">
      <iconSet>
        <cfvo type="percent" val="0"/>
        <cfvo type="num" val="60"/>
        <cfvo type="num" val="85" gte="0"/>
      </iconSet>
    </cfRule>
  </conditionalFormatting>
  <conditionalFormatting sqref="M125">
    <cfRule type="iconSet" priority="158">
      <iconSet>
        <cfvo type="percent" val="0"/>
        <cfvo type="num" val="60"/>
        <cfvo type="num" val="95"/>
      </iconSet>
    </cfRule>
  </conditionalFormatting>
  <conditionalFormatting sqref="AJ19">
    <cfRule type="iconSet" priority="154">
      <iconSet>
        <cfvo type="percent" val="0"/>
        <cfvo type="num" val="80"/>
        <cfvo type="num" val="90"/>
      </iconSet>
    </cfRule>
    <cfRule type="iconSet" priority="155">
      <iconSet>
        <cfvo type="percent" val="0"/>
        <cfvo type="percent" val="80"/>
        <cfvo type="percent" val="90"/>
      </iconSet>
    </cfRule>
    <cfRule type="iconSet" priority="156">
      <iconSet>
        <cfvo type="percent" val="0"/>
        <cfvo type="num" val="80"/>
        <cfvo type="num" val="90"/>
      </iconSet>
    </cfRule>
  </conditionalFormatting>
  <conditionalFormatting sqref="AJ21">
    <cfRule type="iconSet" priority="150">
      <iconSet>
        <cfvo type="percent" val="0"/>
        <cfvo type="num" val="80"/>
        <cfvo type="num" val="90"/>
      </iconSet>
    </cfRule>
    <cfRule type="iconSet" priority="151">
      <iconSet>
        <cfvo type="percent" val="0"/>
        <cfvo type="percent" val="80"/>
        <cfvo type="percent" val="90"/>
      </iconSet>
    </cfRule>
    <cfRule type="iconSet" priority="152">
      <iconSet>
        <cfvo type="percent" val="0"/>
        <cfvo type="num" val="80"/>
        <cfvo type="num" val="90"/>
      </iconSet>
    </cfRule>
  </conditionalFormatting>
  <conditionalFormatting sqref="AK21">
    <cfRule type="iconSet" priority="146">
      <iconSet>
        <cfvo type="percent" val="0"/>
        <cfvo type="num" val="80"/>
        <cfvo type="num" val="90"/>
      </iconSet>
    </cfRule>
    <cfRule type="iconSet" priority="147">
      <iconSet>
        <cfvo type="percent" val="0"/>
        <cfvo type="percent" val="80"/>
        <cfvo type="percent" val="90"/>
      </iconSet>
    </cfRule>
    <cfRule type="iconSet" priority="148">
      <iconSet>
        <cfvo type="percent" val="0"/>
        <cfvo type="num" val="80"/>
        <cfvo type="num" val="90"/>
      </iconSet>
    </cfRule>
  </conditionalFormatting>
  <conditionalFormatting sqref="AJ23">
    <cfRule type="iconSet" priority="142">
      <iconSet>
        <cfvo type="percent" val="0"/>
        <cfvo type="num" val="80"/>
        <cfvo type="num" val="90"/>
      </iconSet>
    </cfRule>
    <cfRule type="iconSet" priority="143">
      <iconSet>
        <cfvo type="percent" val="0"/>
        <cfvo type="percent" val="80"/>
        <cfvo type="percent" val="90"/>
      </iconSet>
    </cfRule>
    <cfRule type="iconSet" priority="144">
      <iconSet>
        <cfvo type="percent" val="0"/>
        <cfvo type="num" val="80"/>
        <cfvo type="num" val="90"/>
      </iconSet>
    </cfRule>
  </conditionalFormatting>
  <conditionalFormatting sqref="AK23">
    <cfRule type="iconSet" priority="138">
      <iconSet>
        <cfvo type="percent" val="0"/>
        <cfvo type="num" val="80"/>
        <cfvo type="num" val="90"/>
      </iconSet>
    </cfRule>
    <cfRule type="iconSet" priority="139">
      <iconSet>
        <cfvo type="percent" val="0"/>
        <cfvo type="percent" val="80"/>
        <cfvo type="percent" val="90"/>
      </iconSet>
    </cfRule>
    <cfRule type="iconSet" priority="140">
      <iconSet>
        <cfvo type="percent" val="0"/>
        <cfvo type="num" val="80"/>
        <cfvo type="num" val="90"/>
      </iconSet>
    </cfRule>
  </conditionalFormatting>
  <conditionalFormatting sqref="AJ38">
    <cfRule type="iconSet" priority="134">
      <iconSet>
        <cfvo type="percent" val="0"/>
        <cfvo type="num" val="80"/>
        <cfvo type="num" val="90"/>
      </iconSet>
    </cfRule>
    <cfRule type="iconSet" priority="135">
      <iconSet>
        <cfvo type="percent" val="0"/>
        <cfvo type="percent" val="80"/>
        <cfvo type="percent" val="90"/>
      </iconSet>
    </cfRule>
    <cfRule type="iconSet" priority="136">
      <iconSet>
        <cfvo type="percent" val="0"/>
        <cfvo type="num" val="80"/>
        <cfvo type="num" val="90"/>
      </iconSet>
    </cfRule>
  </conditionalFormatting>
  <conditionalFormatting sqref="AJ91">
    <cfRule type="iconSet" priority="130">
      <iconSet>
        <cfvo type="percent" val="0"/>
        <cfvo type="num" val="80"/>
        <cfvo type="num" val="90"/>
      </iconSet>
    </cfRule>
    <cfRule type="iconSet" priority="131">
      <iconSet>
        <cfvo type="percent" val="0"/>
        <cfvo type="percent" val="80"/>
        <cfvo type="percent" val="90"/>
      </iconSet>
    </cfRule>
    <cfRule type="iconSet" priority="132">
      <iconSet>
        <cfvo type="percent" val="0"/>
        <cfvo type="num" val="80"/>
        <cfvo type="num" val="90"/>
      </iconSet>
    </cfRule>
  </conditionalFormatting>
  <conditionalFormatting sqref="AJ94">
    <cfRule type="iconSet" priority="126">
      <iconSet>
        <cfvo type="percent" val="0"/>
        <cfvo type="num" val="80"/>
        <cfvo type="num" val="90"/>
      </iconSet>
    </cfRule>
    <cfRule type="iconSet" priority="127">
      <iconSet>
        <cfvo type="percent" val="0"/>
        <cfvo type="percent" val="80"/>
        <cfvo type="percent" val="90"/>
      </iconSet>
    </cfRule>
    <cfRule type="iconSet" priority="128">
      <iconSet>
        <cfvo type="percent" val="0"/>
        <cfvo type="num" val="80"/>
        <cfvo type="num" val="90"/>
      </iconSet>
    </cfRule>
  </conditionalFormatting>
  <conditionalFormatting sqref="S92">
    <cfRule type="iconSet" priority="121">
      <iconSet reverse="1">
        <cfvo type="percent" val="0"/>
        <cfvo type="num" val="100" gte="0"/>
        <cfvo type="num" val="101" gte="0"/>
      </iconSet>
    </cfRule>
  </conditionalFormatting>
  <conditionalFormatting sqref="V92">
    <cfRule type="iconSet" priority="120">
      <iconSet reverse="1">
        <cfvo type="percent" val="0"/>
        <cfvo type="num" val="100" gte="0"/>
        <cfvo type="num" val="101" gte="0"/>
      </iconSet>
    </cfRule>
  </conditionalFormatting>
  <conditionalFormatting sqref="AD91">
    <cfRule type="iconSet" priority="116">
      <iconSet>
        <cfvo type="percent" val="0"/>
        <cfvo type="num" val="80"/>
        <cfvo type="num" val="90"/>
      </iconSet>
    </cfRule>
    <cfRule type="iconSet" priority="117">
      <iconSet>
        <cfvo type="percent" val="0"/>
        <cfvo type="percent" val="80"/>
        <cfvo type="percent" val="90"/>
      </iconSet>
    </cfRule>
    <cfRule type="iconSet" priority="118">
      <iconSet>
        <cfvo type="percent" val="0"/>
        <cfvo type="num" val="80"/>
        <cfvo type="num" val="90"/>
      </iconSet>
    </cfRule>
  </conditionalFormatting>
  <conditionalFormatting sqref="AC91">
    <cfRule type="iconSet" priority="112">
      <iconSet>
        <cfvo type="percent" val="0"/>
        <cfvo type="num" val="80"/>
        <cfvo type="num" val="90"/>
      </iconSet>
    </cfRule>
    <cfRule type="iconSet" priority="113">
      <iconSet>
        <cfvo type="percent" val="0"/>
        <cfvo type="percent" val="80"/>
        <cfvo type="percent" val="90"/>
      </iconSet>
    </cfRule>
    <cfRule type="iconSet" priority="114">
      <iconSet>
        <cfvo type="percent" val="0"/>
        <cfvo type="num" val="80"/>
        <cfvo type="num" val="90"/>
      </iconSet>
    </cfRule>
  </conditionalFormatting>
  <conditionalFormatting sqref="AE96">
    <cfRule type="iconSet" priority="111">
      <iconSet>
        <cfvo type="percent" val="0"/>
        <cfvo type="num" val="60"/>
        <cfvo type="num" val="85" gte="0"/>
      </iconSet>
    </cfRule>
  </conditionalFormatting>
  <conditionalFormatting sqref="AE96">
    <cfRule type="iconSet" priority="104">
      <iconSet reverse="1">
        <cfvo type="percent" val="0"/>
        <cfvo type="num" val="0"/>
        <cfvo type="num" val="0"/>
      </iconSet>
    </cfRule>
    <cfRule type="iconSet" priority="105">
      <iconSet>
        <cfvo type="percent" val="0"/>
        <cfvo type="num" val="-280"/>
        <cfvo type="num" val="-270"/>
      </iconSet>
    </cfRule>
    <cfRule type="iconSet" priority="106">
      <iconSet>
        <cfvo type="percent" val="0"/>
        <cfvo type="num" val="-300"/>
        <cfvo type="num" val="0"/>
      </iconSet>
    </cfRule>
    <cfRule type="iconSet" priority="107">
      <iconSet>
        <cfvo type="percent" val="0"/>
        <cfvo type="num" val="-500"/>
        <cfvo type="num" val="-400"/>
      </iconSet>
    </cfRule>
    <cfRule type="iconSet" priority="108">
      <iconSet>
        <cfvo type="percent" val="0"/>
        <cfvo type="num" val="-100"/>
        <cfvo type="num" val="-10"/>
      </iconSet>
    </cfRule>
    <cfRule type="iconSet" priority="109">
      <iconSet>
        <cfvo type="percent" val="0"/>
        <cfvo type="num" val="-500"/>
        <cfvo type="num" val="-100"/>
      </iconSet>
    </cfRule>
    <cfRule type="iconSet" priority="110">
      <iconSet>
        <cfvo type="percent" val="0"/>
        <cfvo type="num" val="-3"/>
        <cfvo type="num" val="-1"/>
      </iconSet>
    </cfRule>
  </conditionalFormatting>
  <conditionalFormatting sqref="AC63">
    <cfRule type="iconSet" priority="103">
      <iconSet>
        <cfvo type="percent" val="0"/>
        <cfvo type="num" val="60"/>
        <cfvo type="num" val="80"/>
      </iconSet>
    </cfRule>
  </conditionalFormatting>
  <conditionalFormatting sqref="AD64">
    <cfRule type="iconSet" priority="99">
      <iconSet>
        <cfvo type="percent" val="0"/>
        <cfvo type="num" val="80"/>
        <cfvo type="num" val="90"/>
      </iconSet>
    </cfRule>
    <cfRule type="iconSet" priority="100">
      <iconSet>
        <cfvo type="percent" val="0"/>
        <cfvo type="percent" val="80"/>
        <cfvo type="percent" val="90"/>
      </iconSet>
    </cfRule>
    <cfRule type="iconSet" priority="101">
      <iconSet>
        <cfvo type="percent" val="0"/>
        <cfvo type="num" val="80"/>
        <cfvo type="num" val="90"/>
      </iconSet>
    </cfRule>
  </conditionalFormatting>
  <conditionalFormatting sqref="AD66">
    <cfRule type="iconSet" priority="95">
      <iconSet>
        <cfvo type="percent" val="0"/>
        <cfvo type="num" val="80"/>
        <cfvo type="num" val="90"/>
      </iconSet>
    </cfRule>
    <cfRule type="iconSet" priority="96">
      <iconSet>
        <cfvo type="percent" val="0"/>
        <cfvo type="percent" val="80"/>
        <cfvo type="percent" val="90"/>
      </iconSet>
    </cfRule>
    <cfRule type="iconSet" priority="97">
      <iconSet>
        <cfvo type="percent" val="0"/>
        <cfvo type="num" val="80"/>
        <cfvo type="num" val="90"/>
      </iconSet>
    </cfRule>
  </conditionalFormatting>
  <conditionalFormatting sqref="AC64">
    <cfRule type="iconSet" priority="91">
      <iconSet>
        <cfvo type="percent" val="0"/>
        <cfvo type="num" val="80"/>
        <cfvo type="num" val="90"/>
      </iconSet>
    </cfRule>
    <cfRule type="iconSet" priority="92">
      <iconSet>
        <cfvo type="percent" val="0"/>
        <cfvo type="percent" val="80"/>
        <cfvo type="percent" val="90"/>
      </iconSet>
    </cfRule>
    <cfRule type="iconSet" priority="93">
      <iconSet>
        <cfvo type="percent" val="0"/>
        <cfvo type="num" val="80"/>
        <cfvo type="num" val="90"/>
      </iconSet>
    </cfRule>
  </conditionalFormatting>
  <conditionalFormatting sqref="AC64:AC65">
    <cfRule type="iconSet" priority="90">
      <iconSet>
        <cfvo type="percent" val="0"/>
        <cfvo type="num" val="0"/>
        <cfvo type="num" val="45"/>
      </iconSet>
    </cfRule>
  </conditionalFormatting>
  <conditionalFormatting sqref="AC66">
    <cfRule type="iconSet" priority="86">
      <iconSet>
        <cfvo type="percent" val="0"/>
        <cfvo type="num" val="80"/>
        <cfvo type="num" val="90"/>
      </iconSet>
    </cfRule>
    <cfRule type="iconSet" priority="87">
      <iconSet>
        <cfvo type="percent" val="0"/>
        <cfvo type="percent" val="80"/>
        <cfvo type="percent" val="90"/>
      </iconSet>
    </cfRule>
    <cfRule type="iconSet" priority="88">
      <iconSet>
        <cfvo type="percent" val="0"/>
        <cfvo type="num" val="80"/>
        <cfvo type="num" val="90"/>
      </iconSet>
    </cfRule>
  </conditionalFormatting>
  <conditionalFormatting sqref="AC66:AC67">
    <cfRule type="iconSet" priority="85">
      <iconSet>
        <cfvo type="percent" val="0"/>
        <cfvo type="num" val="0"/>
        <cfvo type="num" val="45"/>
      </iconSet>
    </cfRule>
  </conditionalFormatting>
  <conditionalFormatting sqref="V122">
    <cfRule type="iconSet" priority="84">
      <iconSet>
        <cfvo type="percent" val="0"/>
        <cfvo type="num" val="60"/>
        <cfvo type="num" val="80"/>
      </iconSet>
    </cfRule>
  </conditionalFormatting>
  <conditionalFormatting sqref="M122">
    <cfRule type="iconSet" priority="83">
      <iconSet>
        <cfvo type="percent" val="0"/>
        <cfvo type="num" val="60"/>
        <cfvo type="num" val="80"/>
      </iconSet>
    </cfRule>
  </conditionalFormatting>
  <conditionalFormatting sqref="S122">
    <cfRule type="iconSet" priority="82">
      <iconSet>
        <cfvo type="percent" val="0"/>
        <cfvo type="num" val="60"/>
        <cfvo type="num" val="95"/>
      </iconSet>
    </cfRule>
  </conditionalFormatting>
  <conditionalFormatting sqref="P122">
    <cfRule type="iconSet" priority="81">
      <iconSet>
        <cfvo type="percent" val="0"/>
        <cfvo type="num" val="60"/>
        <cfvo type="num" val="80"/>
      </iconSet>
    </cfRule>
  </conditionalFormatting>
  <conditionalFormatting sqref="AD68">
    <cfRule type="iconSet" priority="72">
      <iconSet>
        <cfvo type="percent" val="0"/>
        <cfvo type="num" val="80"/>
        <cfvo type="num" val="90"/>
      </iconSet>
    </cfRule>
    <cfRule type="iconSet" priority="73">
      <iconSet>
        <cfvo type="percent" val="0"/>
        <cfvo type="percent" val="80"/>
        <cfvo type="percent" val="90"/>
      </iconSet>
    </cfRule>
    <cfRule type="iconSet" priority="74">
      <iconSet>
        <cfvo type="percent" val="0"/>
        <cfvo type="num" val="80"/>
        <cfvo type="num" val="90"/>
      </iconSet>
    </cfRule>
  </conditionalFormatting>
  <conditionalFormatting sqref="AE68">
    <cfRule type="iconSet" priority="68">
      <iconSet>
        <cfvo type="percent" val="0"/>
        <cfvo type="num" val="80"/>
        <cfvo type="num" val="90"/>
      </iconSet>
    </cfRule>
    <cfRule type="iconSet" priority="69">
      <iconSet>
        <cfvo type="percent" val="0"/>
        <cfvo type="percent" val="80"/>
        <cfvo type="percent" val="90"/>
      </iconSet>
    </cfRule>
    <cfRule type="iconSet" priority="70">
      <iconSet>
        <cfvo type="percent" val="0"/>
        <cfvo type="num" val="80"/>
        <cfvo type="num" val="90"/>
      </iconSet>
    </cfRule>
  </conditionalFormatting>
  <conditionalFormatting sqref="AE68:AE69">
    <cfRule type="iconSet" priority="67">
      <iconSet>
        <cfvo type="percent" val="0"/>
        <cfvo type="num" val="0"/>
        <cfvo type="num" val="45"/>
      </iconSet>
    </cfRule>
  </conditionalFormatting>
  <conditionalFormatting sqref="AF68">
    <cfRule type="iconSet" priority="63">
      <iconSet>
        <cfvo type="percent" val="0"/>
        <cfvo type="num" val="80"/>
        <cfvo type="num" val="90"/>
      </iconSet>
    </cfRule>
    <cfRule type="iconSet" priority="64">
      <iconSet>
        <cfvo type="percent" val="0"/>
        <cfvo type="percent" val="80"/>
        <cfvo type="percent" val="90"/>
      </iconSet>
    </cfRule>
    <cfRule type="iconSet" priority="65">
      <iconSet>
        <cfvo type="percent" val="0"/>
        <cfvo type="num" val="80"/>
        <cfvo type="num" val="90"/>
      </iconSet>
    </cfRule>
  </conditionalFormatting>
  <conditionalFormatting sqref="AC68">
    <cfRule type="iconSet" priority="49">
      <iconSet>
        <cfvo type="percent" val="0"/>
        <cfvo type="num" val="80"/>
        <cfvo type="num" val="90"/>
      </iconSet>
    </cfRule>
    <cfRule type="iconSet" priority="50">
      <iconSet>
        <cfvo type="percent" val="0"/>
        <cfvo type="percent" val="80"/>
        <cfvo type="percent" val="90"/>
      </iconSet>
    </cfRule>
    <cfRule type="iconSet" priority="51">
      <iconSet>
        <cfvo type="percent" val="0"/>
        <cfvo type="num" val="80"/>
        <cfvo type="num" val="90"/>
      </iconSet>
    </cfRule>
  </conditionalFormatting>
  <conditionalFormatting sqref="AC68:AC69">
    <cfRule type="iconSet" priority="48">
      <iconSet>
        <cfvo type="percent" val="0"/>
        <cfvo type="num" val="0"/>
        <cfvo type="num" val="45"/>
      </iconSet>
    </cfRule>
  </conditionalFormatting>
  <conditionalFormatting sqref="M68">
    <cfRule type="iconSet" priority="42">
      <iconSet>
        <cfvo type="percent" val="0"/>
        <cfvo type="num" val="80"/>
        <cfvo type="num" val="90"/>
      </iconSet>
    </cfRule>
    <cfRule type="iconSet" priority="43">
      <iconSet>
        <cfvo type="percent" val="0"/>
        <cfvo type="percent" val="80"/>
        <cfvo type="percent" val="90"/>
      </iconSet>
    </cfRule>
    <cfRule type="iconSet" priority="44">
      <iconSet>
        <cfvo type="percent" val="0"/>
        <cfvo type="num" val="80"/>
        <cfvo type="num" val="90"/>
      </iconSet>
    </cfRule>
  </conditionalFormatting>
  <conditionalFormatting sqref="M68:X69">
    <cfRule type="iconSet" priority="41">
      <iconSet>
        <cfvo type="percent" val="0"/>
        <cfvo type="num" val="0"/>
        <cfvo type="num" val="40"/>
      </iconSet>
    </cfRule>
  </conditionalFormatting>
  <conditionalFormatting sqref="AC113 AA113">
    <cfRule type="iconSet" priority="13">
      <iconSet>
        <cfvo type="percent" val="0"/>
        <cfvo type="num" val="80"/>
        <cfvo type="num" val="90"/>
      </iconSet>
    </cfRule>
    <cfRule type="iconSet" priority="14">
      <iconSet>
        <cfvo type="percent" val="0"/>
        <cfvo type="percent" val="80"/>
        <cfvo type="percent" val="90"/>
      </iconSet>
    </cfRule>
    <cfRule type="iconSet" priority="15">
      <iconSet>
        <cfvo type="percent" val="0"/>
        <cfvo type="num" val="80"/>
        <cfvo type="num" val="90"/>
      </iconSet>
    </cfRule>
  </conditionalFormatting>
  <conditionalFormatting sqref="AD113">
    <cfRule type="iconSet" priority="16">
      <iconSet>
        <cfvo type="percent" val="0"/>
        <cfvo type="num" val="80"/>
        <cfvo type="num" val="90"/>
      </iconSet>
    </cfRule>
    <cfRule type="iconSet" priority="17">
      <iconSet>
        <cfvo type="percent" val="0"/>
        <cfvo type="percent" val="80"/>
        <cfvo type="percent" val="90"/>
      </iconSet>
    </cfRule>
    <cfRule type="iconSet" priority="18">
      <iconSet>
        <cfvo type="percent" val="0"/>
        <cfvo type="num" val="80"/>
        <cfvo type="num" val="90"/>
      </iconSet>
    </cfRule>
  </conditionalFormatting>
  <conditionalFormatting sqref="Z113">
    <cfRule type="iconSet" priority="12">
      <iconSet>
        <cfvo type="percent" val="0"/>
        <cfvo type="num" val="60"/>
        <cfvo type="num" val="85" gte="0"/>
      </iconSet>
    </cfRule>
  </conditionalFormatting>
  <conditionalFormatting sqref="Y113">
    <cfRule type="iconSet" priority="11">
      <iconSet>
        <cfvo type="percent" val="0"/>
        <cfvo type="num" val="60"/>
        <cfvo type="num" val="80"/>
      </iconSet>
    </cfRule>
  </conditionalFormatting>
  <conditionalFormatting sqref="AE113">
    <cfRule type="iconSet" priority="10">
      <iconSet>
        <cfvo type="percent" val="0"/>
        <cfvo type="num" val="60"/>
        <cfvo type="num" val="80"/>
      </iconSet>
    </cfRule>
  </conditionalFormatting>
  <conditionalFormatting sqref="M113">
    <cfRule type="iconSet" priority="9">
      <iconSet>
        <cfvo type="percent" val="0"/>
        <cfvo type="num" val="80"/>
        <cfvo type="num" val="90"/>
      </iconSet>
    </cfRule>
  </conditionalFormatting>
  <conditionalFormatting sqref="AB113">
    <cfRule type="iconSet" priority="8">
      <iconSet>
        <cfvo type="percent" val="0"/>
        <cfvo type="num" val="60"/>
        <cfvo type="num" val="85" gte="0"/>
      </iconSet>
    </cfRule>
  </conditionalFormatting>
  <conditionalFormatting sqref="AG113">
    <cfRule type="iconSet" priority="4">
      <iconSet>
        <cfvo type="percent" val="0"/>
        <cfvo type="num" val="80"/>
        <cfvo type="num" val="90"/>
      </iconSet>
    </cfRule>
    <cfRule type="iconSet" priority="5">
      <iconSet>
        <cfvo type="percent" val="0"/>
        <cfvo type="percent" val="80"/>
        <cfvo type="percent" val="90"/>
      </iconSet>
    </cfRule>
    <cfRule type="iconSet" priority="6">
      <iconSet>
        <cfvo type="percent" val="0"/>
        <cfvo type="num" val="80"/>
        <cfvo type="num" val="90"/>
      </iconSet>
    </cfRule>
  </conditionalFormatting>
  <conditionalFormatting sqref="AF113">
    <cfRule type="iconSet" priority="3">
      <iconSet>
        <cfvo type="percent" val="0"/>
        <cfvo type="num" val="60"/>
        <cfvo type="num" val="85" gte="0"/>
      </iconSet>
    </cfRule>
  </conditionalFormatting>
  <conditionalFormatting sqref="M126">
    <cfRule type="iconSet" priority="2">
      <iconSet>
        <cfvo type="percent" val="0"/>
        <cfvo type="num" val="60"/>
        <cfvo type="num" val="80"/>
      </iconSet>
    </cfRule>
  </conditionalFormatting>
  <conditionalFormatting sqref="M126:X126">
    <cfRule type="iconSet" priority="1">
      <iconSet>
        <cfvo type="percent" val="0"/>
        <cfvo type="num" val="40"/>
        <cfvo type="num" val="50"/>
      </iconSet>
    </cfRule>
  </conditionalFormatting>
  <dataValidations count="2">
    <dataValidation type="list" allowBlank="1" sqref="K30 K14 K21 K86:K89 K8 K16 K25 K19 K10 K12 K32:K36 K27:K28 K38 K42 K45 K23 K6 K91:K92 K57:K63 K96:K126">
      <formula1>FRECUENCIA</formula1>
    </dataValidation>
    <dataValidation type="list" allowBlank="1" sqref="A66:A72 A40 A75:A89 A30 A27:A28 A38 A42:A52 A54 A56:A64 A32:A36 A6:A25 A91:A126">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5" scale="13" orientation="landscape" r:id="rId1"/>
  <rowBreaks count="5" manualBreakCount="5">
    <brk id="27" max="36" man="1"/>
    <brk id="56" max="36" man="1"/>
    <brk id="88" max="36" man="1"/>
    <brk id="93" max="36" man="1"/>
    <brk id="118" max="36" man="1"/>
  </rowBreaks>
  <colBreaks count="1" manualBreakCount="1">
    <brk id="33" max="125" man="1"/>
  </colBreaks>
  <ignoredErrors>
    <ignoredError sqref="Y114:Y117 Y123:Y124 Y60:AA60 AC61 AA57:AA58 AC57:AC58 AA114:AA117 AC114 AC116" formulaRange="1"/>
    <ignoredError sqref="Y59 AE113" formula="1"/>
    <ignoredError sqref="AC59:AC60 AA59" formula="1"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1494" id="{0E25298C-9654-405B-B4A1-F8BB1324F419}">
            <x14:iconSet custom="1">
              <x14:cfvo type="percent">
                <xm:f>0</xm:f>
              </x14:cfvo>
              <x14:cfvo type="num">
                <xm:f>80</xm:f>
              </x14:cfvo>
              <x14:cfvo type="num">
                <xm:f>90</xm:f>
              </x14:cfvo>
              <x14:cfIcon iconSet="3Symbols" iconId="0"/>
              <x14:cfIcon iconSet="3Symbols" iconId="1"/>
              <x14:cfIcon iconSet="3Symbols" iconId="2"/>
            </x14:iconSet>
          </x14:cfRule>
          <xm:sqref>AG27</xm:sqref>
        </x14:conditionalFormatting>
        <x14:conditionalFormatting xmlns:xm="http://schemas.microsoft.com/office/excel/2006/main">
          <x14:cfRule type="iconSet" priority="1490" id="{61492DDD-1056-46C4-BBF1-EEE82A198737}">
            <x14:iconSet custom="1">
              <x14:cfvo type="percent">
                <xm:f>0</xm:f>
              </x14:cfvo>
              <x14:cfvo type="num">
                <xm:f>80</xm:f>
              </x14:cfvo>
              <x14:cfvo type="num">
                <xm:f>90</xm:f>
              </x14:cfvo>
              <x14:cfIcon iconSet="3Symbols" iconId="0"/>
              <x14:cfIcon iconSet="3Symbols" iconId="1"/>
              <x14:cfIcon iconSet="3Symbols" iconId="2"/>
            </x14:iconSet>
          </x14:cfRule>
          <xm:sqref>AG86</xm:sqref>
        </x14:conditionalFormatting>
        <x14:conditionalFormatting xmlns:xm="http://schemas.microsoft.com/office/excel/2006/main">
          <x14:cfRule type="iconSet" priority="1486" id="{CAD21CA6-702D-404C-B9E0-8CC88A0C377D}">
            <x14:iconSet custom="1">
              <x14:cfvo type="percent">
                <xm:f>0</xm:f>
              </x14:cfvo>
              <x14:cfvo type="num">
                <xm:f>80</xm:f>
              </x14:cfvo>
              <x14:cfvo type="num">
                <xm:f>90</xm:f>
              </x14:cfvo>
              <x14:cfIcon iconSet="3Symbols" iconId="0"/>
              <x14:cfIcon iconSet="3Symbols" iconId="1"/>
              <x14:cfIcon iconSet="3Symbols" iconId="2"/>
            </x14:iconSet>
          </x14:cfRule>
          <xm:sqref>AG97</xm:sqref>
        </x14:conditionalFormatting>
        <x14:conditionalFormatting xmlns:xm="http://schemas.microsoft.com/office/excel/2006/main">
          <x14:cfRule type="iconSet" priority="1482" id="{18944538-B50E-4410-8656-E8878026F9FA}">
            <x14:iconSet custom="1">
              <x14:cfvo type="percent">
                <xm:f>0</xm:f>
              </x14:cfvo>
              <x14:cfvo type="num">
                <xm:f>80</xm:f>
              </x14:cfvo>
              <x14:cfvo type="num">
                <xm:f>90</xm:f>
              </x14:cfvo>
              <x14:cfIcon iconSet="3Symbols" iconId="0"/>
              <x14:cfIcon iconSet="3Symbols" iconId="1"/>
              <x14:cfIcon iconSet="3Symbols" iconId="2"/>
            </x14:iconSet>
          </x14:cfRule>
          <xm:sqref>AG98</xm:sqref>
        </x14:conditionalFormatting>
        <x14:conditionalFormatting xmlns:xm="http://schemas.microsoft.com/office/excel/2006/main">
          <x14:cfRule type="iconSet" priority="1478" id="{AE5FAD1D-E534-47FD-A092-23E09DB7DBBD}">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1474" id="{5E7FF6B9-464E-4CE9-87AE-F0010AD7F22E}">
            <x14:iconSet custom="1">
              <x14:cfvo type="percent">
                <xm:f>0</xm:f>
              </x14:cfvo>
              <x14:cfvo type="num">
                <xm:f>80</xm:f>
              </x14:cfvo>
              <x14:cfvo type="num">
                <xm:f>90</xm:f>
              </x14:cfvo>
              <x14:cfIcon iconSet="3Symbols" iconId="0"/>
              <x14:cfIcon iconSet="3Symbols" iconId="1"/>
              <x14:cfIcon iconSet="3Symbols" iconId="2"/>
            </x14:iconSet>
          </x14:cfRule>
          <xm:sqref>AG100</xm:sqref>
        </x14:conditionalFormatting>
        <x14:conditionalFormatting xmlns:xm="http://schemas.microsoft.com/office/excel/2006/main">
          <x14:cfRule type="iconSet" priority="1470" id="{F5A29CC4-6CCB-4A7F-A7C8-90F75131AEF4}">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1466" id="{2C6EEBD6-9095-47E4-9D36-20A9B32393DB}">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1462" id="{AD5EA522-7DDC-48E2-8DD3-A4F703CD0A40}">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1458" id="{3091D369-0E19-4C72-962E-C9FAA048BC34}">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1454" id="{88576AB8-C5EE-43DF-9B6F-8FAE441455FE}">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1450" id="{F4832163-AC58-4237-8361-48D4D546232C}">
            <x14:iconSet custom="1">
              <x14:cfvo type="percent">
                <xm:f>0</xm:f>
              </x14:cfvo>
              <x14:cfvo type="num">
                <xm:f>80</xm:f>
              </x14:cfvo>
              <x14:cfvo type="num">
                <xm:f>90</xm:f>
              </x14:cfvo>
              <x14:cfIcon iconSet="3Symbols" iconId="0"/>
              <x14:cfIcon iconSet="3Symbols" iconId="1"/>
              <x14:cfIcon iconSet="3Symbols" iconId="2"/>
            </x14:iconSet>
          </x14:cfRule>
          <xm:sqref>AG106</xm:sqref>
        </x14:conditionalFormatting>
        <x14:conditionalFormatting xmlns:xm="http://schemas.microsoft.com/office/excel/2006/main">
          <x14:cfRule type="iconSet" priority="1445" id="{CCF361C6-2AA8-4BD0-AAFE-7291E37ABB9F}">
            <x14:iconSet custom="1">
              <x14:cfvo type="percent">
                <xm:f>0</xm:f>
              </x14:cfvo>
              <x14:cfvo type="num">
                <xm:f>80</xm:f>
              </x14:cfvo>
              <x14:cfvo type="num">
                <xm:f>90</xm:f>
              </x14:cfvo>
              <x14:cfIcon iconSet="3Symbols" iconId="0"/>
              <x14:cfIcon iconSet="3Symbols" iconId="1"/>
              <x14:cfIcon iconSet="3Symbols" iconId="2"/>
            </x14:iconSet>
          </x14:cfRule>
          <xm:sqref>AA62:AA64 Y62:Y64</xm:sqref>
        </x14:conditionalFormatting>
        <x14:conditionalFormatting xmlns:xm="http://schemas.microsoft.com/office/excel/2006/main">
          <x14:cfRule type="iconSet" priority="1446" id="{A839B089-7D7D-40F8-AD8F-26C840C4FA86}">
            <x14:iconSet custom="1">
              <x14:cfvo type="percent">
                <xm:f>0</xm:f>
              </x14:cfvo>
              <x14:cfvo type="num">
                <xm:f>80</xm:f>
              </x14:cfvo>
              <x14:cfvo type="num">
                <xm:f>90</xm:f>
              </x14:cfvo>
              <x14:cfIcon iconSet="3Symbols" iconId="0"/>
              <x14:cfIcon iconSet="3Symbols" iconId="1"/>
              <x14:cfIcon iconSet="3Symbols" iconId="2"/>
            </x14:iconSet>
          </x14:cfRule>
          <xm:sqref>AB63:AB64 Z62:Z64</xm:sqref>
        </x14:conditionalFormatting>
        <x14:conditionalFormatting xmlns:xm="http://schemas.microsoft.com/office/excel/2006/main">
          <x14:cfRule type="iconSet" priority="1437" id="{756D8A7B-35CA-4F09-8AFD-C9CEDAB8F31C}">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1438" id="{76F34549-B32E-4869-9052-4E62FED2119F}">
            <x14:iconSet custom="1">
              <x14:cfvo type="percent">
                <xm:f>0</xm:f>
              </x14:cfvo>
              <x14:cfvo type="num">
                <xm:f>80</xm:f>
              </x14:cfvo>
              <x14:cfvo type="num">
                <xm:f>90</xm:f>
              </x14:cfvo>
              <x14:cfIcon iconSet="3Symbols" iconId="0"/>
              <x14:cfIcon iconSet="3Symbols" iconId="1"/>
              <x14:cfIcon iconSet="3Symbols" iconId="2"/>
            </x14:iconSet>
          </x14:cfRule>
          <xm:sqref>Z72</xm:sqref>
        </x14:conditionalFormatting>
        <x14:conditionalFormatting xmlns:xm="http://schemas.microsoft.com/office/excel/2006/main">
          <x14:cfRule type="iconSet" priority="1429" id="{E19E9BCD-782B-4D9C-94F6-B986A51807F1}">
            <x14:iconSet custom="1">
              <x14:cfvo type="percent">
                <xm:f>0</xm:f>
              </x14:cfvo>
              <x14:cfvo type="num">
                <xm:f>80</xm:f>
              </x14:cfvo>
              <x14:cfvo type="num">
                <xm:f>90</xm:f>
              </x14:cfvo>
              <x14:cfIcon iconSet="3Symbols" iconId="0"/>
              <x14:cfIcon iconSet="3Symbols" iconId="1"/>
              <x14:cfIcon iconSet="3Symbols" iconId="2"/>
            </x14:iconSet>
          </x14:cfRule>
          <xm:sqref>AA66 Y66</xm:sqref>
        </x14:conditionalFormatting>
        <x14:conditionalFormatting xmlns:xm="http://schemas.microsoft.com/office/excel/2006/main">
          <x14:cfRule type="iconSet" priority="1430" id="{E5C1D12C-DC58-4446-B03E-89498F2C8DA5}">
            <x14:iconSet custom="1">
              <x14:cfvo type="percent">
                <xm:f>0</xm:f>
              </x14:cfvo>
              <x14:cfvo type="num">
                <xm:f>80</xm:f>
              </x14:cfvo>
              <x14:cfvo type="num">
                <xm:f>90</xm:f>
              </x14:cfvo>
              <x14:cfIcon iconSet="3Symbols" iconId="0"/>
              <x14:cfIcon iconSet="3Symbols" iconId="1"/>
              <x14:cfIcon iconSet="3Symbols" iconId="2"/>
            </x14:iconSet>
          </x14:cfRule>
          <xm:sqref>AB66 Z66</xm:sqref>
        </x14:conditionalFormatting>
        <x14:conditionalFormatting xmlns:xm="http://schemas.microsoft.com/office/excel/2006/main">
          <x14:cfRule type="iconSet" priority="1421" id="{F7AAC9FA-F5C3-4219-A961-D52312F2B16A}">
            <x14:iconSet custom="1">
              <x14:cfvo type="percent">
                <xm:f>0</xm:f>
              </x14:cfvo>
              <x14:cfvo type="num">
                <xm:f>80</xm:f>
              </x14:cfvo>
              <x14:cfvo type="num">
                <xm:f>90</xm:f>
              </x14:cfvo>
              <x14:cfIcon iconSet="3Symbols" iconId="0"/>
              <x14:cfIcon iconSet="3Symbols" iconId="1"/>
              <x14:cfIcon iconSet="3Symbols" iconId="2"/>
            </x14:iconSet>
          </x14:cfRule>
          <xm:sqref>AA68 Y68</xm:sqref>
        </x14:conditionalFormatting>
        <x14:conditionalFormatting xmlns:xm="http://schemas.microsoft.com/office/excel/2006/main">
          <x14:cfRule type="iconSet" priority="1422" id="{7D78C0E4-E536-4DAF-ADBF-BC8F2C3BC5E9}">
            <x14:iconSet custom="1">
              <x14:cfvo type="percent">
                <xm:f>0</xm:f>
              </x14:cfvo>
              <x14:cfvo type="num">
                <xm:f>80</xm:f>
              </x14:cfvo>
              <x14:cfvo type="num">
                <xm:f>90</xm:f>
              </x14:cfvo>
              <x14:cfIcon iconSet="3Symbols" iconId="0"/>
              <x14:cfIcon iconSet="3Symbols" iconId="1"/>
              <x14:cfIcon iconSet="3Symbols" iconId="2"/>
            </x14:iconSet>
          </x14:cfRule>
          <xm:sqref>AB68 Z68</xm:sqref>
        </x14:conditionalFormatting>
        <x14:conditionalFormatting xmlns:xm="http://schemas.microsoft.com/office/excel/2006/main">
          <x14:cfRule type="iconSet" priority="1413" id="{0C98C24D-7208-4881-9A60-1CFB25EDF364}">
            <x14:iconSet custom="1">
              <x14:cfvo type="percent">
                <xm:f>0</xm:f>
              </x14:cfvo>
              <x14:cfvo type="num">
                <xm:f>80</xm:f>
              </x14:cfvo>
              <x14:cfvo type="num">
                <xm:f>90</xm:f>
              </x14:cfvo>
              <x14:cfIcon iconSet="3Symbols" iconId="0"/>
              <x14:cfIcon iconSet="3Symbols" iconId="1"/>
              <x14:cfIcon iconSet="3Symbols" iconId="2"/>
            </x14:iconSet>
          </x14:cfRule>
          <xm:sqref>AC70 AA70 Y70</xm:sqref>
        </x14:conditionalFormatting>
        <x14:conditionalFormatting xmlns:xm="http://schemas.microsoft.com/office/excel/2006/main">
          <x14:cfRule type="iconSet" priority="1414" id="{E1BCFEED-4C85-4264-8DFD-078F5A5EB038}">
            <x14:iconSet custom="1">
              <x14:cfvo type="percent">
                <xm:f>0</xm:f>
              </x14:cfvo>
              <x14:cfvo type="num">
                <xm:f>80</xm:f>
              </x14:cfvo>
              <x14:cfvo type="num">
                <xm:f>90</xm:f>
              </x14:cfvo>
              <x14:cfIcon iconSet="3Symbols" iconId="0"/>
              <x14:cfIcon iconSet="3Symbols" iconId="1"/>
              <x14:cfIcon iconSet="3Symbols" iconId="2"/>
            </x14:iconSet>
          </x14:cfRule>
          <xm:sqref>AB70 Z70</xm:sqref>
        </x14:conditionalFormatting>
        <x14:conditionalFormatting xmlns:xm="http://schemas.microsoft.com/office/excel/2006/main">
          <x14:cfRule type="iconSet" priority="1405" id="{CD6E0E1F-B784-4B1A-8F3D-DF0D326E525A}">
            <x14:iconSet custom="1">
              <x14:cfvo type="percent">
                <xm:f>0</xm:f>
              </x14:cfvo>
              <x14:cfvo type="num">
                <xm:f>80</xm:f>
              </x14:cfvo>
              <x14:cfvo type="num">
                <xm:f>90</xm:f>
              </x14:cfvo>
              <x14:cfIcon iconSet="3Symbols" iconId="0"/>
              <x14:cfIcon iconSet="3Symbols" iconId="1"/>
              <x14:cfIcon iconSet="3Symbols" iconId="2"/>
            </x14:iconSet>
          </x14:cfRule>
          <xm:sqref>AA72 AC72 AE72</xm:sqref>
        </x14:conditionalFormatting>
        <x14:conditionalFormatting xmlns:xm="http://schemas.microsoft.com/office/excel/2006/main">
          <x14:cfRule type="iconSet" priority="1406" id="{92303011-AE27-4C21-A94D-BC56E5859541}">
            <x14:iconSet custom="1">
              <x14:cfvo type="percent">
                <xm:f>0</xm:f>
              </x14:cfvo>
              <x14:cfvo type="num">
                <xm:f>80</xm:f>
              </x14:cfvo>
              <x14:cfvo type="num">
                <xm:f>90</xm:f>
              </x14:cfvo>
              <x14:cfIcon iconSet="3Symbols" iconId="0"/>
              <x14:cfIcon iconSet="3Symbols" iconId="1"/>
              <x14:cfIcon iconSet="3Symbols" iconId="2"/>
            </x14:iconSet>
          </x14:cfRule>
          <xm:sqref>AB72 AD72</xm:sqref>
        </x14:conditionalFormatting>
        <x14:conditionalFormatting xmlns:xm="http://schemas.microsoft.com/office/excel/2006/main">
          <x14:cfRule type="iconSet" priority="1397" id="{CCF00C45-5943-4854-9F19-9665AABC769F}">
            <x14:iconSet custom="1">
              <x14:cfvo type="percent">
                <xm:f>0</xm:f>
              </x14:cfvo>
              <x14:cfvo type="num">
                <xm:f>80</xm:f>
              </x14:cfvo>
              <x14:cfvo type="num">
                <xm:f>90</xm:f>
              </x14:cfvo>
              <x14:cfIcon iconSet="3Symbols" iconId="0"/>
              <x14:cfIcon iconSet="3Symbols" iconId="1"/>
              <x14:cfIcon iconSet="3Symbols" iconId="2"/>
            </x14:iconSet>
          </x14:cfRule>
          <xm:sqref>AA75 Y75</xm:sqref>
        </x14:conditionalFormatting>
        <x14:conditionalFormatting xmlns:xm="http://schemas.microsoft.com/office/excel/2006/main">
          <x14:cfRule type="iconSet" priority="1398" id="{61515B7E-6DDF-4600-BB73-F9CDBE188C17}">
            <x14:iconSet custom="1">
              <x14:cfvo type="percent">
                <xm:f>0</xm:f>
              </x14:cfvo>
              <x14:cfvo type="num">
                <xm:f>80</xm:f>
              </x14:cfvo>
              <x14:cfvo type="num">
                <xm:f>90</xm:f>
              </x14:cfvo>
              <x14:cfIcon iconSet="3Symbols" iconId="0"/>
              <x14:cfIcon iconSet="3Symbols" iconId="1"/>
              <x14:cfIcon iconSet="3Symbols" iconId="2"/>
            </x14:iconSet>
          </x14:cfRule>
          <xm:sqref>AD75 AB75 Z75</xm:sqref>
        </x14:conditionalFormatting>
        <x14:conditionalFormatting xmlns:xm="http://schemas.microsoft.com/office/excel/2006/main">
          <x14:cfRule type="iconSet" priority="1389" id="{E5855D1E-C1C4-425E-A79E-A3527BB4C8A6}">
            <x14:iconSet custom="1">
              <x14:cfvo type="percent">
                <xm:f>0</xm:f>
              </x14:cfvo>
              <x14:cfvo type="num">
                <xm:f>80</xm:f>
              </x14:cfvo>
              <x14:cfvo type="num">
                <xm:f>90</xm:f>
              </x14:cfvo>
              <x14:cfIcon iconSet="3Symbols" iconId="0"/>
              <x14:cfIcon iconSet="3Symbols" iconId="1"/>
              <x14:cfIcon iconSet="3Symbols" iconId="2"/>
            </x14:iconSet>
          </x14:cfRule>
          <xm:sqref>AC77 AC79 AA77 AA79 Y77 Y79</xm:sqref>
        </x14:conditionalFormatting>
        <x14:conditionalFormatting xmlns:xm="http://schemas.microsoft.com/office/excel/2006/main">
          <x14:cfRule type="iconSet" priority="1390" id="{F282D6F6-6C6C-46A0-8275-6B7B14C01C6F}">
            <x14:iconSet custom="1">
              <x14:cfvo type="percent">
                <xm:f>0</xm:f>
              </x14:cfvo>
              <x14:cfvo type="num">
                <xm:f>80</xm:f>
              </x14:cfvo>
              <x14:cfvo type="num">
                <xm:f>90</xm:f>
              </x14:cfvo>
              <x14:cfIcon iconSet="3Symbols" iconId="0"/>
              <x14:cfIcon iconSet="3Symbols" iconId="1"/>
              <x14:cfIcon iconSet="3Symbols" iconId="2"/>
            </x14:iconSet>
          </x14:cfRule>
          <xm:sqref>AB77 AB79 Z77 Z79</xm:sqref>
        </x14:conditionalFormatting>
        <x14:conditionalFormatting xmlns:xm="http://schemas.microsoft.com/office/excel/2006/main">
          <x14:cfRule type="iconSet" priority="1381" id="{B4A8D977-0603-4DCE-A024-D223E6BD8C37}">
            <x14:iconSet custom="1">
              <x14:cfvo type="percent">
                <xm:f>0</xm:f>
              </x14:cfvo>
              <x14:cfvo type="num">
                <xm:f>80</xm:f>
              </x14:cfvo>
              <x14:cfvo type="num">
                <xm:f>90</xm:f>
              </x14:cfvo>
              <x14:cfIcon iconSet="3Symbols" iconId="0"/>
              <x14:cfIcon iconSet="3Symbols" iconId="1"/>
              <x14:cfIcon iconSet="3Symbols" iconId="2"/>
            </x14:iconSet>
          </x14:cfRule>
          <xm:sqref>Y81</xm:sqref>
        </x14:conditionalFormatting>
        <x14:conditionalFormatting xmlns:xm="http://schemas.microsoft.com/office/excel/2006/main">
          <x14:cfRule type="iconSet" priority="1382" id="{76208A47-08E1-4F7B-B9F8-A0DE33EF923E}">
            <x14:iconSet custom="1">
              <x14:cfvo type="percent">
                <xm:f>0</xm:f>
              </x14:cfvo>
              <x14:cfvo type="num">
                <xm:f>80</xm:f>
              </x14:cfvo>
              <x14:cfvo type="num">
                <xm:f>90</xm:f>
              </x14:cfvo>
              <x14:cfIcon iconSet="3Symbols" iconId="0"/>
              <x14:cfIcon iconSet="3Symbols" iconId="1"/>
              <x14:cfIcon iconSet="3Symbols" iconId="2"/>
            </x14:iconSet>
          </x14:cfRule>
          <xm:sqref>Z81</xm:sqref>
        </x14:conditionalFormatting>
        <x14:conditionalFormatting xmlns:xm="http://schemas.microsoft.com/office/excel/2006/main">
          <x14:cfRule type="iconSet" priority="1373" id="{29EC8DBE-017F-4AF4-810A-53C598A3280E}">
            <x14:iconSet custom="1">
              <x14:cfvo type="percent">
                <xm:f>0</xm:f>
              </x14:cfvo>
              <x14:cfvo type="num">
                <xm:f>80</xm:f>
              </x14:cfvo>
              <x14:cfvo type="num">
                <xm:f>90</xm:f>
              </x14:cfvo>
              <x14:cfIcon iconSet="3Symbols" iconId="0"/>
              <x14:cfIcon iconSet="3Symbols" iconId="1"/>
              <x14:cfIcon iconSet="3Symbols" iconId="2"/>
            </x14:iconSet>
          </x14:cfRule>
          <xm:sqref>AA81 AC81 AE81</xm:sqref>
        </x14:conditionalFormatting>
        <x14:conditionalFormatting xmlns:xm="http://schemas.microsoft.com/office/excel/2006/main">
          <x14:cfRule type="iconSet" priority="1374" id="{AAFD24F1-A8A1-4D57-A1FD-0BDE1148AD42}">
            <x14:iconSet custom="1">
              <x14:cfvo type="percent">
                <xm:f>0</xm:f>
              </x14:cfvo>
              <x14:cfvo type="num">
                <xm:f>80</xm:f>
              </x14:cfvo>
              <x14:cfvo type="num">
                <xm:f>90</xm:f>
              </x14:cfvo>
              <x14:cfIcon iconSet="3Symbols" iconId="0"/>
              <x14:cfIcon iconSet="3Symbols" iconId="1"/>
              <x14:cfIcon iconSet="3Symbols" iconId="2"/>
            </x14:iconSet>
          </x14:cfRule>
          <xm:sqref>AB81 AD81</xm:sqref>
        </x14:conditionalFormatting>
        <x14:conditionalFormatting xmlns:xm="http://schemas.microsoft.com/office/excel/2006/main">
          <x14:cfRule type="iconSet" priority="1365" id="{D79F0101-CFAB-4FF4-98AF-BEDD5C92FBFF}">
            <x14:iconSet custom="1">
              <x14:cfvo type="percent">
                <xm:f>0</xm:f>
              </x14:cfvo>
              <x14:cfvo type="num">
                <xm:f>80</xm:f>
              </x14:cfvo>
              <x14:cfvo type="num">
                <xm:f>90</xm:f>
              </x14:cfvo>
              <x14:cfIcon iconSet="3Symbols" iconId="0"/>
              <x14:cfIcon iconSet="3Symbols" iconId="1"/>
              <x14:cfIcon iconSet="3Symbols" iconId="2"/>
            </x14:iconSet>
          </x14:cfRule>
          <xm:sqref>AC84 AA84 Y84</xm:sqref>
        </x14:conditionalFormatting>
        <x14:conditionalFormatting xmlns:xm="http://schemas.microsoft.com/office/excel/2006/main">
          <x14:cfRule type="iconSet" priority="1366" id="{DA336E2C-C8D7-4A7E-9D55-87B26E153FDE}">
            <x14:iconSet custom="1">
              <x14:cfvo type="percent">
                <xm:f>0</xm:f>
              </x14:cfvo>
              <x14:cfvo type="num">
                <xm:f>80</xm:f>
              </x14:cfvo>
              <x14:cfvo type="num">
                <xm:f>90</xm:f>
              </x14:cfvo>
              <x14:cfIcon iconSet="3Symbols" iconId="0"/>
              <x14:cfIcon iconSet="3Symbols" iconId="1"/>
              <x14:cfIcon iconSet="3Symbols" iconId="2"/>
            </x14:iconSet>
          </x14:cfRule>
          <xm:sqref>AD84 AB84 Z84</xm:sqref>
        </x14:conditionalFormatting>
        <x14:conditionalFormatting xmlns:xm="http://schemas.microsoft.com/office/excel/2006/main">
          <x14:cfRule type="iconSet" priority="1358" id="{99A6B05B-1BD1-4C5A-9BDB-E25F6AA33BBB}">
            <x14:iconSet custom="1">
              <x14:cfvo type="percent">
                <xm:f>0</xm:f>
              </x14:cfvo>
              <x14:cfvo type="num">
                <xm:f>80</xm:f>
              </x14:cfvo>
              <x14:cfvo type="num">
                <xm:f>90</xm:f>
              </x14:cfvo>
              <x14:cfIcon iconSet="3Symbols" iconId="0"/>
              <x14:cfIcon iconSet="3Symbols" iconId="1"/>
              <x14:cfIcon iconSet="3Symbols" iconId="2"/>
            </x14:iconSet>
          </x14:cfRule>
          <xm:sqref>Y91</xm:sqref>
        </x14:conditionalFormatting>
        <x14:conditionalFormatting xmlns:xm="http://schemas.microsoft.com/office/excel/2006/main">
          <x14:cfRule type="iconSet" priority="1353" id="{D86575B1-0F45-4534-92D1-F6885C4F65C1}">
            <x14:iconSet custom="1">
              <x14:cfvo type="percent">
                <xm:f>0</xm:f>
              </x14:cfvo>
              <x14:cfvo type="num">
                <xm:f>80</xm:f>
              </x14:cfvo>
              <x14:cfvo type="num">
                <xm:f>90</xm:f>
              </x14:cfvo>
              <x14:cfIcon iconSet="3Symbols" iconId="0"/>
              <x14:cfIcon iconSet="3Symbols" iconId="1"/>
              <x14:cfIcon iconSet="3Symbols" iconId="2"/>
            </x14:iconSet>
          </x14:cfRule>
          <xm:sqref>AC92 Y92</xm:sqref>
        </x14:conditionalFormatting>
        <x14:conditionalFormatting xmlns:xm="http://schemas.microsoft.com/office/excel/2006/main">
          <x14:cfRule type="iconSet" priority="1354" id="{A0D05BC9-3289-44D1-A199-7E189D04160D}">
            <x14:iconSet custom="1">
              <x14:cfvo type="percent">
                <xm:f>0</xm:f>
              </x14:cfvo>
              <x14:cfvo type="num">
                <xm:f>80</xm:f>
              </x14:cfvo>
              <x14:cfvo type="num">
                <xm:f>90</xm:f>
              </x14:cfvo>
              <x14:cfIcon iconSet="3Symbols" iconId="0"/>
              <x14:cfIcon iconSet="3Symbols" iconId="1"/>
              <x14:cfIcon iconSet="3Symbols" iconId="2"/>
            </x14:iconSet>
          </x14:cfRule>
          <xm:sqref>AD92 Z92</xm:sqref>
        </x14:conditionalFormatting>
        <x14:conditionalFormatting xmlns:xm="http://schemas.microsoft.com/office/excel/2006/main">
          <x14:cfRule type="iconSet" priority="1345" id="{64315E18-E07F-46A7-9871-4F5C8BAE9096}">
            <x14:iconSet custom="1">
              <x14:cfvo type="percent">
                <xm:f>0</xm:f>
              </x14:cfvo>
              <x14:cfvo type="num">
                <xm:f>80</xm:f>
              </x14:cfvo>
              <x14:cfvo type="num">
                <xm:f>90</xm:f>
              </x14:cfvo>
              <x14:cfIcon iconSet="3Symbols" iconId="0"/>
              <x14:cfIcon iconSet="3Symbols" iconId="1"/>
              <x14:cfIcon iconSet="3Symbols" iconId="2"/>
            </x14:iconSet>
          </x14:cfRule>
          <xm:sqref>AC94 AA94 Y94</xm:sqref>
        </x14:conditionalFormatting>
        <x14:conditionalFormatting xmlns:xm="http://schemas.microsoft.com/office/excel/2006/main">
          <x14:cfRule type="iconSet" priority="1346" id="{F73EE1EF-2B5F-4E8B-A46C-EABA782BDF6C}">
            <x14:iconSet custom="1">
              <x14:cfvo type="percent">
                <xm:f>0</xm:f>
              </x14:cfvo>
              <x14:cfvo type="num">
                <xm:f>80</xm:f>
              </x14:cfvo>
              <x14:cfvo type="num">
                <xm:f>90</xm:f>
              </x14:cfvo>
              <x14:cfIcon iconSet="3Symbols" iconId="0"/>
              <x14:cfIcon iconSet="3Symbols" iconId="1"/>
              <x14:cfIcon iconSet="3Symbols" iconId="2"/>
            </x14:iconSet>
          </x14:cfRule>
          <xm:sqref>AB94 Z94</xm:sqref>
        </x14:conditionalFormatting>
        <x14:conditionalFormatting xmlns:xm="http://schemas.microsoft.com/office/excel/2006/main">
          <x14:cfRule type="iconSet" priority="1337" id="{4C6F3672-C1F9-4A4A-89B6-6FC63C2D1803}">
            <x14:iconSet custom="1">
              <x14:cfvo type="percent">
                <xm:f>0</xm:f>
              </x14:cfvo>
              <x14:cfvo type="num">
                <xm:f>80</xm:f>
              </x14:cfvo>
              <x14:cfvo type="num">
                <xm:f>90</xm:f>
              </x14:cfvo>
              <x14:cfIcon iconSet="3Symbols" iconId="0"/>
              <x14:cfIcon iconSet="3Symbols" iconId="1"/>
              <x14:cfIcon iconSet="3Symbols" iconId="2"/>
            </x14:iconSet>
          </x14:cfRule>
          <xm:sqref>AA96 Y96</xm:sqref>
        </x14:conditionalFormatting>
        <x14:conditionalFormatting xmlns:xm="http://schemas.microsoft.com/office/excel/2006/main">
          <x14:cfRule type="iconSet" priority="1338" id="{49E70091-7BDB-4841-B712-E48EE295FE4A}">
            <x14:iconSet custom="1">
              <x14:cfvo type="percent">
                <xm:f>0</xm:f>
              </x14:cfvo>
              <x14:cfvo type="num">
                <xm:f>80</xm:f>
              </x14:cfvo>
              <x14:cfvo type="num">
                <xm:f>90</xm:f>
              </x14:cfvo>
              <x14:cfIcon iconSet="3Symbols" iconId="0"/>
              <x14:cfIcon iconSet="3Symbols" iconId="1"/>
              <x14:cfIcon iconSet="3Symbols" iconId="2"/>
            </x14:iconSet>
          </x14:cfRule>
          <xm:sqref>AB96 Z96</xm:sqref>
        </x14:conditionalFormatting>
        <x14:conditionalFormatting xmlns:xm="http://schemas.microsoft.com/office/excel/2006/main">
          <x14:cfRule type="iconSet" priority="1498" id="{5BA10E27-A934-4841-B36A-928C0FAA0C41}">
            <x14:iconSet custom="1">
              <x14:cfvo type="percent">
                <xm:f>0</xm:f>
              </x14:cfvo>
              <x14:cfvo type="num">
                <xm:f>80</xm:f>
              </x14:cfvo>
              <x14:cfvo type="num">
                <xm:f>90</xm:f>
              </x14:cfvo>
              <x14:cfIcon iconSet="3Symbols" iconId="0"/>
              <x14:cfIcon iconSet="3Symbols" iconId="1"/>
              <x14:cfIcon iconSet="3Symbols" iconId="2"/>
            </x14:iconSet>
          </x14:cfRule>
          <xm:sqref>AA119 Y119</xm:sqref>
        </x14:conditionalFormatting>
        <x14:conditionalFormatting xmlns:xm="http://schemas.microsoft.com/office/excel/2006/main">
          <x14:cfRule type="iconSet" priority="1330" id="{F7FB773F-5FB5-406E-ACE4-47DAA78ADDB0}">
            <x14:iconSet custom="1">
              <x14:cfvo type="percent">
                <xm:f>0</xm:f>
              </x14:cfvo>
              <x14:cfvo type="num">
                <xm:f>80</xm:f>
              </x14:cfvo>
              <x14:cfvo type="num">
                <xm:f>90</xm:f>
              </x14:cfvo>
              <x14:cfIcon iconSet="3Symbols" iconId="0"/>
              <x14:cfIcon iconSet="3Symbols" iconId="1"/>
              <x14:cfIcon iconSet="3Symbols" iconId="2"/>
            </x14:iconSet>
          </x14:cfRule>
          <xm:sqref>AC112</xm:sqref>
        </x14:conditionalFormatting>
        <x14:conditionalFormatting xmlns:xm="http://schemas.microsoft.com/office/excel/2006/main">
          <x14:cfRule type="iconSet" priority="1308" id="{CA2EB1F4-07DF-44BC-8210-58D54D848CE5}">
            <x14:iconSet custom="1">
              <x14:cfvo type="percent">
                <xm:f>0</xm:f>
              </x14:cfvo>
              <x14:cfvo type="num">
                <xm:f>80</xm:f>
              </x14:cfvo>
              <x14:cfvo type="num">
                <xm:f>90</xm:f>
              </x14:cfvo>
              <x14:cfIcon iconSet="3Symbols" iconId="0"/>
              <x14:cfIcon iconSet="3Symbols" iconId="1"/>
              <x14:cfIcon iconSet="3Symbols" iconId="2"/>
            </x14:iconSet>
          </x14:cfRule>
          <xm:sqref>AG112</xm:sqref>
        </x14:conditionalFormatting>
        <x14:conditionalFormatting xmlns:xm="http://schemas.microsoft.com/office/excel/2006/main">
          <x14:cfRule type="iconSet" priority="1303" id="{379E1DCC-89ED-4EB1-86BF-2CCCB81D4FEB}">
            <x14:iconSet custom="1">
              <x14:cfvo type="percent">
                <xm:f>0</xm:f>
              </x14:cfvo>
              <x14:cfvo type="num">
                <xm:f>80</xm:f>
              </x14:cfvo>
              <x14:cfvo type="num">
                <xm:f>90</xm:f>
              </x14:cfvo>
              <x14:cfIcon iconSet="3Symbols" iconId="0"/>
              <x14:cfIcon iconSet="3Symbols" iconId="1"/>
              <x14:cfIcon iconSet="3Symbols" iconId="2"/>
            </x14:iconSet>
          </x14:cfRule>
          <xm:sqref>AE119</xm:sqref>
        </x14:conditionalFormatting>
        <x14:conditionalFormatting xmlns:xm="http://schemas.microsoft.com/office/excel/2006/main">
          <x14:cfRule type="iconSet" priority="1299" id="{BF87EBF6-ECE0-415B-9E5C-F1624928471B}">
            <x14:iconSet custom="1">
              <x14:cfvo type="percent">
                <xm:f>0</xm:f>
              </x14:cfvo>
              <x14:cfvo type="num">
                <xm:f>80</xm:f>
              </x14:cfvo>
              <x14:cfvo type="num">
                <xm:f>90</xm:f>
              </x14:cfvo>
              <x14:cfIcon iconSet="3Symbols" iconId="0"/>
              <x14:cfIcon iconSet="3Symbols" iconId="1"/>
              <x14:cfIcon iconSet="3Symbols" iconId="2"/>
            </x14:iconSet>
          </x14:cfRule>
          <xm:sqref>AG120</xm:sqref>
        </x14:conditionalFormatting>
        <x14:conditionalFormatting xmlns:xm="http://schemas.microsoft.com/office/excel/2006/main">
          <x14:cfRule type="iconSet" priority="1502" id="{19AD274D-3D34-4038-80B8-797D2890A59E}">
            <x14:iconSet custom="1">
              <x14:cfvo type="percent">
                <xm:f>0</xm:f>
              </x14:cfvo>
              <x14:cfvo type="num">
                <xm:f>80</xm:f>
              </x14:cfvo>
              <x14:cfvo type="num">
                <xm:f>90</xm:f>
              </x14:cfvo>
              <x14:cfIcon iconSet="3Symbols" iconId="0"/>
              <x14:cfIcon iconSet="3Symbols" iconId="1"/>
              <x14:cfIcon iconSet="3Symbols" iconId="2"/>
            </x14:iconSet>
          </x14:cfRule>
          <xm:sqref>AA120 Y120 AC119:AC120</xm:sqref>
        </x14:conditionalFormatting>
        <x14:conditionalFormatting xmlns:xm="http://schemas.microsoft.com/office/excel/2006/main">
          <x14:cfRule type="iconSet" priority="1295" id="{5B6F0584-A3E0-4354-A3F1-7FE9F8EB27EA}">
            <x14:iconSet custom="1">
              <x14:cfvo type="percent">
                <xm:f>0</xm:f>
              </x14:cfvo>
              <x14:cfvo type="num">
                <xm:f>80</xm:f>
              </x14:cfvo>
              <x14:cfvo type="num">
                <xm:f>90</xm:f>
              </x14:cfvo>
              <x14:cfIcon iconSet="3Symbols" iconId="0"/>
              <x14:cfIcon iconSet="3Symbols" iconId="1"/>
              <x14:cfIcon iconSet="3Symbols" iconId="2"/>
            </x14:iconSet>
          </x14:cfRule>
          <xm:sqref>AG114</xm:sqref>
        </x14:conditionalFormatting>
        <x14:conditionalFormatting xmlns:xm="http://schemas.microsoft.com/office/excel/2006/main">
          <x14:cfRule type="iconSet" priority="1290" id="{B5E0E24E-E249-4535-97BA-D2F5A50559CC}">
            <x14:iconSet custom="1">
              <x14:cfvo type="percent">
                <xm:f>0</xm:f>
              </x14:cfvo>
              <x14:cfvo type="num">
                <xm:f>80</xm:f>
              </x14:cfvo>
              <x14:cfvo type="num">
                <xm:f>90</xm:f>
              </x14:cfvo>
              <x14:cfIcon iconSet="3Symbols" iconId="0"/>
              <x14:cfIcon iconSet="3Symbols" iconId="1"/>
              <x14:cfIcon iconSet="3Symbols" iconId="2"/>
            </x14:iconSet>
          </x14:cfRule>
          <xm:sqref>AG119</xm:sqref>
        </x14:conditionalFormatting>
        <x14:conditionalFormatting xmlns:xm="http://schemas.microsoft.com/office/excel/2006/main">
          <x14:cfRule type="iconSet" priority="1509" id="{48542881-213E-466B-A8CD-D70BE5E4027D}">
            <x14:iconSet custom="1">
              <x14:cfvo type="percent">
                <xm:f>0</xm:f>
              </x14:cfvo>
              <x14:cfvo type="num">
                <xm:f>80</xm:f>
              </x14:cfvo>
              <x14:cfvo type="num">
                <xm:f>90</xm:f>
              </x14:cfvo>
              <x14:cfIcon iconSet="3Symbols" iconId="0"/>
              <x14:cfIcon iconSet="3Symbols" iconId="1"/>
              <x14:cfIcon iconSet="3Symbols" iconId="2"/>
            </x14:iconSet>
          </x14:cfRule>
          <xm:sqref>Y117:Y118 AA118 AC117:AC118</xm:sqref>
        </x14:conditionalFormatting>
        <x14:conditionalFormatting xmlns:xm="http://schemas.microsoft.com/office/excel/2006/main">
          <x14:cfRule type="iconSet" priority="1510" id="{BDCF8FC2-2254-4EF4-A85F-1BB9E003C1EA}">
            <x14:iconSet custom="1">
              <x14:cfvo type="percent">
                <xm:f>0</xm:f>
              </x14:cfvo>
              <x14:cfvo type="num">
                <xm:f>80</xm:f>
              </x14:cfvo>
              <x14:cfvo type="num">
                <xm:f>90</xm:f>
              </x14:cfvo>
              <x14:cfIcon iconSet="3Symbols" iconId="0"/>
              <x14:cfIcon iconSet="3Symbols" iconId="1"/>
              <x14:cfIcon iconSet="3Symbols" iconId="2"/>
            </x14:iconSet>
          </x14:cfRule>
          <xm:sqref>Z118</xm:sqref>
        </x14:conditionalFormatting>
        <x14:conditionalFormatting xmlns:xm="http://schemas.microsoft.com/office/excel/2006/main">
          <x14:cfRule type="iconSet" priority="1286" id="{78E8B3A6-8FBA-4B54-B22B-19410C91CBA5}">
            <x14:iconSet custom="1">
              <x14:cfvo type="percent">
                <xm:f>0</xm:f>
              </x14:cfvo>
              <x14:cfvo type="num">
                <xm:f>80</xm:f>
              </x14:cfvo>
              <x14:cfvo type="num">
                <xm:f>90</xm:f>
              </x14:cfvo>
              <x14:cfIcon iconSet="3Symbols" iconId="0"/>
              <x14:cfIcon iconSet="3Symbols" iconId="1"/>
              <x14:cfIcon iconSet="3Symbols" iconId="2"/>
            </x14:iconSet>
          </x14:cfRule>
          <xm:sqref>AF118</xm:sqref>
        </x14:conditionalFormatting>
        <x14:conditionalFormatting xmlns:xm="http://schemas.microsoft.com/office/excel/2006/main">
          <x14:cfRule type="iconSet" priority="1281" id="{AC376883-02ED-4C8D-BE90-112C133E508F}">
            <x14:iconSet custom="1">
              <x14:cfvo type="percent">
                <xm:f>0</xm:f>
              </x14:cfvo>
              <x14:cfvo type="num">
                <xm:f>80</xm:f>
              </x14:cfvo>
              <x14:cfvo type="num">
                <xm:f>90</xm:f>
              </x14:cfvo>
              <x14:cfIcon iconSet="3Symbols" iconId="0"/>
              <x14:cfIcon iconSet="3Symbols" iconId="1"/>
              <x14:cfIcon iconSet="3Symbols" iconId="2"/>
            </x14:iconSet>
          </x14:cfRule>
          <xm:sqref>AG117:AG118</xm:sqref>
        </x14:conditionalFormatting>
        <x14:conditionalFormatting xmlns:xm="http://schemas.microsoft.com/office/excel/2006/main">
          <x14:cfRule type="iconSet" priority="1277" id="{02668021-8212-482C-BABD-CC9241A22D78}">
            <x14:iconSet custom="1">
              <x14:cfvo type="percent">
                <xm:f>0</xm:f>
              </x14:cfvo>
              <x14:cfvo type="num">
                <xm:f>80</xm:f>
              </x14:cfvo>
              <x14:cfvo type="num">
                <xm:f>90</xm:f>
              </x14:cfvo>
              <x14:cfIcon iconSet="3Symbols" iconId="0"/>
              <x14:cfIcon iconSet="3Symbols" iconId="1"/>
              <x14:cfIcon iconSet="3Symbols" iconId="2"/>
            </x14:iconSet>
          </x14:cfRule>
          <xm:sqref>Y58 Y60:Y61</xm:sqref>
        </x14:conditionalFormatting>
        <x14:conditionalFormatting xmlns:xm="http://schemas.microsoft.com/office/excel/2006/main">
          <x14:cfRule type="iconSet" priority="1273" id="{AFEACBAD-E0BC-4439-92A7-03A5AA81582B}">
            <x14:iconSet custom="1">
              <x14:cfvo type="percent">
                <xm:f>0</xm:f>
              </x14:cfvo>
              <x14:cfvo type="num">
                <xm:f>80</xm:f>
              </x14:cfvo>
              <x14:cfvo type="num">
                <xm:f>90</xm:f>
              </x14:cfvo>
              <x14:cfIcon iconSet="3Symbols" iconId="0"/>
              <x14:cfIcon iconSet="3Symbols" iconId="1"/>
              <x14:cfIcon iconSet="3Symbols" iconId="2"/>
            </x14:iconSet>
          </x14:cfRule>
          <xm:sqref>Y57</xm:sqref>
        </x14:conditionalFormatting>
        <x14:conditionalFormatting xmlns:xm="http://schemas.microsoft.com/office/excel/2006/main">
          <x14:cfRule type="iconSet" priority="1246" id="{0A180C45-18AE-4DFE-8B5B-289F40514297}">
            <x14:iconSet custom="1">
              <x14:cfvo type="percent">
                <xm:f>0</xm:f>
              </x14:cfvo>
              <x14:cfvo type="num">
                <xm:f>80</xm:f>
              </x14:cfvo>
              <x14:cfvo type="num">
                <xm:f>90</xm:f>
              </x14:cfvo>
              <x14:cfIcon iconSet="3Symbols" iconId="0"/>
              <x14:cfIcon iconSet="3Symbols" iconId="1"/>
              <x14:cfIcon iconSet="3Symbols" iconId="2"/>
            </x14:iconSet>
          </x14:cfRule>
          <xm:sqref>AE92</xm:sqref>
        </x14:conditionalFormatting>
        <x14:conditionalFormatting xmlns:xm="http://schemas.microsoft.com/office/excel/2006/main">
          <x14:cfRule type="iconSet" priority="1247" id="{B906EE48-23DA-46B6-98A9-9F8452DBCC60}">
            <x14:iconSet custom="1">
              <x14:cfvo type="percent">
                <xm:f>0</xm:f>
              </x14:cfvo>
              <x14:cfvo type="num">
                <xm:f>80</xm:f>
              </x14:cfvo>
              <x14:cfvo type="num">
                <xm:f>90</xm:f>
              </x14:cfvo>
              <x14:cfIcon iconSet="3Symbols" iconId="0"/>
              <x14:cfIcon iconSet="3Symbols" iconId="1"/>
              <x14:cfIcon iconSet="3Symbols" iconId="2"/>
            </x14:iconSet>
          </x14:cfRule>
          <xm:sqref>AF92</xm:sqref>
        </x14:conditionalFormatting>
        <x14:conditionalFormatting xmlns:xm="http://schemas.microsoft.com/office/excel/2006/main">
          <x14:cfRule type="iconSet" priority="1238" id="{1E7589E7-46FF-439D-9D43-01E228CC4788}">
            <x14:iconSet custom="1">
              <x14:cfvo type="percent">
                <xm:f>0</xm:f>
              </x14:cfvo>
              <x14:cfvo type="num">
                <xm:f>80</xm:f>
              </x14:cfvo>
              <x14:cfvo type="num">
                <xm:f>90</xm:f>
              </x14:cfvo>
              <x14:cfIcon iconSet="3Symbols" iconId="0"/>
              <x14:cfIcon iconSet="3Symbols" iconId="1"/>
              <x14:cfIcon iconSet="3Symbols" iconId="2"/>
            </x14:iconSet>
          </x14:cfRule>
          <xm:sqref>AE57:AE58</xm:sqref>
        </x14:conditionalFormatting>
        <x14:conditionalFormatting xmlns:xm="http://schemas.microsoft.com/office/excel/2006/main">
          <x14:cfRule type="iconSet" priority="1233" id="{C9A0C6E8-6E0A-4947-A0D4-4A124DF40FBE}">
            <x14:iconSet custom="1">
              <x14:cfvo type="percent">
                <xm:f>0</xm:f>
              </x14:cfvo>
              <x14:cfvo type="num">
                <xm:f>80</xm:f>
              </x14:cfvo>
              <x14:cfvo type="num">
                <xm:f>90</xm:f>
              </x14:cfvo>
              <x14:cfIcon iconSet="3Symbols" iconId="0"/>
              <x14:cfIcon iconSet="3Symbols" iconId="1"/>
              <x14:cfIcon iconSet="3Symbols" iconId="2"/>
            </x14:iconSet>
          </x14:cfRule>
          <xm:sqref>AE60:AE61</xm:sqref>
        </x14:conditionalFormatting>
        <x14:conditionalFormatting xmlns:xm="http://schemas.microsoft.com/office/excel/2006/main">
          <x14:cfRule type="iconSet" priority="1517" id="{1178510C-9CE3-4EE1-AD96-75A4EEB350D0}">
            <x14:iconSet custom="1">
              <x14:cfvo type="percent">
                <xm:f>0</xm:f>
              </x14:cfvo>
              <x14:cfvo type="num">
                <xm:f>80</xm:f>
              </x14:cfvo>
              <x14:cfvo type="num">
                <xm:f>90</xm:f>
              </x14:cfvo>
              <x14:cfIcon iconSet="3Symbols" iconId="0"/>
              <x14:cfIcon iconSet="3Symbols" iconId="1"/>
              <x14:cfIcon iconSet="3Symbols" iconId="2"/>
            </x14:iconSet>
          </x14:cfRule>
          <xm:sqref>Y124 AC123:AC124 AE123:AE124</xm:sqref>
        </x14:conditionalFormatting>
        <x14:conditionalFormatting xmlns:xm="http://schemas.microsoft.com/office/excel/2006/main">
          <x14:cfRule type="iconSet" priority="1518" id="{690EEEB0-A962-46F6-8C7C-DE487D529044}">
            <x14:iconSet custom="1">
              <x14:cfvo type="percent">
                <xm:f>0</xm:f>
              </x14:cfvo>
              <x14:cfvo type="num">
                <xm:f>80</xm:f>
              </x14:cfvo>
              <x14:cfvo type="num">
                <xm:f>90</xm:f>
              </x14:cfvo>
              <x14:cfIcon iconSet="3Symbols" iconId="0"/>
              <x14:cfIcon iconSet="3Symbols" iconId="1"/>
              <x14:cfIcon iconSet="3Symbols" iconId="2"/>
            </x14:iconSet>
          </x14:cfRule>
          <xm:sqref>AG124</xm:sqref>
        </x14:conditionalFormatting>
        <x14:conditionalFormatting xmlns:xm="http://schemas.microsoft.com/office/excel/2006/main">
          <x14:cfRule type="iconSet" priority="1197" id="{FF376407-71A7-47D7-9310-2399481188A9}">
            <x14:iconSet custom="1">
              <x14:cfvo type="percent">
                <xm:f>0</xm:f>
              </x14:cfvo>
              <x14:cfvo type="num">
                <xm:f>80</xm:f>
              </x14:cfvo>
              <x14:cfvo type="num">
                <xm:f>90</xm:f>
              </x14:cfvo>
              <x14:cfIcon iconSet="3Symbols" iconId="0"/>
              <x14:cfIcon iconSet="3Symbols" iconId="1"/>
              <x14:cfIcon iconSet="3Symbols" iconId="2"/>
            </x14:iconSet>
          </x14:cfRule>
          <xm:sqref>AE63</xm:sqref>
        </x14:conditionalFormatting>
        <x14:conditionalFormatting xmlns:xm="http://schemas.microsoft.com/office/excel/2006/main">
          <x14:cfRule type="iconSet" priority="1191" id="{602E31C5-058C-41E8-B3E2-020AFBE6B467}">
            <x14:iconSet custom="1">
              <x14:cfvo type="percent">
                <xm:f>0</xm:f>
              </x14:cfvo>
              <x14:cfvo type="num">
                <xm:f>80</xm:f>
              </x14:cfvo>
              <x14:cfvo type="num">
                <xm:f>90</xm:f>
              </x14:cfvo>
              <x14:cfIcon iconSet="3Symbols" iconId="0"/>
              <x14:cfIcon iconSet="3Symbols" iconId="1"/>
              <x14:cfIcon iconSet="3Symbols" iconId="2"/>
            </x14:iconSet>
          </x14:cfRule>
          <xm:sqref>AG123</xm:sqref>
        </x14:conditionalFormatting>
        <x14:conditionalFormatting xmlns:xm="http://schemas.microsoft.com/office/excel/2006/main">
          <x14:cfRule type="iconSet" priority="1187" id="{E2BA530C-0E4F-411C-844D-A87893501198}">
            <x14:iconSet custom="1">
              <x14:cfvo type="percent">
                <xm:f>0</xm:f>
              </x14:cfvo>
              <x14:cfvo type="num">
                <xm:f>80</xm:f>
              </x14:cfvo>
              <x14:cfvo type="num">
                <xm:f>90</xm:f>
              </x14:cfvo>
              <x14:cfIcon iconSet="3Symbols" iconId="0"/>
              <x14:cfIcon iconSet="3Symbols" iconId="1"/>
              <x14:cfIcon iconSet="3Symbols" iconId="2"/>
            </x14:iconSet>
          </x14:cfRule>
          <xm:sqref>AA92</xm:sqref>
        </x14:conditionalFormatting>
        <x14:conditionalFormatting xmlns:xm="http://schemas.microsoft.com/office/excel/2006/main">
          <x14:cfRule type="iconSet" priority="1182" id="{CF0E9521-E2CC-4B48-A96D-F4FC1E745AFE}">
            <x14:iconSet custom="1">
              <x14:cfvo type="percent">
                <xm:f>0</xm:f>
              </x14:cfvo>
              <x14:cfvo type="num">
                <xm:f>80</xm:f>
              </x14:cfvo>
              <x14:cfvo type="num">
                <xm:f>90</xm:f>
              </x14:cfvo>
              <x14:cfIcon iconSet="3Symbols" iconId="0"/>
              <x14:cfIcon iconSet="3Symbols" iconId="1"/>
              <x14:cfIcon iconSet="3Symbols" iconId="2"/>
            </x14:iconSet>
          </x14:cfRule>
          <xm:sqref>AB98</xm:sqref>
        </x14:conditionalFormatting>
        <x14:conditionalFormatting xmlns:xm="http://schemas.microsoft.com/office/excel/2006/main">
          <x14:cfRule type="iconSet" priority="1177" id="{CDA101F7-4AD7-46E7-8D66-C12FD41240CA}">
            <x14:iconSet custom="1">
              <x14:cfvo type="percent">
                <xm:f>0</xm:f>
              </x14:cfvo>
              <x14:cfvo type="num">
                <xm:f>80</xm:f>
              </x14:cfvo>
              <x14:cfvo type="num">
                <xm:f>90</xm:f>
              </x14:cfvo>
              <x14:cfIcon iconSet="3Symbols" iconId="0"/>
              <x14:cfIcon iconSet="3Symbols" iconId="1"/>
              <x14:cfIcon iconSet="3Symbols" iconId="2"/>
            </x14:iconSet>
          </x14:cfRule>
          <xm:sqref>AB99</xm:sqref>
        </x14:conditionalFormatting>
        <x14:conditionalFormatting xmlns:xm="http://schemas.microsoft.com/office/excel/2006/main">
          <x14:cfRule type="iconSet" priority="1171" id="{2F1121F7-9CFD-4D86-8225-2CB895247BC2}">
            <x14:iconSet custom="1">
              <x14:cfvo type="percent">
                <xm:f>0</xm:f>
              </x14:cfvo>
              <x14:cfvo type="num">
                <xm:f>80</xm:f>
              </x14:cfvo>
              <x14:cfvo type="num">
                <xm:f>90</xm:f>
              </x14:cfvo>
              <x14:cfIcon iconSet="3Symbols" iconId="0"/>
              <x14:cfIcon iconSet="3Symbols" iconId="1"/>
              <x14:cfIcon iconSet="3Symbols" iconId="2"/>
            </x14:iconSet>
          </x14:cfRule>
          <xm:sqref>AB100</xm:sqref>
        </x14:conditionalFormatting>
        <x14:conditionalFormatting xmlns:xm="http://schemas.microsoft.com/office/excel/2006/main">
          <x14:cfRule type="iconSet" priority="1165" id="{F1D8790C-0E21-41BB-9728-5A44F4FC9A9B}">
            <x14:iconSet custom="1">
              <x14:cfvo type="percent">
                <xm:f>0</xm:f>
              </x14:cfvo>
              <x14:cfvo type="num">
                <xm:f>80</xm:f>
              </x14:cfvo>
              <x14:cfvo type="num">
                <xm:f>90</xm:f>
              </x14:cfvo>
              <x14:cfIcon iconSet="3Symbols" iconId="0"/>
              <x14:cfIcon iconSet="3Symbols" iconId="1"/>
              <x14:cfIcon iconSet="3Symbols" iconId="2"/>
            </x14:iconSet>
          </x14:cfRule>
          <xm:sqref>AB102</xm:sqref>
        </x14:conditionalFormatting>
        <x14:conditionalFormatting xmlns:xm="http://schemas.microsoft.com/office/excel/2006/main">
          <x14:cfRule type="iconSet" priority="1157" id="{451F1C64-8DA1-41C7-B5CE-017E4CE3668E}">
            <x14:iconSet custom="1">
              <x14:cfvo type="percent">
                <xm:f>0</xm:f>
              </x14:cfvo>
              <x14:cfvo type="num">
                <xm:f>80</xm:f>
              </x14:cfvo>
              <x14:cfvo type="num">
                <xm:f>90</xm:f>
              </x14:cfvo>
              <x14:cfIcon iconSet="3Symbols" iconId="0"/>
              <x14:cfIcon iconSet="3Symbols" iconId="1"/>
              <x14:cfIcon iconSet="3Symbols" iconId="2"/>
            </x14:iconSet>
          </x14:cfRule>
          <xm:sqref>AG107</xm:sqref>
        </x14:conditionalFormatting>
        <x14:conditionalFormatting xmlns:xm="http://schemas.microsoft.com/office/excel/2006/main">
          <x14:cfRule type="iconSet" priority="1150" id="{D0BED148-C3FD-48AF-A8D9-D376466B7EEE}">
            <x14:iconSet custom="1">
              <x14:cfvo type="percent">
                <xm:f>0</xm:f>
              </x14:cfvo>
              <x14:cfvo type="num">
                <xm:f>80</xm:f>
              </x14:cfvo>
              <x14:cfvo type="num">
                <xm:f>90</xm:f>
              </x14:cfvo>
              <x14:cfIcon iconSet="3Symbols" iconId="0"/>
              <x14:cfIcon iconSet="3Symbols" iconId="1"/>
              <x14:cfIcon iconSet="3Symbols" iconId="2"/>
            </x14:iconSet>
          </x14:cfRule>
          <xm:sqref>AG108</xm:sqref>
        </x14:conditionalFormatting>
        <x14:conditionalFormatting xmlns:xm="http://schemas.microsoft.com/office/excel/2006/main">
          <x14:cfRule type="iconSet" priority="1145" id="{51707730-8851-42D0-8242-E24C6BF9F630}">
            <x14:iconSet custom="1">
              <x14:cfvo type="percent">
                <xm:f>0</xm:f>
              </x14:cfvo>
              <x14:cfvo type="num">
                <xm:f>80</xm:f>
              </x14:cfvo>
              <x14:cfvo type="num">
                <xm:f>90</xm:f>
              </x14:cfvo>
              <x14:cfIcon iconSet="3Symbols" iconId="0"/>
              <x14:cfIcon iconSet="3Symbols" iconId="1"/>
              <x14:cfIcon iconSet="3Symbols" iconId="2"/>
            </x14:iconSet>
          </x14:cfRule>
          <xm:sqref>M110</xm:sqref>
        </x14:conditionalFormatting>
        <x14:conditionalFormatting xmlns:xm="http://schemas.microsoft.com/office/excel/2006/main">
          <x14:cfRule type="iconSet" priority="1138" id="{94A7D292-98FB-4243-8944-D5AB452D85B2}">
            <x14:iconSet custom="1">
              <x14:cfvo type="percent">
                <xm:f>0</xm:f>
              </x14:cfvo>
              <x14:cfvo type="num">
                <xm:f>80</xm:f>
              </x14:cfvo>
              <x14:cfvo type="num">
                <xm:f>90</xm:f>
              </x14:cfvo>
              <x14:cfIcon iconSet="3Symbols" iconId="0"/>
              <x14:cfIcon iconSet="3Symbols" iconId="1"/>
              <x14:cfIcon iconSet="3Symbols" iconId="2"/>
            </x14:iconSet>
          </x14:cfRule>
          <xm:sqref>AG110</xm:sqref>
        </x14:conditionalFormatting>
        <x14:conditionalFormatting xmlns:xm="http://schemas.microsoft.com/office/excel/2006/main">
          <x14:cfRule type="iconSet" priority="1123" id="{0E0A2EE9-6252-4B96-87AF-E4F616058C56}">
            <x14:iconSet custom="1">
              <x14:cfvo type="percent">
                <xm:f>0</xm:f>
              </x14:cfvo>
              <x14:cfvo type="num">
                <xm:f>80</xm:f>
              </x14:cfvo>
              <x14:cfvo type="num">
                <xm:f>90</xm:f>
              </x14:cfvo>
              <x14:cfIcon iconSet="3Symbols" iconId="0"/>
              <x14:cfIcon iconSet="3Symbols" iconId="1"/>
              <x14:cfIcon iconSet="3Symbols" iconId="2"/>
            </x14:iconSet>
          </x14:cfRule>
          <xm:sqref>AG115</xm:sqref>
        </x14:conditionalFormatting>
        <x14:conditionalFormatting xmlns:xm="http://schemas.microsoft.com/office/excel/2006/main">
          <x14:cfRule type="iconSet" priority="1118" id="{77697551-3747-493D-B7FB-3104A24599E7}">
            <x14:iconSet custom="1">
              <x14:cfvo type="percent">
                <xm:f>0</xm:f>
              </x14:cfvo>
              <x14:cfvo type="num">
                <xm:f>80</xm:f>
              </x14:cfvo>
              <x14:cfvo type="num">
                <xm:f>90</xm:f>
              </x14:cfvo>
              <x14:cfIcon iconSet="3Symbols" iconId="0"/>
              <x14:cfIcon iconSet="3Symbols" iconId="1"/>
              <x14:cfIcon iconSet="3Symbols" iconId="2"/>
            </x14:iconSet>
          </x14:cfRule>
          <xm:sqref>AG116</xm:sqref>
        </x14:conditionalFormatting>
        <x14:conditionalFormatting xmlns:xm="http://schemas.microsoft.com/office/excel/2006/main">
          <x14:cfRule type="iconSet" priority="1523" id="{F9DD7E61-C979-4D7F-83C2-B1CB7002D630}">
            <x14:iconSet custom="1">
              <x14:cfvo type="percent">
                <xm:f>0</xm:f>
              </x14:cfvo>
              <x14:cfvo type="num">
                <xm:f>80</xm:f>
              </x14:cfvo>
              <x14:cfvo type="num">
                <xm:f>90</xm:f>
              </x14:cfvo>
              <x14:cfIcon iconSet="3Symbols" iconId="0"/>
              <x14:cfIcon iconSet="3Symbols" iconId="1"/>
              <x14:cfIcon iconSet="3Symbols" iconId="2"/>
            </x14:iconSet>
          </x14:cfRule>
          <xm:sqref>AG88</xm:sqref>
        </x14:conditionalFormatting>
        <x14:conditionalFormatting xmlns:xm="http://schemas.microsoft.com/office/excel/2006/main">
          <x14:cfRule type="iconSet" priority="1109" id="{58DC2249-6A69-42A4-9D2A-F78AC359EF1D}">
            <x14:iconSet custom="1">
              <x14:cfvo type="percent">
                <xm:f>0</xm:f>
              </x14:cfvo>
              <x14:cfvo type="num">
                <xm:f>80</xm:f>
              </x14:cfvo>
              <x14:cfvo type="num">
                <xm:f>90</xm:f>
              </x14:cfvo>
              <x14:cfIcon iconSet="3Symbols" iconId="0"/>
              <x14:cfIcon iconSet="3Symbols" iconId="1"/>
              <x14:cfIcon iconSet="3Symbols" iconId="2"/>
            </x14:iconSet>
          </x14:cfRule>
          <xm:sqref>AC121</xm:sqref>
        </x14:conditionalFormatting>
        <x14:conditionalFormatting xmlns:xm="http://schemas.microsoft.com/office/excel/2006/main">
          <x14:cfRule type="iconSet" priority="1104" id="{EEB2D8E3-E6D8-48FD-9D72-834B84896561}">
            <x14:iconSet custom="1">
              <x14:cfvo type="percent">
                <xm:f>0</xm:f>
              </x14:cfvo>
              <x14:cfvo type="num">
                <xm:f>80</xm:f>
              </x14:cfvo>
              <x14:cfvo type="num">
                <xm:f>90</xm:f>
              </x14:cfvo>
              <x14:cfIcon iconSet="3Symbols" iconId="0"/>
              <x14:cfIcon iconSet="3Symbols" iconId="1"/>
              <x14:cfIcon iconSet="3Symbols" iconId="2"/>
            </x14:iconSet>
          </x14:cfRule>
          <xm:sqref>Y125 AC125 AE125</xm:sqref>
        </x14:conditionalFormatting>
        <x14:conditionalFormatting xmlns:xm="http://schemas.microsoft.com/office/excel/2006/main">
          <x14:cfRule type="iconSet" priority="1099" id="{F27B37A5-98B4-4568-8824-40F40A16C22E}">
            <x14:iconSet custom="1">
              <x14:cfvo type="percent">
                <xm:f>0</xm:f>
              </x14:cfvo>
              <x14:cfvo type="num">
                <xm:f>80</xm:f>
              </x14:cfvo>
              <x14:cfvo type="num">
                <xm:f>90</xm:f>
              </x14:cfvo>
              <x14:cfIcon iconSet="3Symbols" iconId="0"/>
              <x14:cfIcon iconSet="3Symbols" iconId="1"/>
              <x14:cfIcon iconSet="3Symbols" iconId="2"/>
            </x14:iconSet>
          </x14:cfRule>
          <xm:sqref>AA125</xm:sqref>
        </x14:conditionalFormatting>
        <x14:conditionalFormatting xmlns:xm="http://schemas.microsoft.com/office/excel/2006/main">
          <x14:cfRule type="iconSet" priority="1094" id="{6409688A-2F46-4D91-87AE-383F5810DCAB}">
            <x14:iconSet custom="1">
              <x14:cfvo type="percent">
                <xm:f>0</xm:f>
              </x14:cfvo>
              <x14:cfvo type="num">
                <xm:f>80</xm:f>
              </x14:cfvo>
              <x14:cfvo type="num">
                <xm:f>90</xm:f>
              </x14:cfvo>
              <x14:cfIcon iconSet="3Symbols" iconId="0"/>
              <x14:cfIcon iconSet="3Symbols" iconId="1"/>
              <x14:cfIcon iconSet="3Symbols" iconId="2"/>
            </x14:iconSet>
          </x14:cfRule>
          <xm:sqref>Y16:AK16</xm:sqref>
        </x14:conditionalFormatting>
        <x14:conditionalFormatting xmlns:xm="http://schemas.microsoft.com/office/excel/2006/main">
          <x14:cfRule type="iconSet" priority="1086" id="{7EBD393F-6EF0-4115-936A-FF8D6E37EFD0}">
            <x14:iconSet custom="1">
              <x14:cfvo type="percent">
                <xm:f>0</xm:f>
              </x14:cfvo>
              <x14:cfvo type="num">
                <xm:f>80</xm:f>
              </x14:cfvo>
              <x14:cfvo type="num">
                <xm:f>90</xm:f>
              </x14:cfvo>
              <x14:cfIcon iconSet="3Symbols" iconId="0"/>
              <x14:cfIcon iconSet="3Symbols" iconId="1"/>
              <x14:cfIcon iconSet="3Symbols" iconId="2"/>
            </x14:iconSet>
          </x14:cfRule>
          <xm:sqref>M25</xm:sqref>
        </x14:conditionalFormatting>
        <x14:conditionalFormatting xmlns:xm="http://schemas.microsoft.com/office/excel/2006/main">
          <x14:cfRule type="iconSet" priority="1090" id="{AE648C54-7F1A-4B84-98EE-EFFF38BD2051}">
            <x14:iconSet custom="1">
              <x14:cfvo type="percent">
                <xm:f>0</xm:f>
              </x14:cfvo>
              <x14:cfvo type="num">
                <xm:f>80</xm:f>
              </x14:cfvo>
              <x14:cfvo type="num">
                <xm:f>90</xm:f>
              </x14:cfvo>
              <x14:cfIcon iconSet="3Symbols" iconId="0"/>
              <x14:cfIcon iconSet="3Symbols" iconId="1"/>
              <x14:cfIcon iconSet="3Symbols" iconId="2"/>
            </x14:iconSet>
          </x14:cfRule>
          <xm:sqref>Y25:AD25 AF25:AK25</xm:sqref>
        </x14:conditionalFormatting>
        <x14:conditionalFormatting xmlns:xm="http://schemas.microsoft.com/office/excel/2006/main">
          <x14:cfRule type="iconSet" priority="1078" id="{216ECC75-CF46-47F5-BB23-A4D5452D5FEC}">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1082" id="{11066CDB-5F84-477E-A831-9A4C199C1CA9}">
            <x14:iconSet custom="1">
              <x14:cfvo type="percent">
                <xm:f>0</xm:f>
              </x14:cfvo>
              <x14:cfvo type="num">
                <xm:f>80</xm:f>
              </x14:cfvo>
              <x14:cfvo type="num">
                <xm:f>90</xm:f>
              </x14:cfvo>
              <x14:cfIcon iconSet="3Symbols" iconId="0"/>
              <x14:cfIcon iconSet="3Symbols" iconId="1"/>
              <x14:cfIcon iconSet="3Symbols" iconId="2"/>
            </x14:iconSet>
          </x14:cfRule>
          <xm:sqref>Y19:AE19 AH19:AI19</xm:sqref>
        </x14:conditionalFormatting>
        <x14:conditionalFormatting xmlns:xm="http://schemas.microsoft.com/office/excel/2006/main">
          <x14:cfRule type="iconSet" priority="1074" id="{141B361F-CA3C-4B15-BA8C-0F733C901B6F}">
            <x14:iconSet custom="1">
              <x14:cfvo type="percent">
                <xm:f>0</xm:f>
              </x14:cfvo>
              <x14:cfvo type="num">
                <xm:f>80</xm:f>
              </x14:cfvo>
              <x14:cfvo type="num">
                <xm:f>90</xm:f>
              </x14:cfvo>
              <x14:cfIcon iconSet="3Symbols" iconId="0"/>
              <x14:cfIcon iconSet="3Symbols" iconId="1"/>
              <x14:cfIcon iconSet="3Symbols" iconId="2"/>
            </x14:iconSet>
          </x14:cfRule>
          <xm:sqref>AB10 Z10</xm:sqref>
        </x14:conditionalFormatting>
        <x14:conditionalFormatting xmlns:xm="http://schemas.microsoft.com/office/excel/2006/main">
          <x14:cfRule type="iconSet" priority="1070" id="{93810916-11C4-434A-A141-EF33213495F4}">
            <x14:iconSet custom="1">
              <x14:cfvo type="percent">
                <xm:f>0</xm:f>
              </x14:cfvo>
              <x14:cfvo type="num">
                <xm:f>80</xm:f>
              </x14:cfvo>
              <x14:cfvo type="num">
                <xm:f>90</xm:f>
              </x14:cfvo>
              <x14:cfIcon iconSet="3Symbols" iconId="0"/>
              <x14:cfIcon iconSet="3Symbols" iconId="1"/>
              <x14:cfIcon iconSet="3Symbols" iconId="2"/>
            </x14:iconSet>
          </x14:cfRule>
          <xm:sqref>Y12 AA12</xm:sqref>
        </x14:conditionalFormatting>
        <x14:conditionalFormatting xmlns:xm="http://schemas.microsoft.com/office/excel/2006/main">
          <x14:cfRule type="iconSet" priority="1066" id="{6D836AC5-422F-4EB8-9872-BD1208FB281E}">
            <x14:iconSet custom="1">
              <x14:cfvo type="percent">
                <xm:f>0</xm:f>
              </x14:cfvo>
              <x14:cfvo type="num">
                <xm:f>80</xm:f>
              </x14:cfvo>
              <x14:cfvo type="num">
                <xm:f>90</xm:f>
              </x14:cfvo>
              <x14:cfIcon iconSet="3Symbols" iconId="0"/>
              <x14:cfIcon iconSet="3Symbols" iconId="1"/>
              <x14:cfIcon iconSet="3Symbols" iconId="2"/>
            </x14:iconSet>
          </x14:cfRule>
          <xm:sqref>Z12 AB12</xm:sqref>
        </x14:conditionalFormatting>
        <x14:conditionalFormatting xmlns:xm="http://schemas.microsoft.com/office/excel/2006/main">
          <x14:cfRule type="iconSet" priority="1058" id="{8421719A-C8CE-42B0-8CFE-BCE7B68FFBAF}">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1054" id="{471BBCDF-5B62-43A8-AE70-CE4F7831DC7F}">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1062" id="{3F362144-B7AA-40E3-A03B-D2F9DDFD02E5}">
            <x14:iconSet custom="1">
              <x14:cfvo type="percent">
                <xm:f>0</xm:f>
              </x14:cfvo>
              <x14:cfvo type="num">
                <xm:f>80</xm:f>
              </x14:cfvo>
              <x14:cfvo type="num">
                <xm:f>90</xm:f>
              </x14:cfvo>
              <x14:cfIcon iconSet="3Symbols" iconId="0"/>
              <x14:cfIcon iconSet="3Symbols" iconId="1"/>
              <x14:cfIcon iconSet="3Symbols" iconId="2"/>
            </x14:iconSet>
          </x14:cfRule>
          <xm:sqref>Z14:AC14 AH14:AI14 AK14</xm:sqref>
        </x14:conditionalFormatting>
        <x14:conditionalFormatting xmlns:xm="http://schemas.microsoft.com/office/excel/2006/main">
          <x14:cfRule type="iconSet" priority="1050" id="{B6899A03-8789-49BC-AD7D-2258F660AAB5}">
            <x14:iconSet custom="1">
              <x14:cfvo type="percent">
                <xm:f>0</xm:f>
              </x14:cfvo>
              <x14:cfvo type="num">
                <xm:f>80</xm:f>
              </x14:cfvo>
              <x14:cfvo type="num">
                <xm:f>90</xm:f>
              </x14:cfvo>
              <x14:cfIcon iconSet="3Symbols" iconId="0"/>
              <x14:cfIcon iconSet="3Symbols" iconId="1"/>
              <x14:cfIcon iconSet="3Symbols" iconId="2"/>
            </x14:iconSet>
          </x14:cfRule>
          <xm:sqref>M32</xm:sqref>
        </x14:conditionalFormatting>
        <x14:conditionalFormatting xmlns:xm="http://schemas.microsoft.com/office/excel/2006/main">
          <x14:cfRule type="iconSet" priority="1045" id="{A11B36DC-C546-471D-9287-B7C7D48BB016}">
            <x14:iconSet custom="1">
              <x14:cfvo type="percent">
                <xm:f>0</xm:f>
              </x14:cfvo>
              <x14:cfvo type="num">
                <xm:f>80</xm:f>
              </x14:cfvo>
              <x14:cfvo type="num">
                <xm:f>90</xm:f>
              </x14:cfvo>
              <x14:cfIcon iconSet="3Symbols" iconId="0"/>
              <x14:cfIcon iconSet="3Symbols" iconId="1"/>
              <x14:cfIcon iconSet="3Symbols" iconId="2"/>
            </x14:iconSet>
          </x14:cfRule>
          <xm:sqref>Y32 AA32</xm:sqref>
        </x14:conditionalFormatting>
        <x14:conditionalFormatting xmlns:xm="http://schemas.microsoft.com/office/excel/2006/main">
          <x14:cfRule type="iconSet" priority="1046" id="{C83574EE-3DAA-431B-878B-DAD4286D87D3}">
            <x14:iconSet custom="1">
              <x14:cfvo type="percent">
                <xm:f>0</xm:f>
              </x14:cfvo>
              <x14:cfvo type="num">
                <xm:f>80</xm:f>
              </x14:cfvo>
              <x14:cfvo type="num">
                <xm:f>90</xm:f>
              </x14:cfvo>
              <x14:cfIcon iconSet="3Symbols" iconId="0"/>
              <x14:cfIcon iconSet="3Symbols" iconId="1"/>
              <x14:cfIcon iconSet="3Symbols" iconId="2"/>
            </x14:iconSet>
          </x14:cfRule>
          <xm:sqref>Z32 AB32 AD32</xm:sqref>
        </x14:conditionalFormatting>
        <x14:conditionalFormatting xmlns:xm="http://schemas.microsoft.com/office/excel/2006/main">
          <x14:cfRule type="iconSet" priority="1038" id="{EB55939E-6EEC-49E3-847C-3AD35142D906}">
            <x14:iconSet custom="1">
              <x14:cfvo type="percent">
                <xm:f>0</xm:f>
              </x14:cfvo>
              <x14:cfvo type="num">
                <xm:f>80</xm:f>
              </x14:cfvo>
              <x14:cfvo type="num">
                <xm:f>90</xm:f>
              </x14:cfvo>
              <x14:cfIcon iconSet="3Symbols" iconId="0"/>
              <x14:cfIcon iconSet="3Symbols" iconId="1"/>
              <x14:cfIcon iconSet="3Symbols" iconId="2"/>
            </x14:iconSet>
          </x14:cfRule>
          <xm:sqref>M36</xm:sqref>
        </x14:conditionalFormatting>
        <x14:conditionalFormatting xmlns:xm="http://schemas.microsoft.com/office/excel/2006/main">
          <x14:cfRule type="iconSet" priority="1030" id="{27BB919B-3FBC-49DB-A9B2-E8668828AE4A}">
            <x14:iconSet custom="1">
              <x14:cfvo type="percent">
                <xm:f>0</xm:f>
              </x14:cfvo>
              <x14:cfvo type="num">
                <xm:f>80</xm:f>
              </x14:cfvo>
              <x14:cfvo type="num">
                <xm:f>90</xm:f>
              </x14:cfvo>
              <x14:cfIcon iconSet="3Symbols" iconId="0"/>
              <x14:cfIcon iconSet="3Symbols" iconId="1"/>
              <x14:cfIcon iconSet="3Symbols" iconId="2"/>
            </x14:iconSet>
          </x14:cfRule>
          <xm:sqref>M21</xm:sqref>
        </x14:conditionalFormatting>
        <x14:conditionalFormatting xmlns:xm="http://schemas.microsoft.com/office/excel/2006/main">
          <x14:cfRule type="iconSet" priority="1026" id="{B0CD05A3-6D11-4E7A-998D-5114029CB250}">
            <x14:iconSet custom="1">
              <x14:cfvo type="percent">
                <xm:f>0</xm:f>
              </x14:cfvo>
              <x14:cfvo type="num">
                <xm:f>80</xm:f>
              </x14:cfvo>
              <x14:cfvo type="num">
                <xm:f>90</xm:f>
              </x14:cfvo>
              <x14:cfIcon iconSet="3Symbols" iconId="0"/>
              <x14:cfIcon iconSet="3Symbols" iconId="1"/>
              <x14:cfIcon iconSet="3Symbols" iconId="2"/>
            </x14:iconSet>
          </x14:cfRule>
          <xm:sqref>Y21:AB21</xm:sqref>
        </x14:conditionalFormatting>
        <x14:conditionalFormatting xmlns:xm="http://schemas.microsoft.com/office/excel/2006/main">
          <x14:cfRule type="iconSet" priority="1034" id="{C36389E2-A430-4899-BE0F-35D76C2AB2C9}">
            <x14:iconSet custom="1">
              <x14:cfvo type="percent">
                <xm:f>0</xm:f>
              </x14:cfvo>
              <x14:cfvo type="num">
                <xm:f>80</xm:f>
              </x14:cfvo>
              <x14:cfvo type="num">
                <xm:f>90</xm:f>
              </x14:cfvo>
              <x14:cfIcon iconSet="3Symbols" iconId="0"/>
              <x14:cfIcon iconSet="3Symbols" iconId="1"/>
              <x14:cfIcon iconSet="3Symbols" iconId="2"/>
            </x14:iconSet>
          </x14:cfRule>
          <xm:sqref>AH21:AI21</xm:sqref>
        </x14:conditionalFormatting>
        <x14:conditionalFormatting xmlns:xm="http://schemas.microsoft.com/office/excel/2006/main">
          <x14:cfRule type="iconSet" priority="1018" id="{7FF4677E-1274-4313-A639-284FE62D98F3}">
            <x14:iconSet custom="1">
              <x14:cfvo type="percent">
                <xm:f>0</xm:f>
              </x14:cfvo>
              <x14:cfvo type="num">
                <xm:f>80</xm:f>
              </x14:cfvo>
              <x14:cfvo type="num">
                <xm:f>90</xm:f>
              </x14:cfvo>
              <x14:cfIcon iconSet="3Symbols" iconId="0"/>
              <x14:cfIcon iconSet="3Symbols" iconId="1"/>
              <x14:cfIcon iconSet="3Symbols" iconId="2"/>
            </x14:iconSet>
          </x14:cfRule>
          <xm:sqref>M28</xm:sqref>
        </x14:conditionalFormatting>
        <x14:conditionalFormatting xmlns:xm="http://schemas.microsoft.com/office/excel/2006/main">
          <x14:cfRule type="iconSet" priority="1022" id="{E4A2217B-092A-4FF3-9FB2-CB49DADE9800}">
            <x14:iconSet custom="1">
              <x14:cfvo type="percent">
                <xm:f>0</xm:f>
              </x14:cfvo>
              <x14:cfvo type="num">
                <xm:f>80</xm:f>
              </x14:cfvo>
              <x14:cfvo type="num">
                <xm:f>90</xm:f>
              </x14:cfvo>
              <x14:cfIcon iconSet="3Symbols" iconId="0"/>
              <x14:cfIcon iconSet="3Symbols" iconId="1"/>
              <x14:cfIcon iconSet="3Symbols" iconId="2"/>
            </x14:iconSet>
          </x14:cfRule>
          <xm:sqref>Y28:AD28 AF28 AH28:AK28</xm:sqref>
        </x14:conditionalFormatting>
        <x14:conditionalFormatting xmlns:xm="http://schemas.microsoft.com/office/excel/2006/main">
          <x14:cfRule type="iconSet" priority="1010" id="{F5880B46-97E7-462B-8906-5347FCFE14D3}">
            <x14:iconSet custom="1">
              <x14:cfvo type="percent">
                <xm:f>0</xm:f>
              </x14:cfvo>
              <x14:cfvo type="num">
                <xm:f>80</xm:f>
              </x14:cfvo>
              <x14:cfvo type="num">
                <xm:f>90</xm:f>
              </x14:cfvo>
              <x14:cfIcon iconSet="3Symbols" iconId="0"/>
              <x14:cfIcon iconSet="3Symbols" iconId="1"/>
              <x14:cfIcon iconSet="3Symbols" iconId="2"/>
            </x14:iconSet>
          </x14:cfRule>
          <xm:sqref>M38</xm:sqref>
        </x14:conditionalFormatting>
        <x14:conditionalFormatting xmlns:xm="http://schemas.microsoft.com/office/excel/2006/main">
          <x14:cfRule type="iconSet" priority="1014" id="{0A7599B8-4F93-4A54-9D4A-B97FEFBB4648}">
            <x14:iconSet custom="1">
              <x14:cfvo type="percent">
                <xm:f>0</xm:f>
              </x14:cfvo>
              <x14:cfvo type="num">
                <xm:f>80</xm:f>
              </x14:cfvo>
              <x14:cfvo type="num">
                <xm:f>90</xm:f>
              </x14:cfvo>
              <x14:cfIcon iconSet="3Symbols" iconId="0"/>
              <x14:cfIcon iconSet="3Symbols" iconId="1"/>
              <x14:cfIcon iconSet="3Symbols" iconId="2"/>
            </x14:iconSet>
          </x14:cfRule>
          <xm:sqref>Y38:AD38 AH38:AI38</xm:sqref>
        </x14:conditionalFormatting>
        <x14:conditionalFormatting xmlns:xm="http://schemas.microsoft.com/office/excel/2006/main">
          <x14:cfRule type="iconSet" priority="1006" id="{888F94ED-641E-4D4F-90FE-510D316D6B9E}">
            <x14:iconSet custom="1">
              <x14:cfvo type="percent">
                <xm:f>0</xm:f>
              </x14:cfvo>
              <x14:cfvo type="num">
                <xm:f>80</xm:f>
              </x14:cfvo>
              <x14:cfvo type="num">
                <xm:f>90</xm:f>
              </x14:cfvo>
              <x14:cfIcon iconSet="3Symbols" iconId="0"/>
              <x14:cfIcon iconSet="3Symbols" iconId="1"/>
              <x14:cfIcon iconSet="3Symbols" iconId="2"/>
            </x14:iconSet>
          </x14:cfRule>
          <xm:sqref>Y42:AK42</xm:sqref>
        </x14:conditionalFormatting>
        <x14:conditionalFormatting xmlns:xm="http://schemas.microsoft.com/office/excel/2006/main">
          <x14:cfRule type="iconSet" priority="1002" id="{A7FEC5DC-7838-4F45-9C13-C17F53E7FA2A}">
            <x14:iconSet custom="1">
              <x14:cfvo type="percent">
                <xm:f>0</xm:f>
              </x14:cfvo>
              <x14:cfvo type="num">
                <xm:f>80</xm:f>
              </x14:cfvo>
              <x14:cfvo type="num">
                <xm:f>90</xm:f>
              </x14:cfvo>
              <x14:cfIcon iconSet="3Symbols" iconId="0"/>
              <x14:cfIcon iconSet="3Symbols" iconId="1"/>
              <x14:cfIcon iconSet="3Symbols" iconId="2"/>
            </x14:iconSet>
          </x14:cfRule>
          <xm:sqref>Y45:AJ45</xm:sqref>
        </x14:conditionalFormatting>
        <x14:conditionalFormatting xmlns:xm="http://schemas.microsoft.com/office/excel/2006/main">
          <x14:cfRule type="iconSet" priority="998" id="{5AABCBF4-FD4C-408C-B0A8-ACE2231E34E8}">
            <x14:iconSet custom="1">
              <x14:cfvo type="percent">
                <xm:f>0</xm:f>
              </x14:cfvo>
              <x14:cfvo type="num">
                <xm:f>80</xm:f>
              </x14:cfvo>
              <x14:cfvo type="num">
                <xm:f>90</xm:f>
              </x14:cfvo>
              <x14:cfIcon iconSet="3Symbols" iconId="0"/>
              <x14:cfIcon iconSet="3Symbols" iconId="1"/>
              <x14:cfIcon iconSet="3Symbols" iconId="2"/>
            </x14:iconSet>
          </x14:cfRule>
          <xm:sqref>Y23:AC23 AF23 AH23</xm:sqref>
        </x14:conditionalFormatting>
        <x14:conditionalFormatting xmlns:xm="http://schemas.microsoft.com/office/excel/2006/main">
          <x14:cfRule type="iconSet" priority="976" id="{A5164E7D-8ACB-4786-AD5C-BB4833FCC11D}">
            <x14:iconSet custom="1">
              <x14:cfvo type="percent">
                <xm:f>0</xm:f>
              </x14:cfvo>
              <x14:cfvo type="num">
                <xm:f>80</xm:f>
              </x14:cfvo>
              <x14:cfvo type="num">
                <xm:f>90</xm:f>
              </x14:cfvo>
              <x14:cfIcon iconSet="3Symbols" iconId="0"/>
              <x14:cfIcon iconSet="3Symbols" iconId="1"/>
              <x14:cfIcon iconSet="3Symbols" iconId="2"/>
            </x14:iconSet>
          </x14:cfRule>
          <xm:sqref>Y121</xm:sqref>
        </x14:conditionalFormatting>
        <x14:conditionalFormatting xmlns:xm="http://schemas.microsoft.com/office/excel/2006/main">
          <x14:cfRule type="iconSet" priority="971" id="{C5FE2628-B673-4EEB-BF5E-C7F40E3524DD}">
            <x14:iconSet custom="1">
              <x14:cfvo type="percent">
                <xm:f>0</xm:f>
              </x14:cfvo>
              <x14:cfvo type="num">
                <xm:f>80</xm:f>
              </x14:cfvo>
              <x14:cfvo type="num">
                <xm:f>90</xm:f>
              </x14:cfvo>
              <x14:cfIcon iconSet="3Symbols" iconId="0"/>
              <x14:cfIcon iconSet="3Symbols" iconId="1"/>
              <x14:cfIcon iconSet="3Symbols" iconId="2"/>
            </x14:iconSet>
          </x14:cfRule>
          <xm:sqref>AA121</xm:sqref>
        </x14:conditionalFormatting>
        <x14:conditionalFormatting xmlns:xm="http://schemas.microsoft.com/office/excel/2006/main">
          <x14:cfRule type="iconSet" priority="963" id="{83D18DE4-AF01-49F5-AFB9-CBB8BBF513BB}">
            <x14:iconSet custom="1">
              <x14:cfvo type="percent">
                <xm:f>0</xm:f>
              </x14:cfvo>
              <x14:cfvo type="num">
                <xm:f>80</xm:f>
              </x14:cfvo>
              <x14:cfvo type="num">
                <xm:f>90</xm:f>
              </x14:cfvo>
              <x14:cfIcon iconSet="3Symbols" iconId="0"/>
              <x14:cfIcon iconSet="3Symbols" iconId="1"/>
              <x14:cfIcon iconSet="3Symbols" iconId="2"/>
            </x14:iconSet>
          </x14:cfRule>
          <xm:sqref>AE121</xm:sqref>
        </x14:conditionalFormatting>
        <x14:conditionalFormatting xmlns:xm="http://schemas.microsoft.com/office/excel/2006/main">
          <x14:cfRule type="iconSet" priority="958" id="{12759CE6-BF85-4BD7-8B1D-0C0BBE66A723}">
            <x14:iconSet custom="1">
              <x14:cfvo type="percent">
                <xm:f>0</xm:f>
              </x14:cfvo>
              <x14:cfvo type="num">
                <xm:f>80</xm:f>
              </x14:cfvo>
              <x14:cfvo type="num">
                <xm:f>90</xm:f>
              </x14:cfvo>
              <x14:cfIcon iconSet="3Symbols" iconId="0"/>
              <x14:cfIcon iconSet="3Symbols" iconId="1"/>
              <x14:cfIcon iconSet="3Symbols" iconId="2"/>
            </x14:iconSet>
          </x14:cfRule>
          <xm:sqref>AG121</xm:sqref>
        </x14:conditionalFormatting>
        <x14:conditionalFormatting xmlns:xm="http://schemas.microsoft.com/office/excel/2006/main">
          <x14:cfRule type="iconSet" priority="940" id="{34B10975-3966-4F3D-A8DC-805D5DE34FFD}">
            <x14:iconSet custom="1">
              <x14:cfvo type="percent">
                <xm:f>0</xm:f>
              </x14:cfvo>
              <x14:cfvo type="num">
                <xm:f>80</xm:f>
              </x14:cfvo>
              <x14:cfvo type="num">
                <xm:f>90</xm:f>
              </x14:cfvo>
              <x14:cfIcon iconSet="3Symbols" iconId="0"/>
              <x14:cfIcon iconSet="3Symbols" iconId="1"/>
              <x14:cfIcon iconSet="3Symbols" iconId="2"/>
            </x14:iconSet>
          </x14:cfRule>
          <xm:sqref>AC114</xm:sqref>
        </x14:conditionalFormatting>
        <x14:conditionalFormatting xmlns:xm="http://schemas.microsoft.com/office/excel/2006/main">
          <x14:cfRule type="iconSet" priority="935" id="{1CEE1D9E-0945-4AF4-9591-EDEE69ECD2B2}">
            <x14:iconSet custom="1">
              <x14:cfvo type="percent">
                <xm:f>0</xm:f>
              </x14:cfvo>
              <x14:cfvo type="num">
                <xm:f>80</xm:f>
              </x14:cfvo>
              <x14:cfvo type="num">
                <xm:f>90</xm:f>
              </x14:cfvo>
              <x14:cfIcon iconSet="3Symbols" iconId="0"/>
              <x14:cfIcon iconSet="3Symbols" iconId="1"/>
              <x14:cfIcon iconSet="3Symbols" iconId="2"/>
            </x14:iconSet>
          </x14:cfRule>
          <xm:sqref>U116:X116</xm:sqref>
        </x14:conditionalFormatting>
        <x14:conditionalFormatting xmlns:xm="http://schemas.microsoft.com/office/excel/2006/main">
          <x14:cfRule type="iconSet" priority="930" id="{1F88409D-8377-45F5-9052-88643076D5C9}">
            <x14:iconSet custom="1">
              <x14:cfvo type="percent">
                <xm:f>0</xm:f>
              </x14:cfvo>
              <x14:cfvo type="num">
                <xm:f>80</xm:f>
              </x14:cfvo>
              <x14:cfvo type="num">
                <xm:f>90</xm:f>
              </x14:cfvo>
              <x14:cfIcon iconSet="3Symbols" iconId="0"/>
              <x14:cfIcon iconSet="3Symbols" iconId="1"/>
              <x14:cfIcon iconSet="3Symbols" iconId="2"/>
            </x14:iconSet>
          </x14:cfRule>
          <xm:sqref>AC116</xm:sqref>
        </x14:conditionalFormatting>
        <x14:conditionalFormatting xmlns:xm="http://schemas.microsoft.com/office/excel/2006/main">
          <x14:cfRule type="iconSet" priority="901" id="{0AC75841-B701-48B9-B5DD-2E395F65211C}">
            <x14:iconSet custom="1">
              <x14:cfvo type="percent">
                <xm:f>0</xm:f>
              </x14:cfvo>
              <x14:cfvo type="num">
                <xm:f>80</xm:f>
              </x14:cfvo>
              <x14:cfvo type="num">
                <xm:f>90</xm:f>
              </x14:cfvo>
              <x14:cfIcon iconSet="3Symbols" iconId="0"/>
              <x14:cfIcon iconSet="3Symbols" iconId="1"/>
              <x14:cfIcon iconSet="3Symbols" iconId="2"/>
            </x14:iconSet>
          </x14:cfRule>
          <xm:sqref>AK45</xm:sqref>
        </x14:conditionalFormatting>
        <x14:conditionalFormatting xmlns:xm="http://schemas.microsoft.com/office/excel/2006/main">
          <x14:cfRule type="iconSet" priority="886" id="{B831CE06-CFE5-4DD3-A58C-88A93D03A3D5}">
            <x14:iconSet custom="1">
              <x14:cfvo type="percent">
                <xm:f>0</xm:f>
              </x14:cfvo>
              <x14:cfvo type="num">
                <xm:f>80</xm:f>
              </x14:cfvo>
              <x14:cfvo type="num">
                <xm:f>90</xm:f>
              </x14:cfvo>
              <x14:cfIcon iconSet="3Symbols" iconId="0"/>
              <x14:cfIcon iconSet="3Symbols" iconId="1"/>
              <x14:cfIcon iconSet="3Symbols" iconId="2"/>
            </x14:iconSet>
          </x14:cfRule>
          <xm:sqref>AC115</xm:sqref>
        </x14:conditionalFormatting>
        <x14:conditionalFormatting xmlns:xm="http://schemas.microsoft.com/office/excel/2006/main">
          <x14:cfRule type="iconSet" priority="881" id="{D614EA8A-6332-49A7-97D9-F996148E5847}">
            <x14:iconSet custom="1">
              <x14:cfvo type="percent">
                <xm:f>0</xm:f>
              </x14:cfvo>
              <x14:cfvo type="num">
                <xm:f>80</xm:f>
              </x14:cfvo>
              <x14:cfvo type="num">
                <xm:f>90</xm:f>
              </x14:cfvo>
              <x14:cfIcon iconSet="3Symbols" iconId="0"/>
              <x14:cfIcon iconSet="3Symbols" iconId="1"/>
              <x14:cfIcon iconSet="3Symbols" iconId="2"/>
            </x14:iconSet>
          </x14:cfRule>
          <xm:sqref>AG19</xm:sqref>
        </x14:conditionalFormatting>
        <x14:conditionalFormatting xmlns:xm="http://schemas.microsoft.com/office/excel/2006/main">
          <x14:cfRule type="iconSet" priority="876" id="{59EC8398-0A15-4A3B-B5D6-B89D47AAFFDD}">
            <x14:iconSet custom="1">
              <x14:cfvo type="percent">
                <xm:f>0</xm:f>
              </x14:cfvo>
              <x14:cfvo type="num">
                <xm:f>80</xm:f>
              </x14:cfvo>
              <x14:cfvo type="num">
                <xm:f>90</xm:f>
              </x14:cfvo>
              <x14:cfIcon iconSet="3Symbols" iconId="0"/>
              <x14:cfIcon iconSet="3Symbols" iconId="1"/>
              <x14:cfIcon iconSet="3Symbols" iconId="2"/>
            </x14:iconSet>
          </x14:cfRule>
          <xm:sqref>AF38</xm:sqref>
        </x14:conditionalFormatting>
        <x14:conditionalFormatting xmlns:xm="http://schemas.microsoft.com/office/excel/2006/main">
          <x14:cfRule type="iconSet" priority="871" id="{673ED47C-DB87-41A4-B644-CB5AA2CAA21A}">
            <x14:iconSet custom="1">
              <x14:cfvo type="percent">
                <xm:f>0</xm:f>
              </x14:cfvo>
              <x14:cfvo type="num">
                <xm:f>80</xm:f>
              </x14:cfvo>
              <x14:cfvo type="num">
                <xm:f>90</xm:f>
              </x14:cfvo>
              <x14:cfIcon iconSet="3Symbols" iconId="0"/>
              <x14:cfIcon iconSet="3Symbols" iconId="1"/>
              <x14:cfIcon iconSet="3Symbols" iconId="2"/>
            </x14:iconSet>
          </x14:cfRule>
          <xm:sqref>AE38</xm:sqref>
        </x14:conditionalFormatting>
        <x14:conditionalFormatting xmlns:xm="http://schemas.microsoft.com/office/excel/2006/main">
          <x14:cfRule type="iconSet" priority="866" id="{00863301-B6B2-4957-9E5B-D78BFF2B3C79}">
            <x14:iconSet custom="1">
              <x14:cfvo type="percent">
                <xm:f>0</xm:f>
              </x14:cfvo>
              <x14:cfvo type="num">
                <xm:f>80</xm:f>
              </x14:cfvo>
              <x14:cfvo type="num">
                <xm:f>90</xm:f>
              </x14:cfvo>
              <x14:cfIcon iconSet="3Symbols" iconId="0"/>
              <x14:cfIcon iconSet="3Symbols" iconId="1"/>
              <x14:cfIcon iconSet="3Symbols" iconId="2"/>
            </x14:iconSet>
          </x14:cfRule>
          <xm:sqref>AG38</xm:sqref>
        </x14:conditionalFormatting>
        <x14:conditionalFormatting xmlns:xm="http://schemas.microsoft.com/office/excel/2006/main">
          <x14:cfRule type="iconSet" priority="862" id="{9FFB76ED-DAEF-43EB-9E98-2ED3F8CC0266}">
            <x14:iconSet custom="1">
              <x14:cfvo type="percent">
                <xm:f>0</xm:f>
              </x14:cfvo>
              <x14:cfvo type="num">
                <xm:f>80</xm:f>
              </x14:cfvo>
              <x14:cfvo type="num">
                <xm:f>90</xm:f>
              </x14:cfvo>
              <x14:cfIcon iconSet="3Symbols" iconId="0"/>
              <x14:cfIcon iconSet="3Symbols" iconId="1"/>
              <x14:cfIcon iconSet="3Symbols" iconId="2"/>
            </x14:iconSet>
          </x14:cfRule>
          <xm:sqref>AK38</xm:sqref>
        </x14:conditionalFormatting>
        <x14:conditionalFormatting xmlns:xm="http://schemas.microsoft.com/office/excel/2006/main">
          <x14:cfRule type="iconSet" priority="852" id="{73C8638F-AC26-44C6-A552-7D8A9050DE0F}">
            <x14:iconSet custom="1">
              <x14:cfvo type="percent">
                <xm:f>0</xm:f>
              </x14:cfvo>
              <x14:cfvo type="num">
                <xm:f>80</xm:f>
              </x14:cfvo>
              <x14:cfvo type="num">
                <xm:f>90</xm:f>
              </x14:cfvo>
              <x14:cfIcon iconSet="3Symbols" iconId="0"/>
              <x14:cfIcon iconSet="3Symbols" iconId="1"/>
              <x14:cfIcon iconSet="3Symbols" iconId="2"/>
            </x14:iconSet>
          </x14:cfRule>
          <xm:sqref>AC36</xm:sqref>
        </x14:conditionalFormatting>
        <x14:conditionalFormatting xmlns:xm="http://schemas.microsoft.com/office/excel/2006/main">
          <x14:cfRule type="iconSet" priority="840" id="{3F6955B5-6DB1-4BEA-846F-F1AB73D54540}">
            <x14:iconSet custom="1">
              <x14:cfvo type="percent">
                <xm:f>0</xm:f>
              </x14:cfvo>
              <x14:cfvo type="num">
                <xm:f>80</xm:f>
              </x14:cfvo>
              <x14:cfvo type="num">
                <xm:f>90</xm:f>
              </x14:cfvo>
              <x14:cfIcon iconSet="3Symbols" iconId="0"/>
              <x14:cfIcon iconSet="3Symbols" iconId="1"/>
              <x14:cfIcon iconSet="3Symbols" iconId="2"/>
            </x14:iconSet>
          </x14:cfRule>
          <xm:sqref>AG109</xm:sqref>
        </x14:conditionalFormatting>
        <x14:conditionalFormatting xmlns:xm="http://schemas.microsoft.com/office/excel/2006/main">
          <x14:cfRule type="iconSet" priority="832" id="{DAD661B4-2F17-4F54-AB81-38AD8407862A}">
            <x14:iconSet custom="1">
              <x14:cfvo type="percent">
                <xm:f>0</xm:f>
              </x14:cfvo>
              <x14:cfvo type="num">
                <xm:f>80</xm:f>
              </x14:cfvo>
              <x14:cfvo type="num">
                <xm:f>90</xm:f>
              </x14:cfvo>
              <x14:cfIcon iconSet="3Symbols" iconId="0"/>
              <x14:cfIcon iconSet="3Symbols" iconId="1"/>
              <x14:cfIcon iconSet="3Symbols" iconId="2"/>
            </x14:iconSet>
          </x14:cfRule>
          <xm:sqref>AK19</xm:sqref>
        </x14:conditionalFormatting>
        <x14:conditionalFormatting xmlns:xm="http://schemas.microsoft.com/office/excel/2006/main">
          <x14:cfRule type="iconSet" priority="828" id="{584EA4BF-C8C4-4305-8C36-95857876D1D1}">
            <x14:iconSet custom="1">
              <x14:cfvo type="percent">
                <xm:f>0</xm:f>
              </x14:cfvo>
              <x14:cfvo type="num">
                <xm:f>80</xm:f>
              </x14:cfvo>
              <x14:cfvo type="num">
                <xm:f>90</xm:f>
              </x14:cfvo>
              <x14:cfIcon iconSet="3Symbols" iconId="0"/>
              <x14:cfIcon iconSet="3Symbols" iconId="1"/>
              <x14:cfIcon iconSet="3Symbols" iconId="2"/>
            </x14:iconSet>
          </x14:cfRule>
          <xm:sqref>AG21</xm:sqref>
        </x14:conditionalFormatting>
        <x14:conditionalFormatting xmlns:xm="http://schemas.microsoft.com/office/excel/2006/main">
          <x14:cfRule type="iconSet" priority="820" id="{E38FB266-51B3-43EC-9BA7-10A3488A689C}">
            <x14:iconSet custom="1">
              <x14:cfvo type="percent">
                <xm:f>0</xm:f>
              </x14:cfvo>
              <x14:cfvo type="num">
                <xm:f>80</xm:f>
              </x14:cfvo>
              <x14:cfvo type="num">
                <xm:f>90</xm:f>
              </x14:cfvo>
              <x14:cfIcon iconSet="3Symbols" iconId="0"/>
              <x14:cfIcon iconSet="3Symbols" iconId="1"/>
              <x14:cfIcon iconSet="3Symbols" iconId="2"/>
            </x14:iconSet>
          </x14:cfRule>
          <xm:sqref>AE36</xm:sqref>
        </x14:conditionalFormatting>
        <x14:conditionalFormatting xmlns:xm="http://schemas.microsoft.com/office/excel/2006/main">
          <x14:cfRule type="iconSet" priority="813" id="{833BFFEC-3419-485F-BCAA-3A3E95B36D8D}">
            <x14:iconSet custom="1">
              <x14:cfvo type="percent">
                <xm:f>0</xm:f>
              </x14:cfvo>
              <x14:cfvo type="num">
                <xm:f>80</xm:f>
              </x14:cfvo>
              <x14:cfvo type="num">
                <xm:f>90</xm:f>
              </x14:cfvo>
              <x14:cfIcon iconSet="3Symbols" iconId="0"/>
              <x14:cfIcon iconSet="3Symbols" iconId="1"/>
              <x14:cfIcon iconSet="3Symbols" iconId="2"/>
            </x14:iconSet>
          </x14:cfRule>
          <xm:sqref>AK91</xm:sqref>
        </x14:conditionalFormatting>
        <x14:conditionalFormatting xmlns:xm="http://schemas.microsoft.com/office/excel/2006/main">
          <x14:cfRule type="iconSet" priority="809" id="{3A263531-2AE9-48F9-A603-EF3A75052D0B}">
            <x14:iconSet custom="1">
              <x14:cfvo type="percent">
                <xm:f>0</xm:f>
              </x14:cfvo>
              <x14:cfvo type="num">
                <xm:f>80</xm:f>
              </x14:cfvo>
              <x14:cfvo type="num">
                <xm:f>90</xm:f>
              </x14:cfvo>
              <x14:cfIcon iconSet="3Symbols" iconId="0"/>
              <x14:cfIcon iconSet="3Symbols" iconId="1"/>
              <x14:cfIcon iconSet="3Symbols" iconId="2"/>
            </x14:iconSet>
          </x14:cfRule>
          <xm:sqref>M94</xm:sqref>
        </x14:conditionalFormatting>
        <x14:conditionalFormatting xmlns:xm="http://schemas.microsoft.com/office/excel/2006/main">
          <x14:cfRule type="iconSet" priority="805" id="{207F3D9E-1939-4C06-972A-C9B650F215B3}">
            <x14:iconSet custom="1">
              <x14:cfvo type="percent">
                <xm:f>0</xm:f>
              </x14:cfvo>
              <x14:cfvo type="num">
                <xm:f>80</xm:f>
              </x14:cfvo>
              <x14:cfvo type="num">
                <xm:f>90</xm:f>
              </x14:cfvo>
              <x14:cfIcon iconSet="3Symbols" iconId="0"/>
              <x14:cfIcon iconSet="3Symbols" iconId="1"/>
              <x14:cfIcon iconSet="3Symbols" iconId="2"/>
            </x14:iconSet>
          </x14:cfRule>
          <xm:sqref>AD94</xm:sqref>
        </x14:conditionalFormatting>
        <x14:conditionalFormatting xmlns:xm="http://schemas.microsoft.com/office/excel/2006/main">
          <x14:cfRule type="iconSet" priority="801" id="{4D1BEC11-44FF-48FD-9E96-62A072CD6C20}">
            <x14:iconSet custom="1">
              <x14:cfvo type="percent">
                <xm:f>0</xm:f>
              </x14:cfvo>
              <x14:cfvo type="num">
                <xm:f>80</xm:f>
              </x14:cfvo>
              <x14:cfvo type="num">
                <xm:f>90</xm:f>
              </x14:cfvo>
              <x14:cfIcon iconSet="3Symbols" iconId="0"/>
              <x14:cfIcon iconSet="3Symbols" iconId="1"/>
              <x14:cfIcon iconSet="3Symbols" iconId="2"/>
            </x14:iconSet>
          </x14:cfRule>
          <xm:sqref>AE94</xm:sqref>
        </x14:conditionalFormatting>
        <x14:conditionalFormatting xmlns:xm="http://schemas.microsoft.com/office/excel/2006/main">
          <x14:cfRule type="iconSet" priority="797" id="{A41BB708-5630-4703-80C3-EA74244A4720}">
            <x14:iconSet custom="1">
              <x14:cfvo type="percent">
                <xm:f>0</xm:f>
              </x14:cfvo>
              <x14:cfvo type="num">
                <xm:f>80</xm:f>
              </x14:cfvo>
              <x14:cfvo type="num">
                <xm:f>90</xm:f>
              </x14:cfvo>
              <x14:cfIcon iconSet="3Symbols" iconId="0"/>
              <x14:cfIcon iconSet="3Symbols" iconId="1"/>
              <x14:cfIcon iconSet="3Symbols" iconId="2"/>
            </x14:iconSet>
          </x14:cfRule>
          <xm:sqref>AF94</xm:sqref>
        </x14:conditionalFormatting>
        <x14:conditionalFormatting xmlns:xm="http://schemas.microsoft.com/office/excel/2006/main">
          <x14:cfRule type="iconSet" priority="789" id="{C35DDB10-D9F6-45BC-992D-1E821FADD9B6}">
            <x14:iconSet custom="1">
              <x14:cfvo type="percent">
                <xm:f>0</xm:f>
              </x14:cfvo>
              <x14:cfvo type="num">
                <xm:f>80</xm:f>
              </x14:cfvo>
              <x14:cfvo type="num">
                <xm:f>90</xm:f>
              </x14:cfvo>
              <x14:cfIcon iconSet="3Symbols" iconId="0"/>
              <x14:cfIcon iconSet="3Symbols" iconId="1"/>
              <x14:cfIcon iconSet="3Symbols" iconId="2"/>
            </x14:iconSet>
          </x14:cfRule>
          <xm:sqref>AG125</xm:sqref>
        </x14:conditionalFormatting>
        <x14:conditionalFormatting xmlns:xm="http://schemas.microsoft.com/office/excel/2006/main">
          <x14:cfRule type="iconSet" priority="785" id="{555211DC-E811-42E6-9525-C3DCDB7BF6F9}">
            <x14:iconSet custom="1">
              <x14:cfvo type="percent">
                <xm:f>0</xm:f>
              </x14:cfvo>
              <x14:cfvo type="num">
                <xm:f>80</xm:f>
              </x14:cfvo>
              <x14:cfvo type="num">
                <xm:f>90</xm:f>
              </x14:cfvo>
              <x14:cfIcon iconSet="3Symbols" iconId="0"/>
              <x14:cfIcon iconSet="3Symbols" iconId="1"/>
              <x14:cfIcon iconSet="3Symbols" iconId="2"/>
            </x14:iconSet>
          </x14:cfRule>
          <xm:sqref>AI125</xm:sqref>
        </x14:conditionalFormatting>
        <x14:conditionalFormatting xmlns:xm="http://schemas.microsoft.com/office/excel/2006/main">
          <x14:cfRule type="iconSet" priority="780" id="{42429E64-1D5C-4C7A-A6C6-BFF69E64530C}">
            <x14:iconSet custom="1">
              <x14:cfvo type="percent">
                <xm:f>0</xm:f>
              </x14:cfvo>
              <x14:cfvo type="num">
                <xm:f>80</xm:f>
              </x14:cfvo>
              <x14:cfvo type="num">
                <xm:f>90</xm:f>
              </x14:cfvo>
              <x14:cfIcon iconSet="3Symbols" iconId="0"/>
              <x14:cfIcon iconSet="3Symbols" iconId="1"/>
              <x14:cfIcon iconSet="3Symbols" iconId="2"/>
            </x14:iconSet>
          </x14:cfRule>
          <xm:sqref>Y126 AC126 AE126</xm:sqref>
        </x14:conditionalFormatting>
        <x14:conditionalFormatting xmlns:xm="http://schemas.microsoft.com/office/excel/2006/main">
          <x14:cfRule type="iconSet" priority="775" id="{1FBDB958-3647-46D8-A0C9-22ADDE107944}">
            <x14:iconSet custom="1">
              <x14:cfvo type="percent">
                <xm:f>0</xm:f>
              </x14:cfvo>
              <x14:cfvo type="num">
                <xm:f>80</xm:f>
              </x14:cfvo>
              <x14:cfvo type="num">
                <xm:f>90</xm:f>
              </x14:cfvo>
              <x14:cfIcon iconSet="3Symbols" iconId="0"/>
              <x14:cfIcon iconSet="3Symbols" iconId="1"/>
              <x14:cfIcon iconSet="3Symbols" iconId="2"/>
            </x14:iconSet>
          </x14:cfRule>
          <xm:sqref>AA126</xm:sqref>
        </x14:conditionalFormatting>
        <x14:conditionalFormatting xmlns:xm="http://schemas.microsoft.com/office/excel/2006/main">
          <x14:cfRule type="iconSet" priority="768" id="{CE08C0E8-BC68-430A-B4B5-5B849A24BF09}">
            <x14:iconSet custom="1">
              <x14:cfvo type="percent">
                <xm:f>0</xm:f>
              </x14:cfvo>
              <x14:cfvo type="num">
                <xm:f>80</xm:f>
              </x14:cfvo>
              <x14:cfvo type="num">
                <xm:f>90</xm:f>
              </x14:cfvo>
              <x14:cfIcon iconSet="3Symbols" iconId="0"/>
              <x14:cfIcon iconSet="3Symbols" iconId="1"/>
              <x14:cfIcon iconSet="3Symbols" iconId="2"/>
            </x14:iconSet>
          </x14:cfRule>
          <xm:sqref>AG126</xm:sqref>
        </x14:conditionalFormatting>
        <x14:conditionalFormatting xmlns:xm="http://schemas.microsoft.com/office/excel/2006/main">
          <x14:cfRule type="iconSet" priority="763" id="{AAF36982-CBC9-4FEF-B5FF-5D4E8F465756}">
            <x14:iconSet custom="1">
              <x14:cfvo type="percent">
                <xm:f>0</xm:f>
              </x14:cfvo>
              <x14:cfvo type="num">
                <xm:f>80</xm:f>
              </x14:cfvo>
              <x14:cfvo type="num">
                <xm:f>90</xm:f>
              </x14:cfvo>
              <x14:cfIcon iconSet="3Symbols" iconId="0"/>
              <x14:cfIcon iconSet="3Symbols" iconId="1"/>
              <x14:cfIcon iconSet="3Symbols" iconId="2"/>
            </x14:iconSet>
          </x14:cfRule>
          <xm:sqref>AF72</xm:sqref>
        </x14:conditionalFormatting>
        <x14:conditionalFormatting xmlns:xm="http://schemas.microsoft.com/office/excel/2006/main">
          <x14:cfRule type="iconSet" priority="758" id="{AAABAAA4-6E88-4BDC-B2DD-8E7E2AF8FA32}">
            <x14:iconSet custom="1">
              <x14:cfvo type="percent">
                <xm:f>0</xm:f>
              </x14:cfvo>
              <x14:cfvo type="num">
                <xm:f>80</xm:f>
              </x14:cfvo>
              <x14:cfvo type="num">
                <xm:f>90</xm:f>
              </x14:cfvo>
              <x14:cfIcon iconSet="3Symbols" iconId="0"/>
              <x14:cfIcon iconSet="3Symbols" iconId="1"/>
              <x14:cfIcon iconSet="3Symbols" iconId="2"/>
            </x14:iconSet>
          </x14:cfRule>
          <xm:sqref>AD77</xm:sqref>
        </x14:conditionalFormatting>
        <x14:conditionalFormatting xmlns:xm="http://schemas.microsoft.com/office/excel/2006/main">
          <x14:cfRule type="iconSet" priority="754" id="{F185CA1D-6EEA-4A90-A4B2-261423DFE44B}">
            <x14:iconSet custom="1">
              <x14:cfvo type="percent">
                <xm:f>0</xm:f>
              </x14:cfvo>
              <x14:cfvo type="num">
                <xm:f>80</xm:f>
              </x14:cfvo>
              <x14:cfvo type="num">
                <xm:f>90</xm:f>
              </x14:cfvo>
              <x14:cfIcon iconSet="3Symbols" iconId="0"/>
              <x14:cfIcon iconSet="3Symbols" iconId="1"/>
              <x14:cfIcon iconSet="3Symbols" iconId="2"/>
            </x14:iconSet>
          </x14:cfRule>
          <xm:sqref>AE77</xm:sqref>
        </x14:conditionalFormatting>
        <x14:conditionalFormatting xmlns:xm="http://schemas.microsoft.com/office/excel/2006/main">
          <x14:cfRule type="iconSet" priority="749" id="{C4D8D655-1CD2-46A5-B69A-D61F110E0F74}">
            <x14:iconSet custom="1">
              <x14:cfvo type="percent">
                <xm:f>0</xm:f>
              </x14:cfvo>
              <x14:cfvo type="num">
                <xm:f>80</xm:f>
              </x14:cfvo>
              <x14:cfvo type="num">
                <xm:f>90</xm:f>
              </x14:cfvo>
              <x14:cfIcon iconSet="3Symbols" iconId="0"/>
              <x14:cfIcon iconSet="3Symbols" iconId="1"/>
              <x14:cfIcon iconSet="3Symbols" iconId="2"/>
            </x14:iconSet>
          </x14:cfRule>
          <xm:sqref>AE79</xm:sqref>
        </x14:conditionalFormatting>
        <x14:conditionalFormatting xmlns:xm="http://schemas.microsoft.com/office/excel/2006/main">
          <x14:cfRule type="iconSet" priority="743" id="{0365E8C1-E33F-4B4C-8126-268D28BFE292}">
            <x14:iconSet custom="1">
              <x14:cfvo type="percent">
                <xm:f>0</xm:f>
              </x14:cfvo>
              <x14:cfvo type="num">
                <xm:f>80</xm:f>
              </x14:cfvo>
              <x14:cfvo type="num">
                <xm:f>90</xm:f>
              </x14:cfvo>
              <x14:cfIcon iconSet="3Symbols" iconId="0"/>
              <x14:cfIcon iconSet="3Symbols" iconId="1"/>
              <x14:cfIcon iconSet="3Symbols" iconId="2"/>
            </x14:iconSet>
          </x14:cfRule>
          <xm:sqref>AE84</xm:sqref>
        </x14:conditionalFormatting>
        <x14:conditionalFormatting xmlns:xm="http://schemas.microsoft.com/office/excel/2006/main">
          <x14:cfRule type="iconSet" priority="739" id="{7AF79457-DA0E-4AB4-9715-767F3B2320F0}">
            <x14:iconSet custom="1">
              <x14:cfvo type="percent">
                <xm:f>0</xm:f>
              </x14:cfvo>
              <x14:cfvo type="num">
                <xm:f>80</xm:f>
              </x14:cfvo>
              <x14:cfvo type="num">
                <xm:f>90</xm:f>
              </x14:cfvo>
              <x14:cfIcon iconSet="3Symbols" iconId="0"/>
              <x14:cfIcon iconSet="3Symbols" iconId="1"/>
              <x14:cfIcon iconSet="3Symbols" iconId="2"/>
            </x14:iconSet>
          </x14:cfRule>
          <xm:sqref>AF84</xm:sqref>
        </x14:conditionalFormatting>
        <x14:conditionalFormatting xmlns:xm="http://schemas.microsoft.com/office/excel/2006/main">
          <x14:cfRule type="iconSet" priority="735" id="{E651E5BF-DE35-48D6-937E-49E1E1ADA10E}">
            <x14:iconSet custom="1">
              <x14:cfvo type="percent">
                <xm:f>0</xm:f>
              </x14:cfvo>
              <x14:cfvo type="num">
                <xm:f>80</xm:f>
              </x14:cfvo>
              <x14:cfvo type="num">
                <xm:f>90</xm:f>
              </x14:cfvo>
              <x14:cfIcon iconSet="3Symbols" iconId="0"/>
              <x14:cfIcon iconSet="3Symbols" iconId="1"/>
              <x14:cfIcon iconSet="3Symbols" iconId="2"/>
            </x14:iconSet>
          </x14:cfRule>
          <xm:sqref>AK84</xm:sqref>
        </x14:conditionalFormatting>
        <x14:conditionalFormatting xmlns:xm="http://schemas.microsoft.com/office/excel/2006/main">
          <x14:cfRule type="iconSet" priority="730" id="{715B38C2-1E39-4A1B-8E27-EB37D27FE4F6}">
            <x14:iconSet custom="1">
              <x14:cfvo type="percent">
                <xm:f>0</xm:f>
              </x14:cfvo>
              <x14:cfvo type="num">
                <xm:f>80</xm:f>
              </x14:cfvo>
              <x14:cfvo type="num">
                <xm:f>90</xm:f>
              </x14:cfvo>
              <x14:cfIcon iconSet="3Symbols" iconId="0"/>
              <x14:cfIcon iconSet="3Symbols" iconId="1"/>
              <x14:cfIcon iconSet="3Symbols" iconId="2"/>
            </x14:iconSet>
          </x14:cfRule>
          <xm:sqref>AD97</xm:sqref>
        </x14:conditionalFormatting>
        <x14:conditionalFormatting xmlns:xm="http://schemas.microsoft.com/office/excel/2006/main">
          <x14:cfRule type="iconSet" priority="724" id="{ADE40CC5-B7CA-45AA-841B-EFE8510F6AAD}">
            <x14:iconSet custom="1">
              <x14:cfvo type="percent">
                <xm:f>0</xm:f>
              </x14:cfvo>
              <x14:cfvo type="num">
                <xm:f>80</xm:f>
              </x14:cfvo>
              <x14:cfvo type="num">
                <xm:f>90</xm:f>
              </x14:cfvo>
              <x14:cfIcon iconSet="3Symbols" iconId="0"/>
              <x14:cfIcon iconSet="3Symbols" iconId="1"/>
              <x14:cfIcon iconSet="3Symbols" iconId="2"/>
            </x14:iconSet>
          </x14:cfRule>
          <xm:sqref>AD98</xm:sqref>
        </x14:conditionalFormatting>
        <x14:conditionalFormatting xmlns:xm="http://schemas.microsoft.com/office/excel/2006/main">
          <x14:cfRule type="iconSet" priority="719" id="{6B047FC8-3922-4E8F-B492-A872BBC05FAC}">
            <x14:iconSet custom="1">
              <x14:cfvo type="percent">
                <xm:f>0</xm:f>
              </x14:cfvo>
              <x14:cfvo type="num">
                <xm:f>80</xm:f>
              </x14:cfvo>
              <x14:cfvo type="num">
                <xm:f>90</xm:f>
              </x14:cfvo>
              <x14:cfIcon iconSet="3Symbols" iconId="0"/>
              <x14:cfIcon iconSet="3Symbols" iconId="1"/>
              <x14:cfIcon iconSet="3Symbols" iconId="2"/>
            </x14:iconSet>
          </x14:cfRule>
          <xm:sqref>S63</xm:sqref>
        </x14:conditionalFormatting>
        <x14:conditionalFormatting xmlns:xm="http://schemas.microsoft.com/office/excel/2006/main">
          <x14:cfRule type="iconSet" priority="713" id="{0BB547A9-A68A-44AC-A543-99E1BFAB18C2}">
            <x14:iconSet custom="1">
              <x14:cfvo type="percent">
                <xm:f>0</xm:f>
              </x14:cfvo>
              <x14:cfvo type="num">
                <xm:f>80</xm:f>
              </x14:cfvo>
              <x14:cfvo type="num">
                <xm:f>90</xm:f>
              </x14:cfvo>
              <x14:cfIcon iconSet="3Symbols" iconId="0"/>
              <x14:cfIcon iconSet="3Symbols" iconId="1"/>
              <x14:cfIcon iconSet="3Symbols" iconId="2"/>
            </x14:iconSet>
          </x14:cfRule>
          <xm:sqref>M64</xm:sqref>
        </x14:conditionalFormatting>
        <x14:conditionalFormatting xmlns:xm="http://schemas.microsoft.com/office/excel/2006/main">
          <x14:cfRule type="iconSet" priority="708" id="{20E20F09-4DCA-4F58-A39E-8C8BCE9C573E}">
            <x14:iconSet custom="1">
              <x14:cfvo type="percent">
                <xm:f>0</xm:f>
              </x14:cfvo>
              <x14:cfvo type="num">
                <xm:f>80</xm:f>
              </x14:cfvo>
              <x14:cfvo type="num">
                <xm:f>90</xm:f>
              </x14:cfvo>
              <x14:cfIcon iconSet="3Symbols" iconId="0"/>
              <x14:cfIcon iconSet="3Symbols" iconId="1"/>
              <x14:cfIcon iconSet="3Symbols" iconId="2"/>
            </x14:iconSet>
          </x14:cfRule>
          <xm:sqref>AE64</xm:sqref>
        </x14:conditionalFormatting>
        <x14:conditionalFormatting xmlns:xm="http://schemas.microsoft.com/office/excel/2006/main">
          <x14:cfRule type="iconSet" priority="703" id="{C22106CE-1271-4628-8F29-0D6712324011}">
            <x14:iconSet custom="1">
              <x14:cfvo type="percent">
                <xm:f>0</xm:f>
              </x14:cfvo>
              <x14:cfvo type="num">
                <xm:f>80</xm:f>
              </x14:cfvo>
              <x14:cfvo type="num">
                <xm:f>90</xm:f>
              </x14:cfvo>
              <x14:cfIcon iconSet="3Symbols" iconId="0"/>
              <x14:cfIcon iconSet="3Symbols" iconId="1"/>
              <x14:cfIcon iconSet="3Symbols" iconId="2"/>
            </x14:iconSet>
          </x14:cfRule>
          <xm:sqref>AF64</xm:sqref>
        </x14:conditionalFormatting>
        <x14:conditionalFormatting xmlns:xm="http://schemas.microsoft.com/office/excel/2006/main">
          <x14:cfRule type="iconSet" priority="694" id="{DEC16886-4144-4CE8-81FA-4EB3C14A4113}">
            <x14:iconSet custom="1">
              <x14:cfvo type="percent">
                <xm:f>0</xm:f>
              </x14:cfvo>
              <x14:cfvo type="num">
                <xm:f>80</xm:f>
              </x14:cfvo>
              <x14:cfvo type="num">
                <xm:f>90</xm:f>
              </x14:cfvo>
              <x14:cfIcon iconSet="3Symbols" iconId="0"/>
              <x14:cfIcon iconSet="3Symbols" iconId="1"/>
              <x14:cfIcon iconSet="3Symbols" iconId="2"/>
            </x14:iconSet>
          </x14:cfRule>
          <xm:sqref>AD70</xm:sqref>
        </x14:conditionalFormatting>
        <x14:conditionalFormatting xmlns:xm="http://schemas.microsoft.com/office/excel/2006/main">
          <x14:cfRule type="iconSet" priority="683" id="{FA738861-EF61-4045-9363-41463DF30137}">
            <x14:iconSet custom="1">
              <x14:cfvo type="percent">
                <xm:f>0</xm:f>
              </x14:cfvo>
              <x14:cfvo type="num">
                <xm:f>80</xm:f>
              </x14:cfvo>
              <x14:cfvo type="num">
                <xm:f>90</xm:f>
              </x14:cfvo>
              <x14:cfIcon iconSet="3Symbols" iconId="0"/>
              <x14:cfIcon iconSet="3Symbols" iconId="1"/>
              <x14:cfIcon iconSet="3Symbols" iconId="2"/>
            </x14:iconSet>
          </x14:cfRule>
          <xm:sqref>Y123</xm:sqref>
        </x14:conditionalFormatting>
        <x14:conditionalFormatting xmlns:xm="http://schemas.microsoft.com/office/excel/2006/main">
          <x14:cfRule type="iconSet" priority="678" id="{E5668576-F001-4526-AF17-D0A237931DE9}">
            <x14:iconSet custom="1">
              <x14:cfvo type="percent">
                <xm:f>0</xm:f>
              </x14:cfvo>
              <x14:cfvo type="num">
                <xm:f>80</xm:f>
              </x14:cfvo>
              <x14:cfvo type="num">
                <xm:f>90</xm:f>
              </x14:cfvo>
              <x14:cfIcon iconSet="3Symbols" iconId="0"/>
              <x14:cfIcon iconSet="3Symbols" iconId="1"/>
              <x14:cfIcon iconSet="3Symbols" iconId="2"/>
            </x14:iconSet>
          </x14:cfRule>
          <xm:sqref>AD57</xm:sqref>
        </x14:conditionalFormatting>
        <x14:conditionalFormatting xmlns:xm="http://schemas.microsoft.com/office/excel/2006/main">
          <x14:cfRule type="iconSet" priority="671" id="{ADD3D594-7351-41CA-8B8A-9668FEF8A846}">
            <x14:iconSet custom="1">
              <x14:cfvo type="percent">
                <xm:f>0</xm:f>
              </x14:cfvo>
              <x14:cfvo type="num">
                <xm:f>80</xm:f>
              </x14:cfvo>
              <x14:cfvo type="num">
                <xm:f>90</xm:f>
              </x14:cfvo>
              <x14:cfIcon iconSet="3Symbols" iconId="0"/>
              <x14:cfIcon iconSet="3Symbols" iconId="1"/>
              <x14:cfIcon iconSet="3Symbols" iconId="2"/>
            </x14:iconSet>
          </x14:cfRule>
          <xm:sqref>Y59</xm:sqref>
        </x14:conditionalFormatting>
        <x14:conditionalFormatting xmlns:xm="http://schemas.microsoft.com/office/excel/2006/main">
          <x14:cfRule type="iconSet" priority="666" id="{8140A6F8-4155-40B1-B453-9067C415F1CB}">
            <x14:iconSet custom="1">
              <x14:cfvo type="percent">
                <xm:f>0</xm:f>
              </x14:cfvo>
              <x14:cfvo type="num">
                <xm:f>80</xm:f>
              </x14:cfvo>
              <x14:cfvo type="num">
                <xm:f>90</xm:f>
              </x14:cfvo>
              <x14:cfIcon iconSet="3Symbols" iconId="0"/>
              <x14:cfIcon iconSet="3Symbols" iconId="1"/>
              <x14:cfIcon iconSet="3Symbols" iconId="2"/>
            </x14:iconSet>
          </x14:cfRule>
          <xm:sqref>AE59</xm:sqref>
        </x14:conditionalFormatting>
        <x14:conditionalFormatting xmlns:xm="http://schemas.microsoft.com/office/excel/2006/main">
          <x14:cfRule type="iconSet" priority="661" id="{35C2F8C5-2745-438E-8898-CF8E2016AE69}">
            <x14:iconSet custom="1">
              <x14:cfvo type="percent">
                <xm:f>0</xm:f>
              </x14:cfvo>
              <x14:cfvo type="num">
                <xm:f>80</xm:f>
              </x14:cfvo>
              <x14:cfvo type="num">
                <xm:f>90</xm:f>
              </x14:cfvo>
              <x14:cfIcon iconSet="3Symbols" iconId="0"/>
              <x14:cfIcon iconSet="3Symbols" iconId="1"/>
              <x14:cfIcon iconSet="3Symbols" iconId="2"/>
            </x14:iconSet>
          </x14:cfRule>
          <xm:sqref>M59</xm:sqref>
        </x14:conditionalFormatting>
        <x14:conditionalFormatting xmlns:xm="http://schemas.microsoft.com/office/excel/2006/main">
          <x14:cfRule type="iconSet" priority="650" id="{F577F61D-B771-45A1-9CF2-80E3BF4DC0C9}">
            <x14:iconSet custom="1">
              <x14:cfvo type="percent">
                <xm:f>0</xm:f>
              </x14:cfvo>
              <x14:cfvo type="num">
                <xm:f>80</xm:f>
              </x14:cfvo>
              <x14:cfvo type="num">
                <xm:f>90</xm:f>
              </x14:cfvo>
              <x14:cfIcon iconSet="3Symbols" iconId="0"/>
              <x14:cfIcon iconSet="3Symbols" iconId="1"/>
              <x14:cfIcon iconSet="3Symbols" iconId="2"/>
            </x14:iconSet>
          </x14:cfRule>
          <xm:sqref>Z91</xm:sqref>
        </x14:conditionalFormatting>
        <x14:conditionalFormatting xmlns:xm="http://schemas.microsoft.com/office/excel/2006/main">
          <x14:cfRule type="iconSet" priority="572" id="{133E160C-AC8D-4225-9523-9DC709B14801}">
            <x14:iconSet custom="1">
              <x14:cfvo type="percent">
                <xm:f>0</xm:f>
              </x14:cfvo>
              <x14:cfvo type="num">
                <xm:f>80</xm:f>
              </x14:cfvo>
              <x14:cfvo type="num">
                <xm:f>90</xm:f>
              </x14:cfvo>
              <x14:cfIcon iconSet="3Symbols" iconId="0"/>
              <x14:cfIcon iconSet="3Symbols" iconId="1"/>
              <x14:cfIcon iconSet="3Symbols" iconId="2"/>
            </x14:iconSet>
          </x14:cfRule>
          <xm:sqref>AB91</xm:sqref>
        </x14:conditionalFormatting>
        <x14:conditionalFormatting xmlns:xm="http://schemas.microsoft.com/office/excel/2006/main">
          <x14:cfRule type="iconSet" priority="568" id="{F7C0D6CD-37A7-4105-8A19-7DBAEF5F7923}">
            <x14:iconSet custom="1">
              <x14:cfvo type="percent">
                <xm:f>0</xm:f>
              </x14:cfvo>
              <x14:cfvo type="num">
                <xm:f>80</xm:f>
              </x14:cfvo>
              <x14:cfvo type="num">
                <xm:f>90</xm:f>
              </x14:cfvo>
              <x14:cfIcon iconSet="3Symbols" iconId="0"/>
              <x14:cfIcon iconSet="3Symbols" iconId="1"/>
              <x14:cfIcon iconSet="3Symbols" iconId="2"/>
            </x14:iconSet>
          </x14:cfRule>
          <xm:sqref>AE91</xm:sqref>
        </x14:conditionalFormatting>
        <x14:conditionalFormatting xmlns:xm="http://schemas.microsoft.com/office/excel/2006/main">
          <x14:cfRule type="iconSet" priority="564" id="{A681F22C-0A9A-4C05-8C9F-21497E2BF25C}">
            <x14:iconSet custom="1">
              <x14:cfvo type="percent">
                <xm:f>0</xm:f>
              </x14:cfvo>
              <x14:cfvo type="num">
                <xm:f>80</xm:f>
              </x14:cfvo>
              <x14:cfvo type="num">
                <xm:f>90</xm:f>
              </x14:cfvo>
              <x14:cfIcon iconSet="3Symbols" iconId="0"/>
              <x14:cfIcon iconSet="3Symbols" iconId="1"/>
              <x14:cfIcon iconSet="3Symbols" iconId="2"/>
            </x14:iconSet>
          </x14:cfRule>
          <xm:sqref>AF91</xm:sqref>
        </x14:conditionalFormatting>
        <x14:conditionalFormatting xmlns:xm="http://schemas.microsoft.com/office/excel/2006/main">
          <x14:cfRule type="iconSet" priority="532" id="{489FCE76-AF10-483F-BE96-695B4A7FCFFC}">
            <x14:iconSet custom="1">
              <x14:cfvo type="percent">
                <xm:f>0</xm:f>
              </x14:cfvo>
              <x14:cfvo type="num">
                <xm:f>80</xm:f>
              </x14:cfvo>
              <x14:cfvo type="num">
                <xm:f>90</xm:f>
              </x14:cfvo>
              <x14:cfIcon iconSet="3Symbols" iconId="0"/>
              <x14:cfIcon iconSet="3Symbols" iconId="1"/>
              <x14:cfIcon iconSet="3Symbols" iconId="2"/>
            </x14:iconSet>
          </x14:cfRule>
          <xm:sqref>P59</xm:sqref>
        </x14:conditionalFormatting>
        <x14:conditionalFormatting xmlns:xm="http://schemas.microsoft.com/office/excel/2006/main">
          <x14:cfRule type="iconSet" priority="527" id="{3857E59F-C342-405A-91A6-FF98218CB236}">
            <x14:iconSet custom="1">
              <x14:cfvo type="percent">
                <xm:f>0</xm:f>
              </x14:cfvo>
              <x14:cfvo type="num">
                <xm:f>80</xm:f>
              </x14:cfvo>
              <x14:cfvo type="num">
                <xm:f>90</xm:f>
              </x14:cfvo>
              <x14:cfIcon iconSet="3Symbols" iconId="0"/>
              <x14:cfIcon iconSet="3Symbols" iconId="1"/>
              <x14:cfIcon iconSet="3Symbols" iconId="2"/>
            </x14:iconSet>
          </x14:cfRule>
          <xm:sqref>AA58 AA60:AA61</xm:sqref>
        </x14:conditionalFormatting>
        <x14:conditionalFormatting xmlns:xm="http://schemas.microsoft.com/office/excel/2006/main">
          <x14:cfRule type="iconSet" priority="523" id="{949D7645-046F-4AFE-8C8F-6C0A61A5E2C6}">
            <x14:iconSet custom="1">
              <x14:cfvo type="percent">
                <xm:f>0</xm:f>
              </x14:cfvo>
              <x14:cfvo type="num">
                <xm:f>80</xm:f>
              </x14:cfvo>
              <x14:cfvo type="num">
                <xm:f>90</xm:f>
              </x14:cfvo>
              <x14:cfIcon iconSet="3Symbols" iconId="0"/>
              <x14:cfIcon iconSet="3Symbols" iconId="1"/>
              <x14:cfIcon iconSet="3Symbols" iconId="2"/>
            </x14:iconSet>
          </x14:cfRule>
          <xm:sqref>AA57</xm:sqref>
        </x14:conditionalFormatting>
        <x14:conditionalFormatting xmlns:xm="http://schemas.microsoft.com/office/excel/2006/main">
          <x14:cfRule type="iconSet" priority="513" id="{BE67282E-35A3-46FE-8BFA-ABA96B87DCB5}">
            <x14:iconSet custom="1">
              <x14:cfvo type="percent">
                <xm:f>0</xm:f>
              </x14:cfvo>
              <x14:cfvo type="num">
                <xm:f>80</xm:f>
              </x14:cfvo>
              <x14:cfvo type="num">
                <xm:f>90</xm:f>
              </x14:cfvo>
              <x14:cfIcon iconSet="3Symbols" iconId="0"/>
              <x14:cfIcon iconSet="3Symbols" iconId="1"/>
              <x14:cfIcon iconSet="3Symbols" iconId="2"/>
            </x14:iconSet>
          </x14:cfRule>
          <xm:sqref>AA59</xm:sqref>
        </x14:conditionalFormatting>
        <x14:conditionalFormatting xmlns:xm="http://schemas.microsoft.com/office/excel/2006/main">
          <x14:cfRule type="iconSet" priority="505" id="{BA4E9CF4-AC4B-4307-BD3D-D9F0F9B56351}">
            <x14:iconSet custom="1">
              <x14:cfvo type="percent">
                <xm:f>0</xm:f>
              </x14:cfvo>
              <x14:cfvo type="num">
                <xm:f>80</xm:f>
              </x14:cfvo>
              <x14:cfvo type="num">
                <xm:f>90</xm:f>
              </x14:cfvo>
              <x14:cfIcon iconSet="3Symbols" iconId="0"/>
              <x14:cfIcon iconSet="3Symbols" iconId="1"/>
              <x14:cfIcon iconSet="3Symbols" iconId="2"/>
            </x14:iconSet>
          </x14:cfRule>
          <xm:sqref>AE62</xm:sqref>
        </x14:conditionalFormatting>
        <x14:conditionalFormatting xmlns:xm="http://schemas.microsoft.com/office/excel/2006/main">
          <x14:cfRule type="iconSet" priority="496" id="{AB033D5C-3A4A-4538-80D7-52362D00C0F8}">
            <x14:iconSet custom="1">
              <x14:cfvo type="percent">
                <xm:f>0</xm:f>
              </x14:cfvo>
              <x14:cfvo type="num">
                <xm:f>80</xm:f>
              </x14:cfvo>
              <x14:cfvo type="num">
                <xm:f>90</xm:f>
              </x14:cfvo>
              <x14:cfIcon iconSet="3Symbols" iconId="0"/>
              <x14:cfIcon iconSet="3Symbols" iconId="1"/>
              <x14:cfIcon iconSet="3Symbols" iconId="2"/>
            </x14:iconSet>
          </x14:cfRule>
          <xm:sqref>AD63</xm:sqref>
        </x14:conditionalFormatting>
        <x14:conditionalFormatting xmlns:xm="http://schemas.microsoft.com/office/excel/2006/main">
          <x14:cfRule type="iconSet" priority="492" id="{FAB1C66F-6AF9-4C24-81DC-A3614924EBDC}">
            <x14:iconSet custom="1">
              <x14:cfvo type="percent">
                <xm:f>0</xm:f>
              </x14:cfvo>
              <x14:cfvo type="num">
                <xm:f>80</xm:f>
              </x14:cfvo>
              <x14:cfvo type="num">
                <xm:f>90</xm:f>
              </x14:cfvo>
              <x14:cfIcon iconSet="3Symbols" iconId="0"/>
              <x14:cfIcon iconSet="3Symbols" iconId="1"/>
              <x14:cfIcon iconSet="3Symbols" iconId="2"/>
            </x14:iconSet>
          </x14:cfRule>
          <xm:sqref>AA91</xm:sqref>
        </x14:conditionalFormatting>
        <x14:conditionalFormatting xmlns:xm="http://schemas.microsoft.com/office/excel/2006/main">
          <x14:cfRule type="iconSet" priority="488" id="{70524110-2BD2-45C1-9E05-F1515D543318}">
            <x14:iconSet custom="1">
              <x14:cfvo type="percent">
                <xm:f>0</xm:f>
              </x14:cfvo>
              <x14:cfvo type="num">
                <xm:f>80</xm:f>
              </x14:cfvo>
              <x14:cfvo type="num">
                <xm:f>90</xm:f>
              </x14:cfvo>
              <x14:cfIcon iconSet="3Symbols" iconId="0"/>
              <x14:cfIcon iconSet="3Symbols" iconId="1"/>
              <x14:cfIcon iconSet="3Symbols" iconId="2"/>
            </x14:iconSet>
          </x14:cfRule>
          <xm:sqref>AC96</xm:sqref>
        </x14:conditionalFormatting>
        <x14:conditionalFormatting xmlns:xm="http://schemas.microsoft.com/office/excel/2006/main">
          <x14:cfRule type="iconSet" priority="484" id="{8D241C92-3E64-40D1-8544-7CA75CFC3BE6}">
            <x14:iconSet custom="1">
              <x14:cfvo type="percent">
                <xm:f>0</xm:f>
              </x14:cfvo>
              <x14:cfvo type="num">
                <xm:f>80</xm:f>
              </x14:cfvo>
              <x14:cfvo type="num">
                <xm:f>90</xm:f>
              </x14:cfvo>
              <x14:cfIcon iconSet="3Symbols" iconId="0"/>
              <x14:cfIcon iconSet="3Symbols" iconId="1"/>
              <x14:cfIcon iconSet="3Symbols" iconId="2"/>
            </x14:iconSet>
          </x14:cfRule>
          <xm:sqref>AD96</xm:sqref>
        </x14:conditionalFormatting>
        <x14:conditionalFormatting xmlns:xm="http://schemas.microsoft.com/office/excel/2006/main">
          <x14:cfRule type="iconSet" priority="478" id="{17DC9BF5-D47E-4FA6-8FCC-A3CE2D040E3A}">
            <x14:iconSet custom="1">
              <x14:cfvo type="percent">
                <xm:f>0</xm:f>
              </x14:cfvo>
              <x14:cfvo type="num">
                <xm:f>80</xm:f>
              </x14:cfvo>
              <x14:cfvo type="num">
                <xm:f>90</xm:f>
              </x14:cfvo>
              <x14:cfIcon iconSet="3Symbols" iconId="0"/>
              <x14:cfIcon iconSet="3Symbols" iconId="1"/>
              <x14:cfIcon iconSet="3Symbols" iconId="2"/>
            </x14:iconSet>
          </x14:cfRule>
          <xm:sqref>AA123</xm:sqref>
        </x14:conditionalFormatting>
        <x14:conditionalFormatting xmlns:xm="http://schemas.microsoft.com/office/excel/2006/main">
          <x14:cfRule type="iconSet" priority="473" id="{817E33A0-6C51-4958-9DFC-A2718F778A85}">
            <x14:iconSet custom="1">
              <x14:cfvo type="percent">
                <xm:f>0</xm:f>
              </x14:cfvo>
              <x14:cfvo type="num">
                <xm:f>80</xm:f>
              </x14:cfvo>
              <x14:cfvo type="num">
                <xm:f>90</xm:f>
              </x14:cfvo>
              <x14:cfIcon iconSet="3Symbols" iconId="0"/>
              <x14:cfIcon iconSet="3Symbols" iconId="1"/>
              <x14:cfIcon iconSet="3Symbols" iconId="2"/>
            </x14:iconSet>
          </x14:cfRule>
          <xm:sqref>AA124</xm:sqref>
        </x14:conditionalFormatting>
        <x14:conditionalFormatting xmlns:xm="http://schemas.microsoft.com/office/excel/2006/main">
          <x14:cfRule type="iconSet" priority="467" id="{64A882B8-8374-472B-930E-4DF288F0984B}">
            <x14:iconSet custom="1">
              <x14:cfvo type="percent">
                <xm:f>0</xm:f>
              </x14:cfvo>
              <x14:cfvo type="num">
                <xm:f>80</xm:f>
              </x14:cfvo>
              <x14:cfvo type="num">
                <xm:f>90</xm:f>
              </x14:cfvo>
              <x14:cfIcon iconSet="3Symbols" iconId="0"/>
              <x14:cfIcon iconSet="3Symbols" iconId="1"/>
              <x14:cfIcon iconSet="3Symbols" iconId="2"/>
            </x14:iconSet>
          </x14:cfRule>
          <xm:sqref>AB92</xm:sqref>
        </x14:conditionalFormatting>
        <x14:conditionalFormatting xmlns:xm="http://schemas.microsoft.com/office/excel/2006/main">
          <x14:cfRule type="iconSet" priority="446" id="{DB862862-10DE-4355-A2D6-B2C9D6E0525C}">
            <x14:iconSet custom="1">
              <x14:cfvo type="percent">
                <xm:f>0</xm:f>
              </x14:cfvo>
              <x14:cfvo type="num">
                <xm:f>80</xm:f>
              </x14:cfvo>
              <x14:cfvo type="num">
                <xm:f>90</xm:f>
              </x14:cfvo>
              <x14:cfIcon iconSet="3Symbols" iconId="0"/>
              <x14:cfIcon iconSet="3Symbols" iconId="1"/>
              <x14:cfIcon iconSet="3Symbols" iconId="2"/>
            </x14:iconSet>
          </x14:cfRule>
          <xm:sqref>T114</xm:sqref>
        </x14:conditionalFormatting>
        <x14:conditionalFormatting xmlns:xm="http://schemas.microsoft.com/office/excel/2006/main">
          <x14:cfRule type="iconSet" priority="439" id="{2B4E0796-47E9-4F0E-80D0-53ADC733B2B7}">
            <x14:iconSet custom="1">
              <x14:cfvo type="percent">
                <xm:f>0</xm:f>
              </x14:cfvo>
              <x14:cfvo type="num">
                <xm:f>80</xm:f>
              </x14:cfvo>
              <x14:cfvo type="num">
                <xm:f>90</xm:f>
              </x14:cfvo>
              <x14:cfIcon iconSet="3Symbols" iconId="0"/>
              <x14:cfIcon iconSet="3Symbols" iconId="1"/>
              <x14:cfIcon iconSet="3Symbols" iconId="2"/>
            </x14:iconSet>
          </x14:cfRule>
          <xm:sqref>S115</xm:sqref>
        </x14:conditionalFormatting>
        <x14:conditionalFormatting xmlns:xm="http://schemas.microsoft.com/office/excel/2006/main">
          <x14:cfRule type="iconSet" priority="423" id="{748810EF-D9A1-4D4D-A52A-1ECEB3CC959C}">
            <x14:iconSet custom="1">
              <x14:cfvo type="percent">
                <xm:f>0</xm:f>
              </x14:cfvo>
              <x14:cfvo type="num">
                <xm:f>80</xm:f>
              </x14:cfvo>
              <x14:cfvo type="num">
                <xm:f>90</xm:f>
              </x14:cfvo>
              <x14:cfIcon iconSet="3Symbols" iconId="0"/>
              <x14:cfIcon iconSet="3Symbols" iconId="1"/>
              <x14:cfIcon iconSet="3Symbols" iconId="2"/>
            </x14:iconSet>
          </x14:cfRule>
          <xm:sqref>Q116</xm:sqref>
        </x14:conditionalFormatting>
        <x14:conditionalFormatting xmlns:xm="http://schemas.microsoft.com/office/excel/2006/main">
          <x14:cfRule type="iconSet" priority="418" id="{E0329680-B365-47CD-86E4-5822A24019A8}">
            <x14:iconSet custom="1">
              <x14:cfvo type="percent">
                <xm:f>0</xm:f>
              </x14:cfvo>
              <x14:cfvo type="num">
                <xm:f>80</xm:f>
              </x14:cfvo>
              <x14:cfvo type="num">
                <xm:f>90</xm:f>
              </x14:cfvo>
              <x14:cfIcon iconSet="3Symbols" iconId="0"/>
              <x14:cfIcon iconSet="3Symbols" iconId="1"/>
              <x14:cfIcon iconSet="3Symbols" iconId="2"/>
            </x14:iconSet>
          </x14:cfRule>
          <xm:sqref>S116</xm:sqref>
        </x14:conditionalFormatting>
        <x14:conditionalFormatting xmlns:xm="http://schemas.microsoft.com/office/excel/2006/main">
          <x14:cfRule type="iconSet" priority="413" id="{1B9DBCE9-0E25-4AFE-9C88-6B5F7464F416}">
            <x14:iconSet custom="1">
              <x14:cfvo type="percent">
                <xm:f>0</xm:f>
              </x14:cfvo>
              <x14:cfvo type="num">
                <xm:f>80</xm:f>
              </x14:cfvo>
              <x14:cfvo type="num">
                <xm:f>90</xm:f>
              </x14:cfvo>
              <x14:cfIcon iconSet="3Symbols" iconId="0"/>
              <x14:cfIcon iconSet="3Symbols" iconId="1"/>
              <x14:cfIcon iconSet="3Symbols" iconId="2"/>
            </x14:iconSet>
          </x14:cfRule>
          <xm:sqref>T116</xm:sqref>
        </x14:conditionalFormatting>
        <x14:conditionalFormatting xmlns:xm="http://schemas.microsoft.com/office/excel/2006/main">
          <x14:cfRule type="iconSet" priority="408" id="{11BD1767-8859-4793-8318-5986143CEF48}">
            <x14:iconSet custom="1">
              <x14:cfvo type="percent">
                <xm:f>0</xm:f>
              </x14:cfvo>
              <x14:cfvo type="num">
                <xm:f>80</xm:f>
              </x14:cfvo>
              <x14:cfvo type="num">
                <xm:f>90</xm:f>
              </x14:cfvo>
              <x14:cfIcon iconSet="3Symbols" iconId="0"/>
              <x14:cfIcon iconSet="3Symbols" iconId="1"/>
              <x14:cfIcon iconSet="3Symbols" iconId="2"/>
            </x14:iconSet>
          </x14:cfRule>
          <xm:sqref>R116</xm:sqref>
        </x14:conditionalFormatting>
        <x14:conditionalFormatting xmlns:xm="http://schemas.microsoft.com/office/excel/2006/main">
          <x14:cfRule type="iconSet" priority="393" id="{3DFE2131-C55F-48FE-9543-BF5A676F844E}">
            <x14:iconSet custom="1">
              <x14:cfvo type="percent">
                <xm:f>0</xm:f>
              </x14:cfvo>
              <x14:cfvo type="num">
                <xm:f>80</xm:f>
              </x14:cfvo>
              <x14:cfvo type="num">
                <xm:f>90</xm:f>
              </x14:cfvo>
              <x14:cfIcon iconSet="3Symbols" iconId="0"/>
              <x14:cfIcon iconSet="3Symbols" iconId="1"/>
              <x14:cfIcon iconSet="3Symbols" iconId="2"/>
            </x14:iconSet>
          </x14:cfRule>
          <xm:sqref>AF96</xm:sqref>
        </x14:conditionalFormatting>
        <x14:conditionalFormatting xmlns:xm="http://schemas.microsoft.com/office/excel/2006/main">
          <x14:cfRule type="iconSet" priority="385" id="{123DF229-33EB-4178-912E-DBE08E5F034F}">
            <x14:iconSet custom="1">
              <x14:cfvo type="percent">
                <xm:f>0</xm:f>
              </x14:cfvo>
              <x14:cfvo type="num">
                <xm:f>80</xm:f>
              </x14:cfvo>
              <x14:cfvo type="num">
                <xm:f>90</xm:f>
              </x14:cfvo>
              <x14:cfIcon iconSet="3Symbols" iconId="0"/>
              <x14:cfIcon iconSet="3Symbols" iconId="1"/>
              <x14:cfIcon iconSet="3Symbols" iconId="2"/>
            </x14:iconSet>
          </x14:cfRule>
          <xm:sqref>AC122</xm:sqref>
        </x14:conditionalFormatting>
        <x14:conditionalFormatting xmlns:xm="http://schemas.microsoft.com/office/excel/2006/main">
          <x14:cfRule type="iconSet" priority="381" id="{F62E34BB-1541-4A31-9D97-A5318ED36073}">
            <x14:iconSet custom="1">
              <x14:cfvo type="percent">
                <xm:f>0</xm:f>
              </x14:cfvo>
              <x14:cfvo type="num">
                <xm:f>80</xm:f>
              </x14:cfvo>
              <x14:cfvo type="num">
                <xm:f>90</xm:f>
              </x14:cfvo>
              <x14:cfIcon iconSet="3Symbols" iconId="0"/>
              <x14:cfIcon iconSet="3Symbols" iconId="1"/>
              <x14:cfIcon iconSet="3Symbols" iconId="2"/>
            </x14:iconSet>
          </x14:cfRule>
          <xm:sqref>Y122</xm:sqref>
        </x14:conditionalFormatting>
        <x14:conditionalFormatting xmlns:xm="http://schemas.microsoft.com/office/excel/2006/main">
          <x14:cfRule type="iconSet" priority="376" id="{C0B962FE-7AEB-402E-BCC4-792A13CA41E0}">
            <x14:iconSet custom="1">
              <x14:cfvo type="percent">
                <xm:f>0</xm:f>
              </x14:cfvo>
              <x14:cfvo type="num">
                <xm:f>80</xm:f>
              </x14:cfvo>
              <x14:cfvo type="num">
                <xm:f>90</xm:f>
              </x14:cfvo>
              <x14:cfIcon iconSet="3Symbols" iconId="0"/>
              <x14:cfIcon iconSet="3Symbols" iconId="1"/>
              <x14:cfIcon iconSet="3Symbols" iconId="2"/>
            </x14:iconSet>
          </x14:cfRule>
          <xm:sqref>AA122</xm:sqref>
        </x14:conditionalFormatting>
        <x14:conditionalFormatting xmlns:xm="http://schemas.microsoft.com/office/excel/2006/main">
          <x14:cfRule type="iconSet" priority="368" id="{CE69A7EB-3929-438E-A328-9CEF6D356BF5}">
            <x14:iconSet custom="1">
              <x14:cfvo type="percent">
                <xm:f>0</xm:f>
              </x14:cfvo>
              <x14:cfvo type="num">
                <xm:f>80</xm:f>
              </x14:cfvo>
              <x14:cfvo type="num">
                <xm:f>90</xm:f>
              </x14:cfvo>
              <x14:cfIcon iconSet="3Symbols" iconId="0"/>
              <x14:cfIcon iconSet="3Symbols" iconId="1"/>
              <x14:cfIcon iconSet="3Symbols" iconId="2"/>
            </x14:iconSet>
          </x14:cfRule>
          <xm:sqref>AE122</xm:sqref>
        </x14:conditionalFormatting>
        <x14:conditionalFormatting xmlns:xm="http://schemas.microsoft.com/office/excel/2006/main">
          <x14:cfRule type="iconSet" priority="359" id="{1EF65E48-B42C-4843-B99E-A6D1CE3FC131}">
            <x14:iconSet custom="1">
              <x14:cfvo type="percent">
                <xm:f>0</xm:f>
              </x14:cfvo>
              <x14:cfvo type="num">
                <xm:f>80</xm:f>
              </x14:cfvo>
              <x14:cfvo type="num">
                <xm:f>90</xm:f>
              </x14:cfvo>
              <x14:cfIcon iconSet="3Symbols" iconId="0"/>
              <x14:cfIcon iconSet="3Symbols" iconId="1"/>
              <x14:cfIcon iconSet="3Symbols" iconId="2"/>
            </x14:iconSet>
          </x14:cfRule>
          <xm:sqref>AG122</xm:sqref>
        </x14:conditionalFormatting>
        <x14:conditionalFormatting xmlns:xm="http://schemas.microsoft.com/office/excel/2006/main">
          <x14:cfRule type="iconSet" priority="310" id="{097E13F5-8CE6-4862-9FC0-F6F001BD29A9}">
            <x14:iconSet custom="1">
              <x14:cfvo type="percent">
                <xm:f>0</xm:f>
              </x14:cfvo>
              <x14:cfvo type="num">
                <xm:f>80</xm:f>
              </x14:cfvo>
              <x14:cfvo type="num">
                <xm:f>90</xm:f>
              </x14:cfvo>
              <x14:cfIcon iconSet="3Symbols" iconId="0"/>
              <x14:cfIcon iconSet="3Symbols" iconId="1"/>
              <x14:cfIcon iconSet="3Symbols" iconId="2"/>
            </x14:iconSet>
          </x14:cfRule>
          <xm:sqref>AE25</xm:sqref>
        </x14:conditionalFormatting>
        <x14:conditionalFormatting xmlns:xm="http://schemas.microsoft.com/office/excel/2006/main">
          <x14:cfRule type="iconSet" priority="290" id="{3087B201-C362-4015-A9E0-43480A1A03A8}">
            <x14:iconSet custom="1">
              <x14:cfvo type="percent">
                <xm:f>0</xm:f>
              </x14:cfvo>
              <x14:cfvo type="num">
                <xm:f>80</xm:f>
              </x14:cfvo>
              <x14:cfvo type="num">
                <xm:f>90</xm:f>
              </x14:cfvo>
              <x14:cfIcon iconSet="3Symbols" iconId="0"/>
              <x14:cfIcon iconSet="3Symbols" iconId="1"/>
              <x14:cfIcon iconSet="3Symbols" iconId="2"/>
            </x14:iconSet>
          </x14:cfRule>
          <xm:sqref>AF19</xm:sqref>
        </x14:conditionalFormatting>
        <x14:conditionalFormatting xmlns:xm="http://schemas.microsoft.com/office/excel/2006/main">
          <x14:cfRule type="iconSet" priority="286" id="{214DA106-C631-4543-B45A-CDCFF81BA9AF}">
            <x14:iconSet custom="1">
              <x14:cfvo type="percent">
                <xm:f>0</xm:f>
              </x14:cfvo>
              <x14:cfvo type="num">
                <xm:f>80</xm:f>
              </x14:cfvo>
              <x14:cfvo type="num">
                <xm:f>90</xm:f>
              </x14:cfvo>
              <x14:cfIcon iconSet="3Symbols" iconId="0"/>
              <x14:cfIcon iconSet="3Symbols" iconId="1"/>
              <x14:cfIcon iconSet="3Symbols" iconId="2"/>
            </x14:iconSet>
          </x14:cfRule>
          <xm:sqref>AD21</xm:sqref>
        </x14:conditionalFormatting>
        <x14:conditionalFormatting xmlns:xm="http://schemas.microsoft.com/office/excel/2006/main">
          <x14:cfRule type="iconSet" priority="282" id="{BDD366E9-1851-49AB-9537-F5E1008F8EC1}">
            <x14:iconSet custom="1">
              <x14:cfvo type="percent">
                <xm:f>0</xm:f>
              </x14:cfvo>
              <x14:cfvo type="num">
                <xm:f>80</xm:f>
              </x14:cfvo>
              <x14:cfvo type="num">
                <xm:f>90</xm:f>
              </x14:cfvo>
              <x14:cfIcon iconSet="3Symbols" iconId="0"/>
              <x14:cfIcon iconSet="3Symbols" iconId="1"/>
              <x14:cfIcon iconSet="3Symbols" iconId="2"/>
            </x14:iconSet>
          </x14:cfRule>
          <xm:sqref>AF21</xm:sqref>
        </x14:conditionalFormatting>
        <x14:conditionalFormatting xmlns:xm="http://schemas.microsoft.com/office/excel/2006/main">
          <x14:cfRule type="iconSet" priority="278" id="{24E4A9F3-729E-4C26-96CC-CC15636FF184}">
            <x14:iconSet custom="1">
              <x14:cfvo type="percent">
                <xm:f>0</xm:f>
              </x14:cfvo>
              <x14:cfvo type="num">
                <xm:f>80</xm:f>
              </x14:cfvo>
              <x14:cfvo type="num">
                <xm:f>90</xm:f>
              </x14:cfvo>
              <x14:cfIcon iconSet="3Symbols" iconId="0"/>
              <x14:cfIcon iconSet="3Symbols" iconId="1"/>
              <x14:cfIcon iconSet="3Symbols" iconId="2"/>
            </x14:iconSet>
          </x14:cfRule>
          <xm:sqref>AC21</xm:sqref>
        </x14:conditionalFormatting>
        <x14:conditionalFormatting xmlns:xm="http://schemas.microsoft.com/office/excel/2006/main">
          <x14:cfRule type="iconSet" priority="274" id="{1C0DEE71-9D44-4CBD-9A19-695E3AB90683}">
            <x14:iconSet custom="1">
              <x14:cfvo type="percent">
                <xm:f>0</xm:f>
              </x14:cfvo>
              <x14:cfvo type="num">
                <xm:f>80</xm:f>
              </x14:cfvo>
              <x14:cfvo type="num">
                <xm:f>90</xm:f>
              </x14:cfvo>
              <x14:cfIcon iconSet="3Symbols" iconId="0"/>
              <x14:cfIcon iconSet="3Symbols" iconId="1"/>
              <x14:cfIcon iconSet="3Symbols" iconId="2"/>
            </x14:iconSet>
          </x14:cfRule>
          <xm:sqref>AE21</xm:sqref>
        </x14:conditionalFormatting>
        <x14:conditionalFormatting xmlns:xm="http://schemas.microsoft.com/office/excel/2006/main">
          <x14:cfRule type="iconSet" priority="270" id="{E91E63E7-BA0A-4338-9882-C1EC5D0F4376}">
            <x14:iconSet custom="1">
              <x14:cfvo type="percent">
                <xm:f>0</xm:f>
              </x14:cfvo>
              <x14:cfvo type="num">
                <xm:f>80</xm:f>
              </x14:cfvo>
              <x14:cfvo type="num">
                <xm:f>90</xm:f>
              </x14:cfvo>
              <x14:cfIcon iconSet="3Symbols" iconId="0"/>
              <x14:cfIcon iconSet="3Symbols" iconId="1"/>
              <x14:cfIcon iconSet="3Symbols" iconId="2"/>
            </x14:iconSet>
          </x14:cfRule>
          <xm:sqref>AE23</xm:sqref>
        </x14:conditionalFormatting>
        <x14:conditionalFormatting xmlns:xm="http://schemas.microsoft.com/office/excel/2006/main">
          <x14:cfRule type="iconSet" priority="266" id="{6B46F1F4-AEBF-463A-B65A-974C8C258CE5}">
            <x14:iconSet custom="1">
              <x14:cfvo type="percent">
                <xm:f>0</xm:f>
              </x14:cfvo>
              <x14:cfvo type="num">
                <xm:f>80</xm:f>
              </x14:cfvo>
              <x14:cfvo type="num">
                <xm:f>90</xm:f>
              </x14:cfvo>
              <x14:cfIcon iconSet="3Symbols" iconId="0"/>
              <x14:cfIcon iconSet="3Symbols" iconId="1"/>
              <x14:cfIcon iconSet="3Symbols" iconId="2"/>
            </x14:iconSet>
          </x14:cfRule>
          <xm:sqref>AD23</xm:sqref>
        </x14:conditionalFormatting>
        <x14:conditionalFormatting xmlns:xm="http://schemas.microsoft.com/office/excel/2006/main">
          <x14:cfRule type="iconSet" priority="258" id="{71DCBEBC-9337-4B1F-B465-5554C05A8019}">
            <x14:iconSet custom="1">
              <x14:cfvo type="percent">
                <xm:f>0</xm:f>
              </x14:cfvo>
              <x14:cfvo type="num">
                <xm:f>80</xm:f>
              </x14:cfvo>
              <x14:cfvo type="num">
                <xm:f>90</xm:f>
              </x14:cfvo>
              <x14:cfIcon iconSet="3Symbols" iconId="0"/>
              <x14:cfIcon iconSet="3Symbols" iconId="1"/>
              <x14:cfIcon iconSet="3Symbols" iconId="2"/>
            </x14:iconSet>
          </x14:cfRule>
          <xm:sqref>AC57</xm:sqref>
        </x14:conditionalFormatting>
        <x14:conditionalFormatting xmlns:xm="http://schemas.microsoft.com/office/excel/2006/main">
          <x14:cfRule type="iconSet" priority="253" id="{52241159-9CBA-4E98-8E8C-04D84C136C80}">
            <x14:iconSet custom="1">
              <x14:cfvo type="percent">
                <xm:f>0</xm:f>
              </x14:cfvo>
              <x14:cfvo type="num">
                <xm:f>80</xm:f>
              </x14:cfvo>
              <x14:cfvo type="num">
                <xm:f>90</xm:f>
              </x14:cfvo>
              <x14:cfIcon iconSet="3Symbols" iconId="0"/>
              <x14:cfIcon iconSet="3Symbols" iconId="1"/>
              <x14:cfIcon iconSet="3Symbols" iconId="2"/>
            </x14:iconSet>
          </x14:cfRule>
          <xm:sqref>AD58</xm:sqref>
        </x14:conditionalFormatting>
        <x14:conditionalFormatting xmlns:xm="http://schemas.microsoft.com/office/excel/2006/main">
          <x14:cfRule type="iconSet" priority="249" id="{4E50C89A-5FDB-4723-B1C9-9609F63F9B61}">
            <x14:iconSet custom="1">
              <x14:cfvo type="percent">
                <xm:f>0</xm:f>
              </x14:cfvo>
              <x14:cfvo type="num">
                <xm:f>80</xm:f>
              </x14:cfvo>
              <x14:cfvo type="num">
                <xm:f>90</xm:f>
              </x14:cfvo>
              <x14:cfIcon iconSet="3Symbols" iconId="0"/>
              <x14:cfIcon iconSet="3Symbols" iconId="1"/>
              <x14:cfIcon iconSet="3Symbols" iconId="2"/>
            </x14:iconSet>
          </x14:cfRule>
          <xm:sqref>AC58</xm:sqref>
        </x14:conditionalFormatting>
        <x14:conditionalFormatting xmlns:xm="http://schemas.microsoft.com/office/excel/2006/main">
          <x14:cfRule type="iconSet" priority="245" id="{FDDF59FD-AF25-428D-944D-AF344B7A8E27}">
            <x14:iconSet custom="1">
              <x14:cfvo type="percent">
                <xm:f>0</xm:f>
              </x14:cfvo>
              <x14:cfvo type="num">
                <xm:f>80</xm:f>
              </x14:cfvo>
              <x14:cfvo type="num">
                <xm:f>90</xm:f>
              </x14:cfvo>
              <x14:cfIcon iconSet="3Symbols" iconId="0"/>
              <x14:cfIcon iconSet="3Symbols" iconId="1"/>
              <x14:cfIcon iconSet="3Symbols" iconId="2"/>
            </x14:iconSet>
          </x14:cfRule>
          <xm:sqref>S59</xm:sqref>
        </x14:conditionalFormatting>
        <x14:conditionalFormatting xmlns:xm="http://schemas.microsoft.com/office/excel/2006/main">
          <x14:cfRule type="iconSet" priority="240" id="{7BDC66BD-338C-4511-A1C5-8E06B96B5616}">
            <x14:iconSet custom="1">
              <x14:cfvo type="percent">
                <xm:f>0</xm:f>
              </x14:cfvo>
              <x14:cfvo type="num">
                <xm:f>80</xm:f>
              </x14:cfvo>
              <x14:cfvo type="num">
                <xm:f>90</xm:f>
              </x14:cfvo>
              <x14:cfIcon iconSet="3Symbols" iconId="0"/>
              <x14:cfIcon iconSet="3Symbols" iconId="1"/>
              <x14:cfIcon iconSet="3Symbols" iconId="2"/>
            </x14:iconSet>
          </x14:cfRule>
          <xm:sqref>V59</xm:sqref>
        </x14:conditionalFormatting>
        <x14:conditionalFormatting xmlns:xm="http://schemas.microsoft.com/office/excel/2006/main">
          <x14:cfRule type="iconSet" priority="234" id="{BD762E23-A3CD-418A-BCC3-7EDBB0F2019B}">
            <x14:iconSet custom="1">
              <x14:cfvo type="percent">
                <xm:f>0</xm:f>
              </x14:cfvo>
              <x14:cfvo type="num">
                <xm:f>80</xm:f>
              </x14:cfvo>
              <x14:cfvo type="num">
                <xm:f>90</xm:f>
              </x14:cfvo>
              <x14:cfIcon iconSet="3Symbols" iconId="0"/>
              <x14:cfIcon iconSet="3Symbols" iconId="1"/>
              <x14:cfIcon iconSet="3Symbols" iconId="2"/>
            </x14:iconSet>
          </x14:cfRule>
          <xm:sqref>AC59</xm:sqref>
        </x14:conditionalFormatting>
        <x14:conditionalFormatting xmlns:xm="http://schemas.microsoft.com/office/excel/2006/main">
          <x14:cfRule type="iconSet" priority="228" id="{4D6A9B07-62F4-442F-AB0F-F0FD69E0E14C}">
            <x14:iconSet custom="1">
              <x14:cfvo type="percent">
                <xm:f>0</xm:f>
              </x14:cfvo>
              <x14:cfvo type="num">
                <xm:f>80</xm:f>
              </x14:cfvo>
              <x14:cfvo type="num">
                <xm:f>90</xm:f>
              </x14:cfvo>
              <x14:cfIcon iconSet="3Symbols" iconId="0"/>
              <x14:cfIcon iconSet="3Symbols" iconId="1"/>
              <x14:cfIcon iconSet="3Symbols" iconId="2"/>
            </x14:iconSet>
          </x14:cfRule>
          <xm:sqref>AC60</xm:sqref>
        </x14:conditionalFormatting>
        <x14:conditionalFormatting xmlns:xm="http://schemas.microsoft.com/office/excel/2006/main">
          <x14:cfRule type="iconSet" priority="224" id="{1C45BCC2-99A3-47DD-9D77-963CAE050D23}">
            <x14:iconSet custom="1">
              <x14:cfvo type="percent">
                <xm:f>0</xm:f>
              </x14:cfvo>
              <x14:cfvo type="num">
                <xm:f>80</xm:f>
              </x14:cfvo>
              <x14:cfvo type="num">
                <xm:f>90</xm:f>
              </x14:cfvo>
              <x14:cfIcon iconSet="3Symbols" iconId="0"/>
              <x14:cfIcon iconSet="3Symbols" iconId="1"/>
              <x14:cfIcon iconSet="3Symbols" iconId="2"/>
            </x14:iconSet>
          </x14:cfRule>
          <xm:sqref>AD60</xm:sqref>
        </x14:conditionalFormatting>
        <x14:conditionalFormatting xmlns:xm="http://schemas.microsoft.com/office/excel/2006/main">
          <x14:cfRule type="iconSet" priority="219" id="{0AA8636B-F94C-4187-8F44-6B1CF22B19CE}">
            <x14:iconSet custom="1">
              <x14:cfvo type="percent">
                <xm:f>0</xm:f>
              </x14:cfvo>
              <x14:cfvo type="num">
                <xm:f>80</xm:f>
              </x14:cfvo>
              <x14:cfvo type="num">
                <xm:f>90</xm:f>
              </x14:cfvo>
              <x14:cfIcon iconSet="3Symbols" iconId="0"/>
              <x14:cfIcon iconSet="3Symbols" iconId="1"/>
              <x14:cfIcon iconSet="3Symbols" iconId="2"/>
            </x14:iconSet>
          </x14:cfRule>
          <xm:sqref>AC61</xm:sqref>
        </x14:conditionalFormatting>
        <x14:conditionalFormatting xmlns:xm="http://schemas.microsoft.com/office/excel/2006/main">
          <x14:cfRule type="iconSet" priority="214" id="{333A53E3-87FC-4FC5-8D8E-356625046058}">
            <x14:iconSet custom="1">
              <x14:cfvo type="percent">
                <xm:f>0</xm:f>
              </x14:cfvo>
              <x14:cfvo type="num">
                <xm:f>80</xm:f>
              </x14:cfvo>
              <x14:cfvo type="num">
                <xm:f>90</xm:f>
              </x14:cfvo>
              <x14:cfIcon iconSet="3Symbols" iconId="0"/>
              <x14:cfIcon iconSet="3Symbols" iconId="1"/>
              <x14:cfIcon iconSet="3Symbols" iconId="2"/>
            </x14:iconSet>
          </x14:cfRule>
          <xm:sqref>AC62</xm:sqref>
        </x14:conditionalFormatting>
        <x14:conditionalFormatting xmlns:xm="http://schemas.microsoft.com/office/excel/2006/main">
          <x14:cfRule type="iconSet" priority="209" id="{F87E1A7E-92E1-42B9-B7D5-1E3DABABAE47}">
            <x14:iconSet custom="1">
              <x14:cfvo type="percent">
                <xm:f>0</xm:f>
              </x14:cfvo>
              <x14:cfvo type="num">
                <xm:f>80</xm:f>
              </x14:cfvo>
              <x14:cfvo type="num">
                <xm:f>90</xm:f>
              </x14:cfvo>
              <x14:cfIcon iconSet="3Symbols" iconId="0"/>
              <x14:cfIcon iconSet="3Symbols" iconId="1"/>
              <x14:cfIcon iconSet="3Symbols" iconId="2"/>
            </x14:iconSet>
          </x14:cfRule>
          <xm:sqref>AE66</xm:sqref>
        </x14:conditionalFormatting>
        <x14:conditionalFormatting xmlns:xm="http://schemas.microsoft.com/office/excel/2006/main">
          <x14:cfRule type="iconSet" priority="204" id="{2C8C07BD-F0DC-45B5-B306-A23D4BAFA225}">
            <x14:iconSet custom="1">
              <x14:cfvo type="percent">
                <xm:f>0</xm:f>
              </x14:cfvo>
              <x14:cfvo type="num">
                <xm:f>80</xm:f>
              </x14:cfvo>
              <x14:cfvo type="num">
                <xm:f>90</xm:f>
              </x14:cfvo>
              <x14:cfIcon iconSet="3Symbols" iconId="0"/>
              <x14:cfIcon iconSet="3Symbols" iconId="1"/>
              <x14:cfIcon iconSet="3Symbols" iconId="2"/>
            </x14:iconSet>
          </x14:cfRule>
          <xm:sqref>AF66</xm:sqref>
        </x14:conditionalFormatting>
        <x14:conditionalFormatting xmlns:xm="http://schemas.microsoft.com/office/excel/2006/main">
          <x14:cfRule type="iconSet" priority="200" id="{2DE54C46-EC04-416D-9DD6-12BA92E2D67A}">
            <x14:iconSet custom="1">
              <x14:cfvo type="percent">
                <xm:f>0</xm:f>
              </x14:cfvo>
              <x14:cfvo type="num">
                <xm:f>80</xm:f>
              </x14:cfvo>
              <x14:cfvo type="num">
                <xm:f>90</xm:f>
              </x14:cfvo>
              <x14:cfIcon iconSet="3Symbols" iconId="0"/>
              <x14:cfIcon iconSet="3Symbols" iconId="1"/>
              <x14:cfIcon iconSet="3Symbols" iconId="2"/>
            </x14:iconSet>
          </x14:cfRule>
          <xm:sqref>AE70</xm:sqref>
        </x14:conditionalFormatting>
        <x14:conditionalFormatting xmlns:xm="http://schemas.microsoft.com/office/excel/2006/main">
          <x14:cfRule type="iconSet" priority="195" id="{C876A10A-6649-4A8C-B5D0-D305B102258A}">
            <x14:iconSet custom="1">
              <x14:cfvo type="percent">
                <xm:f>0</xm:f>
              </x14:cfvo>
              <x14:cfvo type="num">
                <xm:f>80</xm:f>
              </x14:cfvo>
              <x14:cfvo type="num">
                <xm:f>90</xm:f>
              </x14:cfvo>
              <x14:cfIcon iconSet="3Symbols" iconId="0"/>
              <x14:cfIcon iconSet="3Symbols" iconId="1"/>
              <x14:cfIcon iconSet="3Symbols" iconId="2"/>
            </x14:iconSet>
          </x14:cfRule>
          <xm:sqref>AF70</xm:sqref>
        </x14:conditionalFormatting>
        <x14:conditionalFormatting xmlns:xm="http://schemas.microsoft.com/office/excel/2006/main">
          <x14:cfRule type="iconSet" priority="191" id="{1E85B10D-18C3-43F3-A095-A4AD25CDA4BF}">
            <x14:iconSet custom="1">
              <x14:cfvo type="percent">
                <xm:f>0</xm:f>
              </x14:cfvo>
              <x14:cfvo type="num">
                <xm:f>80</xm:f>
              </x14:cfvo>
              <x14:cfvo type="num">
                <xm:f>90</xm:f>
              </x14:cfvo>
              <x14:cfIcon iconSet="3Symbols" iconId="0"/>
              <x14:cfIcon iconSet="3Symbols" iconId="1"/>
              <x14:cfIcon iconSet="3Symbols" iconId="2"/>
            </x14:iconSet>
          </x14:cfRule>
          <xm:sqref>M75</xm:sqref>
        </x14:conditionalFormatting>
        <x14:conditionalFormatting xmlns:xm="http://schemas.microsoft.com/office/excel/2006/main">
          <x14:cfRule type="iconSet" priority="186" id="{967C438B-AC73-4EDC-A90E-299B60B796B7}">
            <x14:iconSet custom="1">
              <x14:cfvo type="percent">
                <xm:f>0</xm:f>
              </x14:cfvo>
              <x14:cfvo type="num">
                <xm:f>80</xm:f>
              </x14:cfvo>
              <x14:cfvo type="num">
                <xm:f>90</xm:f>
              </x14:cfvo>
              <x14:cfIcon iconSet="3Symbols" iconId="0"/>
              <x14:cfIcon iconSet="3Symbols" iconId="1"/>
              <x14:cfIcon iconSet="3Symbols" iconId="2"/>
            </x14:iconSet>
          </x14:cfRule>
          <xm:sqref>AF75</xm:sqref>
        </x14:conditionalFormatting>
        <x14:conditionalFormatting xmlns:xm="http://schemas.microsoft.com/office/excel/2006/main">
          <x14:cfRule type="iconSet" priority="182" id="{FCC95FCD-F593-46E7-9AB8-7F9F006AB810}">
            <x14:iconSet custom="1">
              <x14:cfvo type="percent">
                <xm:f>0</xm:f>
              </x14:cfvo>
              <x14:cfvo type="num">
                <xm:f>80</xm:f>
              </x14:cfvo>
              <x14:cfvo type="num">
                <xm:f>90</xm:f>
              </x14:cfvo>
              <x14:cfIcon iconSet="3Symbols" iconId="0"/>
              <x14:cfIcon iconSet="3Symbols" iconId="1"/>
              <x14:cfIcon iconSet="3Symbols" iconId="2"/>
            </x14:iconSet>
          </x14:cfRule>
          <xm:sqref>AC75</xm:sqref>
        </x14:conditionalFormatting>
        <x14:conditionalFormatting xmlns:xm="http://schemas.microsoft.com/office/excel/2006/main">
          <x14:cfRule type="iconSet" priority="177" id="{4260F71A-A61F-4A18-AFCD-82F421AA9C82}">
            <x14:iconSet custom="1">
              <x14:cfvo type="percent">
                <xm:f>0</xm:f>
              </x14:cfvo>
              <x14:cfvo type="num">
                <xm:f>80</xm:f>
              </x14:cfvo>
              <x14:cfvo type="num">
                <xm:f>90</xm:f>
              </x14:cfvo>
              <x14:cfIcon iconSet="3Symbols" iconId="0"/>
              <x14:cfIcon iconSet="3Symbols" iconId="1"/>
              <x14:cfIcon iconSet="3Symbols" iconId="2"/>
            </x14:iconSet>
          </x14:cfRule>
          <xm:sqref>AE75</xm:sqref>
        </x14:conditionalFormatting>
        <x14:conditionalFormatting xmlns:xm="http://schemas.microsoft.com/office/excel/2006/main">
          <x14:cfRule type="iconSet" priority="172" id="{DD7A6437-9D68-4752-98AD-25033411E232}">
            <x14:iconSet custom="1">
              <x14:cfvo type="percent">
                <xm:f>0</xm:f>
              </x14:cfvo>
              <x14:cfvo type="num">
                <xm:f>80</xm:f>
              </x14:cfvo>
              <x14:cfvo type="num">
                <xm:f>90</xm:f>
              </x14:cfvo>
              <x14:cfIcon iconSet="3Symbols" iconId="0"/>
              <x14:cfIcon iconSet="3Symbols" iconId="1"/>
              <x14:cfIcon iconSet="3Symbols" iconId="2"/>
            </x14:iconSet>
          </x14:cfRule>
          <xm:sqref>AD79</xm:sqref>
        </x14:conditionalFormatting>
        <x14:conditionalFormatting xmlns:xm="http://schemas.microsoft.com/office/excel/2006/main">
          <x14:cfRule type="iconSet" priority="168" id="{92805A27-AC50-4B95-B40F-F8F76D2F7FFB}">
            <x14:iconSet custom="1">
              <x14:cfvo type="percent">
                <xm:f>0</xm:f>
              </x14:cfvo>
              <x14:cfvo type="num">
                <xm:f>80</xm:f>
              </x14:cfvo>
              <x14:cfvo type="num">
                <xm:f>90</xm:f>
              </x14:cfvo>
              <x14:cfIcon iconSet="3Symbols" iconId="0"/>
              <x14:cfIcon iconSet="3Symbols" iconId="1"/>
              <x14:cfIcon iconSet="3Symbols" iconId="2"/>
            </x14:iconSet>
          </x14:cfRule>
          <xm:sqref>AF79</xm:sqref>
        </x14:conditionalFormatting>
        <x14:conditionalFormatting xmlns:xm="http://schemas.microsoft.com/office/excel/2006/main">
          <x14:cfRule type="iconSet" priority="164" id="{B7069DDD-08AB-4783-A69D-E3A14AF8F502}">
            <x14:iconSet custom="1">
              <x14:cfvo type="percent">
                <xm:f>0</xm:f>
              </x14:cfvo>
              <x14:cfvo type="num">
                <xm:f>80</xm:f>
              </x14:cfvo>
              <x14:cfvo type="num">
                <xm:f>90</xm:f>
              </x14:cfvo>
              <x14:cfIcon iconSet="3Symbols" iconId="0"/>
              <x14:cfIcon iconSet="3Symbols" iconId="1"/>
              <x14:cfIcon iconSet="3Symbols" iconId="2"/>
            </x14:iconSet>
          </x14:cfRule>
          <xm:sqref>AK92 AK94 AK96</xm:sqref>
        </x14:conditionalFormatting>
        <x14:conditionalFormatting xmlns:xm="http://schemas.microsoft.com/office/excel/2006/main">
          <x14:cfRule type="iconSet" priority="157" id="{FAECDF87-7DA6-4F34-A940-13F7F8EAD01D}">
            <x14:iconSet custom="1">
              <x14:cfvo type="percent">
                <xm:f>0</xm:f>
              </x14:cfvo>
              <x14:cfvo type="num">
                <xm:f>80</xm:f>
              </x14:cfvo>
              <x14:cfvo type="num">
                <xm:f>90</xm:f>
              </x14:cfvo>
              <x14:cfIcon iconSet="3Symbols" iconId="0"/>
              <x14:cfIcon iconSet="3Symbols" iconId="1"/>
              <x14:cfIcon iconSet="3Symbols" iconId="2"/>
            </x14:iconSet>
          </x14:cfRule>
          <xm:sqref>AJ19</xm:sqref>
        </x14:conditionalFormatting>
        <x14:conditionalFormatting xmlns:xm="http://schemas.microsoft.com/office/excel/2006/main">
          <x14:cfRule type="iconSet" priority="153" id="{C84CB9E4-EAFB-4806-9722-B3BDA338207B}">
            <x14:iconSet custom="1">
              <x14:cfvo type="percent">
                <xm:f>0</xm:f>
              </x14:cfvo>
              <x14:cfvo type="num">
                <xm:f>80</xm:f>
              </x14:cfvo>
              <x14:cfvo type="num">
                <xm:f>90</xm:f>
              </x14:cfvo>
              <x14:cfIcon iconSet="3Symbols" iconId="0"/>
              <x14:cfIcon iconSet="3Symbols" iconId="1"/>
              <x14:cfIcon iconSet="3Symbols" iconId="2"/>
            </x14:iconSet>
          </x14:cfRule>
          <xm:sqref>AJ21</xm:sqref>
        </x14:conditionalFormatting>
        <x14:conditionalFormatting xmlns:xm="http://schemas.microsoft.com/office/excel/2006/main">
          <x14:cfRule type="iconSet" priority="149" id="{4EBF8AB0-C67C-4791-8FA7-B35D9BD39BAE}">
            <x14:iconSet custom="1">
              <x14:cfvo type="percent">
                <xm:f>0</xm:f>
              </x14:cfvo>
              <x14:cfvo type="num">
                <xm:f>80</xm:f>
              </x14:cfvo>
              <x14:cfvo type="num">
                <xm:f>90</xm:f>
              </x14:cfvo>
              <x14:cfIcon iconSet="3Symbols" iconId="0"/>
              <x14:cfIcon iconSet="3Symbols" iconId="1"/>
              <x14:cfIcon iconSet="3Symbols" iconId="2"/>
            </x14:iconSet>
          </x14:cfRule>
          <xm:sqref>AK21</xm:sqref>
        </x14:conditionalFormatting>
        <x14:conditionalFormatting xmlns:xm="http://schemas.microsoft.com/office/excel/2006/main">
          <x14:cfRule type="iconSet" priority="145" id="{3C898084-CABF-41C9-B5F7-459BD6B250E3}">
            <x14:iconSet custom="1">
              <x14:cfvo type="percent">
                <xm:f>0</xm:f>
              </x14:cfvo>
              <x14:cfvo type="num">
                <xm:f>80</xm:f>
              </x14:cfvo>
              <x14:cfvo type="num">
                <xm:f>90</xm:f>
              </x14:cfvo>
              <x14:cfIcon iconSet="3Symbols" iconId="0"/>
              <x14:cfIcon iconSet="3Symbols" iconId="1"/>
              <x14:cfIcon iconSet="3Symbols" iconId="2"/>
            </x14:iconSet>
          </x14:cfRule>
          <xm:sqref>AJ23</xm:sqref>
        </x14:conditionalFormatting>
        <x14:conditionalFormatting xmlns:xm="http://schemas.microsoft.com/office/excel/2006/main">
          <x14:cfRule type="iconSet" priority="141" id="{56F45839-48CC-4B22-AD59-B83C74A4E742}">
            <x14:iconSet custom="1">
              <x14:cfvo type="percent">
                <xm:f>0</xm:f>
              </x14:cfvo>
              <x14:cfvo type="num">
                <xm:f>80</xm:f>
              </x14:cfvo>
              <x14:cfvo type="num">
                <xm:f>90</xm:f>
              </x14:cfvo>
              <x14:cfIcon iconSet="3Symbols" iconId="0"/>
              <x14:cfIcon iconSet="3Symbols" iconId="1"/>
              <x14:cfIcon iconSet="3Symbols" iconId="2"/>
            </x14:iconSet>
          </x14:cfRule>
          <xm:sqref>AK23</xm:sqref>
        </x14:conditionalFormatting>
        <x14:conditionalFormatting xmlns:xm="http://schemas.microsoft.com/office/excel/2006/main">
          <x14:cfRule type="iconSet" priority="137" id="{A5F91206-1A21-41BF-A6F8-44FA963BA21A}">
            <x14:iconSet custom="1">
              <x14:cfvo type="percent">
                <xm:f>0</xm:f>
              </x14:cfvo>
              <x14:cfvo type="num">
                <xm:f>80</xm:f>
              </x14:cfvo>
              <x14:cfvo type="num">
                <xm:f>90</xm:f>
              </x14:cfvo>
              <x14:cfIcon iconSet="3Symbols" iconId="0"/>
              <x14:cfIcon iconSet="3Symbols" iconId="1"/>
              <x14:cfIcon iconSet="3Symbols" iconId="2"/>
            </x14:iconSet>
          </x14:cfRule>
          <xm:sqref>AJ38</xm:sqref>
        </x14:conditionalFormatting>
        <x14:conditionalFormatting xmlns:xm="http://schemas.microsoft.com/office/excel/2006/main">
          <x14:cfRule type="iconSet" priority="133" id="{7F9DE889-3B80-4C56-A00C-D152E9296979}">
            <x14:iconSet custom="1">
              <x14:cfvo type="percent">
                <xm:f>0</xm:f>
              </x14:cfvo>
              <x14:cfvo type="num">
                <xm:f>80</xm:f>
              </x14:cfvo>
              <x14:cfvo type="num">
                <xm:f>90</xm:f>
              </x14:cfvo>
              <x14:cfIcon iconSet="3Symbols" iconId="0"/>
              <x14:cfIcon iconSet="3Symbols" iconId="1"/>
              <x14:cfIcon iconSet="3Symbols" iconId="2"/>
            </x14:iconSet>
          </x14:cfRule>
          <xm:sqref>AJ91</xm:sqref>
        </x14:conditionalFormatting>
        <x14:conditionalFormatting xmlns:xm="http://schemas.microsoft.com/office/excel/2006/main">
          <x14:cfRule type="iconSet" priority="129" id="{1E934A6A-8CD6-4C21-B780-82427FA4AD36}">
            <x14:iconSet custom="1">
              <x14:cfvo type="percent">
                <xm:f>0</xm:f>
              </x14:cfvo>
              <x14:cfvo type="num">
                <xm:f>80</xm:f>
              </x14:cfvo>
              <x14:cfvo type="num">
                <xm:f>90</xm:f>
              </x14:cfvo>
              <x14:cfIcon iconSet="3Symbols" iconId="0"/>
              <x14:cfIcon iconSet="3Symbols" iconId="1"/>
              <x14:cfIcon iconSet="3Symbols" iconId="2"/>
            </x14:iconSet>
          </x14:cfRule>
          <xm:sqref>AJ94</xm:sqref>
        </x14:conditionalFormatting>
        <x14:conditionalFormatting xmlns:xm="http://schemas.microsoft.com/office/excel/2006/main">
          <x14:cfRule type="iconSet" priority="119" id="{FD5472F1-BE84-4CE4-A95C-F81D396589AB}">
            <x14:iconSet custom="1">
              <x14:cfvo type="percent">
                <xm:f>0</xm:f>
              </x14:cfvo>
              <x14:cfvo type="num">
                <xm:f>80</xm:f>
              </x14:cfvo>
              <x14:cfvo type="num">
                <xm:f>90</xm:f>
              </x14:cfvo>
              <x14:cfIcon iconSet="3Symbols" iconId="0"/>
              <x14:cfIcon iconSet="3Symbols" iconId="1"/>
              <x14:cfIcon iconSet="3Symbols" iconId="2"/>
            </x14:iconSet>
          </x14:cfRule>
          <xm:sqref>AD91</xm:sqref>
        </x14:conditionalFormatting>
        <x14:conditionalFormatting xmlns:xm="http://schemas.microsoft.com/office/excel/2006/main">
          <x14:cfRule type="iconSet" priority="115" id="{FDDE88C3-AE10-41FF-A6EC-09271E2B12B2}">
            <x14:iconSet custom="1">
              <x14:cfvo type="percent">
                <xm:f>0</xm:f>
              </x14:cfvo>
              <x14:cfvo type="num">
                <xm:f>80</xm:f>
              </x14:cfvo>
              <x14:cfvo type="num">
                <xm:f>90</xm:f>
              </x14:cfvo>
              <x14:cfIcon iconSet="3Symbols" iconId="0"/>
              <x14:cfIcon iconSet="3Symbols" iconId="1"/>
              <x14:cfIcon iconSet="3Symbols" iconId="2"/>
            </x14:iconSet>
          </x14:cfRule>
          <xm:sqref>AC91</xm:sqref>
        </x14:conditionalFormatting>
        <x14:conditionalFormatting xmlns:xm="http://schemas.microsoft.com/office/excel/2006/main">
          <x14:cfRule type="iconSet" priority="102" id="{6CBE0238-AC7D-4D12-BE05-03FABFB867B0}">
            <x14:iconSet custom="1">
              <x14:cfvo type="percent">
                <xm:f>0</xm:f>
              </x14:cfvo>
              <x14:cfvo type="num">
                <xm:f>80</xm:f>
              </x14:cfvo>
              <x14:cfvo type="num">
                <xm:f>90</xm:f>
              </x14:cfvo>
              <x14:cfIcon iconSet="3Symbols" iconId="0"/>
              <x14:cfIcon iconSet="3Symbols" iconId="1"/>
              <x14:cfIcon iconSet="3Symbols" iconId="2"/>
            </x14:iconSet>
          </x14:cfRule>
          <xm:sqref>AD64</xm:sqref>
        </x14:conditionalFormatting>
        <x14:conditionalFormatting xmlns:xm="http://schemas.microsoft.com/office/excel/2006/main">
          <x14:cfRule type="iconSet" priority="98" id="{D359D10C-963F-45EB-92F7-924ED9200E74}">
            <x14:iconSet custom="1">
              <x14:cfvo type="percent">
                <xm:f>0</xm:f>
              </x14:cfvo>
              <x14:cfvo type="num">
                <xm:f>80</xm:f>
              </x14:cfvo>
              <x14:cfvo type="num">
                <xm:f>90</xm:f>
              </x14:cfvo>
              <x14:cfIcon iconSet="3Symbols" iconId="0"/>
              <x14:cfIcon iconSet="3Symbols" iconId="1"/>
              <x14:cfIcon iconSet="3Symbols" iconId="2"/>
            </x14:iconSet>
          </x14:cfRule>
          <xm:sqref>AD66</xm:sqref>
        </x14:conditionalFormatting>
        <x14:conditionalFormatting xmlns:xm="http://schemas.microsoft.com/office/excel/2006/main">
          <x14:cfRule type="iconSet" priority="94" id="{E85E7348-7AF2-4B65-8FDC-8B4CC00B68E0}">
            <x14:iconSet custom="1">
              <x14:cfvo type="percent">
                <xm:f>0</xm:f>
              </x14:cfvo>
              <x14:cfvo type="num">
                <xm:f>80</xm:f>
              </x14:cfvo>
              <x14:cfvo type="num">
                <xm:f>90</xm:f>
              </x14:cfvo>
              <x14:cfIcon iconSet="3Symbols" iconId="0"/>
              <x14:cfIcon iconSet="3Symbols" iconId="1"/>
              <x14:cfIcon iconSet="3Symbols" iconId="2"/>
            </x14:iconSet>
          </x14:cfRule>
          <xm:sqref>AC64</xm:sqref>
        </x14:conditionalFormatting>
        <x14:conditionalFormatting xmlns:xm="http://schemas.microsoft.com/office/excel/2006/main">
          <x14:cfRule type="iconSet" priority="89" id="{A2597B9F-C789-44EF-867A-31529D242091}">
            <x14:iconSet custom="1">
              <x14:cfvo type="percent">
                <xm:f>0</xm:f>
              </x14:cfvo>
              <x14:cfvo type="num">
                <xm:f>80</xm:f>
              </x14:cfvo>
              <x14:cfvo type="num">
                <xm:f>90</xm:f>
              </x14:cfvo>
              <x14:cfIcon iconSet="3Symbols" iconId="0"/>
              <x14:cfIcon iconSet="3Symbols" iconId="1"/>
              <x14:cfIcon iconSet="3Symbols" iconId="2"/>
            </x14:iconSet>
          </x14:cfRule>
          <xm:sqref>AC66</xm:sqref>
        </x14:conditionalFormatting>
        <x14:conditionalFormatting xmlns:xm="http://schemas.microsoft.com/office/excel/2006/main">
          <x14:cfRule type="iconSet" priority="75" id="{596D061C-0786-41F3-9476-3A85AF52192E}">
            <x14:iconSet custom="1">
              <x14:cfvo type="percent">
                <xm:f>0</xm:f>
              </x14:cfvo>
              <x14:cfvo type="num">
                <xm:f>80</xm:f>
              </x14:cfvo>
              <x14:cfvo type="num">
                <xm:f>90</xm:f>
              </x14:cfvo>
              <x14:cfIcon iconSet="3Symbols" iconId="0"/>
              <x14:cfIcon iconSet="3Symbols" iconId="1"/>
              <x14:cfIcon iconSet="3Symbols" iconId="2"/>
            </x14:iconSet>
          </x14:cfRule>
          <xm:sqref>AD68</xm:sqref>
        </x14:conditionalFormatting>
        <x14:conditionalFormatting xmlns:xm="http://schemas.microsoft.com/office/excel/2006/main">
          <x14:cfRule type="iconSet" priority="71" id="{04B4C099-5814-449D-B7E6-06DC2B854AE7}">
            <x14:iconSet custom="1">
              <x14:cfvo type="percent">
                <xm:f>0</xm:f>
              </x14:cfvo>
              <x14:cfvo type="num">
                <xm:f>80</xm:f>
              </x14:cfvo>
              <x14:cfvo type="num">
                <xm:f>90</xm:f>
              </x14:cfvo>
              <x14:cfIcon iconSet="3Symbols" iconId="0"/>
              <x14:cfIcon iconSet="3Symbols" iconId="1"/>
              <x14:cfIcon iconSet="3Symbols" iconId="2"/>
            </x14:iconSet>
          </x14:cfRule>
          <xm:sqref>AE68</xm:sqref>
        </x14:conditionalFormatting>
        <x14:conditionalFormatting xmlns:xm="http://schemas.microsoft.com/office/excel/2006/main">
          <x14:cfRule type="iconSet" priority="66" id="{94C37111-D103-42A8-AACD-FAE1ABF5A649}">
            <x14:iconSet custom="1">
              <x14:cfvo type="percent">
                <xm:f>0</xm:f>
              </x14:cfvo>
              <x14:cfvo type="num">
                <xm:f>80</xm:f>
              </x14:cfvo>
              <x14:cfvo type="num">
                <xm:f>90</xm:f>
              </x14:cfvo>
              <x14:cfIcon iconSet="3Symbols" iconId="0"/>
              <x14:cfIcon iconSet="3Symbols" iconId="1"/>
              <x14:cfIcon iconSet="3Symbols" iconId="2"/>
            </x14:iconSet>
          </x14:cfRule>
          <xm:sqref>AF68</xm:sqref>
        </x14:conditionalFormatting>
        <x14:conditionalFormatting xmlns:xm="http://schemas.microsoft.com/office/excel/2006/main">
          <x14:cfRule type="iconSet" priority="52" id="{1113E5C4-F543-4F06-822B-59FFF8787B8D}">
            <x14:iconSet custom="1">
              <x14:cfvo type="percent">
                <xm:f>0</xm:f>
              </x14:cfvo>
              <x14:cfvo type="num">
                <xm:f>80</xm:f>
              </x14:cfvo>
              <x14:cfvo type="num">
                <xm:f>90</xm:f>
              </x14:cfvo>
              <x14:cfIcon iconSet="3Symbols" iconId="0"/>
              <x14:cfIcon iconSet="3Symbols" iconId="1"/>
              <x14:cfIcon iconSet="3Symbols" iconId="2"/>
            </x14:iconSet>
          </x14:cfRule>
          <xm:sqref>AC68</xm:sqref>
        </x14:conditionalFormatting>
        <x14:conditionalFormatting xmlns:xm="http://schemas.microsoft.com/office/excel/2006/main">
          <x14:cfRule type="iconSet" priority="45" id="{30BC5799-8A38-49CC-93C2-9E761228E7B0}">
            <x14:iconSet custom="1">
              <x14:cfvo type="percent">
                <xm:f>0</xm:f>
              </x14:cfvo>
              <x14:cfvo type="num">
                <xm:f>80</xm:f>
              </x14:cfvo>
              <x14:cfvo type="num">
                <xm:f>90</xm:f>
              </x14:cfvo>
              <x14:cfIcon iconSet="3Symbols" iconId="0"/>
              <x14:cfIcon iconSet="3Symbols" iconId="1"/>
              <x14:cfIcon iconSet="3Symbols" iconId="2"/>
            </x14:iconSet>
          </x14:cfRule>
          <xm:sqref>M68</xm:sqref>
        </x14:conditionalFormatting>
        <x14:conditionalFormatting xmlns:xm="http://schemas.microsoft.com/office/excel/2006/main">
          <x14:cfRule type="iconSet" priority="19" id="{9DE22588-E57A-4AEA-9E43-5E33817FBC3F}">
            <x14:iconSet custom="1">
              <x14:cfvo type="percent">
                <xm:f>0</xm:f>
              </x14:cfvo>
              <x14:cfvo type="num">
                <xm:f>80</xm:f>
              </x14:cfvo>
              <x14:cfvo type="num">
                <xm:f>90</xm:f>
              </x14:cfvo>
              <x14:cfIcon iconSet="3Symbols" iconId="0"/>
              <x14:cfIcon iconSet="3Symbols" iconId="1"/>
              <x14:cfIcon iconSet="3Symbols" iconId="2"/>
            </x14:iconSet>
          </x14:cfRule>
          <xm:sqref>AC113 AA113</xm:sqref>
        </x14:conditionalFormatting>
        <x14:conditionalFormatting xmlns:xm="http://schemas.microsoft.com/office/excel/2006/main">
          <x14:cfRule type="iconSet" priority="20" id="{1323F5E6-6FEA-4994-A794-9F1ABC0437A4}">
            <x14:iconSet custom="1">
              <x14:cfvo type="percent">
                <xm:f>0</xm:f>
              </x14:cfvo>
              <x14:cfvo type="num">
                <xm:f>80</xm:f>
              </x14:cfvo>
              <x14:cfvo type="num">
                <xm:f>90</xm:f>
              </x14:cfvo>
              <x14:cfIcon iconSet="3Symbols" iconId="0"/>
              <x14:cfIcon iconSet="3Symbols" iconId="1"/>
              <x14:cfIcon iconSet="3Symbols" iconId="2"/>
            </x14:iconSet>
          </x14:cfRule>
          <xm:sqref>AD113</xm:sqref>
        </x14:conditionalFormatting>
        <x14:conditionalFormatting xmlns:xm="http://schemas.microsoft.com/office/excel/2006/main">
          <x14:cfRule type="iconSet" priority="7" id="{44BC2E31-865E-4D51-82BC-E9AE654FEDDA}">
            <x14:iconSet custom="1">
              <x14:cfvo type="percent">
                <xm:f>0</xm:f>
              </x14:cfvo>
              <x14:cfvo type="num">
                <xm:f>80</xm:f>
              </x14:cfvo>
              <x14:cfvo type="num">
                <xm:f>90</xm:f>
              </x14:cfvo>
              <x14:cfIcon iconSet="3Symbols" iconId="0"/>
              <x14:cfIcon iconSet="3Symbols" iconId="1"/>
              <x14:cfIcon iconSet="3Symbols" iconId="2"/>
            </x14:iconSet>
          </x14:cfRule>
          <xm:sqref>AG113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85"/>
  <sheetViews>
    <sheetView showGridLines="0" zoomScale="60" zoomScaleNormal="60" workbookViewId="0">
      <pane xSplit="1" ySplit="4" topLeftCell="B5" activePane="bottomRight" state="frozen"/>
      <selection pane="topRight" activeCell="B1" sqref="B1"/>
      <selection pane="bottomLeft" activeCell="A5" sqref="A5"/>
      <selection pane="bottomRight"/>
    </sheetView>
  </sheetViews>
  <sheetFormatPr baseColWidth="10" defaultRowHeight="15" x14ac:dyDescent="0.25"/>
  <cols>
    <col min="1" max="1" width="3.85546875" style="98" customWidth="1"/>
    <col min="2" max="2" width="36.7109375" style="99" customWidth="1"/>
    <col min="3" max="3" width="43.42578125" style="156" customWidth="1"/>
    <col min="4" max="4" width="18.42578125" style="99" customWidth="1"/>
    <col min="5" max="8" width="13" style="98" customWidth="1"/>
    <col min="9" max="9" width="7.42578125" style="98" customWidth="1"/>
    <col min="10" max="11" width="7.140625" style="98" customWidth="1"/>
    <col min="12" max="12" width="8" style="98" customWidth="1"/>
    <col min="13" max="14" width="7.140625" style="98" customWidth="1"/>
    <col min="15" max="15" width="8" style="98" customWidth="1"/>
    <col min="16" max="17" width="7.140625" style="98" customWidth="1"/>
    <col min="18" max="18" width="8" style="98" customWidth="1"/>
    <col min="19" max="19" width="30.5703125" style="98" customWidth="1"/>
    <col min="20" max="20" width="11.42578125" style="98"/>
    <col min="21" max="21" width="1.42578125" style="98" customWidth="1"/>
    <col min="22" max="22" width="5.7109375" style="98" customWidth="1"/>
    <col min="23" max="23" width="11.42578125" style="98" customWidth="1"/>
    <col min="24" max="31" width="11.42578125" style="98"/>
    <col min="32" max="32" width="9.7109375" style="98" customWidth="1"/>
    <col min="33" max="16384" width="11.42578125" style="98"/>
  </cols>
  <sheetData>
    <row r="1" spans="2:53" ht="5.25" customHeight="1" x14ac:dyDescent="0.25"/>
    <row r="2" spans="2:53" s="164" customFormat="1" ht="75.75" customHeight="1" x14ac:dyDescent="0.25">
      <c r="B2" s="635" t="s">
        <v>658</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row>
    <row r="3" spans="2:53" ht="5.25" customHeight="1" x14ac:dyDescent="0.25">
      <c r="E3" s="634"/>
      <c r="F3" s="634"/>
      <c r="G3" s="100"/>
      <c r="H3" s="634"/>
      <c r="I3" s="634"/>
      <c r="J3" s="634"/>
      <c r="K3" s="634"/>
      <c r="L3" s="634"/>
      <c r="M3" s="634"/>
      <c r="N3" s="634"/>
      <c r="O3" s="634"/>
      <c r="P3" s="634"/>
      <c r="Q3" s="634"/>
      <c r="R3" s="634"/>
    </row>
    <row r="4" spans="2:53" ht="111" customHeight="1" x14ac:dyDescent="0.25">
      <c r="B4" s="106" t="s">
        <v>628</v>
      </c>
      <c r="C4" s="106" t="s">
        <v>624</v>
      </c>
      <c r="D4" s="165" t="s">
        <v>625</v>
      </c>
      <c r="E4" s="166" t="s">
        <v>621</v>
      </c>
      <c r="F4" s="166" t="s">
        <v>622</v>
      </c>
      <c r="G4" s="166" t="s">
        <v>623</v>
      </c>
      <c r="H4" s="165" t="s">
        <v>657</v>
      </c>
      <c r="I4" s="101"/>
      <c r="J4" s="176"/>
      <c r="K4" s="176"/>
      <c r="L4" s="176"/>
      <c r="M4" s="176"/>
      <c r="N4" s="176"/>
      <c r="O4" s="176"/>
      <c r="P4" s="176"/>
      <c r="Q4" s="176"/>
      <c r="R4" s="176"/>
      <c r="S4" s="176"/>
      <c r="T4" s="176"/>
      <c r="U4" s="176"/>
      <c r="V4" s="176"/>
      <c r="W4" s="176"/>
      <c r="X4" s="176"/>
      <c r="Y4" s="176"/>
      <c r="Z4" s="176"/>
      <c r="AA4" s="176"/>
      <c r="AB4" s="176"/>
      <c r="AC4" s="176"/>
      <c r="AD4" s="176"/>
      <c r="AE4" s="176"/>
      <c r="AF4" s="176"/>
      <c r="AH4" s="160"/>
      <c r="AI4" s="160"/>
      <c r="AJ4" s="160"/>
      <c r="AK4" s="160"/>
      <c r="AL4" s="160"/>
      <c r="AM4" s="160"/>
      <c r="AN4" s="160"/>
      <c r="AO4" s="160"/>
      <c r="AP4" s="160"/>
      <c r="AQ4" s="160"/>
      <c r="AR4" s="160"/>
      <c r="AS4" s="160"/>
      <c r="AT4" s="160"/>
      <c r="AU4" s="160"/>
      <c r="AV4" s="160"/>
      <c r="AW4" s="160"/>
      <c r="AX4" s="160"/>
      <c r="AY4" s="160"/>
      <c r="AZ4" s="160"/>
      <c r="BA4" s="160"/>
    </row>
    <row r="5" spans="2:53" ht="62.25" customHeight="1" x14ac:dyDescent="0.25">
      <c r="B5" s="96" t="s">
        <v>629</v>
      </c>
      <c r="C5" s="28" t="s">
        <v>626</v>
      </c>
      <c r="D5" s="96">
        <v>2019</v>
      </c>
      <c r="E5" s="110">
        <v>4</v>
      </c>
      <c r="F5" s="110">
        <v>4</v>
      </c>
      <c r="G5" s="111">
        <f>IFERROR(Tabla5[[#This Row],[EJECUTADO]]/Tabla5[[#This Row],[META]]," ")</f>
        <v>1</v>
      </c>
      <c r="H5" s="112">
        <f>+F5/E$9</f>
        <v>0.30769230769230771</v>
      </c>
    </row>
    <row r="6" spans="2:53" ht="62.25" customHeight="1" x14ac:dyDescent="0.25">
      <c r="B6" s="96" t="s">
        <v>629</v>
      </c>
      <c r="C6" s="28" t="s">
        <v>626</v>
      </c>
      <c r="D6" s="96">
        <v>2020</v>
      </c>
      <c r="E6" s="110">
        <v>3</v>
      </c>
      <c r="F6" s="110">
        <v>3</v>
      </c>
      <c r="G6" s="111">
        <f>IFERROR(Tabla5[[#This Row],[EJECUTADO]]/Tabla5[[#This Row],[META]]," ")</f>
        <v>1</v>
      </c>
      <c r="H6" s="112">
        <f>(F5+F6)/E$9</f>
        <v>0.53846153846153844</v>
      </c>
      <c r="I6" s="103"/>
      <c r="J6" s="102"/>
      <c r="K6" s="102"/>
      <c r="L6" s="103"/>
      <c r="M6" s="102"/>
      <c r="N6" s="102"/>
      <c r="O6" s="103"/>
      <c r="P6" s="102"/>
      <c r="Q6" s="102"/>
      <c r="R6" s="103"/>
    </row>
    <row r="7" spans="2:53" ht="60.75" customHeight="1" x14ac:dyDescent="0.25">
      <c r="B7" s="96" t="s">
        <v>629</v>
      </c>
      <c r="C7" s="28" t="s">
        <v>626</v>
      </c>
      <c r="D7" s="96">
        <v>2021</v>
      </c>
      <c r="E7" s="110">
        <v>3</v>
      </c>
      <c r="F7" s="110">
        <v>4</v>
      </c>
      <c r="G7" s="111">
        <f>IFERROR(Tabla5[[#This Row],[EJECUTADO]]/Tabla5[[#This Row],[META]]," ")</f>
        <v>1.3333333333333333</v>
      </c>
      <c r="H7" s="112">
        <f>(F5+F6+F7)/E$9</f>
        <v>0.84615384615384615</v>
      </c>
      <c r="I7" s="103"/>
      <c r="J7" s="102"/>
      <c r="K7" s="102"/>
      <c r="L7" s="103"/>
      <c r="M7" s="102"/>
      <c r="N7" s="102"/>
      <c r="O7" s="103"/>
      <c r="P7" s="102"/>
      <c r="Q7" s="102"/>
      <c r="R7" s="103"/>
    </row>
    <row r="8" spans="2:53" ht="62.25" customHeight="1" x14ac:dyDescent="0.25">
      <c r="B8" s="96" t="s">
        <v>629</v>
      </c>
      <c r="C8" s="28" t="s">
        <v>626</v>
      </c>
      <c r="D8" s="96">
        <v>2022</v>
      </c>
      <c r="E8" s="110">
        <v>3</v>
      </c>
      <c r="F8" s="110">
        <v>6</v>
      </c>
      <c r="G8" s="111">
        <f>IFERROR(Tabla5[[#This Row],[EJECUTADO]]/Tabla5[[#This Row],[META]]," ")</f>
        <v>2</v>
      </c>
      <c r="H8" s="112">
        <f>(F5+F6+F7+F8)/E$9</f>
        <v>1.3076923076923077</v>
      </c>
      <c r="I8" s="103"/>
      <c r="J8" s="102"/>
      <c r="K8" s="102"/>
      <c r="L8" s="103"/>
      <c r="M8" s="102"/>
      <c r="N8" s="102"/>
      <c r="O8" s="103"/>
      <c r="P8" s="102"/>
      <c r="Q8" s="102"/>
      <c r="R8" s="103"/>
    </row>
    <row r="9" spans="2:53" ht="62.25" customHeight="1" x14ac:dyDescent="0.25">
      <c r="B9" s="167" t="s">
        <v>629</v>
      </c>
      <c r="C9" s="168" t="s">
        <v>626</v>
      </c>
      <c r="D9" s="169" t="s">
        <v>632</v>
      </c>
      <c r="E9" s="170">
        <f>SUBTOTAL(109,E5:E8)</f>
        <v>13</v>
      </c>
      <c r="F9" s="170">
        <f>SUBTOTAL(109,F5:F8)</f>
        <v>17</v>
      </c>
      <c r="G9" s="171">
        <f>IFERROR(Tabla5[[#This Row],[EJECUTADO]]/Tabla5[[#This Row],[META]]," ")</f>
        <v>1.3076923076923077</v>
      </c>
      <c r="H9" s="171">
        <f>IFERROR(Tabla5[[#This Row],[EJECUTADO]]/Tabla5[[#This Row],[META]]," ")</f>
        <v>1.3076923076923077</v>
      </c>
      <c r="I9" s="103"/>
      <c r="J9" s="172"/>
      <c r="K9" s="172"/>
      <c r="L9" s="173"/>
      <c r="M9" s="172"/>
      <c r="N9" s="172"/>
      <c r="O9" s="173"/>
      <c r="P9" s="172"/>
      <c r="Q9" s="172"/>
      <c r="R9" s="173"/>
      <c r="S9" s="174"/>
      <c r="T9" s="174"/>
      <c r="U9" s="174"/>
      <c r="W9" s="174"/>
      <c r="X9" s="174"/>
      <c r="Y9" s="174"/>
      <c r="Z9" s="174"/>
      <c r="AA9" s="174"/>
      <c r="AB9" s="174"/>
      <c r="AC9" s="174"/>
      <c r="AD9" s="174"/>
      <c r="AE9" s="174"/>
      <c r="AF9" s="174"/>
    </row>
    <row r="10" spans="2:53" ht="62.25" customHeight="1" x14ac:dyDescent="0.25">
      <c r="B10" s="96" t="s">
        <v>629</v>
      </c>
      <c r="C10" s="28" t="s">
        <v>627</v>
      </c>
      <c r="D10" s="96">
        <v>2019</v>
      </c>
      <c r="E10" s="110">
        <v>4</v>
      </c>
      <c r="F10" s="110">
        <v>4</v>
      </c>
      <c r="G10" s="111">
        <f>IFERROR(Tabla5[[#This Row],[EJECUTADO]]/Tabla5[[#This Row],[META]]," ")</f>
        <v>1</v>
      </c>
      <c r="H10" s="112">
        <f>+F10/E$14</f>
        <v>0.4</v>
      </c>
      <c r="I10" s="102"/>
      <c r="J10" s="102"/>
      <c r="K10" s="102"/>
      <c r="L10" s="102"/>
      <c r="M10" s="102"/>
      <c r="N10" s="102"/>
      <c r="O10" s="102"/>
      <c r="P10" s="102"/>
      <c r="Q10" s="102"/>
      <c r="R10" s="103"/>
    </row>
    <row r="11" spans="2:53" ht="62.25" customHeight="1" x14ac:dyDescent="0.25">
      <c r="B11" s="96" t="s">
        <v>629</v>
      </c>
      <c r="C11" s="28" t="s">
        <v>627</v>
      </c>
      <c r="D11" s="96">
        <v>2020</v>
      </c>
      <c r="E11" s="110">
        <v>2</v>
      </c>
      <c r="F11" s="110">
        <v>2</v>
      </c>
      <c r="G11" s="111">
        <f>IFERROR(Tabla5[[#This Row],[EJECUTADO]]/Tabla5[[#This Row],[META]]," ")</f>
        <v>1</v>
      </c>
      <c r="H11" s="112">
        <f>(F10+F11)/E$14</f>
        <v>0.6</v>
      </c>
      <c r="I11" s="102"/>
      <c r="J11" s="102"/>
      <c r="K11" s="102"/>
      <c r="L11" s="102"/>
      <c r="M11" s="102"/>
      <c r="N11" s="102"/>
      <c r="O11" s="102"/>
      <c r="P11" s="102"/>
      <c r="Q11" s="102"/>
      <c r="R11" s="103"/>
    </row>
    <row r="12" spans="2:53" ht="62.25" customHeight="1" x14ac:dyDescent="0.25">
      <c r="B12" s="96" t="s">
        <v>629</v>
      </c>
      <c r="C12" s="28" t="s">
        <v>627</v>
      </c>
      <c r="D12" s="96">
        <v>2021</v>
      </c>
      <c r="E12" s="110">
        <v>2</v>
      </c>
      <c r="F12" s="110">
        <v>2</v>
      </c>
      <c r="G12" s="111">
        <f>IFERROR(Tabla5[[#This Row],[EJECUTADO]]/Tabla5[[#This Row],[META]]," ")</f>
        <v>1</v>
      </c>
      <c r="H12" s="112">
        <f>(F10+F11+F12)/E$14</f>
        <v>0.8</v>
      </c>
      <c r="I12" s="102"/>
      <c r="J12" s="102"/>
      <c r="K12" s="102"/>
      <c r="L12" s="102"/>
      <c r="M12" s="102"/>
      <c r="N12" s="102"/>
      <c r="O12" s="102"/>
      <c r="P12" s="102"/>
      <c r="Q12" s="102"/>
      <c r="R12" s="103"/>
    </row>
    <row r="13" spans="2:53" ht="62.25" customHeight="1" x14ac:dyDescent="0.25">
      <c r="B13" s="96" t="s">
        <v>629</v>
      </c>
      <c r="C13" s="28" t="s">
        <v>627</v>
      </c>
      <c r="D13" s="96">
        <v>2022</v>
      </c>
      <c r="E13" s="110">
        <v>2</v>
      </c>
      <c r="F13" s="110">
        <v>2</v>
      </c>
      <c r="G13" s="111">
        <f>IFERROR(Tabla5[[#This Row],[EJECUTADO]]/Tabla5[[#This Row],[META]]," ")</f>
        <v>1</v>
      </c>
      <c r="H13" s="112">
        <f>(F10+F11+F12+F13)/E$14</f>
        <v>1</v>
      </c>
      <c r="I13" s="102"/>
      <c r="J13" s="102"/>
      <c r="K13" s="102"/>
      <c r="L13" s="102"/>
      <c r="M13" s="102"/>
      <c r="N13" s="102"/>
      <c r="O13" s="102"/>
      <c r="P13" s="102"/>
      <c r="Q13" s="102"/>
      <c r="R13" s="103"/>
    </row>
    <row r="14" spans="2:53" ht="62.25" customHeight="1" x14ac:dyDescent="0.25">
      <c r="B14" s="167" t="s">
        <v>629</v>
      </c>
      <c r="C14" s="168" t="s">
        <v>627</v>
      </c>
      <c r="D14" s="169" t="s">
        <v>632</v>
      </c>
      <c r="E14" s="170">
        <f>SUBTOTAL(109,E10:E13)</f>
        <v>10</v>
      </c>
      <c r="F14" s="170">
        <f>SUBTOTAL(109,F10:F13)</f>
        <v>10</v>
      </c>
      <c r="G14" s="175">
        <f>IFERROR(Tabla5[[#This Row],[EJECUTADO]]/Tabla5[[#This Row],[META]]," ")</f>
        <v>1</v>
      </c>
      <c r="H14" s="175">
        <f>IFERROR(Tabla5[[#This Row],[EJECUTADO]]/Tabla5[[#This Row],[META]]," ")</f>
        <v>1</v>
      </c>
      <c r="I14" s="102"/>
      <c r="J14" s="172"/>
      <c r="K14" s="172"/>
      <c r="L14" s="172"/>
      <c r="M14" s="172"/>
      <c r="N14" s="172"/>
      <c r="O14" s="172"/>
      <c r="P14" s="172"/>
      <c r="Q14" s="172"/>
      <c r="R14" s="173"/>
      <c r="S14" s="174"/>
      <c r="T14" s="174"/>
      <c r="U14" s="174"/>
      <c r="W14" s="174"/>
      <c r="X14" s="174"/>
      <c r="Y14" s="174"/>
      <c r="Z14" s="174"/>
      <c r="AA14" s="174"/>
      <c r="AB14" s="174"/>
      <c r="AC14" s="174"/>
      <c r="AD14" s="174"/>
      <c r="AE14" s="174"/>
      <c r="AF14" s="174"/>
      <c r="AH14" s="160"/>
      <c r="AI14" s="160"/>
      <c r="AJ14" s="160"/>
      <c r="AK14" s="160"/>
      <c r="AL14" s="160"/>
      <c r="AM14" s="160"/>
      <c r="AN14" s="160"/>
      <c r="AO14" s="160"/>
      <c r="AP14" s="160"/>
      <c r="AQ14" s="160"/>
      <c r="AR14" s="160"/>
      <c r="AS14" s="160"/>
      <c r="AT14" s="160"/>
      <c r="AU14" s="160"/>
      <c r="AV14" s="160"/>
      <c r="AW14" s="160"/>
      <c r="AX14" s="160"/>
      <c r="AY14" s="160"/>
      <c r="AZ14" s="160"/>
      <c r="BA14" s="160"/>
    </row>
    <row r="15" spans="2:53" ht="62.25" customHeight="1" x14ac:dyDescent="0.25">
      <c r="B15" s="96" t="s">
        <v>629</v>
      </c>
      <c r="C15" s="28" t="s">
        <v>67</v>
      </c>
      <c r="D15" s="96">
        <v>2019</v>
      </c>
      <c r="E15" s="110">
        <v>3</v>
      </c>
      <c r="F15" s="110">
        <v>3</v>
      </c>
      <c r="G15" s="111">
        <f>IFERROR(Tabla5[[#This Row],[EJECUTADO]]/Tabla5[[#This Row],[META]]," ")</f>
        <v>1</v>
      </c>
      <c r="H15" s="112">
        <f>+F15/E$19</f>
        <v>0.25</v>
      </c>
      <c r="I15" s="102"/>
      <c r="J15" s="102"/>
      <c r="K15" s="102"/>
      <c r="L15" s="102"/>
      <c r="M15" s="102"/>
      <c r="N15" s="102"/>
      <c r="O15" s="102"/>
      <c r="P15" s="102"/>
      <c r="Q15" s="102"/>
      <c r="R15" s="103"/>
      <c r="AH15" s="160"/>
      <c r="AI15" s="160"/>
      <c r="AJ15" s="160"/>
      <c r="AK15" s="160"/>
      <c r="AL15" s="160"/>
      <c r="AM15" s="160"/>
      <c r="AN15" s="160"/>
      <c r="AO15" s="160"/>
      <c r="AP15" s="160"/>
      <c r="AQ15" s="160"/>
      <c r="AR15" s="160"/>
      <c r="AS15" s="160"/>
      <c r="AT15" s="160"/>
      <c r="AU15" s="160"/>
      <c r="AV15" s="160"/>
      <c r="AW15" s="160"/>
      <c r="AX15" s="160"/>
      <c r="AY15" s="160"/>
      <c r="AZ15" s="160"/>
      <c r="BA15" s="160"/>
    </row>
    <row r="16" spans="2:53" ht="62.25" customHeight="1" x14ac:dyDescent="0.25">
      <c r="B16" s="96" t="s">
        <v>629</v>
      </c>
      <c r="C16" s="28" t="s">
        <v>67</v>
      </c>
      <c r="D16" s="96">
        <v>2020</v>
      </c>
      <c r="E16" s="110">
        <v>3</v>
      </c>
      <c r="F16" s="110">
        <v>3</v>
      </c>
      <c r="G16" s="111">
        <f>IFERROR(Tabla5[[#This Row],[EJECUTADO]]/Tabla5[[#This Row],[META]]," ")</f>
        <v>1</v>
      </c>
      <c r="H16" s="112">
        <f>(F15+F16)/E$19</f>
        <v>0.5</v>
      </c>
      <c r="I16" s="102"/>
      <c r="J16" s="102"/>
      <c r="K16" s="102"/>
      <c r="L16" s="102"/>
      <c r="M16" s="102"/>
      <c r="N16" s="102"/>
      <c r="O16" s="102"/>
      <c r="P16" s="102"/>
      <c r="Q16" s="102"/>
      <c r="R16" s="103"/>
      <c r="AH16" s="160"/>
      <c r="AI16" s="160"/>
      <c r="AJ16" s="160"/>
      <c r="AK16" s="160"/>
      <c r="AL16" s="160"/>
      <c r="AM16" s="160"/>
      <c r="AN16" s="160"/>
      <c r="AO16" s="160"/>
      <c r="AP16" s="160"/>
      <c r="AQ16" s="160"/>
      <c r="AR16" s="160"/>
      <c r="AS16" s="160"/>
      <c r="AT16" s="160"/>
      <c r="AU16" s="160"/>
      <c r="AV16" s="160"/>
      <c r="AW16" s="160"/>
      <c r="AX16" s="160"/>
      <c r="AY16" s="160"/>
      <c r="AZ16" s="160"/>
      <c r="BA16" s="160"/>
    </row>
    <row r="17" spans="2:32" ht="62.25" customHeight="1" x14ac:dyDescent="0.25">
      <c r="B17" s="96" t="s">
        <v>629</v>
      </c>
      <c r="C17" s="28" t="s">
        <v>67</v>
      </c>
      <c r="D17" s="96">
        <v>2021</v>
      </c>
      <c r="E17" s="110">
        <v>3</v>
      </c>
      <c r="F17" s="110">
        <v>3</v>
      </c>
      <c r="G17" s="111">
        <f>IFERROR(Tabla5[[#This Row],[EJECUTADO]]/Tabla5[[#This Row],[META]]," ")</f>
        <v>1</v>
      </c>
      <c r="H17" s="112">
        <f>(F15+F16+F17)/E$19</f>
        <v>0.75</v>
      </c>
      <c r="I17" s="102"/>
      <c r="J17" s="102"/>
      <c r="K17" s="102"/>
      <c r="L17" s="102"/>
      <c r="M17" s="102"/>
      <c r="N17" s="102"/>
      <c r="O17" s="102"/>
      <c r="P17" s="102"/>
      <c r="Q17" s="102"/>
      <c r="R17" s="103"/>
    </row>
    <row r="18" spans="2:32" ht="62.25" customHeight="1" x14ac:dyDescent="0.25">
      <c r="B18" s="96" t="s">
        <v>629</v>
      </c>
      <c r="C18" s="28" t="s">
        <v>67</v>
      </c>
      <c r="D18" s="96">
        <v>2022</v>
      </c>
      <c r="E18" s="110">
        <v>3</v>
      </c>
      <c r="F18" s="110">
        <v>3</v>
      </c>
      <c r="G18" s="111">
        <f>IFERROR(Tabla5[[#This Row],[EJECUTADO]]/Tabla5[[#This Row],[META]]," ")</f>
        <v>1</v>
      </c>
      <c r="H18" s="112">
        <f>(F15+F16+F17+F18)/E$19</f>
        <v>1</v>
      </c>
      <c r="I18" s="102"/>
      <c r="J18" s="102"/>
      <c r="K18" s="102"/>
      <c r="L18" s="102"/>
      <c r="M18" s="102"/>
      <c r="N18" s="102"/>
      <c r="O18" s="102"/>
      <c r="P18" s="102"/>
      <c r="Q18" s="102"/>
      <c r="R18" s="103"/>
    </row>
    <row r="19" spans="2:32" ht="62.25" customHeight="1" x14ac:dyDescent="0.25">
      <c r="B19" s="167" t="s">
        <v>629</v>
      </c>
      <c r="C19" s="168" t="s">
        <v>67</v>
      </c>
      <c r="D19" s="169" t="s">
        <v>632</v>
      </c>
      <c r="E19" s="170">
        <f>SUBTOTAL(109,E15:E18)</f>
        <v>12</v>
      </c>
      <c r="F19" s="170">
        <f>SUBTOTAL(109,F15:F18)</f>
        <v>12</v>
      </c>
      <c r="G19" s="175">
        <f>IFERROR(Tabla5[[#This Row],[EJECUTADO]]/Tabla5[[#This Row],[META]]," ")</f>
        <v>1</v>
      </c>
      <c r="H19" s="175">
        <f>IFERROR(Tabla5[[#This Row],[EJECUTADO]]/Tabla5[[#This Row],[META]]," ")</f>
        <v>1</v>
      </c>
      <c r="I19" s="102"/>
      <c r="J19" s="172"/>
      <c r="K19" s="172"/>
      <c r="L19" s="172"/>
      <c r="M19" s="172"/>
      <c r="N19" s="172"/>
      <c r="O19" s="172"/>
      <c r="P19" s="172"/>
      <c r="Q19" s="172"/>
      <c r="R19" s="173"/>
      <c r="S19" s="174"/>
      <c r="T19" s="174"/>
      <c r="U19" s="174"/>
      <c r="W19" s="174"/>
      <c r="X19" s="174"/>
      <c r="Y19" s="174"/>
      <c r="Z19" s="174"/>
      <c r="AA19" s="174"/>
      <c r="AB19" s="174"/>
      <c r="AC19" s="174"/>
      <c r="AD19" s="174"/>
      <c r="AE19" s="174"/>
      <c r="AF19" s="174"/>
    </row>
    <row r="20" spans="2:32" ht="62.25" customHeight="1" x14ac:dyDescent="0.25">
      <c r="B20" s="96" t="s">
        <v>629</v>
      </c>
      <c r="C20" s="28" t="s">
        <v>70</v>
      </c>
      <c r="D20" s="96">
        <v>2019</v>
      </c>
      <c r="E20" s="110">
        <v>1</v>
      </c>
      <c r="F20" s="110">
        <v>1</v>
      </c>
      <c r="G20" s="111">
        <f>IFERROR(Tabla5[[#This Row],[EJECUTADO]]/Tabla5[[#This Row],[META]]," ")</f>
        <v>1</v>
      </c>
      <c r="H20" s="112">
        <f>+F20/E$24</f>
        <v>0.25</v>
      </c>
      <c r="I20" s="102"/>
      <c r="J20" s="102"/>
      <c r="K20" s="102"/>
      <c r="L20" s="102"/>
      <c r="M20" s="102"/>
      <c r="N20" s="102"/>
      <c r="O20" s="102"/>
      <c r="P20" s="102"/>
      <c r="Q20" s="102"/>
      <c r="R20" s="103"/>
    </row>
    <row r="21" spans="2:32" ht="62.25" customHeight="1" x14ac:dyDescent="0.25">
      <c r="B21" s="96" t="s">
        <v>629</v>
      </c>
      <c r="C21" s="28" t="s">
        <v>70</v>
      </c>
      <c r="D21" s="96">
        <v>2020</v>
      </c>
      <c r="E21" s="110">
        <v>1</v>
      </c>
      <c r="F21" s="110">
        <v>1</v>
      </c>
      <c r="G21" s="111">
        <f>IFERROR(Tabla5[[#This Row],[EJECUTADO]]/Tabla5[[#This Row],[META]]," ")</f>
        <v>1</v>
      </c>
      <c r="H21" s="112">
        <f>(F20+F21)/E24</f>
        <v>0.5</v>
      </c>
      <c r="I21" s="102"/>
      <c r="J21" s="102"/>
      <c r="K21" s="102"/>
      <c r="L21" s="102"/>
      <c r="M21" s="102"/>
      <c r="N21" s="102"/>
      <c r="O21" s="102"/>
      <c r="P21" s="102"/>
      <c r="Q21" s="102"/>
      <c r="R21" s="103"/>
    </row>
    <row r="22" spans="2:32" ht="62.25" customHeight="1" x14ac:dyDescent="0.25">
      <c r="B22" s="96" t="s">
        <v>629</v>
      </c>
      <c r="C22" s="28" t="s">
        <v>70</v>
      </c>
      <c r="D22" s="96">
        <v>2021</v>
      </c>
      <c r="E22" s="110">
        <v>1</v>
      </c>
      <c r="F22" s="110">
        <v>1</v>
      </c>
      <c r="G22" s="111">
        <f>IFERROR(Tabla5[[#This Row],[EJECUTADO]]/Tabla5[[#This Row],[META]]," ")</f>
        <v>1</v>
      </c>
      <c r="H22" s="112">
        <f>(F20+F21+F22)/E24</f>
        <v>0.75</v>
      </c>
      <c r="I22" s="102"/>
      <c r="J22" s="102"/>
      <c r="K22" s="102"/>
      <c r="L22" s="102"/>
      <c r="M22" s="102"/>
      <c r="N22" s="102"/>
      <c r="O22" s="102"/>
      <c r="P22" s="102"/>
      <c r="Q22" s="102"/>
      <c r="R22" s="103"/>
    </row>
    <row r="23" spans="2:32" ht="62.25" customHeight="1" x14ac:dyDescent="0.25">
      <c r="B23" s="96" t="s">
        <v>629</v>
      </c>
      <c r="C23" s="28" t="s">
        <v>70</v>
      </c>
      <c r="D23" s="96">
        <v>2022</v>
      </c>
      <c r="E23" s="110">
        <v>1</v>
      </c>
      <c r="F23" s="110">
        <v>1</v>
      </c>
      <c r="G23" s="111">
        <f>IFERROR(Tabla5[[#This Row],[EJECUTADO]]/Tabla5[[#This Row],[META]]," ")</f>
        <v>1</v>
      </c>
      <c r="H23" s="112">
        <f>(F20+F21+F22+F23)/E24</f>
        <v>1</v>
      </c>
      <c r="I23" s="102"/>
      <c r="J23" s="102"/>
      <c r="K23" s="102"/>
      <c r="L23" s="102"/>
      <c r="M23" s="102"/>
      <c r="N23" s="102"/>
      <c r="O23" s="102"/>
      <c r="P23" s="102"/>
      <c r="Q23" s="102"/>
      <c r="R23" s="103"/>
    </row>
    <row r="24" spans="2:32" ht="62.25" customHeight="1" x14ac:dyDescent="0.25">
      <c r="B24" s="167" t="s">
        <v>629</v>
      </c>
      <c r="C24" s="168" t="s">
        <v>70</v>
      </c>
      <c r="D24" s="169" t="s">
        <v>632</v>
      </c>
      <c r="E24" s="170">
        <f>SUBTOTAL(109,E20:E23)</f>
        <v>4</v>
      </c>
      <c r="F24" s="170">
        <f>SUBTOTAL(109,F20:F23)</f>
        <v>4</v>
      </c>
      <c r="G24" s="175">
        <f>IFERROR(Tabla5[[#This Row],[EJECUTADO]]/Tabla5[[#This Row],[META]]," ")</f>
        <v>1</v>
      </c>
      <c r="H24" s="175">
        <f>IFERROR(Tabla5[[#This Row],[EJECUTADO]]/Tabla5[[#This Row],[META]]," ")</f>
        <v>1</v>
      </c>
      <c r="I24" s="102"/>
      <c r="J24" s="172"/>
      <c r="K24" s="172"/>
      <c r="L24" s="172"/>
      <c r="M24" s="172"/>
      <c r="N24" s="172"/>
      <c r="O24" s="172"/>
      <c r="P24" s="172"/>
      <c r="Q24" s="172"/>
      <c r="R24" s="173"/>
      <c r="S24" s="174"/>
      <c r="T24" s="174"/>
      <c r="U24" s="174"/>
      <c r="W24" s="174"/>
      <c r="X24" s="174"/>
      <c r="Y24" s="174"/>
      <c r="Z24" s="174"/>
      <c r="AA24" s="174"/>
      <c r="AB24" s="174"/>
      <c r="AC24" s="174"/>
      <c r="AD24" s="174"/>
      <c r="AE24" s="174"/>
      <c r="AF24" s="174"/>
    </row>
    <row r="25" spans="2:32" ht="62.25" customHeight="1" x14ac:dyDescent="0.25">
      <c r="B25" s="96" t="s">
        <v>629</v>
      </c>
      <c r="C25" s="28" t="s">
        <v>74</v>
      </c>
      <c r="D25" s="96">
        <v>2019</v>
      </c>
      <c r="E25" s="110"/>
      <c r="F25" s="110"/>
      <c r="G25" s="111" t="str">
        <f>IFERROR(Tabla5[[#This Row],[EJECUTADO]]/Tabla5[[#This Row],[META]]," ")</f>
        <v xml:space="preserve"> </v>
      </c>
      <c r="H25" s="112"/>
      <c r="I25" s="102"/>
      <c r="J25" s="102"/>
      <c r="K25" s="102"/>
      <c r="L25" s="102"/>
      <c r="M25" s="102"/>
      <c r="N25" s="102"/>
      <c r="O25" s="102"/>
      <c r="P25" s="102"/>
      <c r="Q25" s="102"/>
      <c r="R25" s="103"/>
    </row>
    <row r="26" spans="2:32" ht="62.25" customHeight="1" x14ac:dyDescent="0.25">
      <c r="B26" s="96" t="s">
        <v>629</v>
      </c>
      <c r="C26" s="28" t="s">
        <v>74</v>
      </c>
      <c r="D26" s="96">
        <v>2020</v>
      </c>
      <c r="E26" s="110">
        <v>32</v>
      </c>
      <c r="F26" s="110">
        <v>32</v>
      </c>
      <c r="G26" s="111">
        <f>IFERROR(Tabla5[[#This Row],[EJECUTADO]]/Tabla5[[#This Row],[META]]," ")</f>
        <v>1</v>
      </c>
      <c r="H26" s="112">
        <f>(F25+F26)/E29</f>
        <v>0.88888888888888884</v>
      </c>
      <c r="I26" s="102"/>
      <c r="J26" s="102"/>
      <c r="K26" s="102"/>
      <c r="L26" s="102"/>
      <c r="M26" s="102"/>
      <c r="N26" s="102"/>
      <c r="O26" s="102"/>
      <c r="P26" s="102"/>
      <c r="Q26" s="102"/>
      <c r="R26" s="103"/>
    </row>
    <row r="27" spans="2:32" ht="62.25" customHeight="1" x14ac:dyDescent="0.25">
      <c r="B27" s="96" t="s">
        <v>629</v>
      </c>
      <c r="C27" s="28" t="s">
        <v>74</v>
      </c>
      <c r="D27" s="96">
        <v>2021</v>
      </c>
      <c r="E27" s="110">
        <v>2</v>
      </c>
      <c r="F27" s="110">
        <v>2</v>
      </c>
      <c r="G27" s="111">
        <f>IFERROR(Tabla5[[#This Row],[EJECUTADO]]/Tabla5[[#This Row],[META]]," ")</f>
        <v>1</v>
      </c>
      <c r="H27" s="112">
        <f>(F25+F26+F27)/E29</f>
        <v>0.94444444444444442</v>
      </c>
      <c r="I27" s="102"/>
      <c r="J27" s="102"/>
      <c r="K27" s="102"/>
      <c r="L27" s="102"/>
      <c r="M27" s="102"/>
      <c r="N27" s="102"/>
      <c r="O27" s="102"/>
      <c r="P27" s="102"/>
      <c r="Q27" s="102"/>
      <c r="R27" s="103"/>
    </row>
    <row r="28" spans="2:32" ht="62.25" customHeight="1" x14ac:dyDescent="0.25">
      <c r="B28" s="96" t="s">
        <v>629</v>
      </c>
      <c r="C28" s="28" t="s">
        <v>74</v>
      </c>
      <c r="D28" s="96">
        <v>2022</v>
      </c>
      <c r="E28" s="110">
        <v>2</v>
      </c>
      <c r="F28" s="110">
        <v>2</v>
      </c>
      <c r="G28" s="111">
        <f>IFERROR(Tabla5[[#This Row],[EJECUTADO]]/Tabla5[[#This Row],[META]]," ")</f>
        <v>1</v>
      </c>
      <c r="H28" s="112">
        <f>(F25+F26+F27+F28)/E29</f>
        <v>1</v>
      </c>
      <c r="I28" s="102"/>
      <c r="J28" s="102"/>
      <c r="K28" s="102"/>
      <c r="L28" s="102"/>
      <c r="M28" s="102"/>
      <c r="N28" s="102"/>
      <c r="O28" s="102"/>
      <c r="P28" s="102"/>
      <c r="Q28" s="102"/>
      <c r="R28" s="103"/>
    </row>
    <row r="29" spans="2:32" ht="62.25" customHeight="1" x14ac:dyDescent="0.25">
      <c r="B29" s="167" t="s">
        <v>629</v>
      </c>
      <c r="C29" s="168" t="s">
        <v>74</v>
      </c>
      <c r="D29" s="169" t="s">
        <v>632</v>
      </c>
      <c r="E29" s="170">
        <f>SUBTOTAL(109,E25:E28)</f>
        <v>36</v>
      </c>
      <c r="F29" s="170">
        <f>SUBTOTAL(109,F25:F28)</f>
        <v>36</v>
      </c>
      <c r="G29" s="175">
        <f>IFERROR(Tabla5[[#This Row],[EJECUTADO]]/Tabla5[[#This Row],[META]]," ")</f>
        <v>1</v>
      </c>
      <c r="H29" s="175">
        <f>IFERROR(Tabla5[[#This Row],[EJECUTADO]]/Tabla5[[#This Row],[META]]," ")</f>
        <v>1</v>
      </c>
      <c r="I29" s="102"/>
      <c r="J29" s="172"/>
      <c r="K29" s="172"/>
      <c r="L29" s="172"/>
      <c r="M29" s="172"/>
      <c r="N29" s="172"/>
      <c r="O29" s="172"/>
      <c r="P29" s="172"/>
      <c r="Q29" s="172"/>
      <c r="R29" s="173"/>
      <c r="S29" s="174"/>
      <c r="T29" s="174"/>
      <c r="U29" s="174"/>
      <c r="W29" s="174"/>
      <c r="X29" s="174"/>
      <c r="Y29" s="174"/>
      <c r="Z29" s="174"/>
      <c r="AA29" s="174"/>
      <c r="AB29" s="174"/>
      <c r="AC29" s="174"/>
      <c r="AD29" s="174"/>
      <c r="AE29" s="174"/>
      <c r="AF29" s="174"/>
    </row>
    <row r="30" spans="2:32" ht="62.25" customHeight="1" x14ac:dyDescent="0.25">
      <c r="B30" s="96" t="s">
        <v>633</v>
      </c>
      <c r="C30" s="28" t="s">
        <v>77</v>
      </c>
      <c r="D30" s="96">
        <v>2019</v>
      </c>
      <c r="E30" s="110">
        <v>2</v>
      </c>
      <c r="F30" s="110">
        <v>0</v>
      </c>
      <c r="G30" s="111">
        <f>IFERROR(Tabla5[[#This Row],[EJECUTADO]]/Tabla5[[#This Row],[META]]," ")</f>
        <v>0</v>
      </c>
      <c r="H30" s="112">
        <f>+F30/E$34</f>
        <v>0</v>
      </c>
      <c r="I30" s="102"/>
      <c r="J30" s="102"/>
      <c r="K30" s="102"/>
      <c r="L30" s="102"/>
      <c r="M30" s="102"/>
      <c r="N30" s="102"/>
      <c r="O30" s="102"/>
      <c r="P30" s="102"/>
      <c r="Q30" s="102"/>
      <c r="R30" s="103"/>
    </row>
    <row r="31" spans="2:32" ht="62.25" customHeight="1" x14ac:dyDescent="0.25">
      <c r="B31" s="96" t="s">
        <v>633</v>
      </c>
      <c r="C31" s="28" t="s">
        <v>77</v>
      </c>
      <c r="D31" s="96">
        <v>2020</v>
      </c>
      <c r="E31" s="110">
        <v>2</v>
      </c>
      <c r="F31" s="110">
        <v>0</v>
      </c>
      <c r="G31" s="111">
        <f>IFERROR(Tabla5[[#This Row],[EJECUTADO]]/Tabla5[[#This Row],[META]]," ")</f>
        <v>0</v>
      </c>
      <c r="H31" s="112">
        <f>(F30+F31)/E34</f>
        <v>0</v>
      </c>
      <c r="I31" s="102"/>
      <c r="J31" s="102"/>
      <c r="K31" s="102"/>
      <c r="L31" s="102"/>
      <c r="M31" s="102"/>
      <c r="N31" s="102"/>
      <c r="O31" s="102"/>
      <c r="P31" s="102"/>
      <c r="Q31" s="102"/>
      <c r="R31" s="103"/>
    </row>
    <row r="32" spans="2:32" ht="62.25" customHeight="1" x14ac:dyDescent="0.25">
      <c r="B32" s="96" t="s">
        <v>633</v>
      </c>
      <c r="C32" s="28" t="s">
        <v>77</v>
      </c>
      <c r="D32" s="96">
        <v>2021</v>
      </c>
      <c r="E32" s="110">
        <v>2</v>
      </c>
      <c r="F32" s="110">
        <v>2</v>
      </c>
      <c r="G32" s="111">
        <f>IFERROR(Tabla5[[#This Row],[EJECUTADO]]/Tabla5[[#This Row],[META]]," ")</f>
        <v>1</v>
      </c>
      <c r="H32" s="112">
        <f>(F30+F31+F32)/E34</f>
        <v>0.25</v>
      </c>
      <c r="I32" s="102"/>
      <c r="J32" s="102"/>
      <c r="K32" s="102"/>
      <c r="L32" s="102"/>
      <c r="M32" s="102"/>
      <c r="N32" s="102"/>
      <c r="O32" s="102"/>
      <c r="P32" s="102"/>
      <c r="Q32" s="102"/>
      <c r="R32" s="103"/>
    </row>
    <row r="33" spans="2:32" ht="62.25" customHeight="1" x14ac:dyDescent="0.25">
      <c r="B33" s="96" t="s">
        <v>633</v>
      </c>
      <c r="C33" s="28" t="s">
        <v>77</v>
      </c>
      <c r="D33" s="96">
        <v>2022</v>
      </c>
      <c r="E33" s="110">
        <v>2</v>
      </c>
      <c r="F33" s="110">
        <v>2</v>
      </c>
      <c r="G33" s="111">
        <f>IFERROR(Tabla5[[#This Row],[EJECUTADO]]/Tabla5[[#This Row],[META]]," ")</f>
        <v>1</v>
      </c>
      <c r="H33" s="112">
        <f>(F30+F31+F32+F33)/E34</f>
        <v>0.5</v>
      </c>
      <c r="I33" s="102"/>
      <c r="J33" s="102"/>
      <c r="K33" s="102"/>
      <c r="L33" s="102"/>
      <c r="M33" s="102"/>
      <c r="N33" s="102"/>
      <c r="O33" s="102"/>
      <c r="P33" s="102"/>
      <c r="Q33" s="102"/>
      <c r="R33" s="103"/>
    </row>
    <row r="34" spans="2:32" ht="62.25" customHeight="1" x14ac:dyDescent="0.25">
      <c r="B34" s="167" t="s">
        <v>633</v>
      </c>
      <c r="C34" s="168" t="s">
        <v>77</v>
      </c>
      <c r="D34" s="169" t="s">
        <v>632</v>
      </c>
      <c r="E34" s="170">
        <f>SUBTOTAL(109,E30:E33)</f>
        <v>8</v>
      </c>
      <c r="F34" s="170">
        <f>SUBTOTAL(109,F30:F33)</f>
        <v>4</v>
      </c>
      <c r="G34" s="175">
        <f>IFERROR(Tabla5[[#This Row],[EJECUTADO]]/Tabla5[[#This Row],[META]]," ")</f>
        <v>0.5</v>
      </c>
      <c r="H34" s="175">
        <f>IFERROR(Tabla5[[#This Row],[EJECUTADO]]/Tabla5[[#This Row],[META]]," ")</f>
        <v>0.5</v>
      </c>
      <c r="I34" s="102"/>
      <c r="J34" s="172"/>
      <c r="K34" s="172"/>
      <c r="L34" s="172"/>
      <c r="M34" s="172"/>
      <c r="N34" s="172"/>
      <c r="O34" s="172"/>
      <c r="P34" s="172"/>
      <c r="Q34" s="172"/>
      <c r="R34" s="173"/>
      <c r="S34" s="174"/>
      <c r="T34" s="174"/>
      <c r="U34" s="174"/>
      <c r="W34" s="174"/>
      <c r="X34" s="174"/>
      <c r="Y34" s="174"/>
      <c r="Z34" s="174"/>
      <c r="AA34" s="174"/>
      <c r="AB34" s="174"/>
      <c r="AC34" s="174"/>
      <c r="AD34" s="174"/>
      <c r="AE34" s="174"/>
      <c r="AF34" s="174"/>
    </row>
    <row r="35" spans="2:32" ht="62.25" customHeight="1" x14ac:dyDescent="0.25">
      <c r="B35" s="96" t="s">
        <v>630</v>
      </c>
      <c r="C35" s="28" t="s">
        <v>82</v>
      </c>
      <c r="D35" s="96">
        <v>2019</v>
      </c>
      <c r="E35" s="110">
        <v>800</v>
      </c>
      <c r="F35" s="110">
        <v>800</v>
      </c>
      <c r="G35" s="111">
        <f>IF(ISBLANK(F35),"",(F35/E35))</f>
        <v>1</v>
      </c>
      <c r="H35" s="111">
        <f>IF(ISBLANK(F35),"",(F35/E39))</f>
        <v>0.25</v>
      </c>
      <c r="I35" s="102"/>
      <c r="J35" s="102"/>
      <c r="K35" s="102"/>
      <c r="L35" s="102"/>
      <c r="M35" s="102"/>
      <c r="N35" s="102"/>
      <c r="O35" s="102"/>
      <c r="P35" s="102"/>
      <c r="Q35" s="102"/>
      <c r="R35" s="103"/>
    </row>
    <row r="36" spans="2:32" ht="62.25" customHeight="1" x14ac:dyDescent="0.25">
      <c r="B36" s="96" t="s">
        <v>630</v>
      </c>
      <c r="C36" s="28" t="s">
        <v>82</v>
      </c>
      <c r="D36" s="96">
        <v>2020</v>
      </c>
      <c r="E36" s="179">
        <v>800</v>
      </c>
      <c r="F36" s="179">
        <v>2250</v>
      </c>
      <c r="G36" s="111">
        <f t="shared" ref="G36:G38" si="0">IF(ISBLANK(F36),"",(F36/E36))</f>
        <v>2.8125</v>
      </c>
      <c r="H36" s="111">
        <f>+(F35+F36)/E39</f>
        <v>0.953125</v>
      </c>
      <c r="I36" s="102"/>
      <c r="J36" s="102"/>
      <c r="K36" s="102"/>
      <c r="L36" s="102"/>
      <c r="M36" s="102"/>
      <c r="N36" s="102"/>
      <c r="O36" s="102"/>
      <c r="P36" s="102"/>
      <c r="Q36" s="102"/>
      <c r="R36" s="103"/>
    </row>
    <row r="37" spans="2:32" ht="62.25" customHeight="1" x14ac:dyDescent="0.25">
      <c r="B37" s="96" t="s">
        <v>630</v>
      </c>
      <c r="C37" s="28" t="s">
        <v>82</v>
      </c>
      <c r="D37" s="96">
        <v>2021</v>
      </c>
      <c r="E37" s="179">
        <v>800</v>
      </c>
      <c r="F37" s="179">
        <v>2011</v>
      </c>
      <c r="G37" s="111">
        <f t="shared" si="0"/>
        <v>2.5137499999999999</v>
      </c>
      <c r="H37" s="111">
        <f>+(F35+F36+F37)/E39</f>
        <v>1.5815625</v>
      </c>
      <c r="I37" s="102"/>
      <c r="J37" s="102"/>
      <c r="K37" s="102"/>
      <c r="L37" s="102"/>
      <c r="M37" s="102"/>
      <c r="N37" s="102"/>
      <c r="O37" s="102"/>
      <c r="P37" s="102"/>
      <c r="Q37" s="102"/>
      <c r="R37" s="103"/>
    </row>
    <row r="38" spans="2:32" ht="62.25" customHeight="1" x14ac:dyDescent="0.25">
      <c r="B38" s="96" t="s">
        <v>630</v>
      </c>
      <c r="C38" s="28" t="s">
        <v>82</v>
      </c>
      <c r="D38" s="96">
        <v>2022</v>
      </c>
      <c r="E38" s="179">
        <v>800</v>
      </c>
      <c r="F38" s="179">
        <v>1362</v>
      </c>
      <c r="G38" s="111">
        <f t="shared" si="0"/>
        <v>1.7024999999999999</v>
      </c>
      <c r="H38" s="111">
        <f>+(F35+F36+F37+F38)/E39</f>
        <v>2.0071875000000001</v>
      </c>
      <c r="I38" s="102"/>
      <c r="J38" s="102"/>
      <c r="K38" s="102"/>
      <c r="L38" s="102"/>
      <c r="M38" s="102"/>
      <c r="N38" s="102"/>
      <c r="O38" s="102"/>
      <c r="P38" s="102"/>
      <c r="Q38" s="102"/>
      <c r="R38" s="103"/>
    </row>
    <row r="39" spans="2:32" ht="62.25" customHeight="1" x14ac:dyDescent="0.25">
      <c r="B39" s="167" t="s">
        <v>630</v>
      </c>
      <c r="C39" s="168" t="s">
        <v>82</v>
      </c>
      <c r="D39" s="169" t="s">
        <v>632</v>
      </c>
      <c r="E39" s="170">
        <f>SUBTOTAL(109,E35:E38)</f>
        <v>3200</v>
      </c>
      <c r="F39" s="170">
        <f>SUBTOTAL(109,F35:F38)</f>
        <v>6423</v>
      </c>
      <c r="G39" s="175">
        <f>IFERROR(Tabla5[[#This Row],[EJECUTADO]]/Tabla5[[#This Row],[META]]," ")</f>
        <v>2.0071875000000001</v>
      </c>
      <c r="H39" s="175">
        <f>IFERROR(Tabla5[[#This Row],[EJECUTADO]]/Tabla5[[#This Row],[META]]," ")</f>
        <v>2.0071875000000001</v>
      </c>
      <c r="I39" s="102"/>
      <c r="J39" s="172"/>
      <c r="K39" s="172"/>
      <c r="L39" s="172"/>
      <c r="M39" s="172"/>
      <c r="N39" s="172"/>
      <c r="O39" s="172"/>
      <c r="P39" s="172"/>
      <c r="Q39" s="172"/>
      <c r="R39" s="173"/>
      <c r="S39" s="174"/>
      <c r="T39" s="174"/>
      <c r="U39" s="174"/>
      <c r="W39" s="174"/>
      <c r="X39" s="174"/>
      <c r="Y39" s="174"/>
      <c r="Z39" s="174"/>
      <c r="AA39" s="174"/>
      <c r="AB39" s="174"/>
      <c r="AC39" s="174"/>
      <c r="AD39" s="174"/>
      <c r="AE39" s="174"/>
      <c r="AF39" s="174"/>
    </row>
    <row r="40" spans="2:32" ht="62.25" customHeight="1" x14ac:dyDescent="0.25">
      <c r="B40" s="96" t="s">
        <v>630</v>
      </c>
      <c r="C40" s="28" t="s">
        <v>89</v>
      </c>
      <c r="D40" s="96">
        <v>2019</v>
      </c>
      <c r="E40" s="110">
        <v>20</v>
      </c>
      <c r="F40" s="110">
        <v>20</v>
      </c>
      <c r="G40" s="111">
        <f t="shared" ref="G40:G44" si="1">IF(ISBLANK(F40),"",(F40/E40))</f>
        <v>1</v>
      </c>
      <c r="H40" s="111">
        <f>IF(ISBLANK(F40),"",(F40/E44))</f>
        <v>0.25</v>
      </c>
      <c r="I40" s="102"/>
      <c r="J40" s="102"/>
      <c r="K40" s="102"/>
      <c r="L40" s="102"/>
      <c r="M40" s="102"/>
      <c r="N40" s="102"/>
      <c r="O40" s="102"/>
      <c r="P40" s="102"/>
      <c r="Q40" s="102"/>
      <c r="R40" s="103"/>
    </row>
    <row r="41" spans="2:32" ht="62.25" customHeight="1" x14ac:dyDescent="0.25">
      <c r="B41" s="96" t="s">
        <v>630</v>
      </c>
      <c r="C41" s="28" t="s">
        <v>89</v>
      </c>
      <c r="D41" s="96">
        <v>2020</v>
      </c>
      <c r="E41" s="110">
        <v>20</v>
      </c>
      <c r="F41" s="110">
        <v>33</v>
      </c>
      <c r="G41" s="111">
        <f t="shared" si="1"/>
        <v>1.65</v>
      </c>
      <c r="H41" s="111">
        <f>(F40+F41)/E44</f>
        <v>0.66249999999999998</v>
      </c>
      <c r="I41" s="102"/>
      <c r="J41" s="102"/>
      <c r="K41" s="102"/>
      <c r="L41" s="102"/>
      <c r="M41" s="102"/>
      <c r="N41" s="102"/>
      <c r="O41" s="102"/>
      <c r="P41" s="102"/>
      <c r="Q41" s="102"/>
      <c r="R41" s="103"/>
    </row>
    <row r="42" spans="2:32" ht="62.25" customHeight="1" x14ac:dyDescent="0.25">
      <c r="B42" s="96" t="s">
        <v>630</v>
      </c>
      <c r="C42" s="28" t="s">
        <v>89</v>
      </c>
      <c r="D42" s="96">
        <v>2021</v>
      </c>
      <c r="E42" s="110">
        <v>20</v>
      </c>
      <c r="F42" s="110">
        <v>312</v>
      </c>
      <c r="G42" s="111">
        <f t="shared" si="1"/>
        <v>15.6</v>
      </c>
      <c r="H42" s="111">
        <f>(F40+F41+F42)/E44</f>
        <v>4.5625</v>
      </c>
      <c r="I42" s="102"/>
      <c r="J42" s="102"/>
      <c r="K42" s="102"/>
      <c r="L42" s="102"/>
      <c r="M42" s="102"/>
      <c r="N42" s="102"/>
      <c r="O42" s="102"/>
      <c r="P42" s="102"/>
      <c r="Q42" s="102"/>
      <c r="R42" s="103"/>
    </row>
    <row r="43" spans="2:32" ht="62.25" customHeight="1" x14ac:dyDescent="0.25">
      <c r="B43" s="96" t="s">
        <v>630</v>
      </c>
      <c r="C43" s="28" t="s">
        <v>89</v>
      </c>
      <c r="D43" s="96">
        <v>2022</v>
      </c>
      <c r="E43" s="110">
        <v>20</v>
      </c>
      <c r="F43" s="110">
        <v>436</v>
      </c>
      <c r="G43" s="111">
        <f t="shared" si="1"/>
        <v>21.8</v>
      </c>
      <c r="H43" s="111">
        <f>(F40+F41+F42+F43)/E44</f>
        <v>10.012499999999999</v>
      </c>
      <c r="I43" s="102"/>
      <c r="J43" s="102"/>
      <c r="K43" s="102"/>
      <c r="L43" s="102"/>
      <c r="M43" s="102"/>
      <c r="N43" s="102"/>
      <c r="O43" s="102"/>
      <c r="P43" s="102"/>
      <c r="Q43" s="102"/>
      <c r="R43" s="103"/>
    </row>
    <row r="44" spans="2:32" ht="62.25" customHeight="1" x14ac:dyDescent="0.25">
      <c r="B44" s="167" t="s">
        <v>630</v>
      </c>
      <c r="C44" s="168" t="s">
        <v>89</v>
      </c>
      <c r="D44" s="169" t="s">
        <v>632</v>
      </c>
      <c r="E44" s="180">
        <f t="shared" ref="E44:E54" si="2">SUBTOTAL(109,E40:E43)</f>
        <v>80</v>
      </c>
      <c r="F44" s="180">
        <f>SUBTOTAL(109,F40:F43)</f>
        <v>801</v>
      </c>
      <c r="G44" s="175">
        <f t="shared" si="1"/>
        <v>10.012499999999999</v>
      </c>
      <c r="H44" s="175">
        <f>IF(ISBLANK(F44),"",(F44/E44))</f>
        <v>10.012499999999999</v>
      </c>
      <c r="I44" s="102"/>
      <c r="J44" s="172"/>
      <c r="K44" s="172"/>
      <c r="L44" s="172"/>
      <c r="M44" s="172"/>
      <c r="N44" s="172"/>
      <c r="O44" s="172"/>
      <c r="P44" s="172"/>
      <c r="Q44" s="172"/>
      <c r="R44" s="173"/>
      <c r="S44" s="174"/>
      <c r="T44" s="174"/>
      <c r="U44" s="174"/>
      <c r="W44" s="174"/>
      <c r="X44" s="174"/>
      <c r="Y44" s="174"/>
      <c r="Z44" s="174"/>
      <c r="AA44" s="174"/>
      <c r="AB44" s="174"/>
      <c r="AC44" s="174"/>
      <c r="AD44" s="174"/>
      <c r="AE44" s="174"/>
      <c r="AF44" s="174"/>
    </row>
    <row r="45" spans="2:32" ht="62.25" customHeight="1" x14ac:dyDescent="0.25">
      <c r="B45" s="96" t="s">
        <v>630</v>
      </c>
      <c r="C45" s="28" t="s">
        <v>87</v>
      </c>
      <c r="D45" s="96">
        <v>2019</v>
      </c>
      <c r="E45" s="179">
        <v>2000</v>
      </c>
      <c r="F45" s="179">
        <v>5024</v>
      </c>
      <c r="G45" s="111">
        <f>IFERROR(Tabla5[[#This Row],[EJECUTADO]]/Tabla5[[#This Row],[META]]," ")</f>
        <v>2.512</v>
      </c>
      <c r="H45" s="111">
        <f>+F45/E$49</f>
        <v>0.29552941176470587</v>
      </c>
      <c r="I45" s="102"/>
      <c r="J45" s="102"/>
      <c r="K45" s="102"/>
      <c r="L45" s="102"/>
      <c r="M45" s="102"/>
      <c r="N45" s="102"/>
      <c r="O45" s="102"/>
      <c r="P45" s="102"/>
      <c r="Q45" s="102"/>
      <c r="R45" s="103"/>
    </row>
    <row r="46" spans="2:32" ht="62.25" customHeight="1" x14ac:dyDescent="0.25">
      <c r="B46" s="96" t="s">
        <v>630</v>
      </c>
      <c r="C46" s="28" t="s">
        <v>87</v>
      </c>
      <c r="D46" s="96">
        <v>2020</v>
      </c>
      <c r="E46" s="179">
        <v>5000</v>
      </c>
      <c r="F46" s="179">
        <v>6231</v>
      </c>
      <c r="G46" s="111">
        <f>IFERROR(Tabla5[[#This Row],[EJECUTADO]]/Tabla5[[#This Row],[META]]," ")</f>
        <v>1.2462</v>
      </c>
      <c r="H46" s="111">
        <f>(F45+F46)/E49</f>
        <v>0.66205882352941181</v>
      </c>
      <c r="I46" s="102"/>
      <c r="J46" s="102"/>
      <c r="K46" s="102"/>
      <c r="L46" s="102"/>
      <c r="M46" s="102"/>
      <c r="N46" s="102"/>
      <c r="O46" s="102"/>
      <c r="P46" s="102"/>
      <c r="Q46" s="102"/>
      <c r="R46" s="103"/>
    </row>
    <row r="47" spans="2:32" ht="62.25" customHeight="1" x14ac:dyDescent="0.25">
      <c r="B47" s="96" t="s">
        <v>630</v>
      </c>
      <c r="C47" s="28" t="s">
        <v>87</v>
      </c>
      <c r="D47" s="96">
        <v>2021</v>
      </c>
      <c r="E47" s="179">
        <v>5000</v>
      </c>
      <c r="F47" s="179">
        <v>6065</v>
      </c>
      <c r="G47" s="111">
        <f>IFERROR(Tabla5[[#This Row],[EJECUTADO]]/Tabla5[[#This Row],[META]]," ")</f>
        <v>1.2130000000000001</v>
      </c>
      <c r="H47" s="111">
        <f>(F45+F46+F47)/E49</f>
        <v>1.0188235294117647</v>
      </c>
      <c r="I47" s="102"/>
      <c r="J47" s="102"/>
      <c r="K47" s="102"/>
      <c r="L47" s="102"/>
      <c r="M47" s="102"/>
      <c r="N47" s="102"/>
      <c r="O47" s="102"/>
      <c r="P47" s="102"/>
      <c r="Q47" s="102"/>
      <c r="R47" s="103"/>
    </row>
    <row r="48" spans="2:32" ht="62.25" customHeight="1" x14ac:dyDescent="0.25">
      <c r="B48" s="96" t="s">
        <v>630</v>
      </c>
      <c r="C48" s="28" t="s">
        <v>87</v>
      </c>
      <c r="D48" s="96">
        <v>2022</v>
      </c>
      <c r="E48" s="179">
        <v>5000</v>
      </c>
      <c r="F48" s="179">
        <v>5441</v>
      </c>
      <c r="G48" s="111">
        <f>IFERROR(Tabla5[[#This Row],[EJECUTADO]]/Tabla5[[#This Row],[META]]," ")</f>
        <v>1.0882000000000001</v>
      </c>
      <c r="H48" s="111">
        <f>(F45+F46+F47+F48)/E49</f>
        <v>1.3388823529411764</v>
      </c>
      <c r="I48" s="102"/>
      <c r="J48" s="102"/>
      <c r="K48" s="102"/>
      <c r="L48" s="102"/>
      <c r="M48" s="102"/>
      <c r="N48" s="102"/>
      <c r="O48" s="102"/>
      <c r="P48" s="102"/>
      <c r="Q48" s="102"/>
      <c r="R48" s="103"/>
    </row>
    <row r="49" spans="2:53" ht="62.25" customHeight="1" x14ac:dyDescent="0.25">
      <c r="B49" s="167" t="s">
        <v>630</v>
      </c>
      <c r="C49" s="168" t="s">
        <v>87</v>
      </c>
      <c r="D49" s="169" t="s">
        <v>632</v>
      </c>
      <c r="E49" s="180">
        <f t="shared" si="2"/>
        <v>17000</v>
      </c>
      <c r="F49" s="180">
        <f>SUBTOTAL(109,F45:F48)</f>
        <v>22761</v>
      </c>
      <c r="G49" s="175">
        <f>IFERROR(Tabla5[[#This Row],[EJECUTADO]]/Tabla5[[#This Row],[META]]," ")</f>
        <v>1.3388823529411764</v>
      </c>
      <c r="H49" s="175">
        <f>IFERROR(Tabla5[[#This Row],[EJECUTADO]]/Tabla5[[#This Row],[META]]," ")</f>
        <v>1.3388823529411764</v>
      </c>
      <c r="I49" s="102"/>
      <c r="J49" s="172"/>
      <c r="K49" s="172"/>
      <c r="L49" s="172"/>
      <c r="M49" s="172"/>
      <c r="N49" s="172"/>
      <c r="O49" s="172"/>
      <c r="P49" s="172"/>
      <c r="Q49" s="172"/>
      <c r="R49" s="173"/>
      <c r="S49" s="174"/>
      <c r="T49" s="174"/>
      <c r="U49" s="174"/>
      <c r="W49" s="174"/>
      <c r="X49" s="174"/>
      <c r="Y49" s="174"/>
      <c r="Z49" s="174"/>
      <c r="AA49" s="174"/>
      <c r="AB49" s="174"/>
      <c r="AC49" s="174"/>
      <c r="AD49" s="174"/>
      <c r="AE49" s="174"/>
      <c r="AF49" s="174"/>
      <c r="AH49" s="160"/>
      <c r="AI49" s="160"/>
      <c r="AJ49" s="160"/>
      <c r="AK49" s="160"/>
      <c r="AL49" s="160"/>
      <c r="AM49" s="160"/>
      <c r="AN49" s="160"/>
      <c r="AO49" s="160"/>
      <c r="AP49" s="160"/>
      <c r="AQ49" s="160"/>
      <c r="AR49" s="160"/>
      <c r="AS49" s="160"/>
      <c r="AT49" s="160"/>
      <c r="AU49" s="160"/>
      <c r="AV49" s="160"/>
      <c r="AW49" s="160"/>
      <c r="AX49" s="160"/>
      <c r="AY49" s="160"/>
      <c r="AZ49" s="160"/>
      <c r="BA49" s="160"/>
    </row>
    <row r="50" spans="2:53" ht="62.25" customHeight="1" x14ac:dyDescent="0.25">
      <c r="B50" s="96" t="s">
        <v>631</v>
      </c>
      <c r="C50" s="28" t="s">
        <v>92</v>
      </c>
      <c r="D50" s="96">
        <v>2019</v>
      </c>
      <c r="E50" s="110">
        <v>2</v>
      </c>
      <c r="F50" s="110">
        <v>2</v>
      </c>
      <c r="G50" s="111">
        <f>IFERROR(Tabla5[[#This Row],[EJECUTADO]]/Tabla5[[#This Row],[META]]," ")</f>
        <v>1</v>
      </c>
      <c r="H50" s="112">
        <f>(F50)/E54</f>
        <v>0.2</v>
      </c>
      <c r="I50" s="102"/>
      <c r="J50" s="102"/>
      <c r="K50" s="102"/>
      <c r="L50" s="102"/>
      <c r="M50" s="102"/>
      <c r="N50" s="102"/>
      <c r="O50" s="102"/>
      <c r="P50" s="102"/>
      <c r="Q50" s="102"/>
      <c r="R50" s="103"/>
      <c r="AH50" s="160"/>
      <c r="AI50" s="160"/>
      <c r="AJ50" s="160"/>
      <c r="AK50" s="160"/>
      <c r="AL50" s="160"/>
      <c r="AM50" s="160"/>
      <c r="AN50" s="160"/>
      <c r="AO50" s="160"/>
      <c r="AP50" s="160"/>
      <c r="AQ50" s="160"/>
      <c r="AR50" s="160"/>
      <c r="AS50" s="160"/>
      <c r="AT50" s="160"/>
      <c r="AU50" s="160"/>
      <c r="AV50" s="160"/>
      <c r="AW50" s="160"/>
      <c r="AX50" s="160"/>
      <c r="AY50" s="160"/>
      <c r="AZ50" s="160"/>
      <c r="BA50" s="160"/>
    </row>
    <row r="51" spans="2:53" ht="62.25" customHeight="1" x14ac:dyDescent="0.25">
      <c r="B51" s="96" t="s">
        <v>631</v>
      </c>
      <c r="C51" s="28" t="s">
        <v>92</v>
      </c>
      <c r="D51" s="96">
        <v>2020</v>
      </c>
      <c r="E51" s="110">
        <v>4</v>
      </c>
      <c r="F51" s="110">
        <v>8.4</v>
      </c>
      <c r="G51" s="111">
        <f>IFERROR(Tabla5[[#This Row],[EJECUTADO]]/Tabla5[[#This Row],[META]]," ")</f>
        <v>2.1</v>
      </c>
      <c r="H51" s="112">
        <f>(F51)/E54</f>
        <v>0.84000000000000008</v>
      </c>
      <c r="AH51" s="160"/>
      <c r="AI51" s="160"/>
      <c r="AJ51" s="160"/>
      <c r="AK51" s="160"/>
      <c r="AL51" s="160"/>
      <c r="AM51" s="160"/>
      <c r="AN51" s="160"/>
      <c r="AO51" s="160"/>
      <c r="AP51" s="160"/>
      <c r="AQ51" s="160"/>
      <c r="AR51" s="160"/>
      <c r="AS51" s="160"/>
      <c r="AT51" s="160"/>
      <c r="AU51" s="160"/>
      <c r="AV51" s="160"/>
      <c r="AW51" s="160"/>
      <c r="AX51" s="160"/>
      <c r="AY51" s="160"/>
      <c r="AZ51" s="160"/>
      <c r="BA51" s="160"/>
    </row>
    <row r="52" spans="2:53" ht="62.25" customHeight="1" x14ac:dyDescent="0.25">
      <c r="B52" s="96" t="s">
        <v>631</v>
      </c>
      <c r="C52" s="28" t="s">
        <v>92</v>
      </c>
      <c r="D52" s="96">
        <v>2021</v>
      </c>
      <c r="E52" s="110">
        <v>4</v>
      </c>
      <c r="F52" s="110">
        <v>3.8</v>
      </c>
      <c r="G52" s="111">
        <f>IFERROR(Tabla5[[#This Row],[EJECUTADO]]/Tabla5[[#This Row],[META]]," ")</f>
        <v>0.95</v>
      </c>
      <c r="H52" s="112">
        <f>(F51+F52+F50)/E54</f>
        <v>1.42</v>
      </c>
    </row>
    <row r="53" spans="2:53" ht="62.25" customHeight="1" x14ac:dyDescent="0.25">
      <c r="B53" s="96" t="s">
        <v>631</v>
      </c>
      <c r="C53" s="28" t="s">
        <v>92</v>
      </c>
      <c r="D53" s="96">
        <v>2022</v>
      </c>
      <c r="E53" s="110" t="s">
        <v>341</v>
      </c>
      <c r="F53" s="110" t="s">
        <v>341</v>
      </c>
      <c r="G53" s="111" t="str">
        <f>IFERROR(Tabla5[[#This Row],[EJECUTADO]]/Tabla5[[#This Row],[META]]," ")</f>
        <v xml:space="preserve"> </v>
      </c>
      <c r="H53" s="112"/>
    </row>
    <row r="54" spans="2:53" ht="62.25" customHeight="1" thickBot="1" x14ac:dyDescent="0.3">
      <c r="B54" s="157" t="s">
        <v>631</v>
      </c>
      <c r="C54" s="158" t="s">
        <v>92</v>
      </c>
      <c r="D54" s="159" t="s">
        <v>632</v>
      </c>
      <c r="E54" s="180">
        <f t="shared" si="2"/>
        <v>10</v>
      </c>
      <c r="F54" s="161">
        <f>SUBTOTAL(109,F50:F53)</f>
        <v>14.2</v>
      </c>
      <c r="G54" s="162">
        <f>IFERROR(Tabla5[[#This Row],[EJECUTADO]]/Tabla5[[#This Row],[META]]," ")</f>
        <v>1.42</v>
      </c>
      <c r="H54" s="162">
        <f>IFERROR(Tabla5[[#This Row],[EJECUTADO]]/Tabla5[[#This Row],[META]]," ")</f>
        <v>1.42</v>
      </c>
      <c r="J54" s="174"/>
      <c r="K54" s="174"/>
      <c r="L54" s="174"/>
      <c r="M54" s="174"/>
      <c r="N54" s="174"/>
      <c r="O54" s="174"/>
      <c r="P54" s="174"/>
      <c r="Q54" s="174"/>
      <c r="R54" s="174"/>
      <c r="S54" s="174"/>
      <c r="T54" s="174"/>
      <c r="U54" s="174"/>
      <c r="W54" s="174"/>
      <c r="X54" s="174"/>
      <c r="Y54" s="174"/>
      <c r="Z54" s="174"/>
      <c r="AA54" s="174"/>
      <c r="AB54" s="174"/>
      <c r="AC54" s="174"/>
      <c r="AD54" s="174"/>
      <c r="AE54" s="174"/>
      <c r="AF54" s="174"/>
    </row>
    <row r="55" spans="2:53" ht="16.5" thickTop="1" x14ac:dyDescent="0.25">
      <c r="E55" s="163"/>
      <c r="F55" s="163"/>
      <c r="G55" s="163"/>
      <c r="H55" s="163"/>
    </row>
    <row r="56" spans="2:53" ht="15.75" x14ac:dyDescent="0.25">
      <c r="E56" s="163"/>
      <c r="F56" s="163"/>
      <c r="G56" s="163"/>
      <c r="H56" s="163"/>
    </row>
    <row r="57" spans="2:53" ht="15.75" x14ac:dyDescent="0.25">
      <c r="E57" s="163"/>
      <c r="F57" s="163"/>
      <c r="G57" s="163"/>
      <c r="H57" s="163"/>
    </row>
    <row r="58" spans="2:53" ht="15.75" x14ac:dyDescent="0.25">
      <c r="E58" s="163"/>
      <c r="F58" s="163"/>
      <c r="G58" s="163"/>
      <c r="H58" s="163"/>
    </row>
    <row r="59" spans="2:53" ht="15.75" x14ac:dyDescent="0.25">
      <c r="E59" s="163"/>
      <c r="F59" s="163"/>
      <c r="G59" s="163"/>
      <c r="H59" s="163"/>
    </row>
    <row r="60" spans="2:53" ht="15.75" x14ac:dyDescent="0.25">
      <c r="E60" s="163"/>
      <c r="F60" s="163"/>
      <c r="G60" s="163"/>
      <c r="H60" s="163"/>
    </row>
    <row r="61" spans="2:53" ht="15.75" x14ac:dyDescent="0.25">
      <c r="E61" s="163"/>
      <c r="F61" s="163"/>
      <c r="G61" s="163"/>
      <c r="H61" s="163"/>
    </row>
    <row r="62" spans="2:53" ht="15.75" x14ac:dyDescent="0.25">
      <c r="E62" s="163"/>
      <c r="F62" s="163"/>
      <c r="G62" s="163"/>
      <c r="H62" s="163"/>
    </row>
    <row r="63" spans="2:53" ht="15.75" x14ac:dyDescent="0.25">
      <c r="E63" s="163"/>
      <c r="F63" s="163"/>
      <c r="G63" s="163"/>
      <c r="H63" s="163"/>
    </row>
    <row r="64" spans="2:53" ht="15.75" x14ac:dyDescent="0.25">
      <c r="E64" s="163"/>
      <c r="F64" s="163"/>
      <c r="G64" s="163"/>
      <c r="H64" s="163"/>
    </row>
    <row r="65" spans="5:8" ht="15.75" x14ac:dyDescent="0.25">
      <c r="E65" s="163"/>
      <c r="F65" s="163"/>
      <c r="G65" s="163"/>
      <c r="H65" s="163"/>
    </row>
    <row r="66" spans="5:8" ht="15.75" x14ac:dyDescent="0.25">
      <c r="E66" s="163"/>
      <c r="F66" s="163"/>
      <c r="G66" s="163"/>
      <c r="H66" s="163"/>
    </row>
    <row r="67" spans="5:8" ht="15.75" x14ac:dyDescent="0.25">
      <c r="E67" s="163"/>
      <c r="F67" s="163"/>
      <c r="G67" s="163"/>
      <c r="H67" s="163"/>
    </row>
    <row r="68" spans="5:8" ht="15.75" x14ac:dyDescent="0.25">
      <c r="E68" s="163"/>
      <c r="F68" s="163"/>
      <c r="G68" s="163"/>
      <c r="H68" s="163"/>
    </row>
    <row r="69" spans="5:8" ht="15.75" x14ac:dyDescent="0.25">
      <c r="E69" s="163"/>
      <c r="F69" s="163"/>
      <c r="G69" s="163"/>
      <c r="H69" s="163"/>
    </row>
    <row r="70" spans="5:8" ht="15.75" x14ac:dyDescent="0.25">
      <c r="E70" s="163"/>
      <c r="F70" s="163"/>
      <c r="G70" s="163"/>
      <c r="H70" s="163"/>
    </row>
    <row r="71" spans="5:8" ht="15.75" x14ac:dyDescent="0.25">
      <c r="E71" s="163"/>
      <c r="F71" s="163"/>
      <c r="G71" s="163"/>
      <c r="H71" s="163"/>
    </row>
    <row r="72" spans="5:8" ht="15.75" x14ac:dyDescent="0.25">
      <c r="E72" s="163"/>
      <c r="F72" s="163"/>
      <c r="G72" s="163"/>
      <c r="H72" s="163"/>
    </row>
    <row r="73" spans="5:8" ht="15.75" x14ac:dyDescent="0.25">
      <c r="E73" s="163"/>
      <c r="F73" s="163"/>
      <c r="G73" s="163"/>
      <c r="H73" s="163"/>
    </row>
    <row r="74" spans="5:8" ht="15.75" x14ac:dyDescent="0.25">
      <c r="E74" s="163"/>
      <c r="F74" s="163"/>
      <c r="G74" s="163"/>
      <c r="H74" s="163"/>
    </row>
    <row r="75" spans="5:8" ht="15.75" x14ac:dyDescent="0.25">
      <c r="E75" s="163"/>
      <c r="F75" s="163"/>
      <c r="G75" s="163"/>
      <c r="H75" s="163"/>
    </row>
    <row r="76" spans="5:8" ht="15.75" x14ac:dyDescent="0.25">
      <c r="E76" s="163"/>
      <c r="F76" s="163"/>
      <c r="G76" s="163"/>
      <c r="H76" s="163"/>
    </row>
    <row r="77" spans="5:8" ht="15.75" x14ac:dyDescent="0.25">
      <c r="E77" s="163"/>
      <c r="F77" s="163"/>
      <c r="G77" s="163"/>
      <c r="H77" s="163"/>
    </row>
    <row r="78" spans="5:8" ht="15.75" x14ac:dyDescent="0.25">
      <c r="E78" s="163"/>
      <c r="F78" s="163"/>
      <c r="G78" s="163"/>
      <c r="H78" s="163"/>
    </row>
    <row r="79" spans="5:8" ht="15.75" x14ac:dyDescent="0.25">
      <c r="E79" s="163"/>
      <c r="F79" s="163"/>
      <c r="G79" s="163"/>
      <c r="H79" s="163"/>
    </row>
    <row r="80" spans="5:8" ht="15.75" x14ac:dyDescent="0.25">
      <c r="E80" s="163"/>
      <c r="F80" s="163"/>
      <c r="G80" s="163"/>
      <c r="H80" s="163"/>
    </row>
    <row r="81" spans="5:8" ht="15.75" x14ac:dyDescent="0.25">
      <c r="E81" s="163"/>
      <c r="F81" s="163"/>
      <c r="G81" s="163"/>
      <c r="H81" s="163"/>
    </row>
    <row r="82" spans="5:8" ht="15.75" x14ac:dyDescent="0.25">
      <c r="E82" s="163"/>
      <c r="F82" s="163"/>
      <c r="G82" s="163"/>
      <c r="H82" s="163"/>
    </row>
    <row r="83" spans="5:8" ht="15.75" x14ac:dyDescent="0.25">
      <c r="E83" s="163"/>
      <c r="F83" s="163"/>
      <c r="G83" s="163"/>
      <c r="H83" s="163"/>
    </row>
    <row r="84" spans="5:8" ht="15.75" x14ac:dyDescent="0.25">
      <c r="E84" s="163"/>
      <c r="F84" s="163"/>
      <c r="G84" s="163"/>
      <c r="H84" s="163"/>
    </row>
    <row r="85" spans="5:8" ht="15.75" x14ac:dyDescent="0.25">
      <c r="E85" s="163"/>
      <c r="F85" s="163"/>
      <c r="G85" s="163"/>
      <c r="H85" s="163"/>
    </row>
    <row r="86" spans="5:8" ht="15.75" x14ac:dyDescent="0.25">
      <c r="E86" s="163"/>
      <c r="F86" s="163"/>
      <c r="G86" s="163"/>
      <c r="H86" s="163"/>
    </row>
    <row r="87" spans="5:8" ht="15.75" x14ac:dyDescent="0.25">
      <c r="E87" s="163"/>
      <c r="F87" s="163"/>
      <c r="G87" s="163"/>
      <c r="H87" s="163"/>
    </row>
    <row r="88" spans="5:8" ht="15.75" x14ac:dyDescent="0.25">
      <c r="E88" s="163"/>
      <c r="F88" s="163"/>
      <c r="G88" s="163"/>
      <c r="H88" s="163"/>
    </row>
    <row r="89" spans="5:8" ht="15.75" x14ac:dyDescent="0.25">
      <c r="E89" s="163"/>
      <c r="F89" s="163"/>
      <c r="G89" s="163"/>
      <c r="H89" s="163"/>
    </row>
    <row r="90" spans="5:8" ht="15.75" x14ac:dyDescent="0.25">
      <c r="E90" s="163"/>
      <c r="F90" s="163"/>
      <c r="G90" s="163"/>
      <c r="H90" s="163"/>
    </row>
    <row r="91" spans="5:8" ht="15.75" x14ac:dyDescent="0.25">
      <c r="E91" s="163"/>
      <c r="F91" s="163"/>
      <c r="G91" s="163"/>
      <c r="H91" s="163"/>
    </row>
    <row r="92" spans="5:8" ht="15.75" x14ac:dyDescent="0.25">
      <c r="E92" s="163"/>
      <c r="F92" s="163"/>
      <c r="G92" s="163"/>
      <c r="H92" s="163"/>
    </row>
    <row r="93" spans="5:8" ht="15.75" x14ac:dyDescent="0.25">
      <c r="E93" s="163"/>
      <c r="F93" s="163"/>
      <c r="G93" s="163"/>
      <c r="H93" s="163"/>
    </row>
    <row r="94" spans="5:8" ht="15.75" x14ac:dyDescent="0.25">
      <c r="E94" s="163"/>
      <c r="F94" s="163"/>
      <c r="G94" s="163"/>
      <c r="H94" s="163"/>
    </row>
    <row r="95" spans="5:8" ht="15.75" x14ac:dyDescent="0.25">
      <c r="E95" s="163"/>
      <c r="F95" s="163"/>
      <c r="G95" s="163"/>
      <c r="H95" s="163"/>
    </row>
    <row r="96" spans="5:8" ht="15.75" x14ac:dyDescent="0.25">
      <c r="E96" s="163"/>
      <c r="F96" s="163"/>
      <c r="G96" s="163"/>
      <c r="H96" s="163"/>
    </row>
    <row r="97" spans="5:8" ht="15.75" x14ac:dyDescent="0.25">
      <c r="E97" s="163"/>
      <c r="F97" s="163"/>
      <c r="G97" s="163"/>
      <c r="H97" s="163"/>
    </row>
    <row r="98" spans="5:8" ht="15.75" x14ac:dyDescent="0.25">
      <c r="E98" s="163"/>
      <c r="F98" s="163"/>
      <c r="G98" s="163"/>
      <c r="H98" s="163"/>
    </row>
    <row r="99" spans="5:8" ht="15.75" x14ac:dyDescent="0.25">
      <c r="E99" s="163"/>
      <c r="F99" s="163"/>
      <c r="G99" s="163"/>
      <c r="H99" s="163"/>
    </row>
    <row r="100" spans="5:8" ht="15.75" x14ac:dyDescent="0.25">
      <c r="E100" s="163"/>
      <c r="F100" s="163"/>
      <c r="G100" s="163"/>
      <c r="H100" s="163"/>
    </row>
    <row r="101" spans="5:8" ht="15.75" x14ac:dyDescent="0.25">
      <c r="E101" s="163"/>
      <c r="F101" s="163"/>
      <c r="G101" s="163"/>
      <c r="H101" s="163"/>
    </row>
    <row r="102" spans="5:8" ht="15.75" x14ac:dyDescent="0.25">
      <c r="E102" s="163"/>
      <c r="F102" s="163"/>
      <c r="G102" s="163"/>
      <c r="H102" s="163"/>
    </row>
    <row r="103" spans="5:8" ht="15.75" x14ac:dyDescent="0.25">
      <c r="E103" s="163"/>
      <c r="F103" s="163"/>
      <c r="G103" s="163"/>
      <c r="H103" s="163"/>
    </row>
    <row r="104" spans="5:8" ht="15.75" x14ac:dyDescent="0.25">
      <c r="E104" s="163"/>
      <c r="F104" s="163"/>
      <c r="G104" s="163"/>
      <c r="H104" s="163"/>
    </row>
    <row r="105" spans="5:8" ht="15.75" x14ac:dyDescent="0.25">
      <c r="E105" s="163"/>
      <c r="F105" s="163"/>
      <c r="G105" s="163"/>
      <c r="H105" s="163"/>
    </row>
    <row r="106" spans="5:8" ht="15.75" x14ac:dyDescent="0.25">
      <c r="E106" s="163"/>
      <c r="F106" s="163"/>
      <c r="G106" s="163"/>
      <c r="H106" s="163"/>
    </row>
    <row r="107" spans="5:8" ht="15.75" x14ac:dyDescent="0.25">
      <c r="E107" s="163"/>
      <c r="F107" s="163"/>
      <c r="G107" s="163"/>
      <c r="H107" s="163"/>
    </row>
    <row r="108" spans="5:8" ht="15.75" x14ac:dyDescent="0.25">
      <c r="E108" s="163"/>
      <c r="F108" s="163"/>
      <c r="G108" s="163"/>
      <c r="H108" s="163"/>
    </row>
    <row r="109" spans="5:8" ht="15.75" x14ac:dyDescent="0.25">
      <c r="E109" s="163"/>
      <c r="F109" s="163"/>
      <c r="G109" s="163"/>
      <c r="H109" s="163"/>
    </row>
    <row r="110" spans="5:8" ht="15.75" x14ac:dyDescent="0.25">
      <c r="E110" s="163"/>
      <c r="F110" s="163"/>
      <c r="G110" s="163"/>
      <c r="H110" s="163"/>
    </row>
    <row r="111" spans="5:8" ht="15.75" x14ac:dyDescent="0.25">
      <c r="E111" s="163"/>
      <c r="F111" s="163"/>
      <c r="G111" s="163"/>
      <c r="H111" s="163"/>
    </row>
    <row r="112" spans="5:8" ht="15.75" x14ac:dyDescent="0.25">
      <c r="E112" s="163"/>
      <c r="F112" s="163"/>
      <c r="G112" s="163"/>
      <c r="H112" s="163"/>
    </row>
    <row r="113" spans="5:8" ht="15.75" x14ac:dyDescent="0.25">
      <c r="E113" s="163"/>
      <c r="F113" s="163"/>
      <c r="G113" s="163"/>
      <c r="H113" s="163"/>
    </row>
    <row r="114" spans="5:8" ht="15.75" x14ac:dyDescent="0.25">
      <c r="E114" s="163"/>
      <c r="F114" s="163"/>
      <c r="G114" s="163"/>
      <c r="H114" s="163"/>
    </row>
    <row r="115" spans="5:8" ht="15.75" x14ac:dyDescent="0.25">
      <c r="E115" s="163"/>
      <c r="F115" s="163"/>
      <c r="G115" s="163"/>
      <c r="H115" s="163"/>
    </row>
    <row r="116" spans="5:8" ht="15.75" x14ac:dyDescent="0.25">
      <c r="E116" s="163"/>
      <c r="F116" s="163"/>
      <c r="G116" s="163"/>
      <c r="H116" s="163"/>
    </row>
    <row r="117" spans="5:8" ht="15.75" x14ac:dyDescent="0.25">
      <c r="E117" s="163"/>
      <c r="F117" s="163"/>
      <c r="G117" s="163"/>
      <c r="H117" s="163"/>
    </row>
    <row r="118" spans="5:8" ht="15.75" x14ac:dyDescent="0.25">
      <c r="E118" s="163"/>
      <c r="F118" s="163"/>
      <c r="G118" s="163"/>
      <c r="H118" s="163"/>
    </row>
    <row r="119" spans="5:8" ht="15.75" x14ac:dyDescent="0.25">
      <c r="E119" s="163"/>
      <c r="F119" s="163"/>
      <c r="G119" s="163"/>
      <c r="H119" s="163"/>
    </row>
    <row r="120" spans="5:8" ht="15.75" x14ac:dyDescent="0.25">
      <c r="E120" s="163"/>
      <c r="F120" s="163"/>
      <c r="G120" s="163"/>
      <c r="H120" s="163"/>
    </row>
    <row r="121" spans="5:8" ht="15.75" x14ac:dyDescent="0.25">
      <c r="E121" s="163"/>
      <c r="F121" s="163"/>
      <c r="G121" s="163"/>
      <c r="H121" s="163"/>
    </row>
    <row r="122" spans="5:8" ht="15.75" x14ac:dyDescent="0.25">
      <c r="E122" s="163"/>
      <c r="F122" s="163"/>
      <c r="G122" s="163"/>
      <c r="H122" s="163"/>
    </row>
    <row r="123" spans="5:8" ht="15.75" x14ac:dyDescent="0.25">
      <c r="E123" s="163"/>
      <c r="F123" s="163"/>
      <c r="G123" s="163"/>
      <c r="H123" s="163"/>
    </row>
    <row r="124" spans="5:8" ht="15.75" x14ac:dyDescent="0.25">
      <c r="E124" s="163"/>
      <c r="F124" s="163"/>
      <c r="G124" s="163"/>
      <c r="H124" s="163"/>
    </row>
    <row r="125" spans="5:8" ht="15.75" x14ac:dyDescent="0.25">
      <c r="E125" s="163"/>
      <c r="F125" s="163"/>
      <c r="G125" s="163"/>
      <c r="H125" s="163"/>
    </row>
    <row r="126" spans="5:8" ht="15.75" x14ac:dyDescent="0.25">
      <c r="E126" s="163"/>
      <c r="F126" s="163"/>
      <c r="G126" s="163"/>
      <c r="H126" s="163"/>
    </row>
    <row r="127" spans="5:8" ht="15.75" x14ac:dyDescent="0.25">
      <c r="E127" s="163"/>
      <c r="F127" s="163"/>
      <c r="G127" s="163"/>
      <c r="H127" s="163"/>
    </row>
    <row r="128" spans="5:8" ht="15.75" x14ac:dyDescent="0.25">
      <c r="E128" s="163"/>
      <c r="F128" s="163"/>
      <c r="G128" s="163"/>
      <c r="H128" s="163"/>
    </row>
    <row r="129" spans="5:8" ht="15.75" x14ac:dyDescent="0.25">
      <c r="E129" s="163"/>
      <c r="F129" s="163"/>
      <c r="G129" s="163"/>
      <c r="H129" s="163"/>
    </row>
    <row r="130" spans="5:8" ht="15.75" x14ac:dyDescent="0.25">
      <c r="E130" s="163"/>
      <c r="F130" s="163"/>
      <c r="G130" s="163"/>
      <c r="H130" s="163"/>
    </row>
    <row r="131" spans="5:8" ht="15.75" x14ac:dyDescent="0.25">
      <c r="E131" s="163"/>
      <c r="F131" s="163"/>
      <c r="G131" s="163"/>
      <c r="H131" s="163"/>
    </row>
    <row r="132" spans="5:8" ht="15.75" x14ac:dyDescent="0.25">
      <c r="E132" s="163"/>
      <c r="F132" s="163"/>
      <c r="G132" s="163"/>
      <c r="H132" s="163"/>
    </row>
    <row r="133" spans="5:8" ht="15.75" x14ac:dyDescent="0.25">
      <c r="E133" s="163"/>
      <c r="F133" s="163"/>
      <c r="G133" s="163"/>
      <c r="H133" s="163"/>
    </row>
    <row r="134" spans="5:8" ht="15.75" x14ac:dyDescent="0.25">
      <c r="E134" s="163"/>
      <c r="F134" s="163"/>
      <c r="G134" s="163"/>
      <c r="H134" s="163"/>
    </row>
    <row r="135" spans="5:8" ht="15.75" x14ac:dyDescent="0.25">
      <c r="E135" s="163"/>
      <c r="F135" s="163"/>
      <c r="G135" s="163"/>
      <c r="H135" s="163"/>
    </row>
    <row r="136" spans="5:8" ht="15.75" x14ac:dyDescent="0.25">
      <c r="E136" s="163"/>
      <c r="F136" s="163"/>
      <c r="G136" s="163"/>
      <c r="H136" s="163"/>
    </row>
    <row r="137" spans="5:8" ht="15.75" x14ac:dyDescent="0.25">
      <c r="E137" s="163"/>
      <c r="F137" s="163"/>
      <c r="G137" s="163"/>
      <c r="H137" s="163"/>
    </row>
    <row r="138" spans="5:8" ht="15.75" x14ac:dyDescent="0.25">
      <c r="E138" s="163"/>
      <c r="F138" s="163"/>
      <c r="G138" s="163"/>
      <c r="H138" s="163"/>
    </row>
    <row r="139" spans="5:8" ht="15.75" x14ac:dyDescent="0.25">
      <c r="E139" s="163"/>
      <c r="F139" s="163"/>
      <c r="G139" s="163"/>
      <c r="H139" s="163"/>
    </row>
    <row r="140" spans="5:8" ht="15.75" x14ac:dyDescent="0.25">
      <c r="E140" s="163"/>
      <c r="F140" s="163"/>
      <c r="G140" s="163"/>
      <c r="H140" s="163"/>
    </row>
    <row r="141" spans="5:8" ht="15.75" x14ac:dyDescent="0.25">
      <c r="E141" s="163"/>
      <c r="F141" s="163"/>
      <c r="G141" s="163"/>
      <c r="H141" s="163"/>
    </row>
    <row r="142" spans="5:8" ht="15.75" x14ac:dyDescent="0.25">
      <c r="E142" s="163"/>
      <c r="F142" s="163"/>
      <c r="G142" s="163"/>
      <c r="H142" s="163"/>
    </row>
    <row r="143" spans="5:8" ht="15.75" x14ac:dyDescent="0.25">
      <c r="E143" s="163"/>
      <c r="F143" s="163"/>
      <c r="G143" s="163"/>
      <c r="H143" s="163"/>
    </row>
    <row r="144" spans="5:8" ht="15.75" x14ac:dyDescent="0.25">
      <c r="E144" s="163"/>
      <c r="F144" s="163"/>
      <c r="G144" s="163"/>
      <c r="H144" s="163"/>
    </row>
    <row r="145" spans="5:8" ht="15.75" x14ac:dyDescent="0.25">
      <c r="E145" s="163"/>
      <c r="F145" s="163"/>
      <c r="G145" s="163"/>
      <c r="H145" s="163"/>
    </row>
    <row r="146" spans="5:8" ht="15.75" x14ac:dyDescent="0.25">
      <c r="E146" s="163"/>
      <c r="F146" s="163"/>
      <c r="G146" s="163"/>
      <c r="H146" s="163"/>
    </row>
    <row r="147" spans="5:8" ht="15.75" x14ac:dyDescent="0.25">
      <c r="E147" s="163"/>
      <c r="F147" s="163"/>
      <c r="G147" s="163"/>
      <c r="H147" s="163"/>
    </row>
    <row r="148" spans="5:8" ht="15.75" x14ac:dyDescent="0.25">
      <c r="E148" s="163"/>
      <c r="F148" s="163"/>
      <c r="G148" s="163"/>
      <c r="H148" s="163"/>
    </row>
    <row r="149" spans="5:8" ht="15.75" x14ac:dyDescent="0.25">
      <c r="E149" s="163"/>
      <c r="F149" s="163"/>
      <c r="G149" s="163"/>
      <c r="H149" s="163"/>
    </row>
    <row r="150" spans="5:8" ht="15.75" x14ac:dyDescent="0.25">
      <c r="E150" s="163"/>
      <c r="F150" s="163"/>
      <c r="G150" s="163"/>
      <c r="H150" s="163"/>
    </row>
    <row r="151" spans="5:8" ht="15.75" x14ac:dyDescent="0.25">
      <c r="E151" s="163"/>
      <c r="F151" s="163"/>
      <c r="G151" s="163"/>
      <c r="H151" s="163"/>
    </row>
    <row r="152" spans="5:8" ht="15.75" x14ac:dyDescent="0.25">
      <c r="E152" s="163"/>
      <c r="F152" s="163"/>
      <c r="G152" s="163"/>
      <c r="H152" s="163"/>
    </row>
    <row r="153" spans="5:8" ht="15.75" x14ac:dyDescent="0.25">
      <c r="E153" s="163"/>
      <c r="F153" s="163"/>
      <c r="G153" s="163"/>
      <c r="H153" s="163"/>
    </row>
    <row r="154" spans="5:8" ht="15.75" x14ac:dyDescent="0.25">
      <c r="E154" s="163"/>
      <c r="F154" s="163"/>
      <c r="G154" s="163"/>
      <c r="H154" s="163"/>
    </row>
    <row r="155" spans="5:8" ht="15.75" x14ac:dyDescent="0.25">
      <c r="E155" s="163"/>
      <c r="F155" s="163"/>
      <c r="G155" s="163"/>
      <c r="H155" s="163"/>
    </row>
    <row r="156" spans="5:8" ht="15.75" x14ac:dyDescent="0.25">
      <c r="E156" s="163"/>
      <c r="F156" s="163"/>
      <c r="G156" s="163"/>
      <c r="H156" s="163"/>
    </row>
    <row r="157" spans="5:8" ht="15.75" x14ac:dyDescent="0.25">
      <c r="E157" s="163"/>
      <c r="F157" s="163"/>
      <c r="G157" s="163"/>
      <c r="H157" s="163"/>
    </row>
    <row r="158" spans="5:8" ht="15.75" x14ac:dyDescent="0.25">
      <c r="E158" s="163"/>
      <c r="F158" s="163"/>
      <c r="G158" s="163"/>
      <c r="H158" s="163"/>
    </row>
    <row r="159" spans="5:8" ht="15.75" x14ac:dyDescent="0.25">
      <c r="E159" s="163"/>
      <c r="F159" s="163"/>
      <c r="G159" s="163"/>
      <c r="H159" s="163"/>
    </row>
    <row r="160" spans="5:8" ht="15.75" x14ac:dyDescent="0.25">
      <c r="E160" s="163"/>
      <c r="F160" s="163"/>
      <c r="G160" s="163"/>
      <c r="H160" s="163"/>
    </row>
    <row r="161" spans="5:8" ht="15.75" x14ac:dyDescent="0.25">
      <c r="E161" s="163"/>
      <c r="F161" s="163"/>
      <c r="G161" s="163"/>
      <c r="H161" s="163"/>
    </row>
    <row r="162" spans="5:8" ht="15.75" x14ac:dyDescent="0.25">
      <c r="E162" s="163"/>
      <c r="F162" s="163"/>
      <c r="G162" s="163"/>
      <c r="H162" s="163"/>
    </row>
    <row r="163" spans="5:8" ht="15.75" x14ac:dyDescent="0.25">
      <c r="E163" s="163"/>
      <c r="F163" s="163"/>
      <c r="G163" s="163"/>
      <c r="H163" s="163"/>
    </row>
    <row r="164" spans="5:8" ht="15.75" x14ac:dyDescent="0.25">
      <c r="E164" s="163"/>
      <c r="F164" s="163"/>
      <c r="G164" s="163"/>
      <c r="H164" s="163"/>
    </row>
    <row r="165" spans="5:8" ht="15.75" x14ac:dyDescent="0.25">
      <c r="E165" s="163"/>
      <c r="F165" s="163"/>
      <c r="G165" s="163"/>
      <c r="H165" s="163"/>
    </row>
    <row r="166" spans="5:8" ht="15.75" x14ac:dyDescent="0.25">
      <c r="E166" s="163"/>
      <c r="F166" s="163"/>
      <c r="G166" s="163"/>
      <c r="H166" s="163"/>
    </row>
    <row r="167" spans="5:8" ht="15.75" x14ac:dyDescent="0.25">
      <c r="E167" s="163"/>
      <c r="F167" s="163"/>
      <c r="G167" s="163"/>
      <c r="H167" s="163"/>
    </row>
    <row r="168" spans="5:8" ht="15.75" x14ac:dyDescent="0.25">
      <c r="E168" s="163"/>
      <c r="F168" s="163"/>
      <c r="G168" s="163"/>
      <c r="H168" s="163"/>
    </row>
    <row r="169" spans="5:8" ht="15.75" x14ac:dyDescent="0.25">
      <c r="E169" s="163"/>
      <c r="F169" s="163"/>
      <c r="G169" s="163"/>
      <c r="H169" s="163"/>
    </row>
    <row r="170" spans="5:8" ht="15.75" x14ac:dyDescent="0.25">
      <c r="E170" s="163"/>
      <c r="F170" s="163"/>
      <c r="G170" s="163"/>
      <c r="H170" s="163"/>
    </row>
    <row r="171" spans="5:8" ht="15.75" x14ac:dyDescent="0.25">
      <c r="E171" s="163"/>
      <c r="F171" s="163"/>
      <c r="G171" s="163"/>
      <c r="H171" s="163"/>
    </row>
    <row r="172" spans="5:8" ht="15.75" x14ac:dyDescent="0.25">
      <c r="E172" s="163"/>
      <c r="F172" s="163"/>
      <c r="G172" s="163"/>
      <c r="H172" s="163"/>
    </row>
    <row r="173" spans="5:8" ht="15.75" x14ac:dyDescent="0.25">
      <c r="E173" s="163"/>
      <c r="F173" s="163"/>
      <c r="G173" s="163"/>
      <c r="H173" s="163"/>
    </row>
    <row r="174" spans="5:8" ht="15.75" x14ac:dyDescent="0.25">
      <c r="E174" s="163"/>
      <c r="F174" s="163"/>
      <c r="G174" s="163"/>
      <c r="H174" s="163"/>
    </row>
    <row r="175" spans="5:8" ht="15.75" x14ac:dyDescent="0.25">
      <c r="E175" s="163"/>
      <c r="F175" s="163"/>
      <c r="G175" s="163"/>
      <c r="H175" s="163"/>
    </row>
    <row r="176" spans="5:8" ht="15.75" x14ac:dyDescent="0.25">
      <c r="E176" s="163"/>
      <c r="F176" s="163"/>
      <c r="G176" s="163"/>
      <c r="H176" s="163"/>
    </row>
    <row r="177" spans="5:8" ht="15.75" x14ac:dyDescent="0.25">
      <c r="E177" s="163"/>
      <c r="F177" s="163"/>
      <c r="G177" s="163"/>
      <c r="H177" s="163"/>
    </row>
    <row r="178" spans="5:8" ht="15.75" x14ac:dyDescent="0.25">
      <c r="E178" s="163"/>
      <c r="F178" s="163"/>
      <c r="G178" s="163"/>
      <c r="H178" s="163"/>
    </row>
    <row r="179" spans="5:8" ht="15.75" x14ac:dyDescent="0.25">
      <c r="E179" s="163"/>
      <c r="F179" s="163"/>
      <c r="G179" s="163"/>
      <c r="H179" s="163"/>
    </row>
    <row r="180" spans="5:8" ht="15.75" x14ac:dyDescent="0.25">
      <c r="E180" s="163"/>
      <c r="F180" s="163"/>
      <c r="G180" s="163"/>
      <c r="H180" s="163"/>
    </row>
    <row r="181" spans="5:8" ht="15.75" x14ac:dyDescent="0.25">
      <c r="E181" s="163"/>
      <c r="F181" s="163"/>
      <c r="G181" s="163"/>
      <c r="H181" s="163"/>
    </row>
    <row r="182" spans="5:8" ht="15.75" x14ac:dyDescent="0.25">
      <c r="E182" s="163"/>
      <c r="F182" s="163"/>
      <c r="G182" s="163"/>
      <c r="H182" s="163"/>
    </row>
    <row r="183" spans="5:8" ht="15.75" x14ac:dyDescent="0.25">
      <c r="E183" s="163"/>
      <c r="F183" s="163"/>
      <c r="G183" s="163"/>
      <c r="H183" s="163"/>
    </row>
    <row r="184" spans="5:8" ht="15.75" x14ac:dyDescent="0.25">
      <c r="E184" s="163"/>
      <c r="F184" s="163"/>
      <c r="G184" s="163"/>
      <c r="H184" s="163"/>
    </row>
    <row r="185" spans="5:8" ht="15.75" x14ac:dyDescent="0.25">
      <c r="E185" s="163"/>
      <c r="F185" s="163"/>
      <c r="G185" s="163"/>
      <c r="H185" s="163"/>
    </row>
  </sheetData>
  <sheetProtection algorithmName="SHA-512" hashValue="mBup3dTopSS04dw8U9UEWqUF7QynNVrczp6af96S5tEUVNTf7zT9pfB2ihmoqKdF2Plbp9zCThd93HrHeBr64Q==" saltValue="dZ5T61Y5Q4ruoxTUb5V/Mw==" spinCount="100000" sheet="1" objects="1" scenarios="1" autoFilter="0"/>
  <dataConsolidate>
    <dataRefs count="2">
      <dataRef ref="A3:A42" sheet="INDICADORES ESTRATÉGICOS"/>
      <dataRef ref="A3:F42" sheet="INDICADORES ESTRATÉGICOS"/>
    </dataRefs>
  </dataConsolidate>
  <mergeCells count="6">
    <mergeCell ref="E3:F3"/>
    <mergeCell ref="H3:I3"/>
    <mergeCell ref="B2:AF2"/>
    <mergeCell ref="J3:L3"/>
    <mergeCell ref="M3:O3"/>
    <mergeCell ref="P3:R3"/>
  </mergeCells>
  <pageMargins left="0.7" right="0.7" top="0.75" bottom="0.75" header="0.3" footer="0.3"/>
  <pageSetup orientation="portrait" r:id="rId1"/>
  <ignoredErrors>
    <ignoredError sqref="H10:H11 H45:H48 H29:H35 H26:H28 H14:H24 H12:H13 H8 H7 H9 H49 G35:G38 H39:H40 G40:G43 H41:H42 H5:H6 H54 G44 H44" calculatedColumn="1"/>
    <ignoredError sqref="H43" evalError="1"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zoomScale="60" zoomScaleNormal="60" workbookViewId="0">
      <pane xSplit="1" ySplit="4" topLeftCell="B5" activePane="bottomRight" state="frozen"/>
      <selection pane="topRight" activeCell="B1" sqref="B1"/>
      <selection pane="bottomLeft" activeCell="A5" sqref="A5"/>
      <selection pane="bottomRight"/>
    </sheetView>
  </sheetViews>
  <sheetFormatPr baseColWidth="10" defaultRowHeight="15" x14ac:dyDescent="0.25"/>
  <cols>
    <col min="1" max="1" width="3.85546875" style="98" customWidth="1"/>
    <col min="2" max="2" width="78" style="156" customWidth="1"/>
    <col min="3" max="3" width="17.7109375" style="99" customWidth="1"/>
    <col min="4" max="7" width="11.5703125" style="98" customWidth="1"/>
    <col min="8" max="8" width="7.28515625" style="98" customWidth="1"/>
    <col min="9" max="10" width="7.140625" style="98" customWidth="1"/>
    <col min="11" max="11" width="8" style="98" customWidth="1"/>
    <col min="12" max="13" width="7.140625" style="98" customWidth="1"/>
    <col min="14" max="14" width="8" style="98" customWidth="1"/>
    <col min="15" max="16" width="7.140625" style="98" customWidth="1"/>
    <col min="17" max="17" width="8" style="98" customWidth="1"/>
    <col min="18" max="18" width="30.5703125" style="98" customWidth="1"/>
    <col min="19" max="19" width="11.7109375" style="98" customWidth="1"/>
    <col min="20" max="20" width="4.28515625" style="98" customWidth="1"/>
    <col min="21" max="29" width="11.42578125" style="98"/>
    <col min="30" max="30" width="10.140625" style="98" customWidth="1"/>
    <col min="31" max="16384" width="11.42578125" style="98"/>
  </cols>
  <sheetData>
    <row r="1" spans="1:30" ht="3.75" customHeight="1" x14ac:dyDescent="0.25"/>
    <row r="2" spans="1:30" s="164" customFormat="1" ht="75.75" customHeight="1" x14ac:dyDescent="0.25">
      <c r="B2" s="635" t="s">
        <v>635</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1:30" ht="3.75" customHeight="1" x14ac:dyDescent="0.25">
      <c r="D3" s="634"/>
      <c r="E3" s="634"/>
      <c r="F3" s="100"/>
      <c r="G3" s="634"/>
      <c r="H3" s="634"/>
      <c r="I3" s="634"/>
      <c r="J3" s="634"/>
      <c r="K3" s="634"/>
      <c r="L3" s="634"/>
      <c r="M3" s="634"/>
      <c r="N3" s="634"/>
      <c r="O3" s="634"/>
      <c r="P3" s="634"/>
      <c r="Q3" s="634"/>
    </row>
    <row r="4" spans="1:30" ht="111" customHeight="1" x14ac:dyDescent="0.25">
      <c r="B4" s="107" t="s">
        <v>624</v>
      </c>
      <c r="C4" s="108" t="s">
        <v>625</v>
      </c>
      <c r="D4" s="109" t="s">
        <v>621</v>
      </c>
      <c r="E4" s="109" t="s">
        <v>622</v>
      </c>
      <c r="F4" s="109" t="s">
        <v>623</v>
      </c>
      <c r="G4" s="165" t="s">
        <v>657</v>
      </c>
      <c r="H4" s="101"/>
      <c r="I4" s="101"/>
      <c r="J4" s="101"/>
      <c r="K4" s="101"/>
      <c r="L4" s="101"/>
      <c r="M4" s="101"/>
      <c r="N4" s="101"/>
      <c r="O4" s="101"/>
      <c r="P4" s="101"/>
      <c r="Q4" s="101"/>
    </row>
    <row r="5" spans="1:30" ht="62.25" customHeight="1" x14ac:dyDescent="0.25">
      <c r="B5" s="28" t="s">
        <v>627</v>
      </c>
      <c r="C5" s="96">
        <v>2019</v>
      </c>
      <c r="D5" s="110">
        <v>4</v>
      </c>
      <c r="E5" s="110">
        <v>4</v>
      </c>
      <c r="F5" s="111">
        <f>IFERROR(Tabla52[[#This Row],[EJECUTADO]]/Tabla52[[#This Row],[META]]," ")</f>
        <v>1</v>
      </c>
      <c r="G5" s="112">
        <f>+E5/D$9</f>
        <v>0.4</v>
      </c>
    </row>
    <row r="6" spans="1:30" ht="62.25" customHeight="1" x14ac:dyDescent="0.25">
      <c r="B6" s="28" t="s">
        <v>627</v>
      </c>
      <c r="C6" s="96">
        <v>2020</v>
      </c>
      <c r="D6" s="110">
        <v>2</v>
      </c>
      <c r="E6" s="110">
        <v>2</v>
      </c>
      <c r="F6" s="111">
        <f>IFERROR(Tabla52[[#This Row],[EJECUTADO]]/Tabla52[[#This Row],[META]]," ")</f>
        <v>1</v>
      </c>
      <c r="G6" s="112">
        <f>(E5+E6)/D$9</f>
        <v>0.6</v>
      </c>
      <c r="H6" s="103"/>
      <c r="I6" s="102"/>
      <c r="J6" s="102"/>
      <c r="K6" s="103"/>
      <c r="L6" s="102"/>
      <c r="M6" s="102"/>
      <c r="N6" s="103"/>
      <c r="O6" s="102"/>
      <c r="P6" s="102"/>
      <c r="Q6" s="103"/>
    </row>
    <row r="7" spans="1:30" ht="62.25" customHeight="1" x14ac:dyDescent="0.25">
      <c r="B7" s="28" t="s">
        <v>627</v>
      </c>
      <c r="C7" s="96">
        <v>2021</v>
      </c>
      <c r="D7" s="110">
        <v>2</v>
      </c>
      <c r="E7" s="110">
        <v>2</v>
      </c>
      <c r="F7" s="111">
        <f>IFERROR(Tabla52[[#This Row],[EJECUTADO]]/Tabla52[[#This Row],[META]]," ")</f>
        <v>1</v>
      </c>
      <c r="G7" s="112">
        <f>(E5+E6+E7)/D$9</f>
        <v>0.8</v>
      </c>
      <c r="H7" s="103"/>
      <c r="I7" s="102"/>
      <c r="J7" s="102"/>
      <c r="K7" s="103"/>
      <c r="L7" s="102"/>
      <c r="M7" s="102"/>
      <c r="N7" s="103"/>
      <c r="O7" s="102"/>
      <c r="P7" s="102"/>
      <c r="Q7" s="103"/>
    </row>
    <row r="8" spans="1:30" ht="62.25" customHeight="1" x14ac:dyDescent="0.25">
      <c r="B8" s="28" t="s">
        <v>627</v>
      </c>
      <c r="C8" s="96">
        <v>2022</v>
      </c>
      <c r="D8" s="110">
        <v>2</v>
      </c>
      <c r="E8" s="110">
        <v>2</v>
      </c>
      <c r="F8" s="111">
        <f>IFERROR(Tabla52[[#This Row],[EJECUTADO]]/Tabla52[[#This Row],[META]]," ")</f>
        <v>1</v>
      </c>
      <c r="G8" s="112">
        <f>(E5+E6+E7+E8)/D$9</f>
        <v>1</v>
      </c>
      <c r="H8" s="103"/>
      <c r="I8" s="102"/>
      <c r="J8" s="102"/>
      <c r="K8" s="103"/>
      <c r="L8" s="102"/>
      <c r="M8" s="102"/>
      <c r="N8" s="103"/>
      <c r="O8" s="102"/>
      <c r="P8" s="102"/>
      <c r="Q8" s="103"/>
    </row>
    <row r="9" spans="1:30" ht="62.25" customHeight="1" x14ac:dyDescent="0.25">
      <c r="A9" s="174"/>
      <c r="B9" s="168" t="s">
        <v>627</v>
      </c>
      <c r="C9" s="169" t="s">
        <v>632</v>
      </c>
      <c r="D9" s="170">
        <f>SUBTOTAL(109,D5:D8)</f>
        <v>10</v>
      </c>
      <c r="E9" s="170">
        <f>SUBTOTAL(109,E5:E8)</f>
        <v>10</v>
      </c>
      <c r="F9" s="175">
        <f>IFERROR(Tabla52[[#This Row],[EJECUTADO]]/Tabla52[[#This Row],[META]]," ")</f>
        <v>1</v>
      </c>
      <c r="G9" s="175">
        <f>IFERROR(Tabla52[[#This Row],[EJECUTADO]]/Tabla52[[#This Row],[META]]," ")</f>
        <v>1</v>
      </c>
      <c r="H9" s="103"/>
      <c r="I9" s="172"/>
      <c r="J9" s="172"/>
      <c r="K9" s="173"/>
      <c r="L9" s="172"/>
      <c r="M9" s="172"/>
      <c r="N9" s="173"/>
      <c r="O9" s="172"/>
      <c r="P9" s="172"/>
      <c r="Q9" s="173"/>
      <c r="R9" s="174"/>
      <c r="S9" s="174"/>
      <c r="U9" s="174"/>
      <c r="V9" s="174"/>
      <c r="W9" s="174"/>
      <c r="X9" s="174"/>
      <c r="Y9" s="174"/>
      <c r="Z9" s="174"/>
      <c r="AA9" s="174"/>
      <c r="AB9" s="174"/>
      <c r="AC9" s="174"/>
      <c r="AD9" s="174"/>
    </row>
    <row r="10" spans="1:30" ht="62.25" customHeight="1" x14ac:dyDescent="0.25">
      <c r="B10" s="28" t="s">
        <v>67</v>
      </c>
      <c r="C10" s="96">
        <v>2019</v>
      </c>
      <c r="D10" s="110">
        <v>3</v>
      </c>
      <c r="E10" s="110">
        <v>3</v>
      </c>
      <c r="F10" s="111">
        <f>IFERROR(Tabla52[[#This Row],[EJECUTADO]]/Tabla52[[#This Row],[META]]," ")</f>
        <v>1</v>
      </c>
      <c r="G10" s="112">
        <f>+E10/D$14</f>
        <v>0.25</v>
      </c>
      <c r="H10" s="102"/>
      <c r="I10" s="102"/>
      <c r="J10" s="102"/>
      <c r="K10" s="102"/>
      <c r="L10" s="102"/>
      <c r="M10" s="102"/>
      <c r="N10" s="102"/>
      <c r="O10" s="102"/>
      <c r="P10" s="102"/>
      <c r="Q10" s="103"/>
    </row>
    <row r="11" spans="1:30" ht="62.25" customHeight="1" x14ac:dyDescent="0.25">
      <c r="B11" s="28" t="s">
        <v>67</v>
      </c>
      <c r="C11" s="96">
        <v>2020</v>
      </c>
      <c r="D11" s="110">
        <v>3</v>
      </c>
      <c r="E11" s="110">
        <v>3</v>
      </c>
      <c r="F11" s="111">
        <f>IFERROR(Tabla52[[#This Row],[EJECUTADO]]/Tabla52[[#This Row],[META]]," ")</f>
        <v>1</v>
      </c>
      <c r="G11" s="112">
        <f>(E10+E11)/D$14</f>
        <v>0.5</v>
      </c>
      <c r="H11" s="102"/>
      <c r="I11" s="102"/>
      <c r="J11" s="102"/>
      <c r="K11" s="102"/>
      <c r="L11" s="102"/>
      <c r="M11" s="102"/>
      <c r="N11" s="102"/>
      <c r="O11" s="102"/>
      <c r="P11" s="102"/>
      <c r="Q11" s="103"/>
    </row>
    <row r="12" spans="1:30" ht="62.25" customHeight="1" x14ac:dyDescent="0.25">
      <c r="B12" s="28" t="s">
        <v>67</v>
      </c>
      <c r="C12" s="96">
        <v>2021</v>
      </c>
      <c r="D12" s="110">
        <v>3</v>
      </c>
      <c r="E12" s="110">
        <v>3</v>
      </c>
      <c r="F12" s="111">
        <f>IFERROR(Tabla52[[#This Row],[EJECUTADO]]/Tabla52[[#This Row],[META]]," ")</f>
        <v>1</v>
      </c>
      <c r="G12" s="112">
        <f>(E10+E11+E12)/D$14</f>
        <v>0.75</v>
      </c>
      <c r="H12" s="102"/>
      <c r="I12" s="102"/>
      <c r="J12" s="102"/>
      <c r="K12" s="102"/>
      <c r="L12" s="102"/>
      <c r="M12" s="102"/>
      <c r="N12" s="102"/>
      <c r="O12" s="102"/>
      <c r="P12" s="102"/>
      <c r="Q12" s="103"/>
    </row>
    <row r="13" spans="1:30" ht="62.25" customHeight="1" x14ac:dyDescent="0.25">
      <c r="B13" s="28" t="s">
        <v>67</v>
      </c>
      <c r="C13" s="96">
        <v>2022</v>
      </c>
      <c r="D13" s="110">
        <v>3</v>
      </c>
      <c r="E13" s="110">
        <v>3</v>
      </c>
      <c r="F13" s="111">
        <f>IFERROR(Tabla52[[#This Row],[EJECUTADO]]/Tabla52[[#This Row],[META]]," ")</f>
        <v>1</v>
      </c>
      <c r="G13" s="112">
        <f>(E10+E11+E12+E13)/D$14</f>
        <v>1</v>
      </c>
      <c r="H13" s="102"/>
      <c r="I13" s="102"/>
      <c r="J13" s="102"/>
      <c r="K13" s="102"/>
      <c r="L13" s="102"/>
      <c r="M13" s="102"/>
      <c r="N13" s="102"/>
      <c r="O13" s="102"/>
      <c r="P13" s="102"/>
      <c r="Q13" s="103"/>
    </row>
    <row r="14" spans="1:30" ht="62.25" customHeight="1" x14ac:dyDescent="0.25">
      <c r="B14" s="168" t="s">
        <v>67</v>
      </c>
      <c r="C14" s="169" t="s">
        <v>632</v>
      </c>
      <c r="D14" s="170">
        <f>SUBTOTAL(109,D10:D13)</f>
        <v>12</v>
      </c>
      <c r="E14" s="170">
        <f>SUBTOTAL(109,E10:E13)</f>
        <v>12</v>
      </c>
      <c r="F14" s="175">
        <f>IFERROR(Tabla52[[#This Row],[EJECUTADO]]/Tabla52[[#This Row],[META]]," ")</f>
        <v>1</v>
      </c>
      <c r="G14" s="175">
        <f>IFERROR(Tabla52[[#This Row],[EJECUTADO]]/Tabla52[[#This Row],[META]]," ")</f>
        <v>1</v>
      </c>
      <c r="H14" s="102"/>
      <c r="I14" s="172"/>
      <c r="J14" s="172"/>
      <c r="K14" s="172"/>
      <c r="L14" s="172"/>
      <c r="M14" s="172"/>
      <c r="N14" s="172"/>
      <c r="O14" s="172"/>
      <c r="P14" s="172"/>
      <c r="Q14" s="173"/>
      <c r="R14" s="174"/>
      <c r="S14" s="174"/>
      <c r="U14" s="174"/>
      <c r="V14" s="174"/>
      <c r="W14" s="174"/>
      <c r="X14" s="174"/>
      <c r="Y14" s="174"/>
      <c r="Z14" s="174"/>
      <c r="AA14" s="174"/>
      <c r="AB14" s="174"/>
      <c r="AC14" s="174"/>
      <c r="AD14" s="174"/>
    </row>
    <row r="15" spans="1:30" ht="62.25" customHeight="1" x14ac:dyDescent="0.25">
      <c r="B15" s="28" t="s">
        <v>70</v>
      </c>
      <c r="C15" s="96">
        <v>2019</v>
      </c>
      <c r="D15" s="110">
        <v>1</v>
      </c>
      <c r="E15" s="110">
        <v>1</v>
      </c>
      <c r="F15" s="111">
        <f>IFERROR(Tabla52[[#This Row],[EJECUTADO]]/Tabla52[[#This Row],[META]]," ")</f>
        <v>1</v>
      </c>
      <c r="G15" s="112">
        <f>+E15/D$19</f>
        <v>0.25</v>
      </c>
      <c r="H15" s="102"/>
      <c r="I15" s="102"/>
      <c r="J15" s="102"/>
      <c r="K15" s="102"/>
      <c r="L15" s="102"/>
      <c r="M15" s="102"/>
      <c r="N15" s="102"/>
      <c r="O15" s="102"/>
      <c r="P15" s="102"/>
      <c r="Q15" s="103"/>
    </row>
    <row r="16" spans="1:30" ht="62.25" customHeight="1" x14ac:dyDescent="0.25">
      <c r="B16" s="28" t="s">
        <v>70</v>
      </c>
      <c r="C16" s="96">
        <v>2020</v>
      </c>
      <c r="D16" s="110">
        <v>1</v>
      </c>
      <c r="E16" s="110">
        <v>1</v>
      </c>
      <c r="F16" s="111">
        <f>IFERROR(Tabla52[[#This Row],[EJECUTADO]]/Tabla52[[#This Row],[META]]," ")</f>
        <v>1</v>
      </c>
      <c r="G16" s="112">
        <f>(E15+E16)/D19</f>
        <v>0.5</v>
      </c>
      <c r="H16" s="102"/>
      <c r="I16" s="102"/>
      <c r="J16" s="102"/>
      <c r="K16" s="102"/>
      <c r="L16" s="102"/>
      <c r="M16" s="102"/>
      <c r="N16" s="102"/>
      <c r="O16" s="102"/>
      <c r="P16" s="102"/>
      <c r="Q16" s="103"/>
    </row>
    <row r="17" spans="2:30" ht="62.25" customHeight="1" x14ac:dyDescent="0.25">
      <c r="B17" s="28" t="s">
        <v>70</v>
      </c>
      <c r="C17" s="96">
        <v>2021</v>
      </c>
      <c r="D17" s="110">
        <v>1</v>
      </c>
      <c r="E17" s="110">
        <v>1</v>
      </c>
      <c r="F17" s="111">
        <f>IFERROR(Tabla52[[#This Row],[EJECUTADO]]/Tabla52[[#This Row],[META]]," ")</f>
        <v>1</v>
      </c>
      <c r="G17" s="112">
        <f>(E15+E16+E17)/D19</f>
        <v>0.75</v>
      </c>
      <c r="H17" s="102"/>
      <c r="I17" s="102"/>
      <c r="J17" s="102"/>
      <c r="K17" s="102"/>
      <c r="L17" s="102"/>
      <c r="M17" s="102"/>
      <c r="N17" s="102"/>
      <c r="O17" s="102"/>
      <c r="P17" s="102"/>
      <c r="Q17" s="103"/>
    </row>
    <row r="18" spans="2:30" ht="62.25" customHeight="1" x14ac:dyDescent="0.25">
      <c r="B18" s="28" t="s">
        <v>70</v>
      </c>
      <c r="C18" s="96">
        <v>2022</v>
      </c>
      <c r="D18" s="110">
        <v>1</v>
      </c>
      <c r="E18" s="110">
        <v>1</v>
      </c>
      <c r="F18" s="111">
        <f>IFERROR(Tabla52[[#This Row],[EJECUTADO]]/Tabla52[[#This Row],[META]]," ")</f>
        <v>1</v>
      </c>
      <c r="G18" s="112">
        <f>(E15+E16+E17+E18)/D19</f>
        <v>1</v>
      </c>
      <c r="H18" s="102"/>
      <c r="I18" s="102"/>
      <c r="J18" s="102"/>
      <c r="K18" s="102"/>
      <c r="L18" s="102"/>
      <c r="M18" s="102"/>
      <c r="N18" s="102"/>
      <c r="O18" s="102"/>
      <c r="P18" s="102"/>
      <c r="Q18" s="103"/>
    </row>
    <row r="19" spans="2:30" ht="62.25" customHeight="1" x14ac:dyDescent="0.25">
      <c r="B19" s="168" t="s">
        <v>70</v>
      </c>
      <c r="C19" s="169" t="s">
        <v>632</v>
      </c>
      <c r="D19" s="170">
        <f>SUBTOTAL(109,D15:D18)</f>
        <v>4</v>
      </c>
      <c r="E19" s="170">
        <f>SUBTOTAL(109,E15:E18)</f>
        <v>4</v>
      </c>
      <c r="F19" s="175">
        <f>IFERROR(Tabla52[[#This Row],[EJECUTADO]]/Tabla52[[#This Row],[META]]," ")</f>
        <v>1</v>
      </c>
      <c r="G19" s="175">
        <f>IFERROR(Tabla52[[#This Row],[EJECUTADO]]/Tabla52[[#This Row],[META]]," ")</f>
        <v>1</v>
      </c>
      <c r="H19" s="102"/>
      <c r="I19" s="172"/>
      <c r="J19" s="172"/>
      <c r="K19" s="172"/>
      <c r="L19" s="172"/>
      <c r="M19" s="172"/>
      <c r="N19" s="172"/>
      <c r="O19" s="172"/>
      <c r="P19" s="172"/>
      <c r="Q19" s="173"/>
      <c r="R19" s="174"/>
      <c r="S19" s="174"/>
      <c r="U19" s="174"/>
      <c r="V19" s="174"/>
      <c r="W19" s="174"/>
      <c r="X19" s="174"/>
      <c r="Y19" s="174"/>
      <c r="Z19" s="174"/>
      <c r="AA19" s="174"/>
      <c r="AB19" s="174"/>
      <c r="AC19" s="174"/>
      <c r="AD19" s="174"/>
    </row>
    <row r="20" spans="2:30" ht="62.25" customHeight="1" x14ac:dyDescent="0.25">
      <c r="B20" s="28" t="s">
        <v>77</v>
      </c>
      <c r="C20" s="96">
        <v>2019</v>
      </c>
      <c r="D20" s="110">
        <v>2</v>
      </c>
      <c r="E20" s="110">
        <v>0</v>
      </c>
      <c r="F20" s="111">
        <f>IFERROR(Tabla52[[#This Row],[EJECUTADO]]/Tabla52[[#This Row],[META]]," ")</f>
        <v>0</v>
      </c>
      <c r="G20" s="112">
        <f>+E20/D$24</f>
        <v>0</v>
      </c>
      <c r="H20" s="102"/>
      <c r="I20" s="102"/>
      <c r="J20" s="102"/>
      <c r="K20" s="102"/>
      <c r="L20" s="102"/>
      <c r="M20" s="102"/>
      <c r="N20" s="102"/>
      <c r="O20" s="102"/>
      <c r="P20" s="102"/>
      <c r="Q20" s="103"/>
    </row>
    <row r="21" spans="2:30" ht="62.25" customHeight="1" x14ac:dyDescent="0.25">
      <c r="B21" s="28" t="s">
        <v>77</v>
      </c>
      <c r="C21" s="96">
        <v>2020</v>
      </c>
      <c r="D21" s="110">
        <v>2</v>
      </c>
      <c r="E21" s="110">
        <v>0</v>
      </c>
      <c r="F21" s="111">
        <f>IFERROR(Tabla52[[#This Row],[EJECUTADO]]/Tabla52[[#This Row],[META]]," ")</f>
        <v>0</v>
      </c>
      <c r="G21" s="112">
        <f>(E20+E21)/D24</f>
        <v>0</v>
      </c>
      <c r="H21" s="102"/>
      <c r="I21" s="102"/>
      <c r="J21" s="102"/>
      <c r="K21" s="102"/>
      <c r="L21" s="102"/>
      <c r="M21" s="102"/>
      <c r="N21" s="102"/>
      <c r="O21" s="102"/>
      <c r="P21" s="102"/>
      <c r="Q21" s="103"/>
    </row>
    <row r="22" spans="2:30" ht="62.25" customHeight="1" x14ac:dyDescent="0.25">
      <c r="B22" s="28" t="s">
        <v>77</v>
      </c>
      <c r="C22" s="96">
        <v>2021</v>
      </c>
      <c r="D22" s="110">
        <v>2</v>
      </c>
      <c r="E22" s="110">
        <v>2</v>
      </c>
      <c r="F22" s="111">
        <f>IFERROR(Tabla52[[#This Row],[EJECUTADO]]/Tabla52[[#This Row],[META]]," ")</f>
        <v>1</v>
      </c>
      <c r="G22" s="112">
        <f>(E20+E21+E22)/D24</f>
        <v>0.25</v>
      </c>
      <c r="H22" s="102"/>
      <c r="I22" s="102"/>
      <c r="J22" s="102"/>
      <c r="K22" s="102"/>
      <c r="L22" s="102"/>
      <c r="M22" s="102"/>
      <c r="N22" s="102"/>
      <c r="O22" s="102"/>
      <c r="P22" s="102"/>
      <c r="Q22" s="103"/>
    </row>
    <row r="23" spans="2:30" ht="62.25" customHeight="1" x14ac:dyDescent="0.25">
      <c r="B23" s="28" t="s">
        <v>77</v>
      </c>
      <c r="C23" s="96">
        <v>2022</v>
      </c>
      <c r="D23" s="110">
        <v>2</v>
      </c>
      <c r="E23" s="110">
        <v>2</v>
      </c>
      <c r="F23" s="111">
        <f>IFERROR(Tabla52[[#This Row],[EJECUTADO]]/Tabla52[[#This Row],[META]]," ")</f>
        <v>1</v>
      </c>
      <c r="G23" s="112">
        <f>(E20+E21+E22+E23)/D24</f>
        <v>0.5</v>
      </c>
      <c r="H23" s="102"/>
      <c r="I23" s="102"/>
      <c r="J23" s="102"/>
      <c r="K23" s="102"/>
      <c r="L23" s="102"/>
      <c r="M23" s="102"/>
      <c r="N23" s="102"/>
      <c r="O23" s="102"/>
      <c r="P23" s="102"/>
      <c r="Q23" s="103"/>
    </row>
    <row r="24" spans="2:30" ht="62.25" customHeight="1" x14ac:dyDescent="0.25">
      <c r="B24" s="168" t="s">
        <v>77</v>
      </c>
      <c r="C24" s="169" t="s">
        <v>632</v>
      </c>
      <c r="D24" s="170">
        <f>SUBTOTAL(109,D20:D23)</f>
        <v>8</v>
      </c>
      <c r="E24" s="170">
        <f>SUBTOTAL(109,E20:E23)</f>
        <v>4</v>
      </c>
      <c r="F24" s="175">
        <f>IFERROR(Tabla52[[#This Row],[EJECUTADO]]/Tabla52[[#This Row],[META]]," ")</f>
        <v>0.5</v>
      </c>
      <c r="G24" s="175">
        <f>IFERROR(Tabla52[[#This Row],[EJECUTADO]]/Tabla52[[#This Row],[META]]," ")</f>
        <v>0.5</v>
      </c>
      <c r="H24" s="102"/>
      <c r="I24" s="172"/>
      <c r="J24" s="172"/>
      <c r="K24" s="172"/>
      <c r="L24" s="172"/>
      <c r="M24" s="172"/>
      <c r="N24" s="172"/>
      <c r="O24" s="172"/>
      <c r="P24" s="172"/>
      <c r="Q24" s="173"/>
      <c r="R24" s="174"/>
      <c r="S24" s="174"/>
      <c r="U24" s="174"/>
      <c r="V24" s="174"/>
      <c r="W24" s="174"/>
      <c r="X24" s="174"/>
      <c r="Y24" s="174"/>
      <c r="Z24" s="174"/>
      <c r="AA24" s="174"/>
      <c r="AB24" s="174"/>
      <c r="AC24" s="174"/>
      <c r="AD24" s="174"/>
    </row>
    <row r="25" spans="2:30" ht="62.25" customHeight="1" x14ac:dyDescent="0.25">
      <c r="B25" s="28" t="s">
        <v>634</v>
      </c>
      <c r="C25" s="96">
        <v>2019</v>
      </c>
      <c r="D25" s="110">
        <v>1</v>
      </c>
      <c r="E25" s="110">
        <v>1</v>
      </c>
      <c r="F25" s="111">
        <f>IFERROR(Tabla52[[#This Row],[EJECUTADO]]/Tabla52[[#This Row],[META]]," ")</f>
        <v>1</v>
      </c>
      <c r="G25" s="112">
        <f>+E25/D$29</f>
        <v>0.25</v>
      </c>
      <c r="H25" s="102"/>
      <c r="I25" s="102"/>
      <c r="J25" s="102"/>
      <c r="K25" s="102"/>
      <c r="L25" s="102"/>
      <c r="M25" s="102"/>
      <c r="N25" s="102"/>
      <c r="O25" s="102"/>
      <c r="P25" s="102"/>
      <c r="Q25" s="103"/>
    </row>
    <row r="26" spans="2:30" ht="62.25" customHeight="1" x14ac:dyDescent="0.25">
      <c r="B26" s="28" t="s">
        <v>634</v>
      </c>
      <c r="C26" s="96">
        <v>2020</v>
      </c>
      <c r="D26" s="110">
        <v>1</v>
      </c>
      <c r="E26" s="110">
        <v>1</v>
      </c>
      <c r="F26" s="111">
        <f>IFERROR(Tabla52[[#This Row],[EJECUTADO]]/Tabla52[[#This Row],[META]]," ")</f>
        <v>1</v>
      </c>
      <c r="G26" s="112">
        <f>(E25+E26)/D29</f>
        <v>0.5</v>
      </c>
      <c r="H26" s="102"/>
      <c r="I26" s="102"/>
      <c r="J26" s="102"/>
      <c r="K26" s="102"/>
      <c r="L26" s="102"/>
      <c r="M26" s="102"/>
      <c r="N26" s="102"/>
      <c r="O26" s="102"/>
      <c r="P26" s="102"/>
      <c r="Q26" s="103"/>
    </row>
    <row r="27" spans="2:30" ht="62.25" customHeight="1" x14ac:dyDescent="0.25">
      <c r="B27" s="28" t="s">
        <v>634</v>
      </c>
      <c r="C27" s="96">
        <v>2021</v>
      </c>
      <c r="D27" s="110">
        <v>1</v>
      </c>
      <c r="E27" s="110">
        <v>1</v>
      </c>
      <c r="F27" s="111">
        <f>IFERROR(Tabla52[[#This Row],[EJECUTADO]]/Tabla52[[#This Row],[META]]," ")</f>
        <v>1</v>
      </c>
      <c r="G27" s="112">
        <f>(E25+E26+E27)/D29</f>
        <v>0.75</v>
      </c>
      <c r="H27" s="102"/>
      <c r="I27" s="102"/>
      <c r="J27" s="102"/>
      <c r="K27" s="102"/>
      <c r="L27" s="102"/>
      <c r="M27" s="102"/>
      <c r="N27" s="102"/>
      <c r="O27" s="102"/>
      <c r="P27" s="102"/>
      <c r="Q27" s="103"/>
    </row>
    <row r="28" spans="2:30" ht="62.25" customHeight="1" x14ac:dyDescent="0.25">
      <c r="B28" s="28" t="s">
        <v>634</v>
      </c>
      <c r="C28" s="96">
        <v>2022</v>
      </c>
      <c r="D28" s="110">
        <v>1</v>
      </c>
      <c r="E28" s="110">
        <v>1</v>
      </c>
      <c r="F28" s="111">
        <f>IFERROR(Tabla52[[#This Row],[EJECUTADO]]/Tabla52[[#This Row],[META]]," ")</f>
        <v>1</v>
      </c>
      <c r="G28" s="112">
        <f>(E25+E26+E27+E28)/D29</f>
        <v>1</v>
      </c>
      <c r="H28" s="102"/>
      <c r="I28" s="102"/>
      <c r="J28" s="102"/>
      <c r="K28" s="102"/>
      <c r="L28" s="102"/>
      <c r="M28" s="102"/>
      <c r="N28" s="102"/>
      <c r="O28" s="102"/>
      <c r="P28" s="102"/>
      <c r="Q28" s="103"/>
    </row>
    <row r="29" spans="2:30" ht="62.25" customHeight="1" x14ac:dyDescent="0.25">
      <c r="B29" s="168" t="s">
        <v>634</v>
      </c>
      <c r="C29" s="169" t="s">
        <v>632</v>
      </c>
      <c r="D29" s="170">
        <f>SUBTOTAL(109,D25:D28)</f>
        <v>4</v>
      </c>
      <c r="E29" s="170">
        <f>SUBTOTAL(109,E25:E28)</f>
        <v>4</v>
      </c>
      <c r="F29" s="175">
        <f>IFERROR(Tabla52[[#This Row],[EJECUTADO]]/Tabla52[[#This Row],[META]]," ")</f>
        <v>1</v>
      </c>
      <c r="G29" s="175">
        <f>IFERROR(Tabla52[[#This Row],[EJECUTADO]]/Tabla52[[#This Row],[META]]," ")</f>
        <v>1</v>
      </c>
      <c r="H29" s="102"/>
      <c r="I29" s="172"/>
      <c r="J29" s="172"/>
      <c r="K29" s="172"/>
      <c r="L29" s="172"/>
      <c r="M29" s="172"/>
      <c r="N29" s="172"/>
      <c r="O29" s="172"/>
      <c r="P29" s="172"/>
      <c r="Q29" s="173"/>
      <c r="R29" s="174"/>
      <c r="S29" s="174"/>
      <c r="U29" s="174"/>
      <c r="V29" s="174"/>
      <c r="W29" s="174"/>
      <c r="X29" s="174"/>
      <c r="Y29" s="174"/>
      <c r="Z29" s="174"/>
      <c r="AA29" s="174"/>
      <c r="AB29" s="174"/>
      <c r="AC29" s="174"/>
      <c r="AD29" s="174"/>
    </row>
    <row r="30" spans="2:30" ht="62.25" customHeight="1" x14ac:dyDescent="0.25">
      <c r="B30" s="28" t="s">
        <v>244</v>
      </c>
      <c r="C30" s="96">
        <v>2019</v>
      </c>
      <c r="D30" s="110">
        <v>2</v>
      </c>
      <c r="E30" s="110">
        <v>2</v>
      </c>
      <c r="F30" s="111">
        <f>IFERROR(Tabla52[[#This Row],[EJECUTADO]]/Tabla52[[#This Row],[META]]," ")</f>
        <v>1</v>
      </c>
      <c r="G30" s="112">
        <f>+E30/D$34</f>
        <v>0.25</v>
      </c>
      <c r="H30" s="102"/>
      <c r="I30" s="102"/>
      <c r="J30" s="102"/>
      <c r="K30" s="102"/>
      <c r="L30" s="102"/>
      <c r="M30" s="102"/>
      <c r="N30" s="102"/>
      <c r="O30" s="102"/>
      <c r="P30" s="102"/>
      <c r="Q30" s="103"/>
    </row>
    <row r="31" spans="2:30" ht="62.25" customHeight="1" x14ac:dyDescent="0.25">
      <c r="B31" s="28" t="s">
        <v>244</v>
      </c>
      <c r="C31" s="96">
        <v>2020</v>
      </c>
      <c r="D31" s="110">
        <v>2</v>
      </c>
      <c r="E31" s="110">
        <v>2</v>
      </c>
      <c r="F31" s="111">
        <f>IFERROR(Tabla52[[#This Row],[EJECUTADO]]/Tabla52[[#This Row],[META]]," ")</f>
        <v>1</v>
      </c>
      <c r="G31" s="112">
        <f>(E30+E31)/D34</f>
        <v>0.5</v>
      </c>
      <c r="H31" s="102"/>
      <c r="I31" s="102"/>
      <c r="J31" s="102"/>
      <c r="K31" s="102"/>
      <c r="L31" s="102"/>
      <c r="M31" s="102"/>
      <c r="N31" s="102"/>
      <c r="O31" s="102"/>
      <c r="P31" s="102"/>
      <c r="Q31" s="103"/>
    </row>
    <row r="32" spans="2:30" ht="62.25" customHeight="1" x14ac:dyDescent="0.25">
      <c r="B32" s="28" t="s">
        <v>244</v>
      </c>
      <c r="C32" s="96">
        <v>2021</v>
      </c>
      <c r="D32" s="110">
        <v>2</v>
      </c>
      <c r="E32" s="110">
        <v>2</v>
      </c>
      <c r="F32" s="111">
        <f>IFERROR(Tabla52[[#This Row],[EJECUTADO]]/Tabla52[[#This Row],[META]]," ")</f>
        <v>1</v>
      </c>
      <c r="G32" s="112">
        <f>(E30+E31+E32)/D34</f>
        <v>0.75</v>
      </c>
      <c r="H32" s="102"/>
      <c r="I32" s="102"/>
      <c r="J32" s="102"/>
      <c r="K32" s="102"/>
      <c r="L32" s="102"/>
      <c r="M32" s="102"/>
      <c r="N32" s="102"/>
      <c r="O32" s="102"/>
      <c r="P32" s="102"/>
      <c r="Q32" s="103"/>
    </row>
    <row r="33" spans="2:30" ht="62.25" customHeight="1" x14ac:dyDescent="0.25">
      <c r="B33" s="28" t="s">
        <v>244</v>
      </c>
      <c r="C33" s="96">
        <v>2022</v>
      </c>
      <c r="D33" s="110">
        <v>2</v>
      </c>
      <c r="E33" s="110">
        <v>2</v>
      </c>
      <c r="F33" s="111">
        <f>IFERROR(Tabla52[[#This Row],[EJECUTADO]]/Tabla52[[#This Row],[META]]," ")</f>
        <v>1</v>
      </c>
      <c r="G33" s="112">
        <f>(E30+E31+E32+E33)/D34</f>
        <v>1</v>
      </c>
      <c r="H33" s="102"/>
      <c r="I33" s="102"/>
      <c r="J33" s="102"/>
      <c r="K33" s="102"/>
      <c r="L33" s="102"/>
      <c r="M33" s="102"/>
      <c r="N33" s="102"/>
      <c r="O33" s="102"/>
      <c r="P33" s="102"/>
      <c r="Q33" s="103"/>
    </row>
    <row r="34" spans="2:30" ht="62.25" customHeight="1" x14ac:dyDescent="0.25">
      <c r="B34" s="28" t="s">
        <v>244</v>
      </c>
      <c r="C34" s="97" t="s">
        <v>632</v>
      </c>
      <c r="D34" s="113">
        <f>SUBTOTAL(109,D30:D33)</f>
        <v>8</v>
      </c>
      <c r="E34" s="113">
        <f>SUBTOTAL(109,E30:E33)</f>
        <v>8</v>
      </c>
      <c r="F34" s="114">
        <f>IFERROR(Tabla52[[#This Row],[EJECUTADO]]/Tabla52[[#This Row],[META]]," ")</f>
        <v>1</v>
      </c>
      <c r="G34" s="114">
        <f>IFERROR(Tabla52[[#This Row],[EJECUTADO]]/Tabla52[[#This Row],[META]]," ")</f>
        <v>1</v>
      </c>
      <c r="H34" s="102"/>
      <c r="I34" s="172"/>
      <c r="J34" s="172"/>
      <c r="K34" s="172"/>
      <c r="L34" s="172"/>
      <c r="M34" s="172"/>
      <c r="N34" s="172"/>
      <c r="O34" s="172"/>
      <c r="P34" s="172"/>
      <c r="Q34" s="173"/>
      <c r="R34" s="174"/>
      <c r="S34" s="174"/>
      <c r="U34" s="174"/>
      <c r="V34" s="174"/>
      <c r="W34" s="174"/>
      <c r="X34" s="174"/>
      <c r="Y34" s="174"/>
      <c r="Z34" s="174"/>
      <c r="AA34" s="174"/>
      <c r="AB34" s="174"/>
      <c r="AC34" s="174"/>
      <c r="AD34" s="174"/>
    </row>
  </sheetData>
  <sheetProtection algorithmName="SHA-512" hashValue="kfNE/8seyv/uRAag4/mJDa8XUnEFYE3lp1u4f93mnpsCkvQhM/i4y7ba4kg2lWTo4OI0bFGN/EeaQJ1fDkYXQw==" saltValue="e0RIcD+IeLkOstWpyPbkzQ==" spinCount="100000" sheet="1" objects="1" scenarios="1" autoFilter="0"/>
  <dataConsolidate>
    <dataRefs count="2">
      <dataRef ref="A3:A42" sheet="INDICADORES ESTRATÉGICOS"/>
      <dataRef ref="A3:F42" sheet="INDICADORES ESTRATÉGICOS"/>
    </dataRefs>
  </dataConsolidate>
  <mergeCells count="6">
    <mergeCell ref="B2:AC2"/>
    <mergeCell ref="D3:E3"/>
    <mergeCell ref="G3:H3"/>
    <mergeCell ref="I3:K3"/>
    <mergeCell ref="L3:N3"/>
    <mergeCell ref="O3:Q3"/>
  </mergeCells>
  <pageMargins left="0.7" right="0.7" top="0.75" bottom="0.75" header="0.3" footer="0.3"/>
  <pageSetup orientation="portrait" r:id="rId1"/>
  <ignoredErrors>
    <ignoredError sqref="G5:G11 G12:G21 G22:G30 G31:G34"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4"/>
  <sheetViews>
    <sheetView zoomScale="60" zoomScaleNormal="60" workbookViewId="0">
      <pane ySplit="4" topLeftCell="A5" activePane="bottomLeft" state="frozen"/>
      <selection activeCell="B1" sqref="B1"/>
      <selection pane="bottomLeft"/>
    </sheetView>
  </sheetViews>
  <sheetFormatPr baseColWidth="10" defaultRowHeight="15" x14ac:dyDescent="0.25"/>
  <cols>
    <col min="1" max="1" width="4.140625" style="98" customWidth="1"/>
    <col min="2" max="2" width="52" style="156" customWidth="1"/>
    <col min="3" max="3" width="18.85546875" style="99" customWidth="1"/>
    <col min="4" max="7" width="12.140625" style="98" customWidth="1"/>
    <col min="8" max="8" width="6.5703125" style="98" customWidth="1"/>
    <col min="9" max="10" width="7.140625" style="98" customWidth="1"/>
    <col min="11" max="11" width="8" style="98" customWidth="1"/>
    <col min="12" max="13" width="7.140625" style="98" customWidth="1"/>
    <col min="14" max="14" width="8" style="98" customWidth="1"/>
    <col min="15" max="16" width="7.140625" style="98" customWidth="1"/>
    <col min="17" max="17" width="8" style="98" customWidth="1"/>
    <col min="18" max="18" width="30.5703125" style="98" customWidth="1"/>
    <col min="19" max="19" width="11.42578125" style="98"/>
    <col min="20" max="20" width="5.7109375" style="98" customWidth="1"/>
    <col min="21" max="29" width="11.42578125" style="98"/>
    <col min="30" max="30" width="10" style="98" customWidth="1"/>
    <col min="31" max="16384" width="11.42578125" style="98"/>
  </cols>
  <sheetData>
    <row r="1" spans="2:30" ht="4.5" customHeight="1" x14ac:dyDescent="0.25"/>
    <row r="2" spans="2:30" ht="75.75" customHeight="1" x14ac:dyDescent="0.25">
      <c r="B2" s="635" t="s">
        <v>655</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2:30" ht="4.5" customHeight="1" x14ac:dyDescent="0.25">
      <c r="D3" s="634"/>
      <c r="E3" s="634"/>
      <c r="F3" s="100"/>
      <c r="G3" s="634"/>
      <c r="H3" s="634"/>
      <c r="I3" s="634"/>
      <c r="J3" s="634"/>
      <c r="K3" s="634"/>
      <c r="L3" s="634"/>
      <c r="M3" s="634"/>
      <c r="N3" s="634"/>
      <c r="O3" s="634"/>
      <c r="P3" s="634"/>
      <c r="Q3" s="634"/>
    </row>
    <row r="4" spans="2:30" ht="111" customHeight="1" x14ac:dyDescent="0.25">
      <c r="B4" s="107" t="s">
        <v>624</v>
      </c>
      <c r="C4" s="108" t="s">
        <v>625</v>
      </c>
      <c r="D4" s="109" t="s">
        <v>621</v>
      </c>
      <c r="E4" s="109" t="s">
        <v>622</v>
      </c>
      <c r="F4" s="109" t="s">
        <v>623</v>
      </c>
      <c r="G4" s="165" t="s">
        <v>657</v>
      </c>
      <c r="H4" s="101"/>
      <c r="I4" s="101"/>
      <c r="J4" s="101"/>
      <c r="K4" s="101"/>
      <c r="L4" s="101"/>
      <c r="M4" s="101"/>
      <c r="N4" s="101"/>
      <c r="O4" s="101"/>
      <c r="P4" s="101"/>
      <c r="Q4" s="101"/>
    </row>
    <row r="5" spans="2:30" ht="65.25" customHeight="1" x14ac:dyDescent="0.25">
      <c r="B5" s="28" t="s">
        <v>82</v>
      </c>
      <c r="C5" s="96">
        <v>2020</v>
      </c>
      <c r="D5" s="110">
        <v>800</v>
      </c>
      <c r="E5" s="179">
        <v>2250</v>
      </c>
      <c r="F5" s="111">
        <f>IF(ISBLANK(E5),"",(E5/D5))</f>
        <v>2.8125</v>
      </c>
      <c r="G5" s="111">
        <f>+Tabla5284[[#This Row],[EJECUTADO]]/D9</f>
        <v>0.703125</v>
      </c>
    </row>
    <row r="6" spans="2:30" ht="65.25" customHeight="1" x14ac:dyDescent="0.25">
      <c r="B6" s="28" t="s">
        <v>82</v>
      </c>
      <c r="C6" s="96">
        <v>2021</v>
      </c>
      <c r="D6" s="179">
        <v>800</v>
      </c>
      <c r="E6" s="179">
        <v>2011</v>
      </c>
      <c r="F6" s="111">
        <f t="shared" ref="F6:F14" si="0">IF(ISBLANK(E6),"",(E6/D6))</f>
        <v>2.5137499999999999</v>
      </c>
      <c r="G6" s="111">
        <f>(E5+E6)/D9</f>
        <v>1.3315625</v>
      </c>
      <c r="H6" s="103"/>
      <c r="I6" s="102"/>
      <c r="J6" s="102"/>
      <c r="K6" s="103"/>
      <c r="L6" s="102"/>
      <c r="M6" s="102"/>
      <c r="N6" s="103"/>
      <c r="O6" s="102"/>
      <c r="P6" s="102"/>
      <c r="Q6" s="103"/>
    </row>
    <row r="7" spans="2:30" ht="65.25" customHeight="1" x14ac:dyDescent="0.25">
      <c r="B7" s="28" t="s">
        <v>82</v>
      </c>
      <c r="C7" s="96">
        <v>2022</v>
      </c>
      <c r="D7" s="179">
        <v>800</v>
      </c>
      <c r="E7" s="179">
        <v>1362</v>
      </c>
      <c r="F7" s="111">
        <f t="shared" si="0"/>
        <v>1.7024999999999999</v>
      </c>
      <c r="G7" s="111">
        <f>(E5+E6+E7)/D9</f>
        <v>1.7571874999999999</v>
      </c>
      <c r="H7" s="103"/>
      <c r="I7" s="102"/>
      <c r="J7" s="102"/>
      <c r="K7" s="103"/>
      <c r="L7" s="102"/>
      <c r="M7" s="102"/>
      <c r="N7" s="103"/>
      <c r="O7" s="102"/>
      <c r="P7" s="102"/>
      <c r="Q7" s="103"/>
    </row>
    <row r="8" spans="2:30" ht="65.25" customHeight="1" x14ac:dyDescent="0.25">
      <c r="B8" s="28" t="s">
        <v>82</v>
      </c>
      <c r="C8" s="96">
        <v>2023</v>
      </c>
      <c r="D8" s="179">
        <v>800</v>
      </c>
      <c r="E8" s="179"/>
      <c r="F8" s="111"/>
      <c r="G8" s="111"/>
      <c r="H8" s="103"/>
      <c r="I8" s="102"/>
      <c r="J8" s="102"/>
      <c r="K8" s="103"/>
      <c r="L8" s="102"/>
      <c r="M8" s="102"/>
      <c r="N8" s="103"/>
      <c r="O8" s="102"/>
      <c r="P8" s="102"/>
      <c r="Q8" s="103"/>
    </row>
    <row r="9" spans="2:30" ht="65.25" customHeight="1" x14ac:dyDescent="0.25">
      <c r="B9" s="168" t="s">
        <v>82</v>
      </c>
      <c r="C9" s="169" t="s">
        <v>636</v>
      </c>
      <c r="D9" s="170">
        <f>SUBTOTAL(109,D5:D8)</f>
        <v>3200</v>
      </c>
      <c r="E9" s="180">
        <f>SUBTOTAL(109,E5:E8)</f>
        <v>5623</v>
      </c>
      <c r="F9" s="175">
        <f t="shared" si="0"/>
        <v>1.7571874999999999</v>
      </c>
      <c r="G9" s="175">
        <f>IF(ISBLANK(E9),"",(E9/D9))</f>
        <v>1.7571874999999999</v>
      </c>
      <c r="H9" s="103"/>
      <c r="I9" s="172"/>
      <c r="J9" s="172"/>
      <c r="K9" s="173"/>
      <c r="L9" s="172"/>
      <c r="M9" s="172"/>
      <c r="N9" s="173"/>
      <c r="O9" s="172"/>
      <c r="P9" s="172"/>
      <c r="Q9" s="173"/>
      <c r="R9" s="174"/>
      <c r="S9" s="174"/>
      <c r="U9" s="174"/>
      <c r="V9" s="174"/>
      <c r="W9" s="174"/>
      <c r="X9" s="174"/>
      <c r="Y9" s="174"/>
      <c r="Z9" s="174"/>
      <c r="AA9" s="174"/>
      <c r="AB9" s="174"/>
      <c r="AC9" s="174"/>
      <c r="AD9" s="174"/>
    </row>
    <row r="10" spans="2:30" ht="65.25" customHeight="1" x14ac:dyDescent="0.25">
      <c r="B10" s="28" t="s">
        <v>661</v>
      </c>
      <c r="C10" s="96">
        <v>2020</v>
      </c>
      <c r="D10" s="110">
        <v>20</v>
      </c>
      <c r="E10" s="110">
        <v>37</v>
      </c>
      <c r="F10" s="111">
        <f t="shared" si="0"/>
        <v>1.85</v>
      </c>
      <c r="G10" s="111">
        <f>+E10/D$14</f>
        <v>0.46250000000000002</v>
      </c>
      <c r="H10" s="102"/>
      <c r="I10" s="102"/>
      <c r="J10" s="102"/>
      <c r="K10" s="102"/>
      <c r="L10" s="102"/>
      <c r="M10" s="102"/>
      <c r="N10" s="102"/>
      <c r="O10" s="102"/>
      <c r="P10" s="102"/>
      <c r="Q10" s="103"/>
    </row>
    <row r="11" spans="2:30" ht="65.25" customHeight="1" x14ac:dyDescent="0.25">
      <c r="B11" s="28" t="s">
        <v>661</v>
      </c>
      <c r="C11" s="96">
        <v>2021</v>
      </c>
      <c r="D11" s="110">
        <v>20</v>
      </c>
      <c r="E11" s="110">
        <v>312</v>
      </c>
      <c r="F11" s="111">
        <f t="shared" si="0"/>
        <v>15.6</v>
      </c>
      <c r="G11" s="111">
        <f>(E10+E11)/D14</f>
        <v>4.3624999999999998</v>
      </c>
      <c r="H11" s="102"/>
      <c r="I11" s="102"/>
      <c r="J11" s="102"/>
      <c r="K11" s="102"/>
      <c r="L11" s="102"/>
      <c r="M11" s="102"/>
      <c r="N11" s="102"/>
      <c r="O11" s="102"/>
      <c r="P11" s="102"/>
      <c r="Q11" s="103"/>
    </row>
    <row r="12" spans="2:30" ht="65.25" customHeight="1" x14ac:dyDescent="0.25">
      <c r="B12" s="28" t="s">
        <v>661</v>
      </c>
      <c r="C12" s="96">
        <v>2022</v>
      </c>
      <c r="D12" s="110">
        <v>20</v>
      </c>
      <c r="E12" s="110">
        <v>436</v>
      </c>
      <c r="F12" s="111">
        <f t="shared" si="0"/>
        <v>21.8</v>
      </c>
      <c r="G12" s="111">
        <f>(E10+E11+E12)/D14</f>
        <v>9.8125</v>
      </c>
      <c r="H12" s="102"/>
      <c r="I12" s="102"/>
      <c r="J12" s="102"/>
      <c r="K12" s="102"/>
      <c r="L12" s="102"/>
      <c r="M12" s="102"/>
      <c r="N12" s="102"/>
      <c r="O12" s="102"/>
      <c r="P12" s="102"/>
      <c r="Q12" s="103"/>
    </row>
    <row r="13" spans="2:30" ht="65.25" customHeight="1" x14ac:dyDescent="0.25">
      <c r="B13" s="28" t="s">
        <v>661</v>
      </c>
      <c r="C13" s="96">
        <v>2023</v>
      </c>
      <c r="D13" s="110">
        <v>20</v>
      </c>
      <c r="E13" s="110"/>
      <c r="F13" s="111"/>
      <c r="G13" s="111"/>
      <c r="H13" s="102"/>
      <c r="I13" s="102"/>
      <c r="J13" s="102"/>
      <c r="K13" s="102"/>
      <c r="L13" s="102"/>
      <c r="M13" s="102"/>
      <c r="N13" s="102"/>
      <c r="O13" s="102"/>
      <c r="P13" s="102"/>
      <c r="Q13" s="103"/>
    </row>
    <row r="14" spans="2:30" ht="65.25" customHeight="1" x14ac:dyDescent="0.25">
      <c r="B14" s="168" t="s">
        <v>661</v>
      </c>
      <c r="C14" s="169" t="s">
        <v>636</v>
      </c>
      <c r="D14" s="170">
        <f>SUBTOTAL(109,D10:D13)</f>
        <v>80</v>
      </c>
      <c r="E14" s="180">
        <f>SUBTOTAL(109,E10:E13)</f>
        <v>785</v>
      </c>
      <c r="F14" s="175">
        <f t="shared" si="0"/>
        <v>9.8125</v>
      </c>
      <c r="G14" s="175">
        <f>IF(ISBLANK(E14),"",(E14/D14))</f>
        <v>9.8125</v>
      </c>
      <c r="H14" s="102"/>
      <c r="I14" s="172"/>
      <c r="J14" s="172"/>
      <c r="K14" s="173"/>
      <c r="L14" s="172"/>
      <c r="M14" s="172"/>
      <c r="N14" s="173"/>
      <c r="O14" s="172"/>
      <c r="P14" s="172"/>
      <c r="Q14" s="173"/>
      <c r="R14" s="174"/>
      <c r="S14" s="174"/>
      <c r="U14" s="174"/>
      <c r="V14" s="174"/>
      <c r="W14" s="174"/>
      <c r="X14" s="174"/>
      <c r="Y14" s="174"/>
      <c r="Z14" s="174"/>
      <c r="AA14" s="174"/>
      <c r="AB14" s="174"/>
      <c r="AC14" s="174"/>
      <c r="AD14" s="174"/>
    </row>
    <row r="15" spans="2:30" ht="65.25" customHeight="1" x14ac:dyDescent="0.25">
      <c r="B15" s="28" t="s">
        <v>637</v>
      </c>
      <c r="C15" s="96">
        <v>2020</v>
      </c>
      <c r="D15" s="110">
        <v>1</v>
      </c>
      <c r="E15" s="110">
        <v>1</v>
      </c>
      <c r="F15" s="111">
        <f>IFERROR(Tabla5284[[#This Row],[EJECUTADO]]/Tabla5284[[#This Row],[META]]," ")</f>
        <v>1</v>
      </c>
      <c r="G15" s="112">
        <f>+E15/D$19</f>
        <v>0.25</v>
      </c>
      <c r="H15" s="102"/>
      <c r="I15" s="102"/>
      <c r="J15" s="102"/>
      <c r="K15" s="102"/>
      <c r="L15" s="102"/>
      <c r="M15" s="102"/>
      <c r="N15" s="102"/>
      <c r="O15" s="102"/>
      <c r="P15" s="102"/>
      <c r="Q15" s="103"/>
    </row>
    <row r="16" spans="2:30" ht="65.25" customHeight="1" x14ac:dyDescent="0.25">
      <c r="B16" s="28" t="s">
        <v>637</v>
      </c>
      <c r="C16" s="96">
        <v>2021</v>
      </c>
      <c r="D16" s="110">
        <v>1</v>
      </c>
      <c r="E16" s="110">
        <v>1</v>
      </c>
      <c r="F16" s="111">
        <f>IFERROR(Tabla5284[[#This Row],[EJECUTADO]]/Tabla5284[[#This Row],[META]]," ")</f>
        <v>1</v>
      </c>
      <c r="G16" s="112">
        <f>(E15+E16)/D19</f>
        <v>0.5</v>
      </c>
      <c r="H16" s="102"/>
      <c r="I16" s="102"/>
      <c r="J16" s="102"/>
      <c r="K16" s="102"/>
      <c r="L16" s="102"/>
      <c r="M16" s="102"/>
      <c r="N16" s="102"/>
      <c r="O16" s="102"/>
      <c r="P16" s="102"/>
      <c r="Q16" s="103"/>
    </row>
    <row r="17" spans="2:30" ht="65.25" customHeight="1" x14ac:dyDescent="0.25">
      <c r="B17" s="28" t="s">
        <v>637</v>
      </c>
      <c r="C17" s="96">
        <v>2022</v>
      </c>
      <c r="D17" s="110">
        <v>1</v>
      </c>
      <c r="E17" s="110">
        <v>1</v>
      </c>
      <c r="F17" s="111">
        <f>IFERROR(Tabla5284[[#This Row],[EJECUTADO]]/Tabla5284[[#This Row],[META]]," ")</f>
        <v>1</v>
      </c>
      <c r="G17" s="112">
        <f>(E15+E16+E17)/D19</f>
        <v>0.75</v>
      </c>
      <c r="H17" s="102"/>
      <c r="I17" s="102"/>
      <c r="J17" s="102"/>
      <c r="K17" s="102"/>
      <c r="L17" s="102"/>
      <c r="M17" s="102"/>
      <c r="N17" s="102"/>
      <c r="O17" s="102"/>
      <c r="P17" s="102"/>
      <c r="Q17" s="103"/>
    </row>
    <row r="18" spans="2:30" ht="65.25" customHeight="1" x14ac:dyDescent="0.25">
      <c r="B18" s="28" t="s">
        <v>637</v>
      </c>
      <c r="C18" s="96">
        <v>2023</v>
      </c>
      <c r="D18" s="110">
        <v>1</v>
      </c>
      <c r="E18" s="110"/>
      <c r="F18" s="111"/>
      <c r="G18" s="112"/>
      <c r="H18" s="102"/>
      <c r="I18" s="102"/>
      <c r="J18" s="102"/>
      <c r="K18" s="102"/>
      <c r="L18" s="102"/>
      <c r="M18" s="102"/>
      <c r="N18" s="102"/>
      <c r="O18" s="102"/>
      <c r="P18" s="102"/>
      <c r="Q18" s="103"/>
    </row>
    <row r="19" spans="2:30" ht="65.25" customHeight="1" x14ac:dyDescent="0.25">
      <c r="B19" s="168" t="s">
        <v>637</v>
      </c>
      <c r="C19" s="169" t="s">
        <v>636</v>
      </c>
      <c r="D19" s="170">
        <f>SUBTOTAL(109,D15:D18)</f>
        <v>4</v>
      </c>
      <c r="E19" s="170">
        <f>SUBTOTAL(109,E15:E18)</f>
        <v>3</v>
      </c>
      <c r="F19" s="175">
        <f>IFERROR(Tabla5284[[#This Row],[EJECUTADO]]/Tabla5284[[#This Row],[META]]," ")</f>
        <v>0.75</v>
      </c>
      <c r="G19" s="175">
        <f>IFERROR(Tabla5284[[#This Row],[EJECUTADO]]/Tabla5284[[#This Row],[META]]," ")</f>
        <v>0.75</v>
      </c>
      <c r="H19" s="102"/>
      <c r="I19" s="172"/>
      <c r="J19" s="172"/>
      <c r="K19" s="173"/>
      <c r="L19" s="172"/>
      <c r="M19" s="172"/>
      <c r="N19" s="173"/>
      <c r="O19" s="172"/>
      <c r="P19" s="172"/>
      <c r="Q19" s="173"/>
      <c r="R19" s="174"/>
      <c r="S19" s="174"/>
      <c r="U19" s="174"/>
      <c r="V19" s="174"/>
      <c r="W19" s="174"/>
      <c r="X19" s="174"/>
      <c r="Y19" s="174"/>
      <c r="Z19" s="174"/>
      <c r="AA19" s="174"/>
      <c r="AB19" s="174"/>
      <c r="AC19" s="174"/>
      <c r="AD19" s="174"/>
    </row>
    <row r="20" spans="2:30" ht="65.25" customHeight="1" x14ac:dyDescent="0.25">
      <c r="B20" s="28" t="s">
        <v>638</v>
      </c>
      <c r="C20" s="96">
        <v>2020</v>
      </c>
      <c r="D20" s="179">
        <v>20000</v>
      </c>
      <c r="E20" s="179">
        <v>28418</v>
      </c>
      <c r="F20" s="111">
        <f>IFERROR(Tabla5284[[#This Row],[EJECUTADO]]/Tabla5284[[#This Row],[META]]," ")</f>
        <v>1.4209000000000001</v>
      </c>
      <c r="G20" s="111">
        <f>+E20/D$24</f>
        <v>0.35522500000000001</v>
      </c>
      <c r="H20" s="102"/>
      <c r="I20" s="102"/>
      <c r="J20" s="102"/>
      <c r="K20" s="102"/>
      <c r="L20" s="102"/>
      <c r="M20" s="102"/>
      <c r="N20" s="102"/>
      <c r="O20" s="102"/>
      <c r="P20" s="102"/>
      <c r="Q20" s="103"/>
    </row>
    <row r="21" spans="2:30" ht="65.25" customHeight="1" x14ac:dyDescent="0.25">
      <c r="B21" s="28" t="s">
        <v>638</v>
      </c>
      <c r="C21" s="96">
        <v>2021</v>
      </c>
      <c r="D21" s="179">
        <v>20000</v>
      </c>
      <c r="E21" s="179">
        <v>25912</v>
      </c>
      <c r="F21" s="111">
        <f>IFERROR(Tabla5284[[#This Row],[EJECUTADO]]/Tabla5284[[#This Row],[META]]," ")</f>
        <v>1.2956000000000001</v>
      </c>
      <c r="G21" s="111">
        <f>(E20+E21)/D24</f>
        <v>0.67912499999999998</v>
      </c>
      <c r="H21" s="102"/>
      <c r="I21" s="102"/>
      <c r="J21" s="102"/>
      <c r="K21" s="102"/>
      <c r="L21" s="102"/>
      <c r="M21" s="102"/>
      <c r="N21" s="102"/>
      <c r="O21" s="102"/>
      <c r="P21" s="102"/>
      <c r="Q21" s="103"/>
    </row>
    <row r="22" spans="2:30" ht="65.25" customHeight="1" x14ac:dyDescent="0.25">
      <c r="B22" s="28" t="s">
        <v>638</v>
      </c>
      <c r="C22" s="96">
        <v>2022</v>
      </c>
      <c r="D22" s="179">
        <v>20000</v>
      </c>
      <c r="E22" s="179">
        <v>24567</v>
      </c>
      <c r="F22" s="111">
        <f>IFERROR(Tabla5284[[#This Row],[EJECUTADO]]/Tabla5284[[#This Row],[META]]," ")</f>
        <v>1.2283500000000001</v>
      </c>
      <c r="G22" s="111">
        <f>(E20+E21+E22)/D24</f>
        <v>0.98621250000000005</v>
      </c>
      <c r="H22" s="102"/>
      <c r="I22" s="102"/>
      <c r="J22" s="102"/>
      <c r="K22" s="102"/>
      <c r="L22" s="102"/>
      <c r="M22" s="102"/>
      <c r="N22" s="102"/>
      <c r="O22" s="102"/>
      <c r="P22" s="102"/>
      <c r="Q22" s="103"/>
    </row>
    <row r="23" spans="2:30" ht="65.25" customHeight="1" x14ac:dyDescent="0.25">
      <c r="B23" s="28" t="s">
        <v>638</v>
      </c>
      <c r="C23" s="96">
        <v>2023</v>
      </c>
      <c r="D23" s="179">
        <v>20000</v>
      </c>
      <c r="E23" s="179"/>
      <c r="F23" s="111"/>
      <c r="G23" s="111"/>
      <c r="H23" s="102"/>
      <c r="I23" s="102"/>
      <c r="J23" s="102"/>
      <c r="K23" s="102"/>
      <c r="L23" s="102"/>
      <c r="M23" s="102"/>
      <c r="N23" s="102"/>
      <c r="O23" s="102"/>
      <c r="P23" s="102"/>
      <c r="Q23" s="103"/>
    </row>
    <row r="24" spans="2:30" ht="65.25" customHeight="1" x14ac:dyDescent="0.25">
      <c r="B24" s="168" t="s">
        <v>638</v>
      </c>
      <c r="C24" s="169" t="s">
        <v>636</v>
      </c>
      <c r="D24" s="180">
        <f>SUBTOTAL(109,D20:D23)</f>
        <v>80000</v>
      </c>
      <c r="E24" s="180">
        <f>SUBTOTAL(109,E20:E23)</f>
        <v>78897</v>
      </c>
      <c r="F24" s="175">
        <f>IFERROR(Tabla5284[[#This Row],[EJECUTADO]]/Tabla5284[[#This Row],[META]]," ")</f>
        <v>0.98621250000000005</v>
      </c>
      <c r="G24" s="175">
        <f>IFERROR(Tabla5284[[#This Row],[EJECUTADO]]/Tabla5284[[#This Row],[META]]," ")</f>
        <v>0.98621250000000005</v>
      </c>
      <c r="H24" s="102"/>
      <c r="I24" s="172"/>
      <c r="J24" s="172"/>
      <c r="K24" s="173"/>
      <c r="L24" s="172"/>
      <c r="M24" s="172"/>
      <c r="N24" s="173"/>
      <c r="O24" s="172"/>
      <c r="P24" s="172"/>
      <c r="Q24" s="173"/>
      <c r="R24" s="174"/>
      <c r="S24" s="174"/>
      <c r="U24" s="174"/>
      <c r="V24" s="174"/>
      <c r="W24" s="174"/>
      <c r="X24" s="174"/>
      <c r="Y24" s="174"/>
      <c r="Z24" s="174"/>
      <c r="AA24" s="174"/>
      <c r="AB24" s="174"/>
      <c r="AC24" s="174"/>
      <c r="AD24" s="174"/>
    </row>
    <row r="25" spans="2:30" ht="65.25" customHeight="1" x14ac:dyDescent="0.25">
      <c r="B25" s="28" t="s">
        <v>639</v>
      </c>
      <c r="C25" s="96">
        <v>2020</v>
      </c>
      <c r="D25" s="110">
        <v>2</v>
      </c>
      <c r="E25" s="110">
        <v>2</v>
      </c>
      <c r="F25" s="111">
        <f>IFERROR(Tabla5284[[#This Row],[EJECUTADO]]/Tabla5284[[#This Row],[META]]," ")</f>
        <v>1</v>
      </c>
      <c r="G25" s="111">
        <f>+E25/D$29</f>
        <v>0.25</v>
      </c>
      <c r="H25" s="102"/>
      <c r="I25" s="102"/>
      <c r="J25" s="102"/>
      <c r="K25" s="102"/>
      <c r="L25" s="102"/>
      <c r="M25" s="102"/>
      <c r="N25" s="102"/>
      <c r="O25" s="102"/>
      <c r="P25" s="102"/>
      <c r="Q25" s="103"/>
    </row>
    <row r="26" spans="2:30" ht="65.25" customHeight="1" x14ac:dyDescent="0.25">
      <c r="B26" s="28" t="s">
        <v>639</v>
      </c>
      <c r="C26" s="96">
        <v>2021</v>
      </c>
      <c r="D26" s="110">
        <v>2</v>
      </c>
      <c r="E26" s="110">
        <v>2</v>
      </c>
      <c r="F26" s="111">
        <f>IFERROR(Tabla5284[[#This Row],[EJECUTADO]]/Tabla5284[[#This Row],[META]]," ")</f>
        <v>1</v>
      </c>
      <c r="G26" s="111">
        <f>(E25+E26)/D29</f>
        <v>0.5</v>
      </c>
      <c r="H26" s="102"/>
      <c r="I26" s="102"/>
      <c r="J26" s="102"/>
      <c r="K26" s="102"/>
      <c r="L26" s="102"/>
      <c r="M26" s="102"/>
      <c r="N26" s="102"/>
      <c r="O26" s="102"/>
      <c r="P26" s="102"/>
      <c r="Q26" s="103"/>
    </row>
    <row r="27" spans="2:30" ht="65.25" customHeight="1" x14ac:dyDescent="0.25">
      <c r="B27" s="28" t="s">
        <v>639</v>
      </c>
      <c r="C27" s="96">
        <v>2022</v>
      </c>
      <c r="D27" s="110">
        <v>2</v>
      </c>
      <c r="E27" s="110">
        <v>2</v>
      </c>
      <c r="F27" s="111">
        <f>IFERROR(Tabla5284[[#This Row],[EJECUTADO]]/Tabla5284[[#This Row],[META]]," ")</f>
        <v>1</v>
      </c>
      <c r="G27" s="111">
        <f>(E25+E26+E27)/D29</f>
        <v>0.75</v>
      </c>
      <c r="H27" s="102"/>
      <c r="I27" s="102"/>
      <c r="J27" s="102"/>
      <c r="K27" s="102"/>
      <c r="L27" s="102"/>
      <c r="M27" s="102"/>
      <c r="N27" s="102"/>
      <c r="O27" s="102"/>
      <c r="P27" s="102"/>
      <c r="Q27" s="103"/>
    </row>
    <row r="28" spans="2:30" ht="65.25" customHeight="1" x14ac:dyDescent="0.25">
      <c r="B28" s="28" t="s">
        <v>639</v>
      </c>
      <c r="C28" s="96">
        <v>2023</v>
      </c>
      <c r="D28" s="110">
        <v>2</v>
      </c>
      <c r="E28" s="110"/>
      <c r="F28" s="111"/>
      <c r="G28" s="111"/>
      <c r="H28" s="102"/>
      <c r="I28" s="102"/>
      <c r="J28" s="102"/>
      <c r="K28" s="102"/>
      <c r="L28" s="102"/>
      <c r="M28" s="102"/>
      <c r="N28" s="102"/>
      <c r="O28" s="102"/>
      <c r="P28" s="102"/>
      <c r="Q28" s="103"/>
    </row>
    <row r="29" spans="2:30" ht="65.25" customHeight="1" x14ac:dyDescent="0.25">
      <c r="B29" s="168" t="s">
        <v>639</v>
      </c>
      <c r="C29" s="169" t="s">
        <v>636</v>
      </c>
      <c r="D29" s="170">
        <f>SUBTOTAL(109,D25:D28)</f>
        <v>8</v>
      </c>
      <c r="E29" s="170">
        <f>SUBTOTAL(109,E25:E28)</f>
        <v>6</v>
      </c>
      <c r="F29" s="175">
        <f>IFERROR(Tabla5284[[#This Row],[EJECUTADO]]/Tabla5284[[#This Row],[META]]," ")</f>
        <v>0.75</v>
      </c>
      <c r="G29" s="175">
        <f>IFERROR(Tabla5284[[#This Row],[EJECUTADO]]/Tabla5284[[#This Row],[META]]," ")</f>
        <v>0.75</v>
      </c>
      <c r="H29" s="102"/>
      <c r="I29" s="172"/>
      <c r="J29" s="172"/>
      <c r="K29" s="173"/>
      <c r="L29" s="172"/>
      <c r="M29" s="172"/>
      <c r="N29" s="173"/>
      <c r="O29" s="172"/>
      <c r="P29" s="172"/>
      <c r="Q29" s="173"/>
      <c r="R29" s="174"/>
      <c r="S29" s="174"/>
      <c r="U29" s="174"/>
      <c r="V29" s="174"/>
      <c r="W29" s="174"/>
      <c r="X29" s="174"/>
      <c r="Y29" s="174"/>
      <c r="Z29" s="174"/>
      <c r="AA29" s="174"/>
      <c r="AB29" s="174"/>
      <c r="AC29" s="174"/>
      <c r="AD29" s="174"/>
    </row>
    <row r="30" spans="2:30" ht="65.25" customHeight="1" x14ac:dyDescent="0.25">
      <c r="B30" s="28"/>
      <c r="C30" s="96"/>
      <c r="D30" s="110"/>
      <c r="E30" s="110"/>
      <c r="F30" s="111"/>
      <c r="G30" s="112"/>
      <c r="H30" s="102"/>
      <c r="I30" s="102"/>
      <c r="J30" s="102"/>
      <c r="K30" s="102"/>
      <c r="L30" s="102"/>
      <c r="M30" s="102"/>
      <c r="N30" s="102"/>
      <c r="O30" s="102"/>
      <c r="P30" s="102"/>
      <c r="Q30" s="103"/>
    </row>
    <row r="31" spans="2:30" ht="65.25" customHeight="1" x14ac:dyDescent="0.25">
      <c r="B31" s="28"/>
      <c r="C31" s="96"/>
      <c r="D31" s="110"/>
      <c r="E31" s="110"/>
      <c r="F31" s="111"/>
      <c r="G31" s="112"/>
      <c r="H31" s="102"/>
      <c r="I31" s="102"/>
      <c r="J31" s="102"/>
      <c r="K31" s="102"/>
      <c r="L31" s="102"/>
      <c r="M31" s="102"/>
      <c r="N31" s="102"/>
      <c r="O31" s="102"/>
      <c r="P31" s="102"/>
      <c r="Q31" s="103"/>
    </row>
    <row r="32" spans="2:30" ht="65.25" customHeight="1" x14ac:dyDescent="0.25">
      <c r="B32" s="28"/>
      <c r="C32" s="96"/>
      <c r="D32" s="110"/>
      <c r="E32" s="110"/>
      <c r="F32" s="111"/>
      <c r="G32" s="112"/>
      <c r="H32" s="102"/>
      <c r="I32" s="102"/>
      <c r="J32" s="102"/>
      <c r="K32" s="102"/>
      <c r="L32" s="102"/>
      <c r="M32" s="102"/>
      <c r="N32" s="102"/>
      <c r="O32" s="102"/>
      <c r="P32" s="102"/>
      <c r="Q32" s="103"/>
    </row>
    <row r="33" spans="2:17" ht="65.25" customHeight="1" x14ac:dyDescent="0.25">
      <c r="B33" s="28"/>
      <c r="C33" s="96"/>
      <c r="D33" s="110"/>
      <c r="E33" s="110"/>
      <c r="F33" s="111"/>
      <c r="G33" s="112"/>
      <c r="H33" s="102"/>
      <c r="I33" s="102"/>
      <c r="J33" s="102"/>
      <c r="K33" s="102"/>
      <c r="L33" s="102"/>
      <c r="M33" s="102"/>
      <c r="N33" s="102"/>
      <c r="O33" s="102"/>
      <c r="P33" s="102"/>
      <c r="Q33" s="103"/>
    </row>
    <row r="34" spans="2:17" ht="65.25" customHeight="1" x14ac:dyDescent="0.25">
      <c r="B34" s="28"/>
      <c r="C34" s="97"/>
      <c r="D34" s="113"/>
      <c r="E34" s="113"/>
      <c r="F34" s="114"/>
      <c r="G34" s="114"/>
      <c r="H34" s="102"/>
      <c r="I34" s="102"/>
      <c r="J34" s="102"/>
      <c r="K34" s="102"/>
      <c r="L34" s="102"/>
      <c r="M34" s="102"/>
      <c r="N34" s="102"/>
      <c r="O34" s="102"/>
      <c r="P34" s="102"/>
      <c r="Q34" s="103"/>
    </row>
  </sheetData>
  <sheetProtection algorithmName="SHA-512" hashValue="O68NM2rHXegViYLrqnUeNexjb2LBiOKKlQqyTJixRtpp3K0EHZ806fz1mdOHTPNdlsbDr299PoeEFRtH8n1mIA==" saltValue="jeJ+5qK+w9XdLWc1PZFxVg==" spinCount="100000" sheet="1" objects="1" scenarios="1" autoFilter="0"/>
  <dataConsolidate>
    <dataRefs count="2">
      <dataRef ref="A3:A42" sheet="INDICADORES ESTRATÉGICOS" r:id="rId1"/>
      <dataRef ref="A3:F42" sheet="INDICADORES ESTRATÉGICOS" r:id="rId2"/>
    </dataRefs>
  </dataConsolidate>
  <mergeCells count="6">
    <mergeCell ref="B2:AC2"/>
    <mergeCell ref="D3:E3"/>
    <mergeCell ref="G3:H3"/>
    <mergeCell ref="I3:K3"/>
    <mergeCell ref="L3:N3"/>
    <mergeCell ref="O3:Q3"/>
  </mergeCells>
  <pageMargins left="0.7" right="0.7" top="0.75" bottom="0.75" header="0.3" footer="0.3"/>
  <pageSetup orientation="portrait" r:id="rId3"/>
  <ignoredErrors>
    <ignoredError sqref="G14:G17 F6:F7 F9:G9 F10:G10 F11:F12 F14 G19:G22 G24:G27 G29:G34" calculatedColumn="1"/>
  </ignoredErrors>
  <drawing r:id="rId4"/>
  <tableParts count="1">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4"/>
  <sheetViews>
    <sheetView zoomScale="60" zoomScaleNormal="60" workbookViewId="0">
      <pane xSplit="1" ySplit="4" topLeftCell="B5" activePane="bottomRight" state="frozen"/>
      <selection pane="topRight" activeCell="B1" sqref="B1"/>
      <selection pane="bottomLeft" activeCell="A4" sqref="A4"/>
      <selection pane="bottomRight"/>
    </sheetView>
  </sheetViews>
  <sheetFormatPr baseColWidth="10" defaultRowHeight="15" x14ac:dyDescent="0.25"/>
  <cols>
    <col min="1" max="1" width="4.28515625" style="98" customWidth="1"/>
    <col min="2" max="2" width="86.140625" style="156" customWidth="1"/>
    <col min="3" max="3" width="18.85546875" style="99" customWidth="1"/>
    <col min="4" max="7" width="10.7109375" style="98" customWidth="1"/>
    <col min="8" max="8" width="7.28515625" style="98" customWidth="1"/>
    <col min="9" max="10" width="7.140625" style="98" customWidth="1"/>
    <col min="11" max="11" width="8" style="98" customWidth="1"/>
    <col min="12" max="13" width="7.140625" style="98" customWidth="1"/>
    <col min="14" max="14" width="8" style="98" customWidth="1"/>
    <col min="15" max="16" width="7.140625" style="98" customWidth="1"/>
    <col min="17" max="17" width="8" style="98" customWidth="1"/>
    <col min="18" max="18" width="30.5703125" style="98" customWidth="1"/>
    <col min="19" max="19" width="11" style="98" customWidth="1"/>
    <col min="20" max="20" width="4.5703125" style="98" customWidth="1"/>
    <col min="21" max="29" width="11.42578125" style="98"/>
    <col min="30" max="30" width="10" style="98" customWidth="1"/>
    <col min="31" max="16384" width="11.42578125" style="98"/>
  </cols>
  <sheetData>
    <row r="1" spans="2:30" ht="5.25" customHeight="1" x14ac:dyDescent="0.25"/>
    <row r="2" spans="2:30" ht="75.75" customHeight="1" x14ac:dyDescent="0.25">
      <c r="B2" s="635" t="s">
        <v>656</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2:30" ht="5.25" customHeight="1" x14ac:dyDescent="0.25">
      <c r="D3" s="634"/>
      <c r="E3" s="634"/>
      <c r="F3" s="100"/>
      <c r="G3" s="634"/>
      <c r="H3" s="634"/>
      <c r="I3" s="634"/>
      <c r="J3" s="634"/>
      <c r="K3" s="634"/>
      <c r="L3" s="634"/>
      <c r="M3" s="634"/>
      <c r="N3" s="634"/>
      <c r="O3" s="634"/>
      <c r="P3" s="634"/>
      <c r="Q3" s="634"/>
    </row>
    <row r="4" spans="2:30" ht="111" customHeight="1" x14ac:dyDescent="0.25">
      <c r="B4" s="107" t="s">
        <v>624</v>
      </c>
      <c r="C4" s="165" t="s">
        <v>625</v>
      </c>
      <c r="D4" s="166" t="s">
        <v>621</v>
      </c>
      <c r="E4" s="166" t="s">
        <v>622</v>
      </c>
      <c r="F4" s="166" t="s">
        <v>623</v>
      </c>
      <c r="G4" s="165" t="s">
        <v>657</v>
      </c>
      <c r="H4" s="101"/>
      <c r="I4" s="101"/>
      <c r="J4" s="101"/>
      <c r="K4" s="101"/>
      <c r="L4" s="101"/>
      <c r="M4" s="101"/>
      <c r="N4" s="101"/>
      <c r="O4" s="101"/>
      <c r="P4" s="101"/>
      <c r="Q4" s="101"/>
    </row>
    <row r="5" spans="2:30" ht="62.25" customHeight="1" x14ac:dyDescent="0.25">
      <c r="B5" s="28" t="s">
        <v>128</v>
      </c>
      <c r="C5" s="96">
        <v>2019</v>
      </c>
      <c r="D5" s="110">
        <v>0.25</v>
      </c>
      <c r="E5" s="110">
        <v>0.25</v>
      </c>
      <c r="F5" s="111">
        <f>IFERROR(Tabla5289[[#This Row],[EJECUTADO]]/Tabla5289[[#This Row],[META]]," ")</f>
        <v>1</v>
      </c>
      <c r="G5" s="112">
        <f>+E5/D$9</f>
        <v>0.25</v>
      </c>
    </row>
    <row r="6" spans="2:30" ht="62.25" customHeight="1" x14ac:dyDescent="0.25">
      <c r="B6" s="28" t="s">
        <v>128</v>
      </c>
      <c r="C6" s="96">
        <v>2020</v>
      </c>
      <c r="D6" s="110">
        <v>0.25</v>
      </c>
      <c r="E6" s="110">
        <v>0.25</v>
      </c>
      <c r="F6" s="111">
        <f>IFERROR(Tabla5289[[#This Row],[EJECUTADO]]/Tabla5289[[#This Row],[META]]," ")</f>
        <v>1</v>
      </c>
      <c r="G6" s="112">
        <f>(E5+E6)/D9</f>
        <v>0.5</v>
      </c>
      <c r="H6" s="103"/>
      <c r="I6" s="102"/>
      <c r="J6" s="102"/>
      <c r="K6" s="103"/>
      <c r="L6" s="102"/>
      <c r="M6" s="102"/>
      <c r="N6" s="103"/>
      <c r="O6" s="102"/>
      <c r="P6" s="102"/>
      <c r="Q6" s="103"/>
    </row>
    <row r="7" spans="2:30" ht="62.25" customHeight="1" x14ac:dyDescent="0.25">
      <c r="B7" s="28" t="s">
        <v>128</v>
      </c>
      <c r="C7" s="96">
        <v>2021</v>
      </c>
      <c r="D7" s="110">
        <v>0.25</v>
      </c>
      <c r="E7" s="110">
        <v>0.25</v>
      </c>
      <c r="F7" s="111">
        <f>IFERROR(Tabla5289[[#This Row],[EJECUTADO]]/Tabla5289[[#This Row],[META]]," ")</f>
        <v>1</v>
      </c>
      <c r="G7" s="112">
        <f>(E5+E6+E7)/D9</f>
        <v>0.75</v>
      </c>
      <c r="H7" s="103"/>
      <c r="I7" s="102"/>
      <c r="J7" s="102"/>
      <c r="K7" s="103"/>
      <c r="L7" s="102"/>
      <c r="M7" s="102"/>
      <c r="N7" s="103"/>
      <c r="O7" s="102"/>
      <c r="P7" s="102"/>
      <c r="Q7" s="103"/>
    </row>
    <row r="8" spans="2:30" ht="62.25" customHeight="1" x14ac:dyDescent="0.25">
      <c r="B8" s="28" t="s">
        <v>128</v>
      </c>
      <c r="C8" s="96">
        <v>2022</v>
      </c>
      <c r="D8" s="110">
        <v>0.25</v>
      </c>
      <c r="E8" s="110">
        <v>0.25</v>
      </c>
      <c r="F8" s="111">
        <f>IFERROR(Tabla5289[[#This Row],[EJECUTADO]]/Tabla5289[[#This Row],[META]]," ")</f>
        <v>1</v>
      </c>
      <c r="G8" s="112">
        <f>(E5+E6+E7+E8)/D9</f>
        <v>1</v>
      </c>
      <c r="H8" s="103"/>
      <c r="I8" s="102"/>
      <c r="J8" s="102"/>
      <c r="K8" s="103"/>
      <c r="L8" s="102"/>
      <c r="M8" s="102"/>
      <c r="N8" s="103"/>
      <c r="O8" s="102"/>
      <c r="P8" s="102"/>
      <c r="Q8" s="103"/>
    </row>
    <row r="9" spans="2:30" ht="62.25" customHeight="1" x14ac:dyDescent="0.25">
      <c r="B9" s="168" t="s">
        <v>128</v>
      </c>
      <c r="C9" s="169" t="s">
        <v>632</v>
      </c>
      <c r="D9" s="170">
        <f>SUBTOTAL(109,D5:D8)</f>
        <v>1</v>
      </c>
      <c r="E9" s="170">
        <f>SUBTOTAL(109,E5:E8)</f>
        <v>1</v>
      </c>
      <c r="F9" s="171">
        <f>IFERROR(Tabla5289[[#This Row],[EJECUTADO]]/Tabla5289[[#This Row],[META]]," ")</f>
        <v>1</v>
      </c>
      <c r="G9" s="171">
        <f>+Tabla5289[[#This Row],[EJECUTADO]]/Tabla5289[[#This Row],[META]]</f>
        <v>1</v>
      </c>
      <c r="H9" s="103"/>
      <c r="I9" s="172"/>
      <c r="J9" s="172"/>
      <c r="K9" s="173"/>
      <c r="L9" s="172"/>
      <c r="M9" s="172"/>
      <c r="N9" s="173"/>
      <c r="O9" s="172"/>
      <c r="P9" s="172"/>
      <c r="Q9" s="173"/>
      <c r="R9" s="174"/>
      <c r="S9" s="174"/>
      <c r="U9" s="174"/>
      <c r="V9" s="174"/>
      <c r="W9" s="174"/>
      <c r="X9" s="174"/>
      <c r="Y9" s="174"/>
      <c r="Z9" s="174"/>
      <c r="AA9" s="174"/>
      <c r="AB9" s="174"/>
      <c r="AC9" s="174"/>
      <c r="AD9" s="174"/>
    </row>
    <row r="10" spans="2:30" ht="62.25" customHeight="1" x14ac:dyDescent="0.25">
      <c r="B10" s="28" t="s">
        <v>640</v>
      </c>
      <c r="C10" s="96">
        <v>2019</v>
      </c>
      <c r="D10" s="110">
        <v>25</v>
      </c>
      <c r="E10" s="110">
        <v>25</v>
      </c>
      <c r="F10" s="111">
        <f>IFERROR(Tabla5289[[#This Row],[EJECUTADO]]/Tabla5289[[#This Row],[META]]," ")</f>
        <v>1</v>
      </c>
      <c r="G10" s="112">
        <f>+E10/D$14</f>
        <v>0.25</v>
      </c>
      <c r="H10" s="102"/>
      <c r="I10" s="102"/>
      <c r="J10" s="102"/>
      <c r="K10" s="102"/>
      <c r="L10" s="102"/>
      <c r="M10" s="102"/>
      <c r="N10" s="102"/>
      <c r="O10" s="102"/>
      <c r="P10" s="102"/>
      <c r="Q10" s="103"/>
    </row>
    <row r="11" spans="2:30" ht="62.25" customHeight="1" x14ac:dyDescent="0.25">
      <c r="B11" s="28" t="s">
        <v>640</v>
      </c>
      <c r="C11" s="96">
        <v>2020</v>
      </c>
      <c r="D11" s="110">
        <v>25</v>
      </c>
      <c r="E11" s="110">
        <v>25</v>
      </c>
      <c r="F11" s="111">
        <f>IFERROR(Tabla5289[[#This Row],[EJECUTADO]]/Tabla5289[[#This Row],[META]]," ")</f>
        <v>1</v>
      </c>
      <c r="G11" s="112">
        <f>(E10+E11)/D$14</f>
        <v>0.5</v>
      </c>
      <c r="H11" s="102"/>
      <c r="I11" s="102"/>
      <c r="J11" s="102"/>
      <c r="K11" s="102"/>
      <c r="L11" s="102"/>
      <c r="M11" s="102"/>
      <c r="N11" s="102"/>
      <c r="O11" s="102"/>
      <c r="P11" s="102"/>
      <c r="Q11" s="103"/>
    </row>
    <row r="12" spans="2:30" ht="62.25" customHeight="1" x14ac:dyDescent="0.25">
      <c r="B12" s="28" t="s">
        <v>640</v>
      </c>
      <c r="C12" s="96">
        <v>2021</v>
      </c>
      <c r="D12" s="110">
        <v>25</v>
      </c>
      <c r="E12" s="110">
        <v>25</v>
      </c>
      <c r="F12" s="111">
        <f>IFERROR(Tabla5289[[#This Row],[EJECUTADO]]/Tabla5289[[#This Row],[META]]," ")</f>
        <v>1</v>
      </c>
      <c r="G12" s="112">
        <f>(E10+E11+E12)/D$14</f>
        <v>0.75</v>
      </c>
      <c r="H12" s="102"/>
      <c r="I12" s="102"/>
      <c r="J12" s="102"/>
      <c r="K12" s="102"/>
      <c r="L12" s="102"/>
      <c r="M12" s="102"/>
      <c r="N12" s="102"/>
      <c r="O12" s="102"/>
      <c r="P12" s="102"/>
      <c r="Q12" s="103"/>
    </row>
    <row r="13" spans="2:30" ht="62.25" customHeight="1" x14ac:dyDescent="0.25">
      <c r="B13" s="28" t="s">
        <v>640</v>
      </c>
      <c r="C13" s="96">
        <v>2022</v>
      </c>
      <c r="D13" s="110">
        <v>25</v>
      </c>
      <c r="E13" s="110">
        <v>25</v>
      </c>
      <c r="F13" s="111">
        <f>IFERROR(Tabla5289[[#This Row],[EJECUTADO]]/Tabla5289[[#This Row],[META]]," ")</f>
        <v>1</v>
      </c>
      <c r="G13" s="112">
        <f>(E10+E11+E12+E13)/D$14</f>
        <v>1</v>
      </c>
      <c r="H13" s="102"/>
      <c r="I13" s="102"/>
      <c r="J13" s="102"/>
      <c r="K13" s="102"/>
      <c r="L13" s="102"/>
      <c r="M13" s="102"/>
      <c r="N13" s="102"/>
      <c r="O13" s="102"/>
      <c r="P13" s="102"/>
      <c r="Q13" s="103"/>
    </row>
    <row r="14" spans="2:30" ht="62.25" customHeight="1" x14ac:dyDescent="0.25">
      <c r="B14" s="168" t="s">
        <v>640</v>
      </c>
      <c r="C14" s="169" t="s">
        <v>632</v>
      </c>
      <c r="D14" s="170">
        <f>SUBTOTAL(109,D10:D13)</f>
        <v>100</v>
      </c>
      <c r="E14" s="170">
        <f>SUBTOTAL(109,E10:E13)</f>
        <v>100</v>
      </c>
      <c r="F14" s="175">
        <f>IFERROR(Tabla5289[[#This Row],[EJECUTADO]]/Tabla5289[[#This Row],[META]]," ")</f>
        <v>1</v>
      </c>
      <c r="G14" s="175">
        <f>IFERROR(Tabla5289[[#This Row],[EJECUTADO]]/Tabla5289[[#This Row],[META]]," ")</f>
        <v>1</v>
      </c>
      <c r="H14" s="102"/>
      <c r="I14" s="172"/>
      <c r="J14" s="172"/>
      <c r="K14" s="172"/>
      <c r="L14" s="172"/>
      <c r="M14" s="172"/>
      <c r="N14" s="172"/>
      <c r="O14" s="172"/>
      <c r="P14" s="172"/>
      <c r="Q14" s="173"/>
      <c r="R14" s="174"/>
      <c r="S14" s="174"/>
      <c r="U14" s="174"/>
      <c r="V14" s="174"/>
      <c r="W14" s="174"/>
      <c r="X14" s="174"/>
      <c r="Y14" s="174"/>
      <c r="Z14" s="174"/>
      <c r="AA14" s="174"/>
      <c r="AB14" s="174"/>
      <c r="AC14" s="174"/>
      <c r="AD14" s="174"/>
    </row>
    <row r="15" spans="2:30" ht="62.25" customHeight="1" x14ac:dyDescent="0.25">
      <c r="B15" s="28" t="s">
        <v>641</v>
      </c>
      <c r="C15" s="96">
        <v>2019</v>
      </c>
      <c r="D15" s="110">
        <v>67</v>
      </c>
      <c r="E15" s="110">
        <v>67</v>
      </c>
      <c r="F15" s="111">
        <f>IFERROR(Tabla5289[[#This Row],[EJECUTADO]]/Tabla5289[[#This Row],[META]]," ")</f>
        <v>1</v>
      </c>
      <c r="G15" s="112">
        <f>+E15/D$19</f>
        <v>0.25</v>
      </c>
      <c r="H15" s="102"/>
      <c r="I15" s="102"/>
      <c r="J15" s="102"/>
      <c r="K15" s="102"/>
      <c r="L15" s="102"/>
      <c r="M15" s="102"/>
      <c r="N15" s="102"/>
      <c r="O15" s="102"/>
      <c r="P15" s="102"/>
      <c r="Q15" s="103"/>
    </row>
    <row r="16" spans="2:30" ht="62.25" customHeight="1" x14ac:dyDescent="0.25">
      <c r="B16" s="28" t="s">
        <v>641</v>
      </c>
      <c r="C16" s="96">
        <v>2020</v>
      </c>
      <c r="D16" s="110">
        <v>67</v>
      </c>
      <c r="E16" s="290">
        <v>67</v>
      </c>
      <c r="F16" s="111">
        <f>IFERROR(Tabla5289[[#This Row],[EJECUTADO]]/Tabla5289[[#This Row],[META]]," ")</f>
        <v>1</v>
      </c>
      <c r="G16" s="112">
        <f>(E15+E16)/D19</f>
        <v>0.5</v>
      </c>
      <c r="H16" s="102"/>
      <c r="I16" s="102"/>
      <c r="J16" s="102"/>
      <c r="K16" s="102"/>
      <c r="L16" s="102"/>
      <c r="M16" s="102"/>
      <c r="N16" s="102"/>
      <c r="O16" s="102"/>
      <c r="P16" s="102"/>
      <c r="Q16" s="103"/>
    </row>
    <row r="17" spans="2:30" ht="62.25" customHeight="1" x14ac:dyDescent="0.25">
      <c r="B17" s="28" t="s">
        <v>641</v>
      </c>
      <c r="C17" s="96">
        <v>2021</v>
      </c>
      <c r="D17" s="110">
        <v>67</v>
      </c>
      <c r="E17" s="290">
        <v>67</v>
      </c>
      <c r="F17" s="111">
        <f>IFERROR(Tabla5289[[#This Row],[EJECUTADO]]/Tabla5289[[#This Row],[META]]," ")</f>
        <v>1</v>
      </c>
      <c r="G17" s="112">
        <f>(E15+E16+E17)/D19</f>
        <v>0.75</v>
      </c>
      <c r="H17" s="102"/>
      <c r="I17" s="102"/>
      <c r="J17" s="102"/>
      <c r="K17" s="102"/>
      <c r="L17" s="102"/>
      <c r="M17" s="102"/>
      <c r="N17" s="102"/>
      <c r="O17" s="102"/>
      <c r="P17" s="102"/>
      <c r="Q17" s="103"/>
    </row>
    <row r="18" spans="2:30" ht="62.25" customHeight="1" x14ac:dyDescent="0.25">
      <c r="B18" s="28" t="s">
        <v>641</v>
      </c>
      <c r="C18" s="96">
        <v>2022</v>
      </c>
      <c r="D18" s="110">
        <v>67</v>
      </c>
      <c r="E18" s="290">
        <v>84</v>
      </c>
      <c r="F18" s="111">
        <f>IFERROR(Tabla5289[[#This Row],[EJECUTADO]]/Tabla5289[[#This Row],[META]]," ")</f>
        <v>1.2537313432835822</v>
      </c>
      <c r="G18" s="112">
        <f>(E15+E16+E17+E18)/D19</f>
        <v>1.0634328358208955</v>
      </c>
      <c r="H18" s="102"/>
      <c r="I18" s="102"/>
      <c r="J18" s="102"/>
      <c r="K18" s="102"/>
      <c r="L18" s="102"/>
      <c r="M18" s="102"/>
      <c r="N18" s="102"/>
      <c r="O18" s="102"/>
      <c r="P18" s="102"/>
      <c r="Q18" s="103"/>
    </row>
    <row r="19" spans="2:30" ht="62.25" customHeight="1" x14ac:dyDescent="0.25">
      <c r="B19" s="168" t="s">
        <v>641</v>
      </c>
      <c r="C19" s="169" t="s">
        <v>632</v>
      </c>
      <c r="D19" s="170">
        <f>SUBTOTAL(109,D15:D18)</f>
        <v>268</v>
      </c>
      <c r="E19" s="170">
        <f>SUBTOTAL(109,E15:E18)</f>
        <v>285</v>
      </c>
      <c r="F19" s="175">
        <f>IFERROR(Tabla5289[[#This Row],[EJECUTADO]]/Tabla5289[[#This Row],[META]]," ")</f>
        <v>1.0634328358208955</v>
      </c>
      <c r="G19" s="175">
        <f>IFERROR(Tabla5289[[#This Row],[EJECUTADO]]/Tabla5289[[#This Row],[META]]," ")</f>
        <v>1.0634328358208955</v>
      </c>
      <c r="H19" s="102"/>
      <c r="I19" s="172"/>
      <c r="J19" s="172"/>
      <c r="K19" s="172"/>
      <c r="L19" s="172"/>
      <c r="M19" s="172"/>
      <c r="N19" s="172"/>
      <c r="O19" s="172"/>
      <c r="P19" s="172"/>
      <c r="Q19" s="173"/>
      <c r="R19" s="174"/>
      <c r="S19" s="174"/>
      <c r="U19" s="174"/>
      <c r="V19" s="174"/>
      <c r="W19" s="174"/>
      <c r="X19" s="174"/>
      <c r="Y19" s="174"/>
      <c r="Z19" s="174"/>
      <c r="AA19" s="174"/>
      <c r="AB19" s="174"/>
      <c r="AC19" s="174"/>
      <c r="AD19" s="174"/>
    </row>
    <row r="20" spans="2:30" ht="62.25" customHeight="1" x14ac:dyDescent="0.25">
      <c r="B20" s="28" t="s">
        <v>642</v>
      </c>
      <c r="C20" s="96">
        <v>2019</v>
      </c>
      <c r="D20" s="110">
        <v>72</v>
      </c>
      <c r="E20" s="110">
        <v>72</v>
      </c>
      <c r="F20" s="112">
        <f>IFERROR(Tabla5289[[#This Row],[EJECUTADO]]/Tabla5289[[#This Row],[META]]," ")</f>
        <v>1</v>
      </c>
      <c r="G20" s="112">
        <f>+E20/D$24</f>
        <v>0.25</v>
      </c>
      <c r="H20" s="102"/>
      <c r="I20" s="102"/>
      <c r="J20" s="102"/>
      <c r="K20" s="102"/>
      <c r="L20" s="102"/>
      <c r="M20" s="102"/>
      <c r="N20" s="102"/>
      <c r="O20" s="102"/>
      <c r="P20" s="102"/>
      <c r="Q20" s="103"/>
    </row>
    <row r="21" spans="2:30" ht="62.25" customHeight="1" x14ac:dyDescent="0.25">
      <c r="B21" s="28" t="s">
        <v>642</v>
      </c>
      <c r="C21" s="96">
        <v>2020</v>
      </c>
      <c r="D21" s="110">
        <v>72</v>
      </c>
      <c r="E21" s="110">
        <v>67</v>
      </c>
      <c r="F21" s="112">
        <f>IFERROR(Tabla5289[[#This Row],[EJECUTADO]]/Tabla5289[[#This Row],[META]]," ")</f>
        <v>0.93055555555555558</v>
      </c>
      <c r="G21" s="112">
        <f>(E20+E21)/D24</f>
        <v>0.4826388888888889</v>
      </c>
      <c r="H21" s="102"/>
      <c r="I21" s="102"/>
      <c r="J21" s="102"/>
      <c r="K21" s="102"/>
      <c r="L21" s="102"/>
      <c r="M21" s="102"/>
      <c r="N21" s="102"/>
      <c r="O21" s="102"/>
      <c r="P21" s="102"/>
      <c r="Q21" s="103"/>
    </row>
    <row r="22" spans="2:30" ht="62.25" customHeight="1" x14ac:dyDescent="0.25">
      <c r="B22" s="28" t="s">
        <v>642</v>
      </c>
      <c r="C22" s="96">
        <v>2021</v>
      </c>
      <c r="D22" s="110">
        <v>72</v>
      </c>
      <c r="E22" s="110">
        <v>70</v>
      </c>
      <c r="F22" s="112">
        <f>IFERROR(Tabla5289[[#This Row],[EJECUTADO]]/Tabla5289[[#This Row],[META]]," ")</f>
        <v>0.97222222222222221</v>
      </c>
      <c r="G22" s="112">
        <f>(E20+E21+E22)/D24</f>
        <v>0.72569444444444442</v>
      </c>
      <c r="H22" s="102"/>
      <c r="I22" s="102"/>
      <c r="J22" s="102"/>
      <c r="K22" s="102"/>
      <c r="L22" s="102"/>
      <c r="M22" s="102"/>
      <c r="N22" s="102"/>
      <c r="O22" s="102"/>
      <c r="P22" s="102"/>
      <c r="Q22" s="103"/>
    </row>
    <row r="23" spans="2:30" ht="62.25" customHeight="1" x14ac:dyDescent="0.25">
      <c r="B23" s="28" t="s">
        <v>642</v>
      </c>
      <c r="C23" s="96">
        <v>2022</v>
      </c>
      <c r="D23" s="110">
        <v>72</v>
      </c>
      <c r="E23" s="110">
        <v>53</v>
      </c>
      <c r="F23" s="112">
        <f>IFERROR(Tabla5289[[#This Row],[EJECUTADO]]/Tabla5289[[#This Row],[META]]," ")</f>
        <v>0.73611111111111116</v>
      </c>
      <c r="G23" s="112">
        <f>(E20+E21+E22+E23)/D24</f>
        <v>0.90972222222222221</v>
      </c>
      <c r="H23" s="102"/>
      <c r="I23" s="102"/>
      <c r="J23" s="102"/>
      <c r="K23" s="102"/>
      <c r="L23" s="102"/>
      <c r="M23" s="102"/>
      <c r="N23" s="102"/>
      <c r="O23" s="102"/>
      <c r="P23" s="102"/>
      <c r="Q23" s="103"/>
    </row>
    <row r="24" spans="2:30" ht="62.25" customHeight="1" x14ac:dyDescent="0.25">
      <c r="B24" s="168" t="s">
        <v>642</v>
      </c>
      <c r="C24" s="169" t="s">
        <v>632</v>
      </c>
      <c r="D24" s="170">
        <f>SUBTOTAL(109,D20:D23)</f>
        <v>288</v>
      </c>
      <c r="E24" s="170">
        <f>SUBTOTAL(109,E20:E23)</f>
        <v>262</v>
      </c>
      <c r="F24" s="171">
        <f>IFERROR(Tabla5289[[#This Row],[EJECUTADO]]/Tabla5289[[#This Row],[META]]," ")</f>
        <v>0.90972222222222221</v>
      </c>
      <c r="G24" s="171">
        <f>IFERROR(Tabla5289[[#This Row],[EJECUTADO]]/Tabla5289[[#This Row],[META]]," ")</f>
        <v>0.90972222222222221</v>
      </c>
      <c r="H24" s="102"/>
      <c r="I24" s="172"/>
      <c r="J24" s="172"/>
      <c r="K24" s="172"/>
      <c r="L24" s="172"/>
      <c r="M24" s="172"/>
      <c r="N24" s="172"/>
      <c r="O24" s="172"/>
      <c r="P24" s="172"/>
      <c r="Q24" s="173"/>
      <c r="R24" s="174"/>
      <c r="S24" s="174"/>
      <c r="U24" s="174"/>
      <c r="V24" s="174"/>
      <c r="W24" s="174"/>
      <c r="X24" s="174"/>
      <c r="Y24" s="174"/>
      <c r="Z24" s="174"/>
      <c r="AA24" s="174"/>
      <c r="AB24" s="174"/>
      <c r="AC24" s="174"/>
      <c r="AD24" s="174"/>
    </row>
    <row r="25" spans="2:30" ht="62.25" customHeight="1" x14ac:dyDescent="0.25">
      <c r="B25" s="28" t="s">
        <v>417</v>
      </c>
      <c r="C25" s="96">
        <v>2019</v>
      </c>
      <c r="D25" s="110">
        <v>25</v>
      </c>
      <c r="E25" s="110">
        <v>25</v>
      </c>
      <c r="F25" s="111">
        <f>IFERROR(Tabla5289[[#This Row],[EJECUTADO]]/Tabla5289[[#This Row],[META]]," ")</f>
        <v>1</v>
      </c>
      <c r="G25" s="112">
        <f>+E25/D$29</f>
        <v>0.25</v>
      </c>
      <c r="H25" s="102"/>
      <c r="I25" s="102"/>
      <c r="J25" s="102"/>
      <c r="K25" s="102"/>
      <c r="L25" s="102"/>
      <c r="M25" s="102"/>
      <c r="N25" s="102"/>
      <c r="O25" s="102"/>
      <c r="P25" s="102"/>
      <c r="Q25" s="103"/>
    </row>
    <row r="26" spans="2:30" ht="62.25" customHeight="1" x14ac:dyDescent="0.25">
      <c r="B26" s="28" t="s">
        <v>417</v>
      </c>
      <c r="C26" s="96">
        <v>2020</v>
      </c>
      <c r="D26" s="110">
        <v>25</v>
      </c>
      <c r="E26" s="110">
        <v>25</v>
      </c>
      <c r="F26" s="111">
        <f>IFERROR(Tabla5289[[#This Row],[EJECUTADO]]/Tabla5289[[#This Row],[META]]," ")</f>
        <v>1</v>
      </c>
      <c r="G26" s="112">
        <f>(E25+E26)/D29</f>
        <v>0.5</v>
      </c>
      <c r="H26" s="102"/>
      <c r="I26" s="102"/>
      <c r="J26" s="102"/>
      <c r="K26" s="102"/>
      <c r="L26" s="102"/>
      <c r="M26" s="102"/>
      <c r="N26" s="102"/>
      <c r="O26" s="102"/>
      <c r="P26" s="102"/>
      <c r="Q26" s="103"/>
    </row>
    <row r="27" spans="2:30" ht="62.25" customHeight="1" x14ac:dyDescent="0.25">
      <c r="B27" s="28" t="s">
        <v>417</v>
      </c>
      <c r="C27" s="96">
        <v>2021</v>
      </c>
      <c r="D27" s="110">
        <v>25</v>
      </c>
      <c r="E27" s="110">
        <v>25</v>
      </c>
      <c r="F27" s="111">
        <f>IFERROR(Tabla5289[[#This Row],[EJECUTADO]]/Tabla5289[[#This Row],[META]]," ")</f>
        <v>1</v>
      </c>
      <c r="G27" s="112">
        <f>(E25+E26+E27)/D29</f>
        <v>0.75</v>
      </c>
      <c r="H27" s="102"/>
      <c r="I27" s="102"/>
      <c r="J27" s="102"/>
      <c r="K27" s="102"/>
      <c r="L27" s="102"/>
      <c r="M27" s="102"/>
      <c r="N27" s="102"/>
      <c r="O27" s="102"/>
      <c r="P27" s="102"/>
      <c r="Q27" s="103"/>
    </row>
    <row r="28" spans="2:30" ht="62.25" customHeight="1" x14ac:dyDescent="0.25">
      <c r="B28" s="28" t="s">
        <v>417</v>
      </c>
      <c r="C28" s="96">
        <v>2022</v>
      </c>
      <c r="D28" s="110">
        <v>25</v>
      </c>
      <c r="E28" s="110">
        <v>25</v>
      </c>
      <c r="F28" s="111">
        <f>IFERROR(Tabla5289[[#This Row],[EJECUTADO]]/Tabla5289[[#This Row],[META]]," ")</f>
        <v>1</v>
      </c>
      <c r="G28" s="112">
        <f>(E25+E26+E27+E28)/D29</f>
        <v>1</v>
      </c>
      <c r="H28" s="102"/>
      <c r="I28" s="102"/>
      <c r="J28" s="102"/>
      <c r="K28" s="102"/>
      <c r="L28" s="102"/>
      <c r="M28" s="102"/>
      <c r="N28" s="102"/>
      <c r="O28" s="102"/>
      <c r="P28" s="102"/>
      <c r="Q28" s="103"/>
    </row>
    <row r="29" spans="2:30" ht="62.25" customHeight="1" x14ac:dyDescent="0.25">
      <c r="B29" s="168" t="s">
        <v>417</v>
      </c>
      <c r="C29" s="169" t="s">
        <v>632</v>
      </c>
      <c r="D29" s="170">
        <f>SUBTOTAL(109,D25:D28)</f>
        <v>100</v>
      </c>
      <c r="E29" s="170">
        <f>SUBTOTAL(109,E25:E28)</f>
        <v>100</v>
      </c>
      <c r="F29" s="175">
        <f>IFERROR(Tabla5289[[#This Row],[EJECUTADO]]/Tabla5289[[#This Row],[META]]," ")</f>
        <v>1</v>
      </c>
      <c r="G29" s="175">
        <f>IFERROR(Tabla5289[[#This Row],[EJECUTADO]]/Tabla5289[[#This Row],[META]]," ")</f>
        <v>1</v>
      </c>
      <c r="H29" s="102"/>
      <c r="I29" s="172"/>
      <c r="J29" s="172"/>
      <c r="K29" s="172"/>
      <c r="L29" s="172"/>
      <c r="M29" s="172"/>
      <c r="N29" s="172"/>
      <c r="O29" s="172"/>
      <c r="P29" s="172"/>
      <c r="Q29" s="173"/>
      <c r="R29" s="174"/>
      <c r="S29" s="174"/>
      <c r="U29" s="174"/>
      <c r="V29" s="174"/>
      <c r="W29" s="174"/>
      <c r="X29" s="174"/>
      <c r="Y29" s="174"/>
      <c r="Z29" s="174"/>
      <c r="AA29" s="174"/>
      <c r="AB29" s="174"/>
      <c r="AC29" s="174"/>
      <c r="AD29" s="174"/>
    </row>
    <row r="30" spans="2:30" ht="62.25" customHeight="1" x14ac:dyDescent="0.25">
      <c r="B30" s="28"/>
      <c r="C30" s="96"/>
      <c r="D30" s="110"/>
      <c r="E30" s="110"/>
      <c r="F30" s="111"/>
      <c r="G30" s="112"/>
      <c r="H30" s="102"/>
      <c r="I30" s="102"/>
      <c r="J30" s="102"/>
      <c r="K30" s="102"/>
      <c r="L30" s="102"/>
      <c r="M30" s="102"/>
      <c r="N30" s="102"/>
      <c r="O30" s="102"/>
      <c r="P30" s="102"/>
      <c r="Q30" s="103"/>
    </row>
    <row r="31" spans="2:30" ht="62.25" customHeight="1" x14ac:dyDescent="0.25">
      <c r="B31" s="28"/>
      <c r="C31" s="96"/>
      <c r="D31" s="110"/>
      <c r="E31" s="110"/>
      <c r="F31" s="111"/>
      <c r="G31" s="112"/>
      <c r="H31" s="102"/>
      <c r="I31" s="102"/>
      <c r="J31" s="102"/>
      <c r="K31" s="102"/>
      <c r="L31" s="102"/>
      <c r="M31" s="102"/>
      <c r="N31" s="102"/>
      <c r="O31" s="102"/>
      <c r="P31" s="102"/>
      <c r="Q31" s="103"/>
    </row>
    <row r="32" spans="2:30" ht="62.25" customHeight="1" x14ac:dyDescent="0.25">
      <c r="B32" s="28"/>
      <c r="C32" s="96"/>
      <c r="D32" s="110"/>
      <c r="E32" s="110"/>
      <c r="F32" s="111"/>
      <c r="G32" s="112"/>
      <c r="H32" s="102"/>
      <c r="I32" s="102"/>
      <c r="J32" s="102"/>
      <c r="K32" s="102"/>
      <c r="L32" s="102"/>
      <c r="M32" s="102"/>
      <c r="N32" s="102"/>
      <c r="O32" s="102"/>
      <c r="P32" s="102"/>
      <c r="Q32" s="103"/>
    </row>
    <row r="33" spans="2:17" ht="62.25" customHeight="1" x14ac:dyDescent="0.25">
      <c r="B33" s="28"/>
      <c r="C33" s="96"/>
      <c r="D33" s="110"/>
      <c r="E33" s="110"/>
      <c r="F33" s="111"/>
      <c r="G33" s="112"/>
      <c r="H33" s="102"/>
      <c r="I33" s="102"/>
      <c r="J33" s="102"/>
      <c r="K33" s="102"/>
      <c r="L33" s="102"/>
      <c r="M33" s="102"/>
      <c r="N33" s="102"/>
      <c r="O33" s="102"/>
      <c r="P33" s="102"/>
      <c r="Q33" s="103"/>
    </row>
    <row r="34" spans="2:17" ht="62.25" customHeight="1" x14ac:dyDescent="0.25">
      <c r="B34" s="28"/>
      <c r="C34" s="97"/>
      <c r="D34" s="113"/>
      <c r="E34" s="113"/>
      <c r="F34" s="114"/>
      <c r="G34" s="114"/>
      <c r="H34" s="102"/>
      <c r="I34" s="102"/>
      <c r="J34" s="102"/>
      <c r="K34" s="102"/>
      <c r="L34" s="102"/>
      <c r="M34" s="102"/>
      <c r="N34" s="102"/>
      <c r="O34" s="102"/>
      <c r="P34" s="102"/>
      <c r="Q34" s="103"/>
    </row>
  </sheetData>
  <sheetProtection algorithmName="SHA-512" hashValue="eaTI/r2w/7jKy81lU23kvWOteHJf9K4hMg78kDciBG1MplWO5vAjKK//IzMw1ZB9t3LEdXa5CD0+WFMNcGkFMg==" saltValue="rvY8cAVb2gmP4293NlAr3A==" spinCount="100000" sheet="1" objects="1" scenarios="1" autoFilter="0"/>
  <dataConsolidate>
    <dataRefs count="2">
      <dataRef ref="A3:A42" sheet="INDICADORES ESTRATÉGICOS"/>
      <dataRef ref="A3:F42" sheet="INDICADORES ESTRATÉGICOS"/>
    </dataRefs>
  </dataConsolidate>
  <mergeCells count="6">
    <mergeCell ref="B2:AC2"/>
    <mergeCell ref="D3:E3"/>
    <mergeCell ref="G3:H3"/>
    <mergeCell ref="I3:K3"/>
    <mergeCell ref="L3:N3"/>
    <mergeCell ref="O3:Q3"/>
  </mergeCells>
  <pageMargins left="0.7" right="0.7" top="0.75" bottom="0.75" header="0.3" footer="0.3"/>
  <pageSetup orientation="portrait" r:id="rId1"/>
  <ignoredErrors>
    <ignoredError sqref="G5:G32"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6"/>
  <sheetViews>
    <sheetView zoomScale="75" zoomScaleNormal="75" workbookViewId="0">
      <pane xSplit="1" ySplit="4" topLeftCell="B5" activePane="bottomRight" state="frozen"/>
      <selection pane="topRight" activeCell="B1" sqref="B1"/>
      <selection pane="bottomLeft" activeCell="A5" sqref="A5"/>
      <selection pane="bottomRight"/>
    </sheetView>
  </sheetViews>
  <sheetFormatPr baseColWidth="10" defaultRowHeight="15" x14ac:dyDescent="0.25"/>
  <cols>
    <col min="1" max="1" width="4.28515625" style="98" customWidth="1"/>
    <col min="2" max="2" width="40.7109375" style="156" customWidth="1"/>
    <col min="3" max="3" width="40.7109375" style="98" customWidth="1"/>
    <col min="4" max="4" width="9.42578125" style="185" customWidth="1"/>
    <col min="5" max="5" width="11.42578125" style="185" customWidth="1"/>
    <col min="6" max="6" width="10.5703125" style="185" customWidth="1"/>
    <col min="7" max="7" width="10.28515625" style="185" bestFit="1" customWidth="1"/>
    <col min="8" max="8" width="9.42578125" style="185" customWidth="1"/>
    <col min="9" max="9" width="10.28515625" style="185" bestFit="1" customWidth="1"/>
    <col min="10" max="10" width="9.42578125" style="185" customWidth="1"/>
    <col min="11" max="11" width="10.5703125" style="185" customWidth="1"/>
    <col min="12" max="12" width="10.42578125" style="185" customWidth="1"/>
    <col min="13" max="14" width="9.42578125" style="185" customWidth="1"/>
    <col min="15" max="15" width="10.28515625" style="185" bestFit="1" customWidth="1"/>
    <col min="16" max="16" width="4.5703125" style="98" customWidth="1"/>
    <col min="17" max="17" width="7.140625" style="98" customWidth="1"/>
    <col min="18" max="18" width="8" style="98" customWidth="1"/>
    <col min="19" max="20" width="7.140625" style="98" customWidth="1"/>
    <col min="21" max="21" width="8" style="98" customWidth="1"/>
    <col min="22" max="23" width="7.140625" style="98" customWidth="1"/>
    <col min="24" max="24" width="8" style="98" customWidth="1"/>
    <col min="25" max="25" width="13.42578125" style="98" customWidth="1"/>
    <col min="26" max="26" width="43.42578125" style="98" customWidth="1"/>
    <col min="27" max="35" width="11.42578125" style="98"/>
    <col min="36" max="36" width="10" style="98" customWidth="1"/>
    <col min="37" max="16384" width="11.42578125" style="98"/>
  </cols>
  <sheetData>
    <row r="1" spans="2:35" ht="4.5" customHeight="1" x14ac:dyDescent="0.25"/>
    <row r="2" spans="2:35" ht="75.75" customHeight="1" x14ac:dyDescent="0.25">
      <c r="B2" s="635" t="s">
        <v>662</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row>
    <row r="3" spans="2:35" ht="4.5" customHeight="1" x14ac:dyDescent="0.25">
      <c r="C3" s="634"/>
      <c r="D3" s="634"/>
      <c r="E3" s="634"/>
      <c r="F3" s="634"/>
      <c r="G3" s="634"/>
      <c r="H3" s="634"/>
      <c r="I3" s="634"/>
      <c r="J3" s="634"/>
      <c r="K3" s="634"/>
      <c r="L3" s="634"/>
      <c r="M3" s="634"/>
      <c r="N3" s="634"/>
      <c r="O3" s="634"/>
      <c r="P3" s="634"/>
      <c r="Q3" s="634"/>
      <c r="R3" s="634"/>
      <c r="S3" s="634"/>
      <c r="T3" s="634"/>
      <c r="U3" s="634"/>
      <c r="V3" s="634"/>
      <c r="W3" s="634"/>
      <c r="X3" s="634"/>
    </row>
    <row r="4" spans="2:35" ht="111" customHeight="1" x14ac:dyDescent="0.25">
      <c r="B4" s="107" t="s">
        <v>659</v>
      </c>
      <c r="C4" s="107" t="s">
        <v>624</v>
      </c>
      <c r="D4" s="193" t="s">
        <v>664</v>
      </c>
      <c r="E4" s="193" t="s">
        <v>665</v>
      </c>
      <c r="F4" s="193" t="s">
        <v>666</v>
      </c>
      <c r="G4" s="193" t="s">
        <v>667</v>
      </c>
      <c r="H4" s="184" t="s">
        <v>668</v>
      </c>
      <c r="I4" s="184" t="s">
        <v>669</v>
      </c>
      <c r="J4" s="184" t="s">
        <v>670</v>
      </c>
      <c r="K4" s="184" t="s">
        <v>671</v>
      </c>
      <c r="L4" s="184" t="s">
        <v>672</v>
      </c>
      <c r="M4" s="184" t="s">
        <v>673</v>
      </c>
      <c r="N4" s="184" t="s">
        <v>674</v>
      </c>
      <c r="O4" s="184" t="s">
        <v>675</v>
      </c>
      <c r="P4" s="101"/>
      <c r="Q4" s="101"/>
      <c r="R4" s="101"/>
      <c r="S4" s="101"/>
      <c r="T4" s="101"/>
      <c r="U4" s="101"/>
      <c r="V4" s="101"/>
      <c r="W4" s="101"/>
      <c r="X4" s="101"/>
      <c r="Y4" s="101"/>
    </row>
    <row r="5" spans="2:35" ht="130.5" customHeight="1" x14ac:dyDescent="0.25">
      <c r="B5" s="177" t="s">
        <v>45</v>
      </c>
      <c r="C5" s="28" t="s">
        <v>119</v>
      </c>
      <c r="D5" s="194"/>
      <c r="E5" s="195"/>
      <c r="F5" s="195"/>
      <c r="G5" s="196">
        <v>4.3</v>
      </c>
      <c r="H5" s="197"/>
      <c r="I5" s="198"/>
      <c r="J5" s="198"/>
      <c r="K5" s="199">
        <v>4.3</v>
      </c>
      <c r="L5" s="197"/>
      <c r="M5" s="198"/>
      <c r="N5" s="198"/>
      <c r="O5" s="199">
        <v>1.4</v>
      </c>
    </row>
    <row r="6" spans="2:35" ht="130.5" customHeight="1" x14ac:dyDescent="0.25">
      <c r="B6" s="177" t="s">
        <v>45</v>
      </c>
      <c r="C6" s="28" t="s">
        <v>104</v>
      </c>
      <c r="D6" s="225"/>
      <c r="E6" s="226"/>
      <c r="F6" s="227">
        <v>87.85</v>
      </c>
      <c r="G6" s="228"/>
      <c r="H6" s="229"/>
      <c r="I6" s="230">
        <v>102.7</v>
      </c>
      <c r="J6" s="232"/>
      <c r="K6" s="233"/>
      <c r="L6" s="234">
        <v>95.46</v>
      </c>
      <c r="M6" s="232"/>
      <c r="N6" s="233"/>
      <c r="O6" s="234">
        <v>98.4</v>
      </c>
      <c r="P6" s="103"/>
      <c r="Q6" s="102"/>
      <c r="R6" s="102"/>
      <c r="S6" s="103"/>
      <c r="T6" s="102"/>
      <c r="U6" s="102"/>
      <c r="V6" s="103"/>
      <c r="W6" s="102"/>
      <c r="X6" s="102"/>
      <c r="Y6" s="103"/>
    </row>
    <row r="7" spans="2:35" ht="130.5" customHeight="1" x14ac:dyDescent="0.25">
      <c r="B7" s="177" t="s">
        <v>45</v>
      </c>
      <c r="C7" s="28" t="s">
        <v>663</v>
      </c>
      <c r="D7" s="200"/>
      <c r="E7" s="201"/>
      <c r="F7" s="201"/>
      <c r="G7" s="201"/>
      <c r="H7" s="201"/>
      <c r="I7" s="201"/>
      <c r="J7" s="231"/>
      <c r="K7" s="231"/>
      <c r="L7" s="231"/>
      <c r="M7" s="231"/>
      <c r="N7" s="231"/>
      <c r="O7" s="235">
        <v>97.88</v>
      </c>
      <c r="P7" s="103"/>
      <c r="Q7" s="102"/>
      <c r="R7" s="102"/>
      <c r="S7" s="103"/>
      <c r="T7" s="102"/>
      <c r="U7" s="102"/>
      <c r="V7" s="103"/>
      <c r="W7" s="102"/>
      <c r="X7" s="102"/>
      <c r="Y7" s="103"/>
    </row>
    <row r="8" spans="2:35" ht="130.5" customHeight="1" x14ac:dyDescent="0.25">
      <c r="B8" s="177" t="s">
        <v>45</v>
      </c>
      <c r="C8" s="28" t="s">
        <v>101</v>
      </c>
      <c r="D8" s="236"/>
      <c r="E8" s="237"/>
      <c r="F8" s="237"/>
      <c r="G8" s="237"/>
      <c r="H8" s="237"/>
      <c r="I8" s="238">
        <v>107</v>
      </c>
      <c r="J8" s="236"/>
      <c r="K8" s="237"/>
      <c r="L8" s="237"/>
      <c r="M8" s="237"/>
      <c r="N8" s="237"/>
      <c r="O8" s="238">
        <v>87.4</v>
      </c>
      <c r="P8" s="103"/>
      <c r="Q8" s="102"/>
      <c r="R8" s="102"/>
      <c r="S8" s="103"/>
      <c r="T8" s="102"/>
      <c r="U8" s="102"/>
      <c r="V8" s="103"/>
      <c r="W8" s="102"/>
      <c r="X8" s="102"/>
      <c r="Y8" s="103"/>
    </row>
    <row r="9" spans="2:35" ht="130.5" customHeight="1" x14ac:dyDescent="0.25">
      <c r="B9" s="177" t="s">
        <v>45</v>
      </c>
      <c r="C9" s="28" t="s">
        <v>489</v>
      </c>
      <c r="D9" s="200"/>
      <c r="E9" s="201"/>
      <c r="F9" s="201"/>
      <c r="G9" s="201"/>
      <c r="H9" s="201"/>
      <c r="I9" s="202">
        <v>104.8</v>
      </c>
      <c r="J9" s="200"/>
      <c r="K9" s="201"/>
      <c r="L9" s="201"/>
      <c r="M9" s="201"/>
      <c r="N9" s="201"/>
      <c r="O9" s="202">
        <v>100</v>
      </c>
      <c r="P9" s="103"/>
      <c r="Q9" s="102"/>
      <c r="R9" s="102"/>
      <c r="S9" s="103"/>
      <c r="T9" s="102"/>
      <c r="U9" s="102"/>
      <c r="V9" s="103"/>
      <c r="W9" s="102"/>
      <c r="X9" s="102"/>
      <c r="Y9" s="103"/>
    </row>
    <row r="10" spans="2:35" ht="130.5" customHeight="1" x14ac:dyDescent="0.25">
      <c r="B10" s="177" t="s">
        <v>45</v>
      </c>
      <c r="C10" s="28" t="s">
        <v>115</v>
      </c>
      <c r="D10" s="239"/>
      <c r="E10" s="240"/>
      <c r="F10" s="240"/>
      <c r="G10" s="240"/>
      <c r="H10" s="240"/>
      <c r="I10" s="240"/>
      <c r="J10" s="240"/>
      <c r="K10" s="240"/>
      <c r="L10" s="240"/>
      <c r="M10" s="240"/>
      <c r="N10" s="240"/>
      <c r="O10" s="241">
        <v>0</v>
      </c>
      <c r="P10" s="103"/>
      <c r="Q10" s="102"/>
      <c r="R10" s="102"/>
      <c r="S10" s="103"/>
      <c r="T10" s="102"/>
      <c r="U10" s="102"/>
      <c r="V10" s="103"/>
      <c r="W10" s="102"/>
      <c r="X10" s="102"/>
      <c r="Y10" s="103"/>
    </row>
    <row r="11" spans="2:35" ht="130.5" customHeight="1" x14ac:dyDescent="0.25">
      <c r="B11" s="177" t="s">
        <v>45</v>
      </c>
      <c r="C11" s="28" t="s">
        <v>124</v>
      </c>
      <c r="D11" s="203"/>
      <c r="E11" s="204"/>
      <c r="F11" s="204"/>
      <c r="G11" s="204"/>
      <c r="H11" s="204"/>
      <c r="I11" s="204"/>
      <c r="J11" s="204"/>
      <c r="K11" s="204"/>
      <c r="L11" s="204"/>
      <c r="M11" s="204"/>
      <c r="N11" s="204"/>
      <c r="O11" s="205">
        <v>100</v>
      </c>
      <c r="P11" s="102"/>
      <c r="Q11" s="102"/>
      <c r="R11" s="102"/>
      <c r="S11" s="102"/>
      <c r="T11" s="102"/>
      <c r="U11" s="102"/>
      <c r="V11" s="102"/>
      <c r="W11" s="102"/>
      <c r="X11" s="102"/>
      <c r="Y11" s="103"/>
    </row>
    <row r="12" spans="2:35" ht="130.5" customHeight="1" x14ac:dyDescent="0.25">
      <c r="B12" s="177" t="s">
        <v>86</v>
      </c>
      <c r="C12" s="28" t="s">
        <v>166</v>
      </c>
      <c r="D12" s="188" t="s">
        <v>341</v>
      </c>
      <c r="E12" s="188">
        <v>100</v>
      </c>
      <c r="F12" s="188">
        <v>100</v>
      </c>
      <c r="G12" s="188">
        <v>100</v>
      </c>
      <c r="H12" s="188">
        <v>100</v>
      </c>
      <c r="I12" s="188">
        <v>100</v>
      </c>
      <c r="J12" s="188">
        <v>100</v>
      </c>
      <c r="K12" s="188">
        <v>100</v>
      </c>
      <c r="L12" s="188">
        <v>100</v>
      </c>
      <c r="M12" s="188">
        <v>100</v>
      </c>
      <c r="N12" s="188">
        <v>100</v>
      </c>
      <c r="O12" s="188">
        <v>100</v>
      </c>
      <c r="P12" s="102"/>
      <c r="Q12" s="102"/>
      <c r="R12" s="102"/>
      <c r="S12" s="102"/>
      <c r="T12" s="102"/>
      <c r="U12" s="102"/>
      <c r="V12" s="102"/>
      <c r="W12" s="102"/>
      <c r="X12" s="102"/>
      <c r="Y12" s="103"/>
    </row>
    <row r="13" spans="2:35" ht="130.5" customHeight="1" x14ac:dyDescent="0.25">
      <c r="B13" s="177" t="s">
        <v>86</v>
      </c>
      <c r="C13" s="28" t="s">
        <v>174</v>
      </c>
      <c r="D13" s="188" t="s">
        <v>341</v>
      </c>
      <c r="E13" s="188">
        <v>100</v>
      </c>
      <c r="F13" s="188">
        <v>100</v>
      </c>
      <c r="G13" s="188">
        <v>100</v>
      </c>
      <c r="H13" s="188">
        <v>100</v>
      </c>
      <c r="I13" s="188">
        <v>100</v>
      </c>
      <c r="J13" s="188">
        <v>100</v>
      </c>
      <c r="K13" s="188">
        <v>100</v>
      </c>
      <c r="L13" s="188">
        <v>100</v>
      </c>
      <c r="M13" s="188">
        <v>100</v>
      </c>
      <c r="N13" s="188">
        <v>100</v>
      </c>
      <c r="O13" s="188">
        <v>100</v>
      </c>
      <c r="P13" s="102"/>
      <c r="Q13" s="102"/>
      <c r="R13" s="102"/>
      <c r="S13" s="102"/>
      <c r="T13" s="102"/>
      <c r="U13" s="102"/>
      <c r="V13" s="102"/>
      <c r="W13" s="102"/>
      <c r="X13" s="102"/>
      <c r="Y13" s="103"/>
    </row>
    <row r="14" spans="2:35" ht="130.5" customHeight="1" x14ac:dyDescent="0.25">
      <c r="B14" s="177" t="s">
        <v>86</v>
      </c>
      <c r="C14" s="28" t="s">
        <v>178</v>
      </c>
      <c r="D14" s="242"/>
      <c r="E14" s="243"/>
      <c r="F14" s="244">
        <v>70</v>
      </c>
      <c r="G14" s="242"/>
      <c r="H14" s="243"/>
      <c r="I14" s="244">
        <v>79</v>
      </c>
      <c r="J14" s="246"/>
      <c r="K14" s="247"/>
      <c r="L14" s="248">
        <v>72</v>
      </c>
      <c r="M14" s="246"/>
      <c r="N14" s="247"/>
      <c r="O14" s="248">
        <v>67</v>
      </c>
      <c r="P14" s="102"/>
      <c r="Q14" s="102"/>
      <c r="R14" s="102"/>
      <c r="S14" s="102"/>
      <c r="T14" s="102"/>
      <c r="U14" s="102"/>
      <c r="V14" s="102"/>
      <c r="W14" s="102"/>
      <c r="X14" s="102"/>
      <c r="Y14" s="103"/>
    </row>
    <row r="15" spans="2:35" ht="130.5" customHeight="1" x14ac:dyDescent="0.25">
      <c r="B15" s="177" t="s">
        <v>86</v>
      </c>
      <c r="C15" s="28" t="s">
        <v>183</v>
      </c>
      <c r="D15" s="188">
        <v>120</v>
      </c>
      <c r="E15" s="188">
        <v>99</v>
      </c>
      <c r="F15" s="188">
        <v>101</v>
      </c>
      <c r="G15" s="188">
        <v>101</v>
      </c>
      <c r="H15" s="188">
        <v>100</v>
      </c>
      <c r="I15" s="188">
        <v>100</v>
      </c>
      <c r="J15" s="245">
        <v>100</v>
      </c>
      <c r="K15" s="245">
        <v>100</v>
      </c>
      <c r="L15" s="245">
        <v>100</v>
      </c>
      <c r="M15" s="188">
        <v>100</v>
      </c>
      <c r="N15" s="188">
        <v>100</v>
      </c>
      <c r="O15" s="188">
        <v>100</v>
      </c>
      <c r="P15" s="102"/>
      <c r="Q15" s="102"/>
      <c r="R15" s="102"/>
      <c r="S15" s="102"/>
      <c r="T15" s="102"/>
      <c r="U15" s="102"/>
      <c r="V15" s="102"/>
      <c r="W15" s="102"/>
      <c r="X15" s="102"/>
      <c r="Y15" s="103"/>
    </row>
    <row r="16" spans="2:35" ht="130.5" customHeight="1" x14ac:dyDescent="0.25">
      <c r="B16" s="177" t="s">
        <v>86</v>
      </c>
      <c r="C16" s="28" t="s">
        <v>188</v>
      </c>
      <c r="D16" s="249"/>
      <c r="E16" s="250"/>
      <c r="F16" s="251">
        <v>99</v>
      </c>
      <c r="G16" s="252"/>
      <c r="H16" s="253"/>
      <c r="I16" s="251">
        <v>99</v>
      </c>
      <c r="J16" s="252"/>
      <c r="K16" s="253"/>
      <c r="L16" s="251">
        <v>100</v>
      </c>
      <c r="M16" s="252"/>
      <c r="N16" s="253"/>
      <c r="O16" s="251">
        <v>100</v>
      </c>
      <c r="P16" s="102"/>
      <c r="Q16" s="102"/>
      <c r="R16" s="102"/>
      <c r="S16" s="102"/>
      <c r="T16" s="102"/>
      <c r="U16" s="102"/>
      <c r="V16" s="102"/>
      <c r="W16" s="102"/>
      <c r="X16" s="102"/>
      <c r="Y16" s="103"/>
    </row>
    <row r="17" spans="2:25" ht="130.5" customHeight="1" x14ac:dyDescent="0.25">
      <c r="B17" s="177" t="s">
        <v>86</v>
      </c>
      <c r="C17" s="28" t="s">
        <v>192</v>
      </c>
      <c r="D17" s="203"/>
      <c r="E17" s="204"/>
      <c r="F17" s="204"/>
      <c r="G17" s="204"/>
      <c r="H17" s="204"/>
      <c r="I17" s="205">
        <v>100</v>
      </c>
      <c r="J17" s="206"/>
      <c r="K17" s="207"/>
      <c r="L17" s="207"/>
      <c r="M17" s="207"/>
      <c r="N17" s="207"/>
      <c r="O17" s="224">
        <v>100</v>
      </c>
      <c r="P17" s="102"/>
      <c r="Q17" s="102"/>
      <c r="R17" s="102"/>
      <c r="S17" s="102"/>
      <c r="T17" s="102"/>
      <c r="U17" s="102"/>
      <c r="V17" s="102"/>
      <c r="W17" s="102"/>
      <c r="X17" s="102"/>
      <c r="Y17" s="103"/>
    </row>
    <row r="18" spans="2:25" ht="130.5" customHeight="1" x14ac:dyDescent="0.25">
      <c r="B18" s="177" t="s">
        <v>86</v>
      </c>
      <c r="C18" s="178" t="s">
        <v>196</v>
      </c>
      <c r="D18" s="254"/>
      <c r="E18" s="255"/>
      <c r="F18" s="255"/>
      <c r="G18" s="255"/>
      <c r="H18" s="255"/>
      <c r="I18" s="251">
        <v>96</v>
      </c>
      <c r="J18" s="252"/>
      <c r="K18" s="253"/>
      <c r="L18" s="253"/>
      <c r="M18" s="253"/>
      <c r="N18" s="278"/>
      <c r="O18" s="279">
        <v>65</v>
      </c>
      <c r="P18" s="102"/>
      <c r="Q18" s="102"/>
      <c r="R18" s="102"/>
      <c r="S18" s="102"/>
      <c r="T18" s="102"/>
      <c r="U18" s="102"/>
      <c r="V18" s="102"/>
      <c r="W18" s="102"/>
      <c r="X18" s="102"/>
      <c r="Y18" s="103"/>
    </row>
    <row r="19" spans="2:25" ht="130.5" customHeight="1" x14ac:dyDescent="0.25">
      <c r="B19" s="177" t="s">
        <v>147</v>
      </c>
      <c r="C19" s="178" t="s">
        <v>214</v>
      </c>
      <c r="D19" s="208"/>
      <c r="E19" s="209"/>
      <c r="F19" s="209"/>
      <c r="G19" s="209"/>
      <c r="H19" s="209"/>
      <c r="I19" s="209"/>
      <c r="J19" s="209"/>
      <c r="K19" s="209"/>
      <c r="L19" s="209"/>
      <c r="M19" s="209"/>
      <c r="N19" s="209"/>
      <c r="O19" s="281">
        <v>100</v>
      </c>
      <c r="P19" s="102"/>
      <c r="Q19" s="102"/>
      <c r="R19" s="102"/>
      <c r="S19" s="102"/>
      <c r="T19" s="102"/>
      <c r="U19" s="102"/>
      <c r="V19" s="102"/>
      <c r="W19" s="102"/>
      <c r="X19" s="102"/>
      <c r="Y19" s="103"/>
    </row>
    <row r="20" spans="2:25" ht="130.5" customHeight="1" x14ac:dyDescent="0.25">
      <c r="B20" s="177" t="s">
        <v>147</v>
      </c>
      <c r="C20" s="178" t="s">
        <v>220</v>
      </c>
      <c r="D20" s="254"/>
      <c r="E20" s="255"/>
      <c r="F20" s="255"/>
      <c r="G20" s="255"/>
      <c r="H20" s="255"/>
      <c r="I20" s="255"/>
      <c r="J20" s="255"/>
      <c r="K20" s="255"/>
      <c r="L20" s="255"/>
      <c r="M20" s="255"/>
      <c r="N20" s="280"/>
      <c r="O20" s="282">
        <v>60</v>
      </c>
      <c r="P20" s="102"/>
      <c r="Q20" s="102"/>
      <c r="R20" s="102"/>
      <c r="S20" s="102"/>
      <c r="T20" s="102"/>
      <c r="U20" s="102"/>
      <c r="V20" s="102"/>
      <c r="W20" s="102"/>
      <c r="X20" s="102"/>
      <c r="Y20" s="103"/>
    </row>
    <row r="21" spans="2:25" ht="130.5" customHeight="1" x14ac:dyDescent="0.25">
      <c r="B21" s="177" t="s">
        <v>147</v>
      </c>
      <c r="C21" s="178" t="s">
        <v>224</v>
      </c>
      <c r="D21" s="208"/>
      <c r="E21" s="209"/>
      <c r="F21" s="209"/>
      <c r="G21" s="209"/>
      <c r="H21" s="209"/>
      <c r="I21" s="209"/>
      <c r="J21" s="209"/>
      <c r="K21" s="209"/>
      <c r="L21" s="209"/>
      <c r="M21" s="209"/>
      <c r="N21" s="209"/>
      <c r="O21" s="205">
        <v>99</v>
      </c>
      <c r="P21" s="102"/>
      <c r="Q21" s="102"/>
      <c r="R21" s="102"/>
      <c r="S21" s="102"/>
      <c r="T21" s="102"/>
      <c r="U21" s="102"/>
      <c r="V21" s="102"/>
      <c r="W21" s="102"/>
      <c r="X21" s="102"/>
      <c r="Y21" s="103"/>
    </row>
    <row r="22" spans="2:25" ht="130.5" customHeight="1" x14ac:dyDescent="0.25">
      <c r="B22" s="177" t="s">
        <v>147</v>
      </c>
      <c r="C22" s="178" t="s">
        <v>226</v>
      </c>
      <c r="D22" s="254"/>
      <c r="E22" s="255"/>
      <c r="F22" s="255"/>
      <c r="G22" s="255"/>
      <c r="H22" s="255"/>
      <c r="I22" s="255"/>
      <c r="J22" s="255"/>
      <c r="K22" s="255"/>
      <c r="L22" s="255"/>
      <c r="M22" s="255"/>
      <c r="N22" s="255"/>
      <c r="O22" s="251">
        <v>97</v>
      </c>
      <c r="P22" s="102"/>
      <c r="Q22" s="102"/>
      <c r="R22" s="102"/>
      <c r="S22" s="102"/>
      <c r="T22" s="102"/>
      <c r="U22" s="102"/>
      <c r="V22" s="102"/>
      <c r="W22" s="102"/>
      <c r="X22" s="102"/>
      <c r="Y22" s="103"/>
    </row>
    <row r="23" spans="2:25" ht="130.5" customHeight="1" x14ac:dyDescent="0.25">
      <c r="B23" s="177" t="s">
        <v>57</v>
      </c>
      <c r="C23" s="178" t="s">
        <v>238</v>
      </c>
      <c r="D23" s="208"/>
      <c r="E23" s="209"/>
      <c r="F23" s="210">
        <v>100</v>
      </c>
      <c r="G23" s="211"/>
      <c r="H23" s="212"/>
      <c r="I23" s="210">
        <v>99.4</v>
      </c>
      <c r="J23" s="211"/>
      <c r="K23" s="212"/>
      <c r="L23" s="210">
        <v>100</v>
      </c>
      <c r="M23" s="213"/>
      <c r="N23" s="214"/>
      <c r="O23" s="215">
        <v>99.9</v>
      </c>
      <c r="P23" s="102"/>
      <c r="Q23" s="102"/>
      <c r="R23" s="102"/>
      <c r="S23" s="102"/>
      <c r="T23" s="102"/>
      <c r="U23" s="102"/>
      <c r="V23" s="102"/>
      <c r="W23" s="102"/>
      <c r="X23" s="102"/>
      <c r="Y23" s="103"/>
    </row>
    <row r="24" spans="2:25" ht="130.5" customHeight="1" x14ac:dyDescent="0.25">
      <c r="B24" s="177" t="s">
        <v>66</v>
      </c>
      <c r="C24" s="178" t="s">
        <v>241</v>
      </c>
      <c r="D24" s="254"/>
      <c r="E24" s="255"/>
      <c r="F24" s="230">
        <v>99.4</v>
      </c>
      <c r="G24" s="256"/>
      <c r="H24" s="229"/>
      <c r="I24" s="230">
        <v>99.4</v>
      </c>
      <c r="J24" s="256"/>
      <c r="K24" s="229"/>
      <c r="L24" s="230">
        <v>95.1</v>
      </c>
      <c r="M24" s="228"/>
      <c r="N24" s="257"/>
      <c r="O24" s="258">
        <v>100</v>
      </c>
      <c r="P24" s="102"/>
      <c r="Q24" s="102"/>
      <c r="R24" s="102"/>
      <c r="S24" s="102"/>
      <c r="T24" s="102"/>
      <c r="U24" s="102"/>
      <c r="V24" s="102"/>
      <c r="W24" s="102"/>
      <c r="X24" s="102"/>
      <c r="Y24" s="103"/>
    </row>
    <row r="25" spans="2:25" ht="130.5" customHeight="1" x14ac:dyDescent="0.25">
      <c r="B25" s="177" t="s">
        <v>150</v>
      </c>
      <c r="C25" s="178" t="s">
        <v>248</v>
      </c>
      <c r="D25" s="208"/>
      <c r="E25" s="209"/>
      <c r="F25" s="205">
        <v>100</v>
      </c>
      <c r="G25" s="206"/>
      <c r="H25" s="207"/>
      <c r="I25" s="205">
        <v>100</v>
      </c>
      <c r="J25" s="206"/>
      <c r="K25" s="207"/>
      <c r="L25" s="205">
        <v>100</v>
      </c>
      <c r="M25" s="206"/>
      <c r="N25" s="207"/>
      <c r="O25" s="205">
        <v>100</v>
      </c>
      <c r="P25" s="102"/>
      <c r="Q25" s="102"/>
      <c r="R25" s="102"/>
      <c r="S25" s="102"/>
      <c r="T25" s="102"/>
      <c r="U25" s="102"/>
      <c r="V25" s="102"/>
      <c r="W25" s="102"/>
      <c r="X25" s="102"/>
      <c r="Y25" s="103"/>
    </row>
    <row r="26" spans="2:25" ht="130.5" customHeight="1" x14ac:dyDescent="0.25">
      <c r="B26" s="177" t="s">
        <v>150</v>
      </c>
      <c r="C26" s="178" t="s">
        <v>660</v>
      </c>
      <c r="D26" s="254"/>
      <c r="E26" s="255"/>
      <c r="F26" s="251">
        <v>95</v>
      </c>
      <c r="G26" s="252"/>
      <c r="H26" s="253"/>
      <c r="I26" s="251">
        <v>93</v>
      </c>
      <c r="J26" s="252"/>
      <c r="K26" s="253"/>
      <c r="L26" s="251">
        <v>93</v>
      </c>
      <c r="M26" s="261"/>
      <c r="N26" s="262"/>
      <c r="O26" s="263">
        <v>88</v>
      </c>
      <c r="P26" s="102"/>
      <c r="Q26" s="102"/>
      <c r="R26" s="102"/>
      <c r="S26" s="102"/>
      <c r="T26" s="102"/>
      <c r="U26" s="102"/>
      <c r="V26" s="102"/>
      <c r="W26" s="102"/>
      <c r="X26" s="102"/>
      <c r="Y26" s="103"/>
    </row>
    <row r="27" spans="2:25" ht="130.5" customHeight="1" x14ac:dyDescent="0.25">
      <c r="B27" s="177" t="s">
        <v>150</v>
      </c>
      <c r="C27" s="178" t="s">
        <v>260</v>
      </c>
      <c r="D27" s="208"/>
      <c r="E27" s="209"/>
      <c r="F27" s="209"/>
      <c r="G27" s="209"/>
      <c r="H27" s="209"/>
      <c r="I27" s="205">
        <v>87</v>
      </c>
      <c r="J27" s="206"/>
      <c r="K27" s="207"/>
      <c r="L27" s="207"/>
      <c r="M27" s="259"/>
      <c r="N27" s="259"/>
      <c r="O27" s="260">
        <v>73</v>
      </c>
      <c r="P27" s="102"/>
      <c r="Q27" s="102"/>
      <c r="R27" s="102"/>
      <c r="S27" s="102"/>
      <c r="T27" s="102"/>
      <c r="U27" s="102"/>
      <c r="V27" s="102"/>
      <c r="W27" s="102"/>
      <c r="X27" s="102"/>
      <c r="Y27" s="103"/>
    </row>
    <row r="28" spans="2:25" ht="130.5" customHeight="1" x14ac:dyDescent="0.25">
      <c r="B28" s="177" t="s">
        <v>153</v>
      </c>
      <c r="C28" s="178" t="s">
        <v>264</v>
      </c>
      <c r="D28" s="187">
        <v>86</v>
      </c>
      <c r="E28" s="187">
        <v>98.7</v>
      </c>
      <c r="F28" s="187">
        <v>95.3</v>
      </c>
      <c r="G28" s="187">
        <v>97.5</v>
      </c>
      <c r="H28" s="187">
        <v>97.4</v>
      </c>
      <c r="I28" s="187">
        <v>96.9</v>
      </c>
      <c r="J28" s="187">
        <v>99.1</v>
      </c>
      <c r="K28" s="187">
        <v>98.3</v>
      </c>
      <c r="L28" s="187">
        <v>97.7</v>
      </c>
      <c r="M28" s="187">
        <v>99</v>
      </c>
      <c r="N28" s="187">
        <v>98</v>
      </c>
      <c r="O28" s="187">
        <v>97.7</v>
      </c>
      <c r="P28" s="102"/>
      <c r="Q28" s="102"/>
      <c r="R28" s="102"/>
      <c r="S28" s="102"/>
      <c r="T28" s="102"/>
      <c r="U28" s="102"/>
      <c r="V28" s="102"/>
      <c r="W28" s="102"/>
      <c r="X28" s="102"/>
      <c r="Y28" s="103"/>
    </row>
    <row r="29" spans="2:25" ht="130.5" customHeight="1" x14ac:dyDescent="0.25">
      <c r="B29" s="177" t="s">
        <v>153</v>
      </c>
      <c r="C29" s="178" t="s">
        <v>270</v>
      </c>
      <c r="D29" s="187">
        <v>104.2</v>
      </c>
      <c r="E29" s="187">
        <v>104</v>
      </c>
      <c r="F29" s="187">
        <v>104.6</v>
      </c>
      <c r="G29" s="187">
        <v>98</v>
      </c>
      <c r="H29" s="187">
        <v>99.4</v>
      </c>
      <c r="I29" s="187">
        <v>98.6</v>
      </c>
      <c r="J29" s="187">
        <v>96.4</v>
      </c>
      <c r="K29" s="187">
        <v>96.3</v>
      </c>
      <c r="L29" s="187">
        <v>96.9</v>
      </c>
      <c r="M29" s="187">
        <v>97.6</v>
      </c>
      <c r="N29" s="187">
        <v>96.7</v>
      </c>
      <c r="O29" s="187">
        <v>97.2</v>
      </c>
      <c r="P29" s="102"/>
      <c r="Q29" s="102"/>
      <c r="R29" s="102"/>
      <c r="S29" s="102"/>
      <c r="T29" s="102"/>
      <c r="U29" s="102"/>
      <c r="V29" s="102"/>
      <c r="W29" s="102"/>
      <c r="X29" s="102"/>
      <c r="Y29" s="103"/>
    </row>
    <row r="30" spans="2:25" ht="130.5" customHeight="1" x14ac:dyDescent="0.25">
      <c r="B30" s="177" t="s">
        <v>153</v>
      </c>
      <c r="C30" s="178" t="s">
        <v>273</v>
      </c>
      <c r="D30" s="189">
        <v>0.14000000000000001</v>
      </c>
      <c r="E30" s="189">
        <v>0.1</v>
      </c>
      <c r="F30" s="189">
        <v>4.47</v>
      </c>
      <c r="G30" s="189">
        <v>4.62</v>
      </c>
      <c r="H30" s="189">
        <v>5.67</v>
      </c>
      <c r="I30" s="189">
        <v>6.25</v>
      </c>
      <c r="J30" s="189">
        <v>7.87</v>
      </c>
      <c r="K30" s="189" t="s">
        <v>53</v>
      </c>
      <c r="L30" s="189" t="s">
        <v>53</v>
      </c>
      <c r="M30" s="189" t="s">
        <v>53</v>
      </c>
      <c r="N30" s="189" t="s">
        <v>53</v>
      </c>
      <c r="O30" s="189" t="s">
        <v>53</v>
      </c>
      <c r="P30" s="102"/>
      <c r="Q30" s="102"/>
      <c r="R30" s="102"/>
      <c r="S30" s="102"/>
      <c r="T30" s="102"/>
      <c r="U30" s="102"/>
      <c r="V30" s="102"/>
      <c r="W30" s="102"/>
      <c r="X30" s="102"/>
      <c r="Y30" s="103"/>
    </row>
    <row r="31" spans="2:25" ht="130.5" customHeight="1" x14ac:dyDescent="0.25">
      <c r="B31" s="177" t="s">
        <v>153</v>
      </c>
      <c r="C31" s="178" t="s">
        <v>278</v>
      </c>
      <c r="D31" s="190">
        <v>48.8</v>
      </c>
      <c r="E31" s="190">
        <v>10.5</v>
      </c>
      <c r="F31" s="190">
        <v>2.9</v>
      </c>
      <c r="G31" s="190">
        <v>1.1000000000000001</v>
      </c>
      <c r="H31" s="190">
        <v>2</v>
      </c>
      <c r="I31" s="190">
        <v>0.4</v>
      </c>
      <c r="J31" s="190">
        <v>-1.1000000000000001</v>
      </c>
      <c r="K31" s="189" t="s">
        <v>53</v>
      </c>
      <c r="L31" s="189" t="s">
        <v>53</v>
      </c>
      <c r="M31" s="189" t="s">
        <v>53</v>
      </c>
      <c r="N31" s="189" t="s">
        <v>53</v>
      </c>
      <c r="O31" s="189" t="s">
        <v>53</v>
      </c>
      <c r="P31" s="102"/>
      <c r="Q31" s="102"/>
      <c r="R31" s="102"/>
      <c r="S31" s="102"/>
      <c r="T31" s="102"/>
      <c r="U31" s="102"/>
      <c r="V31" s="102"/>
      <c r="W31" s="102"/>
      <c r="X31" s="102"/>
      <c r="Y31" s="103"/>
    </row>
    <row r="32" spans="2:25" ht="130.5" customHeight="1" x14ac:dyDescent="0.25">
      <c r="B32" s="177" t="s">
        <v>153</v>
      </c>
      <c r="C32" s="178" t="s">
        <v>281</v>
      </c>
      <c r="D32" s="191">
        <v>102.99</v>
      </c>
      <c r="E32" s="191">
        <v>101.66</v>
      </c>
      <c r="F32" s="191">
        <v>143.99</v>
      </c>
      <c r="G32" s="186">
        <v>128.56</v>
      </c>
      <c r="H32" s="186">
        <v>130.16999999999999</v>
      </c>
      <c r="I32" s="186">
        <v>112.41</v>
      </c>
      <c r="J32" s="186">
        <v>112.67</v>
      </c>
      <c r="K32" s="189" t="s">
        <v>53</v>
      </c>
      <c r="L32" s="189" t="s">
        <v>53</v>
      </c>
      <c r="M32" s="189" t="s">
        <v>53</v>
      </c>
      <c r="N32" s="189" t="s">
        <v>53</v>
      </c>
      <c r="O32" s="189" t="s">
        <v>53</v>
      </c>
      <c r="P32" s="102"/>
      <c r="Q32" s="102"/>
      <c r="R32" s="102"/>
      <c r="S32" s="102"/>
      <c r="T32" s="102"/>
      <c r="U32" s="102"/>
      <c r="V32" s="102"/>
      <c r="W32" s="102"/>
      <c r="X32" s="102"/>
      <c r="Y32" s="103"/>
    </row>
    <row r="33" spans="2:25" ht="130.5" customHeight="1" x14ac:dyDescent="0.25">
      <c r="B33" s="177" t="s">
        <v>153</v>
      </c>
      <c r="C33" s="178" t="s">
        <v>285</v>
      </c>
      <c r="D33" s="192">
        <v>102.99</v>
      </c>
      <c r="E33" s="192">
        <v>98.1</v>
      </c>
      <c r="F33" s="192">
        <v>140.55000000000001</v>
      </c>
      <c r="G33" s="190">
        <v>123.6</v>
      </c>
      <c r="H33" s="190">
        <v>129.19999999999999</v>
      </c>
      <c r="I33" s="190">
        <v>112.4</v>
      </c>
      <c r="J33" s="190">
        <v>112.6</v>
      </c>
      <c r="K33" s="189" t="s">
        <v>53</v>
      </c>
      <c r="L33" s="189" t="s">
        <v>53</v>
      </c>
      <c r="M33" s="189" t="s">
        <v>53</v>
      </c>
      <c r="N33" s="189" t="s">
        <v>53</v>
      </c>
      <c r="O33" s="189" t="s">
        <v>53</v>
      </c>
      <c r="P33" s="102"/>
      <c r="Q33" s="102"/>
      <c r="R33" s="102"/>
      <c r="S33" s="102"/>
      <c r="T33" s="102"/>
      <c r="U33" s="102"/>
      <c r="V33" s="102"/>
      <c r="W33" s="102"/>
      <c r="X33" s="102"/>
      <c r="Y33" s="103"/>
    </row>
    <row r="34" spans="2:25" ht="130.5" customHeight="1" x14ac:dyDescent="0.25">
      <c r="B34" s="177" t="s">
        <v>156</v>
      </c>
      <c r="C34" s="178" t="s">
        <v>411</v>
      </c>
      <c r="D34" s="242"/>
      <c r="E34" s="243"/>
      <c r="F34" s="244">
        <v>50</v>
      </c>
      <c r="G34" s="242"/>
      <c r="H34" s="243"/>
      <c r="I34" s="244">
        <v>88.4</v>
      </c>
      <c r="J34" s="242"/>
      <c r="K34" s="243"/>
      <c r="L34" s="244">
        <v>99</v>
      </c>
      <c r="M34" s="242"/>
      <c r="N34" s="243"/>
      <c r="O34" s="244">
        <v>84</v>
      </c>
      <c r="P34" s="102"/>
      <c r="Q34" s="102"/>
      <c r="R34" s="102"/>
      <c r="S34" s="102"/>
      <c r="T34" s="102"/>
      <c r="U34" s="102"/>
      <c r="V34" s="102"/>
      <c r="W34" s="102"/>
      <c r="X34" s="102"/>
      <c r="Y34" s="103"/>
    </row>
    <row r="35" spans="2:25" ht="130.5" customHeight="1" x14ac:dyDescent="0.25">
      <c r="B35" s="177" t="s">
        <v>156</v>
      </c>
      <c r="C35" s="178" t="s">
        <v>295</v>
      </c>
      <c r="D35" s="208"/>
      <c r="E35" s="209"/>
      <c r="F35" s="216">
        <v>97.1</v>
      </c>
      <c r="G35" s="217"/>
      <c r="H35" s="218"/>
      <c r="I35" s="210">
        <v>94.8</v>
      </c>
      <c r="J35" s="211"/>
      <c r="K35" s="212"/>
      <c r="L35" s="216">
        <v>98.2</v>
      </c>
      <c r="M35" s="217"/>
      <c r="N35" s="218"/>
      <c r="O35" s="216">
        <v>90.2</v>
      </c>
      <c r="P35" s="102"/>
      <c r="Q35" s="102"/>
      <c r="R35" s="102"/>
      <c r="S35" s="102"/>
      <c r="T35" s="102"/>
      <c r="U35" s="102"/>
      <c r="V35" s="102"/>
      <c r="W35" s="102"/>
      <c r="X35" s="102"/>
      <c r="Y35" s="103"/>
    </row>
    <row r="36" spans="2:25" ht="130.5" customHeight="1" x14ac:dyDescent="0.25">
      <c r="B36" s="177" t="s">
        <v>156</v>
      </c>
      <c r="C36" s="178" t="s">
        <v>298</v>
      </c>
      <c r="D36" s="187" t="s">
        <v>341</v>
      </c>
      <c r="E36" s="187">
        <v>86</v>
      </c>
      <c r="F36" s="187">
        <v>86</v>
      </c>
      <c r="G36" s="187">
        <v>91</v>
      </c>
      <c r="H36" s="187">
        <v>96</v>
      </c>
      <c r="I36" s="187">
        <v>71</v>
      </c>
      <c r="J36" s="187">
        <v>90</v>
      </c>
      <c r="K36" s="187">
        <v>115</v>
      </c>
      <c r="L36" s="187">
        <v>100</v>
      </c>
      <c r="M36" s="187">
        <v>121</v>
      </c>
      <c r="N36" s="187">
        <v>141</v>
      </c>
      <c r="O36" s="187">
        <v>87</v>
      </c>
      <c r="P36" s="102"/>
      <c r="Q36" s="102"/>
      <c r="R36" s="102"/>
      <c r="S36" s="102"/>
      <c r="T36" s="102"/>
      <c r="U36" s="102"/>
      <c r="V36" s="102"/>
      <c r="W36" s="102"/>
      <c r="X36" s="102"/>
      <c r="Y36" s="103"/>
    </row>
    <row r="37" spans="2:25" ht="130.5" customHeight="1" x14ac:dyDescent="0.25">
      <c r="B37" s="177" t="s">
        <v>156</v>
      </c>
      <c r="C37" s="178" t="s">
        <v>306</v>
      </c>
      <c r="D37" s="187">
        <v>2.8</v>
      </c>
      <c r="E37" s="187">
        <v>2.1</v>
      </c>
      <c r="F37" s="187">
        <v>2.7</v>
      </c>
      <c r="G37" s="187">
        <v>1.9</v>
      </c>
      <c r="H37" s="187">
        <v>1.9</v>
      </c>
      <c r="I37" s="187">
        <v>2.1</v>
      </c>
      <c r="J37" s="187">
        <v>2.5</v>
      </c>
      <c r="K37" s="187">
        <v>2.2999999999999998</v>
      </c>
      <c r="L37" s="187">
        <v>0.7</v>
      </c>
      <c r="M37" s="187">
        <v>1.7</v>
      </c>
      <c r="N37" s="187">
        <v>3.1</v>
      </c>
      <c r="O37" s="187">
        <v>2.7</v>
      </c>
      <c r="P37" s="102"/>
      <c r="Q37" s="102"/>
      <c r="R37" s="102"/>
      <c r="S37" s="102"/>
      <c r="T37" s="102"/>
      <c r="U37" s="102"/>
      <c r="V37" s="102"/>
      <c r="W37" s="102"/>
      <c r="X37" s="102"/>
      <c r="Y37" s="103"/>
    </row>
    <row r="38" spans="2:25" ht="130.5" customHeight="1" x14ac:dyDescent="0.25">
      <c r="B38" s="177" t="s">
        <v>156</v>
      </c>
      <c r="C38" s="178" t="s">
        <v>288</v>
      </c>
      <c r="D38" s="254"/>
      <c r="E38" s="255"/>
      <c r="F38" s="255"/>
      <c r="G38" s="255"/>
      <c r="H38" s="255"/>
      <c r="I38" s="230">
        <v>94</v>
      </c>
      <c r="J38" s="256"/>
      <c r="K38" s="229"/>
      <c r="L38" s="229"/>
      <c r="M38" s="229"/>
      <c r="N38" s="229"/>
      <c r="O38" s="230">
        <v>96</v>
      </c>
      <c r="P38" s="102"/>
      <c r="Q38" s="102"/>
      <c r="R38" s="102"/>
      <c r="S38" s="102"/>
      <c r="T38" s="102"/>
      <c r="U38" s="102"/>
      <c r="V38" s="102"/>
      <c r="W38" s="102"/>
      <c r="X38" s="102"/>
      <c r="Y38" s="103"/>
    </row>
    <row r="39" spans="2:25" ht="130.5" customHeight="1" x14ac:dyDescent="0.25">
      <c r="B39" s="177" t="s">
        <v>156</v>
      </c>
      <c r="C39" s="178" t="s">
        <v>421</v>
      </c>
      <c r="D39" s="208"/>
      <c r="E39" s="209"/>
      <c r="F39" s="209"/>
      <c r="G39" s="209"/>
      <c r="H39" s="209"/>
      <c r="I39" s="216">
        <v>71.8</v>
      </c>
      <c r="J39" s="217"/>
      <c r="K39" s="218"/>
      <c r="L39" s="218"/>
      <c r="M39" s="218"/>
      <c r="N39" s="218"/>
      <c r="O39" s="216">
        <v>91.7</v>
      </c>
      <c r="P39" s="102"/>
      <c r="Q39" s="102"/>
      <c r="R39" s="102"/>
      <c r="S39" s="102"/>
      <c r="T39" s="102"/>
      <c r="U39" s="102"/>
      <c r="V39" s="102"/>
      <c r="W39" s="102"/>
      <c r="X39" s="102"/>
      <c r="Y39" s="103"/>
    </row>
    <row r="40" spans="2:25" ht="130.5" customHeight="1" x14ac:dyDescent="0.25">
      <c r="B40" s="177" t="s">
        <v>156</v>
      </c>
      <c r="C40" s="178" t="s">
        <v>544</v>
      </c>
      <c r="D40" s="254"/>
      <c r="E40" s="255"/>
      <c r="F40" s="255"/>
      <c r="G40" s="255"/>
      <c r="H40" s="255"/>
      <c r="I40" s="255"/>
      <c r="J40" s="255"/>
      <c r="K40" s="255"/>
      <c r="L40" s="255"/>
      <c r="M40" s="255"/>
      <c r="N40" s="255"/>
      <c r="O40" s="230">
        <v>3.2</v>
      </c>
      <c r="P40" s="102"/>
      <c r="Q40" s="102"/>
      <c r="R40" s="102"/>
      <c r="S40" s="102"/>
      <c r="T40" s="102"/>
      <c r="U40" s="102"/>
      <c r="V40" s="102"/>
      <c r="W40" s="102"/>
      <c r="X40" s="102"/>
      <c r="Y40" s="103"/>
    </row>
    <row r="41" spans="2:25" ht="130.5" customHeight="1" x14ac:dyDescent="0.25">
      <c r="B41" s="177" t="s">
        <v>156</v>
      </c>
      <c r="C41" s="178" t="s">
        <v>310</v>
      </c>
      <c r="D41" s="208"/>
      <c r="E41" s="209"/>
      <c r="F41" s="209"/>
      <c r="G41" s="209"/>
      <c r="H41" s="209"/>
      <c r="I41" s="216">
        <v>100</v>
      </c>
      <c r="J41" s="217"/>
      <c r="K41" s="218"/>
      <c r="L41" s="218"/>
      <c r="M41" s="218"/>
      <c r="N41" s="218"/>
      <c r="O41" s="216">
        <v>100</v>
      </c>
    </row>
    <row r="42" spans="2:25" ht="130.5" customHeight="1" x14ac:dyDescent="0.25">
      <c r="B42" s="177" t="s">
        <v>155</v>
      </c>
      <c r="C42" s="178" t="s">
        <v>313</v>
      </c>
      <c r="D42" s="254"/>
      <c r="E42" s="255"/>
      <c r="F42" s="251">
        <v>43</v>
      </c>
      <c r="G42" s="261"/>
      <c r="H42" s="262"/>
      <c r="I42" s="263">
        <v>34</v>
      </c>
      <c r="J42" s="252"/>
      <c r="K42" s="253"/>
      <c r="L42" s="251">
        <v>58</v>
      </c>
      <c r="M42" s="252"/>
      <c r="N42" s="253"/>
      <c r="O42" s="251">
        <v>38</v>
      </c>
    </row>
    <row r="43" spans="2:25" ht="130.5" customHeight="1" x14ac:dyDescent="0.25">
      <c r="B43" s="177" t="s">
        <v>155</v>
      </c>
      <c r="C43" s="178" t="s">
        <v>317</v>
      </c>
      <c r="D43" s="208"/>
      <c r="E43" s="209"/>
      <c r="F43" s="205">
        <v>98</v>
      </c>
      <c r="G43" s="264"/>
      <c r="H43" s="259"/>
      <c r="I43" s="260">
        <v>47</v>
      </c>
      <c r="J43" s="206"/>
      <c r="K43" s="207"/>
      <c r="L43" s="205">
        <v>238</v>
      </c>
      <c r="M43" s="206"/>
      <c r="N43" s="207"/>
      <c r="O43" s="205">
        <v>1450</v>
      </c>
    </row>
    <row r="44" spans="2:25" ht="130.5" customHeight="1" x14ac:dyDescent="0.25">
      <c r="B44" s="177" t="s">
        <v>155</v>
      </c>
      <c r="C44" s="178" t="s">
        <v>412</v>
      </c>
      <c r="D44" s="254"/>
      <c r="E44" s="255"/>
      <c r="F44" s="255"/>
      <c r="G44" s="255"/>
      <c r="H44" s="255"/>
      <c r="I44" s="265" t="s">
        <v>341</v>
      </c>
      <c r="J44" s="266"/>
      <c r="K44" s="255"/>
      <c r="L44" s="255"/>
      <c r="M44" s="255"/>
      <c r="N44" s="255"/>
      <c r="O44" s="277" t="s">
        <v>341</v>
      </c>
    </row>
    <row r="45" spans="2:25" ht="130.5" customHeight="1" x14ac:dyDescent="0.25">
      <c r="B45" s="177" t="s">
        <v>158</v>
      </c>
      <c r="C45" s="178" t="s">
        <v>321</v>
      </c>
      <c r="D45" s="188">
        <v>2</v>
      </c>
      <c r="E45" s="188">
        <v>-2</v>
      </c>
      <c r="F45" s="188">
        <v>-31</v>
      </c>
      <c r="G45" s="188">
        <v>10</v>
      </c>
      <c r="H45" s="188">
        <v>-28</v>
      </c>
      <c r="I45" s="188">
        <v>-8</v>
      </c>
      <c r="J45" s="188">
        <v>-31</v>
      </c>
      <c r="K45" s="188">
        <v>184</v>
      </c>
      <c r="L45" s="188">
        <v>4</v>
      </c>
      <c r="M45" s="188">
        <v>2</v>
      </c>
      <c r="N45" s="273">
        <v>0</v>
      </c>
      <c r="O45" s="271">
        <v>-4</v>
      </c>
    </row>
    <row r="46" spans="2:25" ht="130.5" customHeight="1" x14ac:dyDescent="0.25">
      <c r="B46" s="177" t="s">
        <v>158</v>
      </c>
      <c r="C46" s="178" t="s">
        <v>326</v>
      </c>
      <c r="D46" s="274">
        <v>0</v>
      </c>
      <c r="E46" s="275">
        <v>15</v>
      </c>
      <c r="F46" s="275">
        <v>-47</v>
      </c>
      <c r="G46" s="275">
        <v>25</v>
      </c>
      <c r="H46" s="275">
        <v>0</v>
      </c>
      <c r="I46" s="275">
        <v>-60</v>
      </c>
      <c r="J46" s="275">
        <v>275</v>
      </c>
      <c r="K46" s="275">
        <v>13</v>
      </c>
      <c r="L46" s="275">
        <v>24</v>
      </c>
      <c r="M46" s="275">
        <v>-19</v>
      </c>
      <c r="N46" s="275">
        <v>-18</v>
      </c>
      <c r="O46" s="276">
        <v>-71</v>
      </c>
    </row>
    <row r="47" spans="2:25" ht="130.5" customHeight="1" x14ac:dyDescent="0.25">
      <c r="B47" s="177" t="s">
        <v>158</v>
      </c>
      <c r="C47" s="178" t="s">
        <v>330</v>
      </c>
      <c r="D47" s="270">
        <v>6</v>
      </c>
      <c r="E47" s="270">
        <v>10</v>
      </c>
      <c r="F47" s="270">
        <v>8</v>
      </c>
      <c r="G47" s="270">
        <v>6</v>
      </c>
      <c r="H47" s="270">
        <v>5</v>
      </c>
      <c r="I47" s="270">
        <v>8</v>
      </c>
      <c r="J47" s="270">
        <v>10</v>
      </c>
      <c r="K47" s="270">
        <v>13</v>
      </c>
      <c r="L47" s="270">
        <v>18</v>
      </c>
      <c r="M47" s="270">
        <v>11</v>
      </c>
      <c r="N47" s="270">
        <v>7</v>
      </c>
      <c r="O47" s="271">
        <v>2</v>
      </c>
    </row>
    <row r="48" spans="2:25" ht="130.5" customHeight="1" x14ac:dyDescent="0.25">
      <c r="B48" s="177" t="s">
        <v>158</v>
      </c>
      <c r="C48" s="272" t="s">
        <v>334</v>
      </c>
      <c r="D48" s="245">
        <v>100</v>
      </c>
      <c r="E48" s="245">
        <v>100</v>
      </c>
      <c r="F48" s="245">
        <v>100</v>
      </c>
      <c r="G48" s="245">
        <v>100</v>
      </c>
      <c r="H48" s="245">
        <v>100</v>
      </c>
      <c r="I48" s="245">
        <v>100</v>
      </c>
      <c r="J48" s="245">
        <v>100</v>
      </c>
      <c r="K48" s="245">
        <v>100</v>
      </c>
      <c r="L48" s="245">
        <v>100</v>
      </c>
      <c r="M48" s="245">
        <v>100</v>
      </c>
      <c r="N48" s="245">
        <v>100</v>
      </c>
      <c r="O48" s="245">
        <v>100</v>
      </c>
    </row>
    <row r="49" spans="2:15" ht="130.5" customHeight="1" x14ac:dyDescent="0.25">
      <c r="B49" s="177" t="s">
        <v>158</v>
      </c>
      <c r="C49" s="178" t="s">
        <v>416</v>
      </c>
      <c r="D49" s="208"/>
      <c r="E49" s="209"/>
      <c r="F49" s="209"/>
      <c r="G49" s="209"/>
      <c r="H49" s="209"/>
      <c r="I49" s="205">
        <v>100</v>
      </c>
      <c r="J49" s="206"/>
      <c r="K49" s="207"/>
      <c r="L49" s="207"/>
      <c r="M49" s="207"/>
      <c r="N49" s="207"/>
      <c r="O49" s="205">
        <v>100</v>
      </c>
    </row>
    <row r="50" spans="2:15" ht="130.5" customHeight="1" x14ac:dyDescent="0.25">
      <c r="B50" s="177" t="s">
        <v>159</v>
      </c>
      <c r="C50" s="178" t="s">
        <v>339</v>
      </c>
      <c r="D50" s="254"/>
      <c r="E50" s="255"/>
      <c r="F50" s="251">
        <v>100</v>
      </c>
      <c r="G50" s="252"/>
      <c r="H50" s="253"/>
      <c r="I50" s="251">
        <v>100</v>
      </c>
      <c r="J50" s="252"/>
      <c r="K50" s="253"/>
      <c r="L50" s="251">
        <v>100</v>
      </c>
      <c r="M50" s="252"/>
      <c r="N50" s="253"/>
      <c r="O50" s="251">
        <v>100</v>
      </c>
    </row>
    <row r="51" spans="2:15" ht="130.5" customHeight="1" x14ac:dyDescent="0.25">
      <c r="B51" s="177" t="s">
        <v>159</v>
      </c>
      <c r="C51" s="178" t="s">
        <v>344</v>
      </c>
      <c r="D51" s="208"/>
      <c r="E51" s="209"/>
      <c r="F51" s="205">
        <v>97</v>
      </c>
      <c r="G51" s="206"/>
      <c r="H51" s="207"/>
      <c r="I51" s="205">
        <v>98</v>
      </c>
      <c r="J51" s="206"/>
      <c r="K51" s="207"/>
      <c r="L51" s="219">
        <v>89</v>
      </c>
      <c r="M51" s="220"/>
      <c r="N51" s="221"/>
      <c r="O51" s="205">
        <v>83</v>
      </c>
    </row>
    <row r="52" spans="2:15" ht="130.5" customHeight="1" x14ac:dyDescent="0.25">
      <c r="B52" s="177" t="s">
        <v>159</v>
      </c>
      <c r="C52" s="178" t="s">
        <v>520</v>
      </c>
      <c r="D52" s="254"/>
      <c r="E52" s="255"/>
      <c r="F52" s="267" t="s">
        <v>341</v>
      </c>
      <c r="G52" s="254"/>
      <c r="H52" s="255"/>
      <c r="I52" s="267" t="s">
        <v>341</v>
      </c>
      <c r="J52" s="254"/>
      <c r="K52" s="255"/>
      <c r="L52" s="267" t="s">
        <v>341</v>
      </c>
      <c r="M52" s="254"/>
      <c r="N52" s="255"/>
      <c r="O52" s="251">
        <v>98</v>
      </c>
    </row>
    <row r="53" spans="2:15" ht="130.5" customHeight="1" x14ac:dyDescent="0.25">
      <c r="B53" s="177" t="s">
        <v>407</v>
      </c>
      <c r="C53" s="178" t="s">
        <v>419</v>
      </c>
      <c r="D53" s="208"/>
      <c r="E53" s="209"/>
      <c r="F53" s="209"/>
      <c r="G53" s="205">
        <v>97</v>
      </c>
      <c r="H53" s="206"/>
      <c r="I53" s="207"/>
      <c r="J53" s="207"/>
      <c r="K53" s="205">
        <v>94</v>
      </c>
      <c r="L53" s="222"/>
      <c r="M53" s="223"/>
      <c r="N53" s="223"/>
      <c r="O53" s="224">
        <v>98</v>
      </c>
    </row>
    <row r="54" spans="2:15" ht="130.5" customHeight="1" x14ac:dyDescent="0.25">
      <c r="B54" s="177" t="s">
        <v>407</v>
      </c>
      <c r="C54" s="178" t="s">
        <v>358</v>
      </c>
      <c r="D54" s="254"/>
      <c r="E54" s="255"/>
      <c r="F54" s="255"/>
      <c r="G54" s="251">
        <v>100</v>
      </c>
      <c r="H54" s="252"/>
      <c r="I54" s="253"/>
      <c r="J54" s="253"/>
      <c r="K54" s="251">
        <v>100</v>
      </c>
      <c r="L54" s="268"/>
      <c r="M54" s="269"/>
      <c r="N54" s="269"/>
      <c r="O54" s="258">
        <v>100</v>
      </c>
    </row>
    <row r="55" spans="2:15" ht="130.5" customHeight="1" x14ac:dyDescent="0.25">
      <c r="B55" s="177" t="s">
        <v>407</v>
      </c>
      <c r="C55" s="178" t="s">
        <v>423</v>
      </c>
      <c r="D55" s="208"/>
      <c r="E55" s="209"/>
      <c r="F55" s="209"/>
      <c r="G55" s="209"/>
      <c r="H55" s="209"/>
      <c r="I55" s="209"/>
      <c r="J55" s="209"/>
      <c r="K55" s="209"/>
      <c r="L55" s="209"/>
      <c r="M55" s="209"/>
      <c r="N55" s="209"/>
      <c r="O55" s="205">
        <v>80</v>
      </c>
    </row>
    <row r="56" spans="2:15" ht="130.5" customHeight="1" x14ac:dyDescent="0.25">
      <c r="B56" s="177" t="s">
        <v>407</v>
      </c>
      <c r="C56" s="178" t="s">
        <v>424</v>
      </c>
      <c r="D56" s="254"/>
      <c r="E56" s="255"/>
      <c r="F56" s="255"/>
      <c r="G56" s="255"/>
      <c r="H56" s="255"/>
      <c r="I56" s="255"/>
      <c r="J56" s="255"/>
      <c r="K56" s="255"/>
      <c r="L56" s="255"/>
      <c r="M56" s="255"/>
      <c r="N56" s="255"/>
      <c r="O56" s="251">
        <v>100</v>
      </c>
    </row>
  </sheetData>
  <sheetProtection algorithmName="SHA-512" hashValue="vnGZgNtss79t+VoDFkN8oxHgUgqut8OUNm8L1z2ODwuZlY7cWjkRQGErnigY+9GDFZK1c7mAHhBz5/kA8Cwn6A==" saltValue="3CG1gRLA/niVL27xNUz/pQ==" spinCount="100000" sheet="1" objects="1" scenarios="1" autoFilter="0"/>
  <dataConsolidate>
    <dataRefs count="2">
      <dataRef ref="A3:A42" sheet="INDICADORES ESTRATÉGICOS"/>
      <dataRef ref="A3:F42" sheet="INDICADORES ESTRATÉGICOS"/>
    </dataRefs>
  </dataConsolidate>
  <mergeCells count="5">
    <mergeCell ref="B2:AI2"/>
    <mergeCell ref="C3:O3"/>
    <mergeCell ref="P3:R3"/>
    <mergeCell ref="S3:U3"/>
    <mergeCell ref="V3:X3"/>
  </mergeCells>
  <phoneticPr fontId="24" type="noConversion"/>
  <conditionalFormatting sqref="D28:I28">
    <cfRule type="iconSet" priority="467">
      <iconSet>
        <cfvo type="percent" val="0"/>
        <cfvo type="num" val="70" gte="0"/>
        <cfvo type="num" val="90"/>
      </iconSet>
    </cfRule>
  </conditionalFormatting>
  <conditionalFormatting sqref="D29:I29">
    <cfRule type="iconSet" priority="465">
      <iconSet>
        <cfvo type="percent" val="0"/>
        <cfvo type="num" val="70" gte="0"/>
        <cfvo type="num" val="90"/>
      </iconSet>
    </cfRule>
  </conditionalFormatting>
  <conditionalFormatting sqref="J29:K29">
    <cfRule type="iconSet" priority="463">
      <iconSet>
        <cfvo type="percent" val="0"/>
        <cfvo type="num" val="70" gte="0"/>
        <cfvo type="num" val="90"/>
      </iconSet>
    </cfRule>
  </conditionalFormatting>
  <conditionalFormatting sqref="D30:F30">
    <cfRule type="iconSet" priority="462">
      <iconSet>
        <cfvo type="percent" val="0"/>
        <cfvo type="num" val="0" gte="0"/>
        <cfvo type="num" val="2" gte="0"/>
      </iconSet>
    </cfRule>
  </conditionalFormatting>
  <conditionalFormatting sqref="G30:J30">
    <cfRule type="iconSet" priority="461">
      <iconSet>
        <cfvo type="percent" val="0"/>
        <cfvo type="num" val="0" gte="0"/>
        <cfvo type="num" val="2" gte="0"/>
      </iconSet>
    </cfRule>
  </conditionalFormatting>
  <conditionalFormatting sqref="K30:O30">
    <cfRule type="iconSet" priority="460">
      <iconSet>
        <cfvo type="percent" val="0"/>
        <cfvo type="num" val="0" gte="0"/>
        <cfvo type="num" val="2" gte="0"/>
      </iconSet>
    </cfRule>
  </conditionalFormatting>
  <conditionalFormatting sqref="D31:F31">
    <cfRule type="iconSet" priority="459">
      <iconSet>
        <cfvo type="percent" val="0"/>
        <cfvo type="num" val="0" gte="0"/>
        <cfvo type="num" val="2" gte="0"/>
      </iconSet>
    </cfRule>
  </conditionalFormatting>
  <conditionalFormatting sqref="G31:J31">
    <cfRule type="iconSet" priority="458">
      <iconSet>
        <cfvo type="percent" val="0"/>
        <cfvo type="num" val="0" gte="0"/>
        <cfvo type="num" val="2" gte="0"/>
      </iconSet>
    </cfRule>
  </conditionalFormatting>
  <conditionalFormatting sqref="K31:O31">
    <cfRule type="iconSet" priority="457">
      <iconSet>
        <cfvo type="percent" val="0"/>
        <cfvo type="num" val="0" gte="0"/>
        <cfvo type="num" val="2" gte="0"/>
      </iconSet>
    </cfRule>
  </conditionalFormatting>
  <conditionalFormatting sqref="G32:J32">
    <cfRule type="iconSet" priority="456">
      <iconSet>
        <cfvo type="percent" val="0"/>
        <cfvo type="num" val="95"/>
        <cfvo type="num" val="100"/>
      </iconSet>
    </cfRule>
  </conditionalFormatting>
  <conditionalFormatting sqref="D32:F32">
    <cfRule type="iconSet" priority="455">
      <iconSet>
        <cfvo type="percent" val="0"/>
        <cfvo type="num" val="95"/>
        <cfvo type="num" val="100"/>
      </iconSet>
    </cfRule>
  </conditionalFormatting>
  <conditionalFormatting sqref="K32:O32">
    <cfRule type="iconSet" priority="454">
      <iconSet>
        <cfvo type="percent" val="0"/>
        <cfvo type="num" val="0" gte="0"/>
        <cfvo type="num" val="2" gte="0"/>
      </iconSet>
    </cfRule>
  </conditionalFormatting>
  <conditionalFormatting sqref="K33:N33">
    <cfRule type="iconSet" priority="451">
      <iconSet>
        <cfvo type="percent" val="0"/>
        <cfvo type="num" val="0" gte="0"/>
        <cfvo type="num" val="2" gte="0"/>
      </iconSet>
    </cfRule>
  </conditionalFormatting>
  <conditionalFormatting sqref="D7">
    <cfRule type="iconSet" priority="444">
      <iconSet>
        <cfvo type="percent" val="0"/>
        <cfvo type="num" val="80"/>
        <cfvo type="num" val="90"/>
      </iconSet>
    </cfRule>
    <cfRule type="iconSet" priority="445">
      <iconSet>
        <cfvo type="percent" val="0"/>
        <cfvo type="percent" val="80"/>
        <cfvo type="percent" val="90"/>
      </iconSet>
    </cfRule>
    <cfRule type="iconSet" priority="446">
      <iconSet>
        <cfvo type="percent" val="0"/>
        <cfvo type="num" val="80"/>
        <cfvo type="num" val="90"/>
      </iconSet>
    </cfRule>
  </conditionalFormatting>
  <conditionalFormatting sqref="D8">
    <cfRule type="iconSet" priority="434">
      <iconSet>
        <cfvo type="percent" val="0"/>
        <cfvo type="num" val="80"/>
        <cfvo type="num" val="90"/>
      </iconSet>
    </cfRule>
  </conditionalFormatting>
  <conditionalFormatting sqref="J8">
    <cfRule type="iconSet" priority="433">
      <iconSet>
        <cfvo type="percent" val="0"/>
        <cfvo type="num" val="80"/>
        <cfvo type="num" val="90"/>
      </iconSet>
    </cfRule>
  </conditionalFormatting>
  <conditionalFormatting sqref="I8">
    <cfRule type="iconSet" priority="431">
      <iconSet>
        <cfvo type="percent" val="0"/>
        <cfvo type="num" val="80"/>
        <cfvo type="num" val="90"/>
      </iconSet>
    </cfRule>
  </conditionalFormatting>
  <conditionalFormatting sqref="D9">
    <cfRule type="iconSet" priority="430">
      <iconSet>
        <cfvo type="percent" val="0"/>
        <cfvo type="num" val="80"/>
        <cfvo type="num" val="90"/>
      </iconSet>
    </cfRule>
  </conditionalFormatting>
  <conditionalFormatting sqref="J9">
    <cfRule type="iconSet" priority="429">
      <iconSet>
        <cfvo type="percent" val="0"/>
        <cfvo type="num" val="80"/>
        <cfvo type="num" val="90"/>
      </iconSet>
    </cfRule>
  </conditionalFormatting>
  <conditionalFormatting sqref="I9">
    <cfRule type="iconSet" priority="428">
      <iconSet>
        <cfvo type="percent" val="0"/>
        <cfvo type="num" val="80"/>
        <cfvo type="num" val="90"/>
      </iconSet>
    </cfRule>
  </conditionalFormatting>
  <conditionalFormatting sqref="G12">
    <cfRule type="iconSet" priority="419">
      <iconSet>
        <cfvo type="percent" val="0"/>
        <cfvo type="num" val="80"/>
        <cfvo type="num" val="90"/>
      </iconSet>
    </cfRule>
  </conditionalFormatting>
  <conditionalFormatting sqref="D12:E12">
    <cfRule type="iconSet" priority="418">
      <iconSet>
        <cfvo type="percent" val="0"/>
        <cfvo type="num" val="80"/>
        <cfvo type="num" val="90"/>
      </iconSet>
    </cfRule>
  </conditionalFormatting>
  <conditionalFormatting sqref="F12">
    <cfRule type="iconSet" priority="417">
      <iconSet reverse="1">
        <cfvo type="percent" val="0"/>
        <cfvo type="num" val="100" gte="0"/>
        <cfvo type="num" val="101" gte="0"/>
      </iconSet>
    </cfRule>
  </conditionalFormatting>
  <conditionalFormatting sqref="H12">
    <cfRule type="iconSet" priority="416">
      <iconSet>
        <cfvo type="percent" val="0"/>
        <cfvo type="num" val="80"/>
        <cfvo type="num" val="90"/>
      </iconSet>
    </cfRule>
  </conditionalFormatting>
  <conditionalFormatting sqref="I12">
    <cfRule type="iconSet" priority="415">
      <iconSet>
        <cfvo type="percent" val="0"/>
        <cfvo type="num" val="80"/>
        <cfvo type="num" val="90"/>
      </iconSet>
    </cfRule>
  </conditionalFormatting>
  <conditionalFormatting sqref="J12">
    <cfRule type="iconSet" priority="414">
      <iconSet>
        <cfvo type="percent" val="0"/>
        <cfvo type="num" val="80"/>
        <cfvo type="num" val="90"/>
      </iconSet>
    </cfRule>
  </conditionalFormatting>
  <conditionalFormatting sqref="K12">
    <cfRule type="iconSet" priority="413">
      <iconSet>
        <cfvo type="percent" val="0"/>
        <cfvo type="num" val="80"/>
        <cfvo type="num" val="90"/>
      </iconSet>
    </cfRule>
  </conditionalFormatting>
  <conditionalFormatting sqref="L12">
    <cfRule type="iconSet" priority="412">
      <iconSet>
        <cfvo type="percent" val="0"/>
        <cfvo type="num" val="80"/>
        <cfvo type="num" val="90"/>
      </iconSet>
    </cfRule>
  </conditionalFormatting>
  <conditionalFormatting sqref="M12">
    <cfRule type="iconSet" priority="411">
      <iconSet>
        <cfvo type="percent" val="0"/>
        <cfvo type="num" val="80"/>
        <cfvo type="num" val="90"/>
      </iconSet>
    </cfRule>
  </conditionalFormatting>
  <conditionalFormatting sqref="N12">
    <cfRule type="iconSet" priority="410">
      <iconSet>
        <cfvo type="percent" val="0"/>
        <cfvo type="num" val="80"/>
        <cfvo type="num" val="90"/>
      </iconSet>
    </cfRule>
  </conditionalFormatting>
  <conditionalFormatting sqref="D13">
    <cfRule type="iconSet" priority="408">
      <iconSet>
        <cfvo type="percent" val="0"/>
        <cfvo type="num" val="80"/>
        <cfvo type="num" val="90"/>
      </iconSet>
    </cfRule>
  </conditionalFormatting>
  <conditionalFormatting sqref="G13">
    <cfRule type="iconSet" priority="407">
      <iconSet>
        <cfvo type="percent" val="0"/>
        <cfvo type="num" val="80"/>
        <cfvo type="num" val="90"/>
      </iconSet>
    </cfRule>
  </conditionalFormatting>
  <conditionalFormatting sqref="E13">
    <cfRule type="iconSet" priority="406">
      <iconSet>
        <cfvo type="percent" val="0"/>
        <cfvo type="num" val="80"/>
        <cfvo type="num" val="90"/>
      </iconSet>
    </cfRule>
  </conditionalFormatting>
  <conditionalFormatting sqref="F13">
    <cfRule type="iconSet" priority="405">
      <iconSet reverse="1">
        <cfvo type="percent" val="0"/>
        <cfvo type="num" val="100" gte="0"/>
        <cfvo type="num" val="101" gte="0"/>
      </iconSet>
    </cfRule>
  </conditionalFormatting>
  <conditionalFormatting sqref="H13:K13">
    <cfRule type="iconSet" priority="404">
      <iconSet>
        <cfvo type="percent" val="0"/>
        <cfvo type="num" val="80"/>
        <cfvo type="num" val="90"/>
      </iconSet>
    </cfRule>
  </conditionalFormatting>
  <conditionalFormatting sqref="D14">
    <cfRule type="iconSet" priority="399">
      <iconSet>
        <cfvo type="percent" val="0"/>
        <cfvo type="num" val="80"/>
        <cfvo type="num" val="90"/>
      </iconSet>
    </cfRule>
    <cfRule type="iconSet" priority="400">
      <iconSet>
        <cfvo type="percent" val="0"/>
        <cfvo type="percent" val="80"/>
        <cfvo type="percent" val="90"/>
      </iconSet>
    </cfRule>
    <cfRule type="iconSet" priority="401">
      <iconSet>
        <cfvo type="percent" val="0"/>
        <cfvo type="num" val="80"/>
        <cfvo type="num" val="90"/>
      </iconSet>
    </cfRule>
  </conditionalFormatting>
  <conditionalFormatting sqref="D14">
    <cfRule type="iconSet" priority="398">
      <iconSet>
        <cfvo type="percent" val="0"/>
        <cfvo type="num" val="0"/>
        <cfvo type="num" val="80"/>
      </iconSet>
    </cfRule>
  </conditionalFormatting>
  <conditionalFormatting sqref="G14">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G14">
    <cfRule type="iconSet" priority="393">
      <iconSet>
        <cfvo type="percent" val="0"/>
        <cfvo type="num" val="0"/>
        <cfvo type="num" val="80"/>
      </iconSet>
    </cfRule>
  </conditionalFormatting>
  <conditionalFormatting sqref="J14">
    <cfRule type="iconSet" priority="389">
      <iconSet>
        <cfvo type="percent" val="0"/>
        <cfvo type="num" val="80"/>
        <cfvo type="num" val="90"/>
      </iconSet>
    </cfRule>
    <cfRule type="iconSet" priority="390">
      <iconSet>
        <cfvo type="percent" val="0"/>
        <cfvo type="percent" val="80"/>
        <cfvo type="percent" val="90"/>
      </iconSet>
    </cfRule>
    <cfRule type="iconSet" priority="391">
      <iconSet>
        <cfvo type="percent" val="0"/>
        <cfvo type="num" val="80"/>
        <cfvo type="num" val="90"/>
      </iconSet>
    </cfRule>
  </conditionalFormatting>
  <conditionalFormatting sqref="J14">
    <cfRule type="iconSet" priority="388">
      <iconSet>
        <cfvo type="percent" val="0"/>
        <cfvo type="num" val="0"/>
        <cfvo type="num" val="80"/>
      </iconSet>
    </cfRule>
  </conditionalFormatting>
  <conditionalFormatting sqref="L14">
    <cfRule type="iconSet" priority="374">
      <iconSet>
        <cfvo type="percent" val="0"/>
        <cfvo type="num" val="80"/>
        <cfvo type="num" val="90"/>
      </iconSet>
    </cfRule>
    <cfRule type="iconSet" priority="375">
      <iconSet>
        <cfvo type="percent" val="0"/>
        <cfvo type="percent" val="80"/>
        <cfvo type="percent" val="90"/>
      </iconSet>
    </cfRule>
    <cfRule type="iconSet" priority="376">
      <iconSet>
        <cfvo type="percent" val="0"/>
        <cfvo type="num" val="80"/>
        <cfvo type="num" val="90"/>
      </iconSet>
    </cfRule>
  </conditionalFormatting>
  <conditionalFormatting sqref="L14">
    <cfRule type="iconSet" priority="373">
      <iconSet>
        <cfvo type="percent" val="0"/>
        <cfvo type="num" val="0"/>
        <cfvo type="num" val="80"/>
      </iconSet>
    </cfRule>
  </conditionalFormatting>
  <conditionalFormatting sqref="I14">
    <cfRule type="iconSet" priority="369">
      <iconSet>
        <cfvo type="percent" val="0"/>
        <cfvo type="num" val="80"/>
        <cfvo type="num" val="90"/>
      </iconSet>
    </cfRule>
    <cfRule type="iconSet" priority="370">
      <iconSet>
        <cfvo type="percent" val="0"/>
        <cfvo type="percent" val="80"/>
        <cfvo type="percent" val="90"/>
      </iconSet>
    </cfRule>
    <cfRule type="iconSet" priority="371">
      <iconSet>
        <cfvo type="percent" val="0"/>
        <cfvo type="num" val="80"/>
        <cfvo type="num" val="90"/>
      </iconSet>
    </cfRule>
  </conditionalFormatting>
  <conditionalFormatting sqref="I14">
    <cfRule type="iconSet" priority="368">
      <iconSet>
        <cfvo type="percent" val="0"/>
        <cfvo type="num" val="0"/>
        <cfvo type="num" val="80"/>
      </iconSet>
    </cfRule>
  </conditionalFormatting>
  <conditionalFormatting sqref="F14">
    <cfRule type="iconSet" priority="364">
      <iconSet>
        <cfvo type="percent" val="0"/>
        <cfvo type="num" val="80"/>
        <cfvo type="num" val="90"/>
      </iconSet>
    </cfRule>
    <cfRule type="iconSet" priority="365">
      <iconSet>
        <cfvo type="percent" val="0"/>
        <cfvo type="percent" val="80"/>
        <cfvo type="percent" val="90"/>
      </iconSet>
    </cfRule>
    <cfRule type="iconSet" priority="366">
      <iconSet>
        <cfvo type="percent" val="0"/>
        <cfvo type="num" val="80"/>
        <cfvo type="num" val="90"/>
      </iconSet>
    </cfRule>
  </conditionalFormatting>
  <conditionalFormatting sqref="F14">
    <cfRule type="iconSet" priority="363">
      <iconSet>
        <cfvo type="percent" val="0"/>
        <cfvo type="num" val="0"/>
        <cfvo type="num" val="80"/>
      </iconSet>
    </cfRule>
  </conditionalFormatting>
  <conditionalFormatting sqref="D15">
    <cfRule type="iconSet" priority="362">
      <iconSet>
        <cfvo type="percent" val="0"/>
        <cfvo type="num" val="80"/>
        <cfvo type="num" val="90"/>
      </iconSet>
    </cfRule>
  </conditionalFormatting>
  <conditionalFormatting sqref="E15">
    <cfRule type="iconSet" priority="361">
      <iconSet>
        <cfvo type="percent" val="0"/>
        <cfvo type="num" val="80"/>
        <cfvo type="num" val="90"/>
      </iconSet>
    </cfRule>
  </conditionalFormatting>
  <conditionalFormatting sqref="F15">
    <cfRule type="iconSet" priority="360">
      <iconSet>
        <cfvo type="percent" val="0"/>
        <cfvo type="num" val="80"/>
        <cfvo type="num" val="90"/>
      </iconSet>
    </cfRule>
  </conditionalFormatting>
  <conditionalFormatting sqref="G15">
    <cfRule type="iconSet" priority="359">
      <iconSet>
        <cfvo type="percent" val="0"/>
        <cfvo type="num" val="80"/>
        <cfvo type="num" val="90"/>
      </iconSet>
    </cfRule>
  </conditionalFormatting>
  <conditionalFormatting sqref="H15:K15">
    <cfRule type="iconSet" priority="358">
      <iconSet>
        <cfvo type="percent" val="0"/>
        <cfvo type="num" val="80"/>
        <cfvo type="num" val="90"/>
      </iconSet>
    </cfRule>
  </conditionalFormatting>
  <conditionalFormatting sqref="F16">
    <cfRule type="iconSet" priority="356">
      <iconSet reverse="1">
        <cfvo type="percent" val="0"/>
        <cfvo type="num" val="100" gte="0"/>
        <cfvo type="num" val="101" gte="0"/>
      </iconSet>
    </cfRule>
  </conditionalFormatting>
  <conditionalFormatting sqref="L16">
    <cfRule type="iconSet" priority="355">
      <iconSet reverse="1">
        <cfvo type="percent" val="0"/>
        <cfvo type="num" val="100" gte="0"/>
        <cfvo type="num" val="101" gte="0"/>
      </iconSet>
    </cfRule>
  </conditionalFormatting>
  <conditionalFormatting sqref="I16">
    <cfRule type="iconSet" priority="353">
      <iconSet reverse="1">
        <cfvo type="percent" val="0"/>
        <cfvo type="num" val="100" gte="0"/>
        <cfvo type="num" val="101" gte="0"/>
      </iconSet>
    </cfRule>
  </conditionalFormatting>
  <conditionalFormatting sqref="I17">
    <cfRule type="iconSet" priority="352">
      <iconSet>
        <cfvo type="percent" val="0"/>
        <cfvo type="num" val="80"/>
        <cfvo type="num" val="90"/>
      </iconSet>
    </cfRule>
  </conditionalFormatting>
  <conditionalFormatting sqref="I18">
    <cfRule type="iconSet" priority="345">
      <iconSet>
        <cfvo type="percent" val="0"/>
        <cfvo type="num" val="80"/>
        <cfvo type="num" val="90"/>
      </iconSet>
    </cfRule>
  </conditionalFormatting>
  <conditionalFormatting sqref="I25">
    <cfRule type="iconSet" priority="334">
      <iconSet reverse="1">
        <cfvo type="percent" val="0"/>
        <cfvo type="num" val="100" gte="0"/>
        <cfvo type="num" val="101" gte="0"/>
      </iconSet>
    </cfRule>
  </conditionalFormatting>
  <conditionalFormatting sqref="L25">
    <cfRule type="iconSet" priority="333">
      <iconSet reverse="1">
        <cfvo type="percent" val="0"/>
        <cfvo type="num" val="100" gte="0"/>
        <cfvo type="num" val="101" gte="0"/>
      </iconSet>
    </cfRule>
  </conditionalFormatting>
  <conditionalFormatting sqref="F25">
    <cfRule type="iconSet" priority="331">
      <iconSet reverse="1">
        <cfvo type="percent" val="0"/>
        <cfvo type="num" val="100" gte="0"/>
        <cfvo type="num" val="101" gte="0"/>
      </iconSet>
    </cfRule>
  </conditionalFormatting>
  <conditionalFormatting sqref="F26">
    <cfRule type="iconSet" priority="330">
      <iconSet reverse="1">
        <cfvo type="percent" val="0"/>
        <cfvo type="num" val="100" gte="0"/>
        <cfvo type="num" val="101" gte="0"/>
      </iconSet>
    </cfRule>
  </conditionalFormatting>
  <conditionalFormatting sqref="I26">
    <cfRule type="iconSet" priority="329">
      <iconSet reverse="1">
        <cfvo type="percent" val="0"/>
        <cfvo type="num" val="100" gte="0"/>
        <cfvo type="num" val="101" gte="0"/>
      </iconSet>
    </cfRule>
  </conditionalFormatting>
  <conditionalFormatting sqref="L26">
    <cfRule type="iconSet" priority="328">
      <iconSet reverse="1">
        <cfvo type="percent" val="0"/>
        <cfvo type="num" val="100" gte="0"/>
        <cfvo type="num" val="101" gte="0"/>
      </iconSet>
    </cfRule>
  </conditionalFormatting>
  <conditionalFormatting sqref="I27">
    <cfRule type="iconSet" priority="326">
      <iconSet>
        <cfvo type="percent" val="0"/>
        <cfvo type="num" val="80"/>
        <cfvo type="num" val="90"/>
      </iconSet>
    </cfRule>
  </conditionalFormatting>
  <conditionalFormatting sqref="G33:J33">
    <cfRule type="iconSet" priority="321">
      <iconSet>
        <cfvo type="percent" val="0"/>
        <cfvo type="num" val="95"/>
        <cfvo type="num" val="100"/>
      </iconSet>
    </cfRule>
  </conditionalFormatting>
  <conditionalFormatting sqref="D33:F33">
    <cfRule type="iconSet" priority="320">
      <iconSet>
        <cfvo type="percent" val="0"/>
        <cfvo type="num" val="95"/>
        <cfvo type="num" val="100"/>
      </iconSet>
    </cfRule>
  </conditionalFormatting>
  <conditionalFormatting sqref="I35:K35">
    <cfRule type="iconSet" priority="317">
      <iconSet>
        <cfvo type="percent" val="0"/>
        <cfvo type="num" val="60"/>
        <cfvo type="num" val="80"/>
      </iconSet>
    </cfRule>
  </conditionalFormatting>
  <conditionalFormatting sqref="H36:K36">
    <cfRule type="iconSet" priority="315">
      <iconSet>
        <cfvo type="percent" val="0"/>
        <cfvo type="num" val="60"/>
        <cfvo type="num" val="85" gte="0"/>
      </iconSet>
    </cfRule>
  </conditionalFormatting>
  <conditionalFormatting sqref="H37:K37">
    <cfRule type="iconSet" priority="313">
      <iconSet reverse="1">
        <cfvo type="percent" val="0"/>
        <cfvo type="num" val="1"/>
        <cfvo type="num" val="5" gte="0"/>
      </iconSet>
    </cfRule>
  </conditionalFormatting>
  <conditionalFormatting sqref="I38">
    <cfRule type="iconSet" priority="312">
      <iconSet>
        <cfvo type="percent" val="0"/>
        <cfvo type="num" val="80"/>
        <cfvo type="num" val="90"/>
      </iconSet>
    </cfRule>
  </conditionalFormatting>
  <conditionalFormatting sqref="I39">
    <cfRule type="iconSet" priority="309">
      <iconSet>
        <cfvo type="percent" val="0"/>
        <cfvo type="num" val="50"/>
        <cfvo type="num" val="75" gte="0"/>
      </iconSet>
    </cfRule>
  </conditionalFormatting>
  <conditionalFormatting sqref="I41">
    <cfRule type="iconSet" priority="304">
      <iconSet>
        <cfvo type="percent" val="0"/>
        <cfvo type="num" val="50"/>
        <cfvo type="num" val="75"/>
      </iconSet>
    </cfRule>
    <cfRule type="iconSet" priority="305">
      <iconSet>
        <cfvo type="percent" val="0"/>
        <cfvo type="percent" val="80"/>
        <cfvo type="percent" val="90"/>
      </iconSet>
    </cfRule>
    <cfRule type="iconSet" priority="306">
      <iconSet>
        <cfvo type="percent" val="0"/>
        <cfvo type="num" val="80"/>
        <cfvo type="num" val="90"/>
      </iconSet>
    </cfRule>
  </conditionalFormatting>
  <conditionalFormatting sqref="I41:N41">
    <cfRule type="iconSet" priority="303">
      <iconSet>
        <cfvo type="percent" val="0"/>
        <cfvo type="num" val="80"/>
        <cfvo type="num" val="90"/>
      </iconSet>
    </cfRule>
  </conditionalFormatting>
  <conditionalFormatting sqref="F42:H42">
    <cfRule type="iconSet" priority="300">
      <iconSet>
        <cfvo type="percent" val="0"/>
        <cfvo type="num" val="0"/>
        <cfvo type="num" val="10"/>
      </iconSet>
    </cfRule>
    <cfRule type="iconSet" priority="301">
      <iconSet>
        <cfvo type="percent" val="0"/>
        <cfvo type="num" val="60"/>
        <cfvo type="num" val="80"/>
      </iconSet>
    </cfRule>
  </conditionalFormatting>
  <conditionalFormatting sqref="L42:N42">
    <cfRule type="iconSet" priority="298">
      <iconSet>
        <cfvo type="percent" val="0"/>
        <cfvo type="num" val="0"/>
        <cfvo type="num" val="10"/>
      </iconSet>
    </cfRule>
    <cfRule type="iconSet" priority="299">
      <iconSet>
        <cfvo type="percent" val="0"/>
        <cfvo type="num" val="60"/>
        <cfvo type="num" val="80"/>
      </iconSet>
    </cfRule>
  </conditionalFormatting>
  <conditionalFormatting sqref="I42:K42">
    <cfRule type="iconSet" priority="294">
      <iconSet>
        <cfvo type="percent" val="0"/>
        <cfvo type="num" val="0"/>
        <cfvo type="num" val="10"/>
      </iconSet>
    </cfRule>
    <cfRule type="iconSet" priority="295">
      <iconSet>
        <cfvo type="percent" val="0"/>
        <cfvo type="num" val="60"/>
        <cfvo type="num" val="80"/>
      </iconSet>
    </cfRule>
  </conditionalFormatting>
  <conditionalFormatting sqref="F43:H43">
    <cfRule type="iconSet" priority="293">
      <iconSet>
        <cfvo type="percent" val="0"/>
        <cfvo type="num" val="60"/>
        <cfvo type="num" val="80"/>
      </iconSet>
    </cfRule>
  </conditionalFormatting>
  <conditionalFormatting sqref="L43:N43">
    <cfRule type="iconSet" priority="290">
      <iconSet>
        <cfvo type="percent" val="0"/>
        <cfvo type="num" val="60"/>
        <cfvo type="num" val="70"/>
      </iconSet>
    </cfRule>
    <cfRule type="iconSet" priority="291">
      <iconSet>
        <cfvo type="percent" val="0"/>
        <cfvo type="num" val="0"/>
        <cfvo type="num" val="10"/>
      </iconSet>
    </cfRule>
    <cfRule type="iconSet" priority="292">
      <iconSet>
        <cfvo type="percent" val="0"/>
        <cfvo type="num" val="60"/>
        <cfvo type="num" val="80"/>
      </iconSet>
    </cfRule>
  </conditionalFormatting>
  <conditionalFormatting sqref="I43:K43">
    <cfRule type="iconSet" priority="285">
      <iconSet>
        <cfvo type="percent" val="0"/>
        <cfvo type="num" val="50"/>
        <cfvo type="num" val="80"/>
      </iconSet>
    </cfRule>
    <cfRule type="iconSet" priority="286">
      <iconSet>
        <cfvo type="percent" val="0"/>
        <cfvo type="percent" val="50"/>
        <cfvo type="percent" val="80"/>
      </iconSet>
    </cfRule>
    <cfRule type="iconSet" priority="287">
      <iconSet>
        <cfvo type="percent" val="0"/>
        <cfvo type="num" val="0"/>
        <cfvo type="num" val="10"/>
      </iconSet>
    </cfRule>
    <cfRule type="iconSet" priority="288">
      <iconSet>
        <cfvo type="percent" val="0"/>
        <cfvo type="num" val="60"/>
        <cfvo type="num" val="80"/>
      </iconSet>
    </cfRule>
  </conditionalFormatting>
  <conditionalFormatting sqref="N45">
    <cfRule type="iconSet" priority="284">
      <iconSet>
        <cfvo type="percent" val="0"/>
        <cfvo type="num" val="60"/>
        <cfvo type="num" val="85" gte="0"/>
      </iconSet>
    </cfRule>
  </conditionalFormatting>
  <conditionalFormatting sqref="N45">
    <cfRule type="iconSet" priority="282">
      <iconSet>
        <cfvo type="percent" val="0"/>
        <cfvo type="num" val="-5"/>
        <cfvo type="num" val="-1"/>
      </iconSet>
    </cfRule>
    <cfRule type="iconSet" priority="283">
      <iconSet>
        <cfvo type="percent" val="0"/>
        <cfvo type="num" val="0"/>
        <cfvo type="num" val="9"/>
      </iconSet>
    </cfRule>
  </conditionalFormatting>
  <conditionalFormatting sqref="E45">
    <cfRule type="iconSet" priority="281">
      <iconSet>
        <cfvo type="percent" val="0"/>
        <cfvo type="num" val="60"/>
        <cfvo type="num" val="85" gte="0"/>
      </iconSet>
    </cfRule>
  </conditionalFormatting>
  <conditionalFormatting sqref="E45">
    <cfRule type="iconSet" priority="280">
      <iconSet>
        <cfvo type="percent" val="0"/>
        <cfvo type="num" val="-40"/>
        <cfvo type="num" val="-20"/>
      </iconSet>
    </cfRule>
  </conditionalFormatting>
  <conditionalFormatting sqref="D45">
    <cfRule type="iconSet" priority="263">
      <iconSet>
        <cfvo type="percent" val="0"/>
        <cfvo type="num" val="0"/>
        <cfvo type="num" val="0"/>
      </iconSet>
    </cfRule>
    <cfRule type="iconSet" priority="274">
      <iconSet>
        <cfvo type="percent" val="0"/>
        <cfvo type="num" val="0"/>
        <cfvo type="num" val="20"/>
      </iconSet>
    </cfRule>
    <cfRule type="iconSet" priority="275">
      <iconSet>
        <cfvo type="percent" val="0"/>
        <cfvo type="num" val="30"/>
        <cfvo type="num" val="35"/>
      </iconSet>
    </cfRule>
    <cfRule type="iconSet" priority="276">
      <iconSet>
        <cfvo type="percent" val="0"/>
        <cfvo type="num" val="9"/>
        <cfvo type="num" val="12"/>
      </iconSet>
    </cfRule>
    <cfRule type="iconSet" priority="279">
      <iconSet>
        <cfvo type="percent" val="0"/>
        <cfvo type="num" val="60"/>
        <cfvo type="num" val="85" gte="0"/>
      </iconSet>
    </cfRule>
  </conditionalFormatting>
  <conditionalFormatting sqref="D45">
    <cfRule type="iconSet" priority="277">
      <iconSet>
        <cfvo type="percent" val="0"/>
        <cfvo type="num" val="-5"/>
        <cfvo type="num" val="-1"/>
      </iconSet>
    </cfRule>
    <cfRule type="iconSet" priority="278">
      <iconSet>
        <cfvo type="percent" val="0"/>
        <cfvo type="num" val="0"/>
        <cfvo type="num" val="9"/>
      </iconSet>
    </cfRule>
  </conditionalFormatting>
  <conditionalFormatting sqref="F45">
    <cfRule type="iconSet" priority="273">
      <iconSet>
        <cfvo type="percent" val="0"/>
        <cfvo type="num" val="60"/>
        <cfvo type="num" val="85" gte="0"/>
      </iconSet>
    </cfRule>
  </conditionalFormatting>
  <conditionalFormatting sqref="F45">
    <cfRule type="iconSet" priority="270">
      <iconSet>
        <cfvo type="percent" val="0"/>
        <cfvo type="num" val="-80"/>
        <cfvo type="num" val="-70"/>
      </iconSet>
    </cfRule>
    <cfRule type="iconSet" priority="271">
      <iconSet>
        <cfvo type="percent" val="0"/>
        <cfvo type="num" val="-80"/>
        <cfvo type="num" val="-50"/>
      </iconSet>
    </cfRule>
    <cfRule type="iconSet" priority="272">
      <iconSet>
        <cfvo type="percent" val="0"/>
        <cfvo type="num" val="-140"/>
        <cfvo type="num" val="-100"/>
      </iconSet>
    </cfRule>
  </conditionalFormatting>
  <conditionalFormatting sqref="G45">
    <cfRule type="iconSet" priority="264">
      <iconSet>
        <cfvo type="percent" val="0"/>
        <cfvo type="num" val="0"/>
        <cfvo type="num" val="20"/>
      </iconSet>
    </cfRule>
    <cfRule type="iconSet" priority="265">
      <iconSet>
        <cfvo type="percent" val="0"/>
        <cfvo type="num" val="30"/>
        <cfvo type="num" val="35"/>
      </iconSet>
    </cfRule>
    <cfRule type="iconSet" priority="266">
      <iconSet>
        <cfvo type="percent" val="0"/>
        <cfvo type="num" val="9"/>
        <cfvo type="num" val="12"/>
      </iconSet>
    </cfRule>
    <cfRule type="iconSet" priority="269">
      <iconSet>
        <cfvo type="percent" val="0"/>
        <cfvo type="num" val="60"/>
        <cfvo type="num" val="85" gte="0"/>
      </iconSet>
    </cfRule>
  </conditionalFormatting>
  <conditionalFormatting sqref="G45">
    <cfRule type="iconSet" priority="267">
      <iconSet>
        <cfvo type="percent" val="0"/>
        <cfvo type="num" val="-5"/>
        <cfvo type="num" val="-1"/>
      </iconSet>
    </cfRule>
    <cfRule type="iconSet" priority="268">
      <iconSet>
        <cfvo type="percent" val="0"/>
        <cfvo type="num" val="0"/>
        <cfvo type="num" val="9"/>
      </iconSet>
    </cfRule>
  </conditionalFormatting>
  <conditionalFormatting sqref="I45">
    <cfRule type="iconSet" priority="262">
      <iconSet>
        <cfvo type="percent" val="0"/>
        <cfvo type="num" val="60"/>
        <cfvo type="num" val="85" gte="0"/>
      </iconSet>
    </cfRule>
  </conditionalFormatting>
  <conditionalFormatting sqref="I45">
    <cfRule type="iconSet" priority="261">
      <iconSet>
        <cfvo type="percent" val="0"/>
        <cfvo type="num" val="-40"/>
        <cfvo type="num" val="-20"/>
      </iconSet>
    </cfRule>
  </conditionalFormatting>
  <conditionalFormatting sqref="H45">
    <cfRule type="iconSet" priority="260">
      <iconSet>
        <cfvo type="percent" val="0"/>
        <cfvo type="num" val="60"/>
        <cfvo type="num" val="85" gte="0"/>
      </iconSet>
    </cfRule>
  </conditionalFormatting>
  <conditionalFormatting sqref="H45">
    <cfRule type="iconSet" priority="257">
      <iconSet>
        <cfvo type="percent" val="0"/>
        <cfvo type="num" val="-80"/>
        <cfvo type="num" val="-70"/>
      </iconSet>
    </cfRule>
    <cfRule type="iconSet" priority="258">
      <iconSet>
        <cfvo type="percent" val="0"/>
        <cfvo type="num" val="-80"/>
        <cfvo type="num" val="-50"/>
      </iconSet>
    </cfRule>
    <cfRule type="iconSet" priority="259">
      <iconSet>
        <cfvo type="percent" val="0"/>
        <cfvo type="num" val="-140"/>
        <cfvo type="num" val="-100"/>
      </iconSet>
    </cfRule>
  </conditionalFormatting>
  <conditionalFormatting sqref="J45">
    <cfRule type="iconSet" priority="256">
      <iconSet>
        <cfvo type="percent" val="0"/>
        <cfvo type="num" val="60"/>
        <cfvo type="num" val="85" gte="0"/>
      </iconSet>
    </cfRule>
  </conditionalFormatting>
  <conditionalFormatting sqref="J45">
    <cfRule type="iconSet" priority="253">
      <iconSet>
        <cfvo type="percent" val="0"/>
        <cfvo type="num" val="-80"/>
        <cfvo type="num" val="-70"/>
      </iconSet>
    </cfRule>
    <cfRule type="iconSet" priority="254">
      <iconSet>
        <cfvo type="percent" val="0"/>
        <cfvo type="num" val="-80"/>
        <cfvo type="num" val="-50"/>
      </iconSet>
    </cfRule>
    <cfRule type="iconSet" priority="255">
      <iconSet>
        <cfvo type="percent" val="0"/>
        <cfvo type="num" val="-140"/>
        <cfvo type="num" val="-100"/>
      </iconSet>
    </cfRule>
  </conditionalFormatting>
  <conditionalFormatting sqref="K45">
    <cfRule type="iconSet" priority="247">
      <iconSet>
        <cfvo type="percent" val="0"/>
        <cfvo type="num" val="300"/>
        <cfvo type="num" val="350"/>
      </iconSet>
    </cfRule>
    <cfRule type="iconSet" priority="249">
      <iconSet>
        <cfvo type="percent" val="0"/>
        <cfvo type="num" val="80"/>
        <cfvo type="num" val="90"/>
      </iconSet>
    </cfRule>
    <cfRule type="iconSet" priority="250">
      <iconSet>
        <cfvo type="percent" val="0"/>
        <cfvo type="percent" val="80"/>
        <cfvo type="percent" val="90"/>
      </iconSet>
    </cfRule>
    <cfRule type="iconSet" priority="251">
      <iconSet>
        <cfvo type="percent" val="0"/>
        <cfvo type="num" val="80"/>
        <cfvo type="num" val="90"/>
      </iconSet>
    </cfRule>
  </conditionalFormatting>
  <conditionalFormatting sqref="K45">
    <cfRule type="iconSet" priority="248">
      <iconSet>
        <cfvo type="percent" val="0"/>
        <cfvo type="num" val="-110"/>
        <cfvo type="num" val="-100"/>
      </iconSet>
    </cfRule>
  </conditionalFormatting>
  <conditionalFormatting sqref="L45">
    <cfRule type="iconSet" priority="240">
      <iconSet>
        <cfvo type="percent" val="0"/>
        <cfvo type="num" val="0"/>
        <cfvo type="num" val="0"/>
      </iconSet>
    </cfRule>
    <cfRule type="iconSet" priority="241">
      <iconSet>
        <cfvo type="percent" val="0"/>
        <cfvo type="num" val="0"/>
        <cfvo type="num" val="20"/>
      </iconSet>
    </cfRule>
    <cfRule type="iconSet" priority="242">
      <iconSet>
        <cfvo type="percent" val="0"/>
        <cfvo type="num" val="30"/>
        <cfvo type="num" val="35"/>
      </iconSet>
    </cfRule>
    <cfRule type="iconSet" priority="243">
      <iconSet>
        <cfvo type="percent" val="0"/>
        <cfvo type="num" val="9"/>
        <cfvo type="num" val="12"/>
      </iconSet>
    </cfRule>
    <cfRule type="iconSet" priority="246">
      <iconSet>
        <cfvo type="percent" val="0"/>
        <cfvo type="num" val="60"/>
        <cfvo type="num" val="85" gte="0"/>
      </iconSet>
    </cfRule>
  </conditionalFormatting>
  <conditionalFormatting sqref="L45">
    <cfRule type="iconSet" priority="244">
      <iconSet>
        <cfvo type="percent" val="0"/>
        <cfvo type="num" val="-5"/>
        <cfvo type="num" val="-1"/>
      </iconSet>
    </cfRule>
    <cfRule type="iconSet" priority="245">
      <iconSet>
        <cfvo type="percent" val="0"/>
        <cfvo type="num" val="0"/>
        <cfvo type="num" val="9"/>
      </iconSet>
    </cfRule>
  </conditionalFormatting>
  <conditionalFormatting sqref="M45">
    <cfRule type="iconSet" priority="233">
      <iconSet>
        <cfvo type="percent" val="0"/>
        <cfvo type="num" val="0"/>
        <cfvo type="num" val="0"/>
      </iconSet>
    </cfRule>
    <cfRule type="iconSet" priority="234">
      <iconSet>
        <cfvo type="percent" val="0"/>
        <cfvo type="num" val="0"/>
        <cfvo type="num" val="20"/>
      </iconSet>
    </cfRule>
    <cfRule type="iconSet" priority="235">
      <iconSet>
        <cfvo type="percent" val="0"/>
        <cfvo type="num" val="30"/>
        <cfvo type="num" val="35"/>
      </iconSet>
    </cfRule>
    <cfRule type="iconSet" priority="236">
      <iconSet>
        <cfvo type="percent" val="0"/>
        <cfvo type="num" val="9"/>
        <cfvo type="num" val="12"/>
      </iconSet>
    </cfRule>
    <cfRule type="iconSet" priority="239">
      <iconSet>
        <cfvo type="percent" val="0"/>
        <cfvo type="num" val="60"/>
        <cfvo type="num" val="85" gte="0"/>
      </iconSet>
    </cfRule>
  </conditionalFormatting>
  <conditionalFormatting sqref="M45">
    <cfRule type="iconSet" priority="237">
      <iconSet>
        <cfvo type="percent" val="0"/>
        <cfvo type="num" val="-5"/>
        <cfvo type="num" val="-1"/>
      </iconSet>
    </cfRule>
    <cfRule type="iconSet" priority="238">
      <iconSet>
        <cfvo type="percent" val="0"/>
        <cfvo type="num" val="0"/>
        <cfvo type="num" val="9"/>
      </iconSet>
    </cfRule>
  </conditionalFormatting>
  <conditionalFormatting sqref="F46">
    <cfRule type="iconSet" priority="230">
      <iconSet>
        <cfvo type="percent" val="0"/>
        <cfvo type="num" val="60"/>
        <cfvo type="num" val="85" gte="0"/>
      </iconSet>
    </cfRule>
  </conditionalFormatting>
  <conditionalFormatting sqref="F46">
    <cfRule type="iconSet" priority="227">
      <iconSet>
        <cfvo type="percent" val="0"/>
        <cfvo type="num" val="-80"/>
        <cfvo type="num" val="-70"/>
      </iconSet>
    </cfRule>
    <cfRule type="iconSet" priority="228">
      <iconSet>
        <cfvo type="percent" val="0"/>
        <cfvo type="num" val="-80"/>
        <cfvo type="num" val="-50"/>
      </iconSet>
    </cfRule>
    <cfRule type="iconSet" priority="229">
      <iconSet>
        <cfvo type="percent" val="0"/>
        <cfvo type="num" val="-140"/>
        <cfvo type="num" val="-100"/>
      </iconSet>
    </cfRule>
  </conditionalFormatting>
  <conditionalFormatting sqref="D46">
    <cfRule type="iconSet" priority="226">
      <iconSet>
        <cfvo type="percent" val="0"/>
        <cfvo type="num" val="60"/>
        <cfvo type="num" val="85" gte="0"/>
      </iconSet>
    </cfRule>
  </conditionalFormatting>
  <conditionalFormatting sqref="D46">
    <cfRule type="iconSet" priority="224">
      <iconSet>
        <cfvo type="percent" val="0"/>
        <cfvo type="num" val="-5"/>
        <cfvo type="num" val="-1"/>
      </iconSet>
    </cfRule>
    <cfRule type="iconSet" priority="225">
      <iconSet>
        <cfvo type="percent" val="0"/>
        <cfvo type="num" val="0"/>
        <cfvo type="num" val="9"/>
      </iconSet>
    </cfRule>
  </conditionalFormatting>
  <conditionalFormatting sqref="E46">
    <cfRule type="iconSet" priority="218">
      <iconSet>
        <cfvo type="percent" val="0"/>
        <cfvo type="num" val="0"/>
        <cfvo type="num" val="20"/>
      </iconSet>
    </cfRule>
    <cfRule type="iconSet" priority="219">
      <iconSet>
        <cfvo type="percent" val="0"/>
        <cfvo type="num" val="30"/>
        <cfvo type="num" val="35"/>
      </iconSet>
    </cfRule>
    <cfRule type="iconSet" priority="220">
      <iconSet>
        <cfvo type="percent" val="0"/>
        <cfvo type="num" val="9"/>
        <cfvo type="num" val="12"/>
      </iconSet>
    </cfRule>
    <cfRule type="iconSet" priority="223">
      <iconSet>
        <cfvo type="percent" val="0"/>
        <cfvo type="num" val="60"/>
        <cfvo type="num" val="85" gte="0"/>
      </iconSet>
    </cfRule>
  </conditionalFormatting>
  <conditionalFormatting sqref="E46">
    <cfRule type="iconSet" priority="221">
      <iconSet>
        <cfvo type="percent" val="0"/>
        <cfvo type="num" val="-5"/>
        <cfvo type="num" val="-1"/>
      </iconSet>
    </cfRule>
    <cfRule type="iconSet" priority="222">
      <iconSet>
        <cfvo type="percent" val="0"/>
        <cfvo type="num" val="0"/>
        <cfvo type="num" val="9"/>
      </iconSet>
    </cfRule>
  </conditionalFormatting>
  <conditionalFormatting sqref="G46">
    <cfRule type="iconSet" priority="217">
      <iconSet reverse="1">
        <cfvo type="percent" val="0"/>
        <cfvo type="num" val="10"/>
        <cfvo type="num" val="40"/>
      </iconSet>
    </cfRule>
  </conditionalFormatting>
  <conditionalFormatting sqref="J46">
    <cfRule type="iconSet" priority="204">
      <iconSet>
        <cfvo type="percent" val="0"/>
        <cfvo type="num" val="300"/>
        <cfvo type="num" val="350"/>
      </iconSet>
    </cfRule>
    <cfRule type="iconSet" priority="213">
      <iconSet>
        <cfvo type="percent" val="0"/>
        <cfvo type="num" val="80"/>
        <cfvo type="num" val="90"/>
      </iconSet>
    </cfRule>
    <cfRule type="iconSet" priority="214">
      <iconSet>
        <cfvo type="percent" val="0"/>
        <cfvo type="percent" val="80"/>
        <cfvo type="percent" val="90"/>
      </iconSet>
    </cfRule>
    <cfRule type="iconSet" priority="215">
      <iconSet>
        <cfvo type="percent" val="0"/>
        <cfvo type="num" val="80"/>
        <cfvo type="num" val="90"/>
      </iconSet>
    </cfRule>
  </conditionalFormatting>
  <conditionalFormatting sqref="J46">
    <cfRule type="iconSet" priority="212">
      <iconSet>
        <cfvo type="percent" val="0"/>
        <cfvo type="num" val="-110"/>
        <cfvo type="num" val="-100"/>
      </iconSet>
    </cfRule>
  </conditionalFormatting>
  <conditionalFormatting sqref="H46">
    <cfRule type="iconSet" priority="211">
      <iconSet>
        <cfvo type="percent" val="0"/>
        <cfvo type="num" val="60"/>
        <cfvo type="num" val="85" gte="0"/>
      </iconSet>
    </cfRule>
  </conditionalFormatting>
  <conditionalFormatting sqref="H46">
    <cfRule type="iconSet" priority="209">
      <iconSet>
        <cfvo type="percent" val="0"/>
        <cfvo type="num" val="-5"/>
        <cfvo type="num" val="-1"/>
      </iconSet>
    </cfRule>
    <cfRule type="iconSet" priority="210">
      <iconSet>
        <cfvo type="percent" val="0"/>
        <cfvo type="num" val="0"/>
        <cfvo type="num" val="9"/>
      </iconSet>
    </cfRule>
  </conditionalFormatting>
  <conditionalFormatting sqref="I46">
    <cfRule type="iconSet" priority="208">
      <iconSet>
        <cfvo type="percent" val="0"/>
        <cfvo type="num" val="60"/>
        <cfvo type="num" val="85" gte="0"/>
      </iconSet>
    </cfRule>
  </conditionalFormatting>
  <conditionalFormatting sqref="I46">
    <cfRule type="iconSet" priority="205">
      <iconSet>
        <cfvo type="percent" val="0"/>
        <cfvo type="num" val="-80"/>
        <cfvo type="num" val="-70"/>
      </iconSet>
    </cfRule>
    <cfRule type="iconSet" priority="206">
      <iconSet>
        <cfvo type="percent" val="0"/>
        <cfvo type="num" val="-80"/>
        <cfvo type="num" val="-50"/>
      </iconSet>
    </cfRule>
    <cfRule type="iconSet" priority="207">
      <iconSet>
        <cfvo type="percent" val="0"/>
        <cfvo type="num" val="-140"/>
        <cfvo type="num" val="-100"/>
      </iconSet>
    </cfRule>
  </conditionalFormatting>
  <conditionalFormatting sqref="K46">
    <cfRule type="iconSet" priority="203">
      <iconSet reverse="1">
        <cfvo type="percent" val="0"/>
        <cfvo type="num" val="10"/>
        <cfvo type="num" val="40"/>
      </iconSet>
    </cfRule>
  </conditionalFormatting>
  <conditionalFormatting sqref="L46">
    <cfRule type="iconSet" priority="202">
      <iconSet reverse="1">
        <cfvo type="percent" val="0"/>
        <cfvo type="num" val="10"/>
        <cfvo type="num" val="40"/>
      </iconSet>
    </cfRule>
  </conditionalFormatting>
  <conditionalFormatting sqref="M46">
    <cfRule type="iconSet" priority="201">
      <iconSet>
        <cfvo type="percent" val="0"/>
        <cfvo type="num" val="60"/>
        <cfvo type="num" val="85" gte="0"/>
      </iconSet>
    </cfRule>
  </conditionalFormatting>
  <conditionalFormatting sqref="M46">
    <cfRule type="iconSet" priority="198">
      <iconSet>
        <cfvo type="percent" val="0"/>
        <cfvo type="num" val="-80"/>
        <cfvo type="num" val="-70"/>
      </iconSet>
    </cfRule>
    <cfRule type="iconSet" priority="199">
      <iconSet>
        <cfvo type="percent" val="0"/>
        <cfvo type="num" val="-80"/>
        <cfvo type="num" val="-50"/>
      </iconSet>
    </cfRule>
    <cfRule type="iconSet" priority="200">
      <iconSet>
        <cfvo type="percent" val="0"/>
        <cfvo type="num" val="-140"/>
        <cfvo type="num" val="-100"/>
      </iconSet>
    </cfRule>
  </conditionalFormatting>
  <conditionalFormatting sqref="N46">
    <cfRule type="iconSet" priority="197">
      <iconSet>
        <cfvo type="percent" val="0"/>
        <cfvo type="num" val="60"/>
        <cfvo type="num" val="85" gte="0"/>
      </iconSet>
    </cfRule>
  </conditionalFormatting>
  <conditionalFormatting sqref="N46">
    <cfRule type="iconSet" priority="194">
      <iconSet>
        <cfvo type="percent" val="0"/>
        <cfvo type="num" val="-80"/>
        <cfvo type="num" val="-70"/>
      </iconSet>
    </cfRule>
    <cfRule type="iconSet" priority="195">
      <iconSet>
        <cfvo type="percent" val="0"/>
        <cfvo type="num" val="-80"/>
        <cfvo type="num" val="-50"/>
      </iconSet>
    </cfRule>
    <cfRule type="iconSet" priority="196">
      <iconSet>
        <cfvo type="percent" val="0"/>
        <cfvo type="num" val="-140"/>
        <cfvo type="num" val="-100"/>
      </iconSet>
    </cfRule>
  </conditionalFormatting>
  <conditionalFormatting sqref="D48:F48">
    <cfRule type="iconSet" priority="141">
      <iconSet>
        <cfvo type="percent" val="0"/>
        <cfvo type="num" val="60"/>
        <cfvo type="num" val="85" gte="0"/>
      </iconSet>
    </cfRule>
  </conditionalFormatting>
  <conditionalFormatting sqref="G48">
    <cfRule type="iconSet" priority="140">
      <iconSet>
        <cfvo type="percent" val="0"/>
        <cfvo type="num" val="60"/>
        <cfvo type="num" val="85" gte="0"/>
      </iconSet>
    </cfRule>
  </conditionalFormatting>
  <conditionalFormatting sqref="H48:J48">
    <cfRule type="iconSet" priority="139">
      <iconSet>
        <cfvo type="percent" val="0"/>
        <cfvo type="num" val="60"/>
        <cfvo type="num" val="85" gte="0"/>
      </iconSet>
    </cfRule>
  </conditionalFormatting>
  <conditionalFormatting sqref="K48">
    <cfRule type="iconSet" priority="138">
      <iconSet>
        <cfvo type="percent" val="0"/>
        <cfvo type="num" val="60"/>
        <cfvo type="num" val="85" gte="0"/>
      </iconSet>
    </cfRule>
  </conditionalFormatting>
  <conditionalFormatting sqref="L48:N48">
    <cfRule type="iconSet" priority="137">
      <iconSet>
        <cfvo type="percent" val="0"/>
        <cfvo type="num" val="60"/>
        <cfvo type="num" val="85" gte="0"/>
      </iconSet>
    </cfRule>
  </conditionalFormatting>
  <conditionalFormatting sqref="O48">
    <cfRule type="iconSet" priority="136">
      <iconSet>
        <cfvo type="percent" val="0"/>
        <cfvo type="num" val="60"/>
        <cfvo type="num" val="85" gte="0"/>
      </iconSet>
    </cfRule>
  </conditionalFormatting>
  <conditionalFormatting sqref="I49">
    <cfRule type="iconSet" priority="135">
      <iconSet>
        <cfvo type="percent" val="0"/>
        <cfvo type="num" val="80"/>
        <cfvo type="num" val="90"/>
      </iconSet>
    </cfRule>
  </conditionalFormatting>
  <conditionalFormatting sqref="F50:H50">
    <cfRule type="iconSet" priority="133">
      <iconSet>
        <cfvo type="percent" val="0"/>
        <cfvo type="num" val="60"/>
        <cfvo type="num" val="80"/>
      </iconSet>
    </cfRule>
  </conditionalFormatting>
  <conditionalFormatting sqref="L50:N50">
    <cfRule type="iconSet" priority="132">
      <iconSet>
        <cfvo type="percent" val="0"/>
        <cfvo type="num" val="60"/>
        <cfvo type="num" val="80"/>
      </iconSet>
    </cfRule>
  </conditionalFormatting>
  <conditionalFormatting sqref="I50:K50">
    <cfRule type="iconSet" priority="130">
      <iconSet>
        <cfvo type="percent" val="0"/>
        <cfvo type="num" val="60"/>
        <cfvo type="num" val="80"/>
      </iconSet>
    </cfRule>
  </conditionalFormatting>
  <conditionalFormatting sqref="F51:H51">
    <cfRule type="iconSet" priority="129">
      <iconSet>
        <cfvo type="percent" val="0"/>
        <cfvo type="num" val="60"/>
        <cfvo type="num" val="80"/>
      </iconSet>
    </cfRule>
  </conditionalFormatting>
  <conditionalFormatting sqref="L51:N51">
    <cfRule type="iconSet" priority="128">
      <iconSet>
        <cfvo type="percent" val="0"/>
        <cfvo type="num" val="60"/>
        <cfvo type="num" val="95"/>
      </iconSet>
    </cfRule>
  </conditionalFormatting>
  <conditionalFormatting sqref="I51:K51">
    <cfRule type="iconSet" priority="126">
      <iconSet>
        <cfvo type="percent" val="0"/>
        <cfvo type="num" val="60"/>
        <cfvo type="num" val="80"/>
      </iconSet>
    </cfRule>
  </conditionalFormatting>
  <conditionalFormatting sqref="G53">
    <cfRule type="iconSet" priority="124">
      <iconSet>
        <cfvo type="percent" val="0"/>
        <cfvo type="num" val="94.99" gte="0"/>
        <cfvo type="num" val="95"/>
      </iconSet>
    </cfRule>
  </conditionalFormatting>
  <conditionalFormatting sqref="K53">
    <cfRule type="iconSet" priority="122">
      <iconSet>
        <cfvo type="percent" val="0"/>
        <cfvo type="num" val="60"/>
        <cfvo type="num" val="85" gte="0"/>
      </iconSet>
    </cfRule>
  </conditionalFormatting>
  <conditionalFormatting sqref="G54">
    <cfRule type="iconSet" priority="121">
      <iconSet>
        <cfvo type="percent" val="0"/>
        <cfvo type="num" val="94.99" gte="0"/>
        <cfvo type="num" val="95"/>
      </iconSet>
    </cfRule>
  </conditionalFormatting>
  <conditionalFormatting sqref="K54">
    <cfRule type="iconSet" priority="119">
      <iconSet>
        <cfvo type="percent" val="0"/>
        <cfvo type="num" val="94.99" gte="0"/>
        <cfvo type="num" val="95"/>
      </iconSet>
    </cfRule>
  </conditionalFormatting>
  <conditionalFormatting sqref="J28:O28">
    <cfRule type="iconSet" priority="2438">
      <iconSet>
        <cfvo type="percent" val="0"/>
        <cfvo type="num" val="70" gte="0"/>
        <cfvo type="num" val="90"/>
      </iconSet>
    </cfRule>
  </conditionalFormatting>
  <conditionalFormatting sqref="L29:O29">
    <cfRule type="iconSet" priority="2439">
      <iconSet>
        <cfvo type="percent" val="0"/>
        <cfvo type="num" val="70" gte="0"/>
        <cfvo type="num" val="90"/>
      </iconSet>
    </cfRule>
  </conditionalFormatting>
  <conditionalFormatting sqref="D34:O34">
    <cfRule type="iconSet" priority="2440">
      <iconSet>
        <cfvo type="percent" val="0"/>
        <cfvo type="num" val="60"/>
        <cfvo type="num" val="80"/>
      </iconSet>
    </cfRule>
  </conditionalFormatting>
  <conditionalFormatting sqref="D5:O5">
    <cfRule type="iconSet" priority="2441">
      <iconSet reverse="1">
        <cfvo type="percent" val="0"/>
        <cfvo type="num" val="5" gte="0"/>
        <cfvo type="num" val="15" gte="0"/>
      </iconSet>
    </cfRule>
  </conditionalFormatting>
  <conditionalFormatting sqref="F6 I6 L6 O6">
    <cfRule type="iconSet" priority="2442">
      <iconSet>
        <cfvo type="percent" val="0"/>
        <cfvo type="num" val="80"/>
        <cfvo type="num" val="89.5"/>
      </iconSet>
    </cfRule>
  </conditionalFormatting>
  <conditionalFormatting sqref="D7:O7">
    <cfRule type="iconSet" priority="2446">
      <iconSet>
        <cfvo type="percent" val="0"/>
        <cfvo type="num" val="0"/>
        <cfvo type="num" val="70"/>
      </iconSet>
    </cfRule>
  </conditionalFormatting>
  <conditionalFormatting sqref="O7">
    <cfRule type="iconSet" priority="2447">
      <iconSet>
        <cfvo type="percent" val="0"/>
        <cfvo type="num" val="80"/>
        <cfvo type="num" val="90"/>
      </iconSet>
    </cfRule>
    <cfRule type="iconSet" priority="2448">
      <iconSet>
        <cfvo type="percent" val="0"/>
        <cfvo type="percent" val="80"/>
        <cfvo type="percent" val="90"/>
      </iconSet>
    </cfRule>
    <cfRule type="iconSet" priority="2449">
      <iconSet>
        <cfvo type="percent" val="0"/>
        <cfvo type="num" val="80"/>
        <cfvo type="num" val="90"/>
      </iconSet>
    </cfRule>
  </conditionalFormatting>
  <conditionalFormatting sqref="O8">
    <cfRule type="iconSet" priority="2455">
      <iconSet>
        <cfvo type="percent" val="0"/>
        <cfvo type="num" val="80"/>
        <cfvo type="num" val="90"/>
      </iconSet>
    </cfRule>
  </conditionalFormatting>
  <conditionalFormatting sqref="O9">
    <cfRule type="iconSet" priority="2456">
      <iconSet>
        <cfvo type="percent" val="0"/>
        <cfvo type="num" val="80"/>
        <cfvo type="num" val="90"/>
      </iconSet>
    </cfRule>
  </conditionalFormatting>
  <conditionalFormatting sqref="D10:O10">
    <cfRule type="iconSet" priority="2457">
      <iconSet reverse="1">
        <cfvo type="percent" val="0"/>
        <cfvo type="num" val="0" gte="0"/>
        <cfvo type="num" val="10"/>
      </iconSet>
    </cfRule>
  </conditionalFormatting>
  <conditionalFormatting sqref="O11">
    <cfRule type="iconSet" priority="2458">
      <iconSet>
        <cfvo type="percent" val="0"/>
        <cfvo type="num" val="80"/>
        <cfvo type="num" val="90"/>
      </iconSet>
    </cfRule>
    <cfRule type="iconSet" priority="2459">
      <iconSet>
        <cfvo type="percent" val="0"/>
        <cfvo type="percent" val="80"/>
        <cfvo type="percent" val="90"/>
      </iconSet>
    </cfRule>
    <cfRule type="iconSet" priority="2460">
      <iconSet>
        <cfvo type="percent" val="0"/>
        <cfvo type="num" val="80"/>
        <cfvo type="num" val="90"/>
      </iconSet>
    </cfRule>
  </conditionalFormatting>
  <conditionalFormatting sqref="O11">
    <cfRule type="iconSet" priority="2461">
      <iconSet>
        <cfvo type="percent" val="0"/>
        <cfvo type="num" val="100"/>
        <cfvo type="num" val="100" gte="0"/>
      </iconSet>
    </cfRule>
    <cfRule type="iconSet" priority="2462">
      <iconSet>
        <cfvo type="percent" val="0"/>
        <cfvo type="num" val="90"/>
        <cfvo type="num" val="100"/>
      </iconSet>
    </cfRule>
  </conditionalFormatting>
  <conditionalFormatting sqref="O12">
    <cfRule type="iconSet" priority="2464">
      <iconSet>
        <cfvo type="percent" val="0"/>
        <cfvo type="num" val="80"/>
        <cfvo type="num" val="90"/>
      </iconSet>
    </cfRule>
  </conditionalFormatting>
  <conditionalFormatting sqref="L13:O13">
    <cfRule type="iconSet" priority="2465">
      <iconSet>
        <cfvo type="percent" val="0"/>
        <cfvo type="num" val="80"/>
        <cfvo type="num" val="90"/>
      </iconSet>
    </cfRule>
  </conditionalFormatting>
  <conditionalFormatting sqref="L15:O15">
    <cfRule type="iconSet" priority="2471">
      <iconSet>
        <cfvo type="percent" val="0"/>
        <cfvo type="num" val="80"/>
        <cfvo type="num" val="90"/>
      </iconSet>
    </cfRule>
  </conditionalFormatting>
  <conditionalFormatting sqref="O16">
    <cfRule type="iconSet" priority="2472">
      <iconSet reverse="1">
        <cfvo type="percent" val="0"/>
        <cfvo type="num" val="100" gte="0"/>
        <cfvo type="num" val="101" gte="0"/>
      </iconSet>
    </cfRule>
  </conditionalFormatting>
  <conditionalFormatting sqref="O17">
    <cfRule type="iconSet" priority="2473">
      <iconSet>
        <cfvo type="percent" val="0"/>
        <cfvo type="num" val="80"/>
        <cfvo type="num" val="90"/>
      </iconSet>
    </cfRule>
  </conditionalFormatting>
  <conditionalFormatting sqref="O19">
    <cfRule type="iconSet" priority="2479">
      <iconSet>
        <cfvo type="percent" val="0"/>
        <cfvo type="num" val="70"/>
        <cfvo type="num" val="90"/>
      </iconSet>
    </cfRule>
  </conditionalFormatting>
  <conditionalFormatting sqref="O21">
    <cfRule type="iconSet" priority="2485">
      <iconSet>
        <cfvo type="percent" val="0"/>
        <cfvo type="num" val="70"/>
        <cfvo type="num" val="90"/>
      </iconSet>
    </cfRule>
  </conditionalFormatting>
  <conditionalFormatting sqref="O22">
    <cfRule type="iconSet" priority="2486">
      <iconSet>
        <cfvo type="percent" val="0"/>
        <cfvo type="num" val="70"/>
        <cfvo type="num" val="90"/>
      </iconSet>
    </cfRule>
  </conditionalFormatting>
  <conditionalFormatting sqref="F23:O23">
    <cfRule type="iconSet" priority="2487">
      <iconSet>
        <cfvo type="percent" val="0"/>
        <cfvo type="num" val="80"/>
        <cfvo type="num" val="90"/>
      </iconSet>
    </cfRule>
  </conditionalFormatting>
  <conditionalFormatting sqref="F24:O24">
    <cfRule type="iconSet" priority="2488">
      <iconSet>
        <cfvo type="percent" val="0"/>
        <cfvo type="num" val="80"/>
        <cfvo type="num" val="90"/>
      </iconSet>
    </cfRule>
  </conditionalFormatting>
  <conditionalFormatting sqref="O25">
    <cfRule type="iconSet" priority="2489">
      <iconSet reverse="1">
        <cfvo type="percent" val="0"/>
        <cfvo type="num" val="100" gte="0"/>
        <cfvo type="num" val="101" gte="0"/>
      </iconSet>
    </cfRule>
  </conditionalFormatting>
  <conditionalFormatting sqref="O26">
    <cfRule type="iconSet" priority="2490">
      <iconSet reverse="1">
        <cfvo type="percent" val="0"/>
        <cfvo type="num" val="100" gte="0"/>
        <cfvo type="num" val="101" gte="0"/>
      </iconSet>
    </cfRule>
  </conditionalFormatting>
  <conditionalFormatting sqref="O27">
    <cfRule type="iconSet" priority="2491">
      <iconSet>
        <cfvo type="percent" val="0"/>
        <cfvo type="num" val="80"/>
        <cfvo type="num" val="90"/>
      </iconSet>
    </cfRule>
  </conditionalFormatting>
  <conditionalFormatting sqref="F35:H35 L35:O35">
    <cfRule type="iconSet" priority="2492">
      <iconSet>
        <cfvo type="percent" val="0"/>
        <cfvo type="num" val="60"/>
        <cfvo type="num" val="80"/>
      </iconSet>
    </cfRule>
  </conditionalFormatting>
  <conditionalFormatting sqref="D36:G36 L36:O36">
    <cfRule type="iconSet" priority="2494">
      <iconSet>
        <cfvo type="percent" val="0"/>
        <cfvo type="num" val="60"/>
        <cfvo type="num" val="85" gte="0"/>
      </iconSet>
    </cfRule>
  </conditionalFormatting>
  <conditionalFormatting sqref="D37:G37 L37:O37">
    <cfRule type="iconSet" priority="2496">
      <iconSet reverse="1">
        <cfvo type="percent" val="0"/>
        <cfvo type="num" val="1"/>
        <cfvo type="num" val="5" gte="0"/>
      </iconSet>
    </cfRule>
  </conditionalFormatting>
  <conditionalFormatting sqref="O38">
    <cfRule type="iconSet" priority="2498">
      <iconSet>
        <cfvo type="percent" val="0"/>
        <cfvo type="num" val="80"/>
        <cfvo type="num" val="90"/>
      </iconSet>
    </cfRule>
  </conditionalFormatting>
  <conditionalFormatting sqref="O39">
    <cfRule type="iconSet" priority="2499">
      <iconSet>
        <cfvo type="percent" val="0"/>
        <cfvo type="num" val="50"/>
        <cfvo type="num" val="75" gte="0"/>
      </iconSet>
    </cfRule>
  </conditionalFormatting>
  <conditionalFormatting sqref="O40">
    <cfRule type="iconSet" priority="2500">
      <iconSet>
        <cfvo type="percent" val="0"/>
        <cfvo type="num" val="0" gte="0"/>
        <cfvo type="num" val="5"/>
      </iconSet>
    </cfRule>
  </conditionalFormatting>
  <conditionalFormatting sqref="O41">
    <cfRule type="iconSet" priority="2501">
      <iconSet>
        <cfvo type="percent" val="0"/>
        <cfvo type="num" val="80"/>
        <cfvo type="num" val="90"/>
      </iconSet>
    </cfRule>
  </conditionalFormatting>
  <conditionalFormatting sqref="O42">
    <cfRule type="iconSet" priority="2502">
      <iconSet>
        <cfvo type="percent" val="0"/>
        <cfvo type="num" val="0"/>
        <cfvo type="num" val="10"/>
      </iconSet>
    </cfRule>
    <cfRule type="iconSet" priority="2503">
      <iconSet>
        <cfvo type="percent" val="0"/>
        <cfvo type="num" val="60"/>
        <cfvo type="num" val="80"/>
      </iconSet>
    </cfRule>
  </conditionalFormatting>
  <conditionalFormatting sqref="O43">
    <cfRule type="iconSet" priority="2504">
      <iconSet>
        <cfvo type="percent" val="0"/>
        <cfvo type="num" val="60"/>
        <cfvo type="num" val="80"/>
      </iconSet>
    </cfRule>
  </conditionalFormatting>
  <conditionalFormatting sqref="O46">
    <cfRule type="iconSet" priority="2507">
      <iconSet>
        <cfvo type="percent" val="0"/>
        <cfvo type="num" val="-200"/>
        <cfvo type="num" val="-100"/>
      </iconSet>
    </cfRule>
    <cfRule type="iconSet" priority="2508">
      <iconSet>
        <cfvo type="percent" val="0"/>
        <cfvo type="num" val="60"/>
        <cfvo type="num" val="85" gte="0"/>
      </iconSet>
    </cfRule>
  </conditionalFormatting>
  <conditionalFormatting sqref="O46">
    <cfRule type="iconSet" priority="2509">
      <iconSet>
        <cfvo type="percent" val="0"/>
        <cfvo type="num" val="-80"/>
        <cfvo type="num" val="-70"/>
      </iconSet>
    </cfRule>
    <cfRule type="iconSet" priority="2510">
      <iconSet>
        <cfvo type="percent" val="0"/>
        <cfvo type="num" val="-80"/>
        <cfvo type="num" val="-50"/>
      </iconSet>
    </cfRule>
    <cfRule type="iconSet" priority="2511">
      <iconSet>
        <cfvo type="percent" val="0"/>
        <cfvo type="num" val="-140"/>
        <cfvo type="num" val="-100"/>
      </iconSet>
    </cfRule>
  </conditionalFormatting>
  <conditionalFormatting sqref="O49">
    <cfRule type="iconSet" priority="2517">
      <iconSet>
        <cfvo type="percent" val="0"/>
        <cfvo type="num" val="0"/>
        <cfvo type="num" val="90"/>
      </iconSet>
    </cfRule>
  </conditionalFormatting>
  <conditionalFormatting sqref="O50">
    <cfRule type="iconSet" priority="2518">
      <iconSet>
        <cfvo type="percent" val="0"/>
        <cfvo type="num" val="60"/>
        <cfvo type="num" val="80"/>
      </iconSet>
    </cfRule>
  </conditionalFormatting>
  <conditionalFormatting sqref="O51">
    <cfRule type="iconSet" priority="2519">
      <iconSet>
        <cfvo type="percent" val="0"/>
        <cfvo type="num" val="85"/>
        <cfvo type="num" val="90"/>
      </iconSet>
    </cfRule>
  </conditionalFormatting>
  <conditionalFormatting sqref="O52">
    <cfRule type="iconSet" priority="2520">
      <iconSet>
        <cfvo type="percent" val="0"/>
        <cfvo type="num" val="60"/>
        <cfvo type="num" val="80"/>
      </iconSet>
    </cfRule>
  </conditionalFormatting>
  <conditionalFormatting sqref="O53">
    <cfRule type="iconSet" priority="2521">
      <iconSet>
        <cfvo type="percent" val="0"/>
        <cfvo type="num" val="80"/>
        <cfvo type="num" val="90"/>
      </iconSet>
    </cfRule>
  </conditionalFormatting>
  <conditionalFormatting sqref="O54">
    <cfRule type="iconSet" priority="2522">
      <iconSet>
        <cfvo type="percent" val="0"/>
        <cfvo type="num" val="80"/>
        <cfvo type="num" val="90"/>
      </iconSet>
    </cfRule>
  </conditionalFormatting>
  <conditionalFormatting sqref="O55">
    <cfRule type="iconSet" priority="2523">
      <iconSet>
        <cfvo type="percent" val="0"/>
        <cfvo type="num" val="60"/>
        <cfvo type="num" val="95"/>
      </iconSet>
    </cfRule>
  </conditionalFormatting>
  <conditionalFormatting sqref="O56">
    <cfRule type="iconSet" priority="2524">
      <iconSet>
        <cfvo type="percent" val="0"/>
        <cfvo type="num" val="94.99" gte="0"/>
        <cfvo type="num" val="95"/>
      </iconSet>
    </cfRule>
  </conditionalFormatting>
  <conditionalFormatting sqref="O33">
    <cfRule type="iconSet" priority="116">
      <iconSet>
        <cfvo type="percent" val="0"/>
        <cfvo type="num" val="0" gte="0"/>
        <cfvo type="num" val="2" gte="0"/>
      </iconSet>
    </cfRule>
  </conditionalFormatting>
  <conditionalFormatting sqref="O45">
    <cfRule type="iconSet" priority="115">
      <iconSet>
        <cfvo type="percent" val="0"/>
        <cfvo type="num" val="60"/>
        <cfvo type="num" val="85" gte="0"/>
      </iconSet>
    </cfRule>
  </conditionalFormatting>
  <conditionalFormatting sqref="O45">
    <cfRule type="iconSet" priority="114">
      <iconSet>
        <cfvo type="percent" val="0"/>
        <cfvo type="num" val="-40"/>
        <cfvo type="num" val="-20"/>
      </iconSet>
    </cfRule>
  </conditionalFormatting>
  <conditionalFormatting sqref="L47:O47">
    <cfRule type="iconSet" priority="74">
      <iconSet>
        <cfvo type="percent" val="0"/>
        <cfvo type="num" val="80"/>
        <cfvo type="num" val="90"/>
      </iconSet>
    </cfRule>
    <cfRule type="iconSet" priority="75">
      <iconSet>
        <cfvo type="percent" val="0"/>
        <cfvo type="percent" val="80"/>
        <cfvo type="percent" val="90"/>
      </iconSet>
    </cfRule>
    <cfRule type="iconSet" priority="76">
      <iconSet>
        <cfvo type="percent" val="0"/>
        <cfvo type="num" val="80"/>
        <cfvo type="num" val="90"/>
      </iconSet>
    </cfRule>
  </conditionalFormatting>
  <conditionalFormatting sqref="L47:O47">
    <cfRule type="iconSet" priority="73">
      <iconSet>
        <cfvo type="percent" val="0"/>
        <cfvo type="num" val="-110"/>
        <cfvo type="num" val="-100"/>
      </iconSet>
    </cfRule>
  </conditionalFormatting>
  <conditionalFormatting sqref="D47:F47">
    <cfRule type="iconSet" priority="72">
      <iconSet>
        <cfvo type="percent" val="0"/>
        <cfvo type="num" val="60"/>
        <cfvo type="num" val="85" gte="0"/>
      </iconSet>
    </cfRule>
  </conditionalFormatting>
  <conditionalFormatting sqref="D47:F47">
    <cfRule type="iconSet" priority="65">
      <iconSet reverse="1">
        <cfvo type="percent" val="0"/>
        <cfvo type="num" val="0"/>
        <cfvo type="num" val="0"/>
      </iconSet>
    </cfRule>
    <cfRule type="iconSet" priority="66">
      <iconSet>
        <cfvo type="percent" val="0"/>
        <cfvo type="num" val="-280"/>
        <cfvo type="num" val="-270"/>
      </iconSet>
    </cfRule>
    <cfRule type="iconSet" priority="67">
      <iconSet>
        <cfvo type="percent" val="0"/>
        <cfvo type="num" val="-300"/>
        <cfvo type="num" val="0"/>
      </iconSet>
    </cfRule>
    <cfRule type="iconSet" priority="68">
      <iconSet>
        <cfvo type="percent" val="0"/>
        <cfvo type="num" val="-500"/>
        <cfvo type="num" val="-400"/>
      </iconSet>
    </cfRule>
    <cfRule type="iconSet" priority="69">
      <iconSet>
        <cfvo type="percent" val="0"/>
        <cfvo type="num" val="-100"/>
        <cfvo type="num" val="-10"/>
      </iconSet>
    </cfRule>
    <cfRule type="iconSet" priority="70">
      <iconSet>
        <cfvo type="percent" val="0"/>
        <cfvo type="num" val="-500"/>
        <cfvo type="num" val="-100"/>
      </iconSet>
    </cfRule>
    <cfRule type="iconSet" priority="71">
      <iconSet>
        <cfvo type="percent" val="0"/>
        <cfvo type="num" val="-3"/>
        <cfvo type="num" val="-1"/>
      </iconSet>
    </cfRule>
  </conditionalFormatting>
  <conditionalFormatting sqref="D47:F47">
    <cfRule type="iconSet" priority="62">
      <iconSet>
        <cfvo type="percent" val="0"/>
        <cfvo type="num" val="-80"/>
        <cfvo type="num" val="-70"/>
      </iconSet>
    </cfRule>
    <cfRule type="iconSet" priority="63">
      <iconSet>
        <cfvo type="percent" val="0"/>
        <cfvo type="num" val="-80"/>
        <cfvo type="num" val="-50"/>
      </iconSet>
    </cfRule>
    <cfRule type="iconSet" priority="64">
      <iconSet>
        <cfvo type="percent" val="0"/>
        <cfvo type="num" val="-140"/>
        <cfvo type="num" val="-100"/>
      </iconSet>
    </cfRule>
  </conditionalFormatting>
  <conditionalFormatting sqref="G47">
    <cfRule type="iconSet" priority="61">
      <iconSet>
        <cfvo type="percent" val="0"/>
        <cfvo type="num" val="60"/>
        <cfvo type="num" val="85" gte="0"/>
      </iconSet>
    </cfRule>
  </conditionalFormatting>
  <conditionalFormatting sqref="G47">
    <cfRule type="iconSet" priority="54">
      <iconSet reverse="1">
        <cfvo type="percent" val="0"/>
        <cfvo type="num" val="0"/>
        <cfvo type="num" val="0"/>
      </iconSet>
    </cfRule>
    <cfRule type="iconSet" priority="55">
      <iconSet>
        <cfvo type="percent" val="0"/>
        <cfvo type="num" val="-280"/>
        <cfvo type="num" val="-270"/>
      </iconSet>
    </cfRule>
    <cfRule type="iconSet" priority="56">
      <iconSet>
        <cfvo type="percent" val="0"/>
        <cfvo type="num" val="-300"/>
        <cfvo type="num" val="0"/>
      </iconSet>
    </cfRule>
    <cfRule type="iconSet" priority="57">
      <iconSet>
        <cfvo type="percent" val="0"/>
        <cfvo type="num" val="-500"/>
        <cfvo type="num" val="-400"/>
      </iconSet>
    </cfRule>
    <cfRule type="iconSet" priority="58">
      <iconSet>
        <cfvo type="percent" val="0"/>
        <cfvo type="num" val="-100"/>
        <cfvo type="num" val="-10"/>
      </iconSet>
    </cfRule>
    <cfRule type="iconSet" priority="59">
      <iconSet>
        <cfvo type="percent" val="0"/>
        <cfvo type="num" val="-500"/>
        <cfvo type="num" val="-100"/>
      </iconSet>
    </cfRule>
    <cfRule type="iconSet" priority="60">
      <iconSet>
        <cfvo type="percent" val="0"/>
        <cfvo type="num" val="-3"/>
        <cfvo type="num" val="-1"/>
      </iconSet>
    </cfRule>
  </conditionalFormatting>
  <conditionalFormatting sqref="G47">
    <cfRule type="iconSet" priority="51">
      <iconSet>
        <cfvo type="percent" val="0"/>
        <cfvo type="num" val="-80"/>
        <cfvo type="num" val="-70"/>
      </iconSet>
    </cfRule>
    <cfRule type="iconSet" priority="52">
      <iconSet>
        <cfvo type="percent" val="0"/>
        <cfvo type="num" val="-80"/>
        <cfvo type="num" val="-50"/>
      </iconSet>
    </cfRule>
    <cfRule type="iconSet" priority="53">
      <iconSet>
        <cfvo type="percent" val="0"/>
        <cfvo type="num" val="-140"/>
        <cfvo type="num" val="-100"/>
      </iconSet>
    </cfRule>
  </conditionalFormatting>
  <conditionalFormatting sqref="H47">
    <cfRule type="iconSet" priority="47">
      <iconSet>
        <cfvo type="percent" val="0"/>
        <cfvo type="num" val="80"/>
        <cfvo type="num" val="90"/>
      </iconSet>
    </cfRule>
    <cfRule type="iconSet" priority="48">
      <iconSet>
        <cfvo type="percent" val="0"/>
        <cfvo type="percent" val="80"/>
        <cfvo type="percent" val="90"/>
      </iconSet>
    </cfRule>
    <cfRule type="iconSet" priority="49">
      <iconSet>
        <cfvo type="percent" val="0"/>
        <cfvo type="num" val="80"/>
        <cfvo type="num" val="90"/>
      </iconSet>
    </cfRule>
  </conditionalFormatting>
  <conditionalFormatting sqref="H47">
    <cfRule type="iconSet" priority="46">
      <iconSet>
        <cfvo type="percent" val="0"/>
        <cfvo type="num" val="-110"/>
        <cfvo type="num" val="-100"/>
      </iconSet>
    </cfRule>
  </conditionalFormatting>
  <conditionalFormatting sqref="J47">
    <cfRule type="iconSet" priority="42">
      <iconSet>
        <cfvo type="percent" val="0"/>
        <cfvo type="num" val="80"/>
        <cfvo type="num" val="90"/>
      </iconSet>
    </cfRule>
    <cfRule type="iconSet" priority="43">
      <iconSet>
        <cfvo type="percent" val="0"/>
        <cfvo type="percent" val="80"/>
        <cfvo type="percent" val="90"/>
      </iconSet>
    </cfRule>
    <cfRule type="iconSet" priority="44">
      <iconSet>
        <cfvo type="percent" val="0"/>
        <cfvo type="num" val="80"/>
        <cfvo type="num" val="90"/>
      </iconSet>
    </cfRule>
  </conditionalFormatting>
  <conditionalFormatting sqref="J47">
    <cfRule type="iconSet" priority="41">
      <iconSet>
        <cfvo type="percent" val="0"/>
        <cfvo type="num" val="-110"/>
        <cfvo type="num" val="-100"/>
      </iconSet>
    </cfRule>
  </conditionalFormatting>
  <conditionalFormatting sqref="K47">
    <cfRule type="iconSet" priority="37">
      <iconSet>
        <cfvo type="percent" val="0"/>
        <cfvo type="num" val="80"/>
        <cfvo type="num" val="90"/>
      </iconSet>
    </cfRule>
    <cfRule type="iconSet" priority="38">
      <iconSet>
        <cfvo type="percent" val="0"/>
        <cfvo type="percent" val="80"/>
        <cfvo type="percent" val="90"/>
      </iconSet>
    </cfRule>
    <cfRule type="iconSet" priority="39">
      <iconSet>
        <cfvo type="percent" val="0"/>
        <cfvo type="num" val="80"/>
        <cfvo type="num" val="90"/>
      </iconSet>
    </cfRule>
  </conditionalFormatting>
  <conditionalFormatting sqref="K47">
    <cfRule type="iconSet" priority="36">
      <iconSet>
        <cfvo type="percent" val="0"/>
        <cfvo type="num" val="-110"/>
        <cfvo type="num" val="-100"/>
      </iconSet>
    </cfRule>
  </conditionalFormatting>
  <conditionalFormatting sqref="I47">
    <cfRule type="iconSet" priority="32">
      <iconSet>
        <cfvo type="percent" val="0"/>
        <cfvo type="num" val="80"/>
        <cfvo type="num" val="90"/>
      </iconSet>
    </cfRule>
    <cfRule type="iconSet" priority="33">
      <iconSet>
        <cfvo type="percent" val="0"/>
        <cfvo type="percent" val="80"/>
        <cfvo type="percent" val="90"/>
      </iconSet>
    </cfRule>
    <cfRule type="iconSet" priority="34">
      <iconSet>
        <cfvo type="percent" val="0"/>
        <cfvo type="num" val="80"/>
        <cfvo type="num" val="90"/>
      </iconSet>
    </cfRule>
  </conditionalFormatting>
  <conditionalFormatting sqref="I47">
    <cfRule type="iconSet" priority="31">
      <iconSet>
        <cfvo type="percent" val="0"/>
        <cfvo type="num" val="-110"/>
        <cfvo type="num" val="-100"/>
      </iconSet>
    </cfRule>
  </conditionalFormatting>
  <conditionalFormatting sqref="M14">
    <cfRule type="iconSet" priority="17">
      <iconSet>
        <cfvo type="percent" val="0"/>
        <cfvo type="num" val="80"/>
        <cfvo type="num" val="90"/>
      </iconSet>
    </cfRule>
    <cfRule type="iconSet" priority="18">
      <iconSet>
        <cfvo type="percent" val="0"/>
        <cfvo type="percent" val="80"/>
        <cfvo type="percent" val="90"/>
      </iconSet>
    </cfRule>
    <cfRule type="iconSet" priority="19">
      <iconSet>
        <cfvo type="percent" val="0"/>
        <cfvo type="num" val="80"/>
        <cfvo type="num" val="90"/>
      </iconSet>
    </cfRule>
  </conditionalFormatting>
  <conditionalFormatting sqref="M14">
    <cfRule type="iconSet" priority="16">
      <iconSet>
        <cfvo type="percent" val="0"/>
        <cfvo type="num" val="0"/>
        <cfvo type="num" val="80"/>
      </iconSet>
    </cfRule>
  </conditionalFormatting>
  <conditionalFormatting sqref="O14">
    <cfRule type="iconSet" priority="12">
      <iconSet>
        <cfvo type="percent" val="0"/>
        <cfvo type="num" val="80"/>
        <cfvo type="num" val="90"/>
      </iconSet>
    </cfRule>
    <cfRule type="iconSet" priority="13">
      <iconSet>
        <cfvo type="percent" val="0"/>
        <cfvo type="percent" val="80"/>
        <cfvo type="percent" val="90"/>
      </iconSet>
    </cfRule>
    <cfRule type="iconSet" priority="14">
      <iconSet>
        <cfvo type="percent" val="0"/>
        <cfvo type="num" val="80"/>
        <cfvo type="num" val="90"/>
      </iconSet>
    </cfRule>
  </conditionalFormatting>
  <conditionalFormatting sqref="O14">
    <cfRule type="iconSet" priority="11">
      <iconSet>
        <cfvo type="percent" val="0"/>
        <cfvo type="num" val="0"/>
        <cfvo type="num" val="80"/>
      </iconSet>
    </cfRule>
  </conditionalFormatting>
  <conditionalFormatting sqref="O18">
    <cfRule type="iconSet" priority="7">
      <iconSet>
        <cfvo type="percent" val="0"/>
        <cfvo type="num" val="80"/>
        <cfvo type="num" val="90"/>
      </iconSet>
    </cfRule>
    <cfRule type="iconSet" priority="8">
      <iconSet>
        <cfvo type="percent" val="0"/>
        <cfvo type="percent" val="80"/>
        <cfvo type="percent" val="90"/>
      </iconSet>
    </cfRule>
    <cfRule type="iconSet" priority="9">
      <iconSet>
        <cfvo type="percent" val="0"/>
        <cfvo type="num" val="80"/>
        <cfvo type="num" val="90"/>
      </iconSet>
    </cfRule>
  </conditionalFormatting>
  <conditionalFormatting sqref="O18">
    <cfRule type="iconSet" priority="6">
      <iconSet>
        <cfvo type="percent" val="0"/>
        <cfvo type="num" val="50"/>
        <cfvo type="num" val="80"/>
      </iconSet>
    </cfRule>
  </conditionalFormatting>
  <conditionalFormatting sqref="O20">
    <cfRule type="iconSet" priority="2">
      <iconSet>
        <cfvo type="percent" val="0"/>
        <cfvo type="num" val="80"/>
        <cfvo type="num" val="90"/>
      </iconSet>
    </cfRule>
    <cfRule type="iconSet" priority="3">
      <iconSet>
        <cfvo type="percent" val="0"/>
        <cfvo type="percent" val="80"/>
        <cfvo type="percent" val="90"/>
      </iconSet>
    </cfRule>
    <cfRule type="iconSet" priority="4">
      <iconSet>
        <cfvo type="percent" val="0"/>
        <cfvo type="num" val="80"/>
        <cfvo type="num" val="90"/>
      </iconSet>
    </cfRule>
  </conditionalFormatting>
  <conditionalFormatting sqref="O20">
    <cfRule type="iconSet" priority="1">
      <iconSet>
        <cfvo type="percent" val="0"/>
        <cfvo type="num" val="0"/>
        <cfvo type="num" val="80"/>
      </iconSet>
    </cfRule>
  </conditionalFormatting>
  <dataValidations count="1">
    <dataValidation type="list" allowBlank="1" sqref="B5:B56">
      <formula1>PROCESOSUPRA2014</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447" id="{6039461F-C475-4D35-9920-54C41D50BFB4}">
            <x14:iconSet custom="1">
              <x14:cfvo type="percent">
                <xm:f>0</xm:f>
              </x14:cfvo>
              <x14:cfvo type="num">
                <xm:f>80</xm:f>
              </x14:cfvo>
              <x14:cfvo type="num">
                <xm:f>90</xm:f>
              </x14:cfvo>
              <x14:cfIcon iconSet="3Symbols" iconId="0"/>
              <x14:cfIcon iconSet="3Symbols" iconId="1"/>
              <x14:cfIcon iconSet="3Symbols" iconId="2"/>
            </x14:iconSet>
          </x14:cfRule>
          <xm:sqref>D7</xm:sqref>
        </x14:conditionalFormatting>
        <x14:conditionalFormatting xmlns:xm="http://schemas.microsoft.com/office/excel/2006/main">
          <x14:cfRule type="iconSet" priority="402" id="{C09C58F4-0206-49E8-B3BD-4F5DC8C6EC96}">
            <x14:iconSet custom="1">
              <x14:cfvo type="percent">
                <xm:f>0</xm:f>
              </x14:cfvo>
              <x14:cfvo type="num">
                <xm:f>80</xm:f>
              </x14:cfvo>
              <x14:cfvo type="num">
                <xm:f>90</xm:f>
              </x14:cfvo>
              <x14:cfIcon iconSet="3Symbols" iconId="0"/>
              <x14:cfIcon iconSet="3Symbols" iconId="1"/>
              <x14:cfIcon iconSet="3Symbols" iconId="2"/>
            </x14:iconSet>
          </x14:cfRule>
          <xm:sqref>D14</xm:sqref>
        </x14:conditionalFormatting>
        <x14:conditionalFormatting xmlns:xm="http://schemas.microsoft.com/office/excel/2006/main">
          <x14:cfRule type="iconSet" priority="397" id="{6769DCC0-C3B2-488D-A07B-8620F28A88DB}">
            <x14:iconSet custom="1">
              <x14:cfvo type="percent">
                <xm:f>0</xm:f>
              </x14:cfvo>
              <x14:cfvo type="num">
                <xm:f>80</xm:f>
              </x14:cfvo>
              <x14:cfvo type="num">
                <xm:f>90</xm:f>
              </x14:cfvo>
              <x14:cfIcon iconSet="3Symbols" iconId="0"/>
              <x14:cfIcon iconSet="3Symbols" iconId="1"/>
              <x14:cfIcon iconSet="3Symbols" iconId="2"/>
            </x14:iconSet>
          </x14:cfRule>
          <xm:sqref>G14</xm:sqref>
        </x14:conditionalFormatting>
        <x14:conditionalFormatting xmlns:xm="http://schemas.microsoft.com/office/excel/2006/main">
          <x14:cfRule type="iconSet" priority="392" id="{8807459C-707F-4468-9F7F-E2D3A92D256B}">
            <x14:iconSet custom="1">
              <x14:cfvo type="percent">
                <xm:f>0</xm:f>
              </x14:cfvo>
              <x14:cfvo type="num">
                <xm:f>80</xm:f>
              </x14:cfvo>
              <x14:cfvo type="num">
                <xm:f>90</xm:f>
              </x14:cfvo>
              <x14:cfIcon iconSet="3Symbols" iconId="0"/>
              <x14:cfIcon iconSet="3Symbols" iconId="1"/>
              <x14:cfIcon iconSet="3Symbols" iconId="2"/>
            </x14:iconSet>
          </x14:cfRule>
          <xm:sqref>J14</xm:sqref>
        </x14:conditionalFormatting>
        <x14:conditionalFormatting xmlns:xm="http://schemas.microsoft.com/office/excel/2006/main">
          <x14:cfRule type="iconSet" priority="377" id="{2D8A0773-9941-4E8F-A0B9-0F316852F55E}">
            <x14:iconSet custom="1">
              <x14:cfvo type="percent">
                <xm:f>0</xm:f>
              </x14:cfvo>
              <x14:cfvo type="num">
                <xm:f>80</xm:f>
              </x14:cfvo>
              <x14:cfvo type="num">
                <xm:f>90</xm:f>
              </x14:cfvo>
              <x14:cfIcon iconSet="3Symbols" iconId="0"/>
              <x14:cfIcon iconSet="3Symbols" iconId="1"/>
              <x14:cfIcon iconSet="3Symbols" iconId="2"/>
            </x14:iconSet>
          </x14:cfRule>
          <xm:sqref>L14</xm:sqref>
        </x14:conditionalFormatting>
        <x14:conditionalFormatting xmlns:xm="http://schemas.microsoft.com/office/excel/2006/main">
          <x14:cfRule type="iconSet" priority="372" id="{90A08CD6-40B9-4444-B725-BB4D6B4F51AD}">
            <x14:iconSet custom="1">
              <x14:cfvo type="percent">
                <xm:f>0</xm:f>
              </x14:cfvo>
              <x14:cfvo type="num">
                <xm:f>80</xm:f>
              </x14:cfvo>
              <x14:cfvo type="num">
                <xm:f>90</xm:f>
              </x14:cfvo>
              <x14:cfIcon iconSet="3Symbols" iconId="0"/>
              <x14:cfIcon iconSet="3Symbols" iconId="1"/>
              <x14:cfIcon iconSet="3Symbols" iconId="2"/>
            </x14:iconSet>
          </x14:cfRule>
          <xm:sqref>I14</xm:sqref>
        </x14:conditionalFormatting>
        <x14:conditionalFormatting xmlns:xm="http://schemas.microsoft.com/office/excel/2006/main">
          <x14:cfRule type="iconSet" priority="367" id="{DEF53457-85AF-4A39-A9EB-5A05F66B9EBE}">
            <x14:iconSet custom="1">
              <x14:cfvo type="percent">
                <xm:f>0</xm:f>
              </x14:cfvo>
              <x14:cfvo type="num">
                <xm:f>80</xm:f>
              </x14:cfvo>
              <x14:cfvo type="num">
                <xm:f>90</xm:f>
              </x14:cfvo>
              <x14:cfIcon iconSet="3Symbols" iconId="0"/>
              <x14:cfIcon iconSet="3Symbols" iconId="1"/>
              <x14:cfIcon iconSet="3Symbols" iconId="2"/>
            </x14:iconSet>
          </x14:cfRule>
          <xm:sqref>F14</xm:sqref>
        </x14:conditionalFormatting>
        <x14:conditionalFormatting xmlns:xm="http://schemas.microsoft.com/office/excel/2006/main">
          <x14:cfRule type="iconSet" priority="307" id="{F43DB438-4571-4701-9876-54E6B49BF656}">
            <x14:iconSet custom="1">
              <x14:cfvo type="percent">
                <xm:f>0</xm:f>
              </x14:cfvo>
              <x14:cfvo type="num">
                <xm:f>80</xm:f>
              </x14:cfvo>
              <x14:cfvo type="num">
                <xm:f>90</xm:f>
              </x14:cfvo>
              <x14:cfIcon iconSet="3Symbols" iconId="0"/>
              <x14:cfIcon iconSet="3Symbols" iconId="1"/>
              <x14:cfIcon iconSet="3Symbols" iconId="2"/>
            </x14:iconSet>
          </x14:cfRule>
          <xm:sqref>I41</xm:sqref>
        </x14:conditionalFormatting>
        <x14:conditionalFormatting xmlns:xm="http://schemas.microsoft.com/office/excel/2006/main">
          <x14:cfRule type="iconSet" priority="252" id="{DB1C32B6-4D53-4208-B796-1981C1347CDB}">
            <x14:iconSet custom="1">
              <x14:cfvo type="percent">
                <xm:f>0</xm:f>
              </x14:cfvo>
              <x14:cfvo type="num">
                <xm:f>80</xm:f>
              </x14:cfvo>
              <x14:cfvo type="num">
                <xm:f>90</xm:f>
              </x14:cfvo>
              <x14:cfIcon iconSet="3Symbols" iconId="0"/>
              <x14:cfIcon iconSet="3Symbols" iconId="1"/>
              <x14:cfIcon iconSet="3Symbols" iconId="2"/>
            </x14:iconSet>
          </x14:cfRule>
          <xm:sqref>K45</xm:sqref>
        </x14:conditionalFormatting>
        <x14:conditionalFormatting xmlns:xm="http://schemas.microsoft.com/office/excel/2006/main">
          <x14:cfRule type="iconSet" priority="216" id="{441BE65D-4769-4E64-9DB6-218627519020}">
            <x14:iconSet custom="1">
              <x14:cfvo type="percent">
                <xm:f>0</xm:f>
              </x14:cfvo>
              <x14:cfvo type="num">
                <xm:f>80</xm:f>
              </x14:cfvo>
              <x14:cfvo type="num">
                <xm:f>90</xm:f>
              </x14:cfvo>
              <x14:cfIcon iconSet="3Symbols" iconId="0"/>
              <x14:cfIcon iconSet="3Symbols" iconId="1"/>
              <x14:cfIcon iconSet="3Symbols" iconId="2"/>
            </x14:iconSet>
          </x14:cfRule>
          <xm:sqref>J46</xm:sqref>
        </x14:conditionalFormatting>
        <x14:conditionalFormatting xmlns:xm="http://schemas.microsoft.com/office/excel/2006/main">
          <x14:cfRule type="iconSet" priority="2450" id="{98FB4EE6-1EDF-47A9-88E1-9A3CB97623BE}">
            <x14:iconSet custom="1">
              <x14:cfvo type="percent">
                <xm:f>0</xm:f>
              </x14:cfvo>
              <x14:cfvo type="num">
                <xm:f>80</xm:f>
              </x14:cfvo>
              <x14:cfvo type="num">
                <xm:f>90</xm:f>
              </x14:cfvo>
              <x14:cfIcon iconSet="3Symbols" iconId="0"/>
              <x14:cfIcon iconSet="3Symbols" iconId="1"/>
              <x14:cfIcon iconSet="3Symbols" iconId="2"/>
            </x14:iconSet>
          </x14:cfRule>
          <xm:sqref>O7</xm:sqref>
        </x14:conditionalFormatting>
        <x14:conditionalFormatting xmlns:xm="http://schemas.microsoft.com/office/excel/2006/main">
          <x14:cfRule type="iconSet" priority="2463" id="{3F5CA986-73E8-4466-9AD0-284490FE2EAC}">
            <x14:iconSet custom="1">
              <x14:cfvo type="percent">
                <xm:f>0</xm:f>
              </x14:cfvo>
              <x14:cfvo type="num">
                <xm:f>80</xm:f>
              </x14:cfvo>
              <x14:cfvo type="num">
                <xm:f>90</xm:f>
              </x14:cfvo>
              <x14:cfIcon iconSet="3Symbols" iconId="0"/>
              <x14:cfIcon iconSet="3Symbols" iconId="1"/>
              <x14:cfIcon iconSet="3Symbols" iconId="2"/>
            </x14:iconSet>
          </x14:cfRule>
          <xm:sqref>O11</xm:sqref>
        </x14:conditionalFormatting>
        <x14:conditionalFormatting xmlns:xm="http://schemas.microsoft.com/office/excel/2006/main">
          <x14:cfRule type="iconSet" priority="77" id="{BA45B3E8-D48B-4B7A-B240-1DFB8ABB369E}">
            <x14:iconSet custom="1">
              <x14:cfvo type="percent">
                <xm:f>0</xm:f>
              </x14:cfvo>
              <x14:cfvo type="num">
                <xm:f>80</xm:f>
              </x14:cfvo>
              <x14:cfvo type="num">
                <xm:f>90</xm:f>
              </x14:cfvo>
              <x14:cfIcon iconSet="3Symbols" iconId="0"/>
              <x14:cfIcon iconSet="3Symbols" iconId="1"/>
              <x14:cfIcon iconSet="3Symbols" iconId="2"/>
            </x14:iconSet>
          </x14:cfRule>
          <xm:sqref>L47:O47</xm:sqref>
        </x14:conditionalFormatting>
        <x14:conditionalFormatting xmlns:xm="http://schemas.microsoft.com/office/excel/2006/main">
          <x14:cfRule type="iconSet" priority="50" id="{8C004268-C71A-4F94-9436-59FDF9C17729}">
            <x14:iconSet custom="1">
              <x14:cfvo type="percent">
                <xm:f>0</xm:f>
              </x14:cfvo>
              <x14:cfvo type="num">
                <xm:f>80</xm:f>
              </x14:cfvo>
              <x14:cfvo type="num">
                <xm:f>90</xm:f>
              </x14:cfvo>
              <x14:cfIcon iconSet="3Symbols" iconId="0"/>
              <x14:cfIcon iconSet="3Symbols" iconId="1"/>
              <x14:cfIcon iconSet="3Symbols" iconId="2"/>
            </x14:iconSet>
          </x14:cfRule>
          <xm:sqref>H47</xm:sqref>
        </x14:conditionalFormatting>
        <x14:conditionalFormatting xmlns:xm="http://schemas.microsoft.com/office/excel/2006/main">
          <x14:cfRule type="iconSet" priority="45" id="{D5E9A2EE-7551-4651-B991-EF0CE5C85BE7}">
            <x14:iconSet custom="1">
              <x14:cfvo type="percent">
                <xm:f>0</xm:f>
              </x14:cfvo>
              <x14:cfvo type="num">
                <xm:f>80</xm:f>
              </x14:cfvo>
              <x14:cfvo type="num">
                <xm:f>90</xm:f>
              </x14:cfvo>
              <x14:cfIcon iconSet="3Symbols" iconId="0"/>
              <x14:cfIcon iconSet="3Symbols" iconId="1"/>
              <x14:cfIcon iconSet="3Symbols" iconId="2"/>
            </x14:iconSet>
          </x14:cfRule>
          <xm:sqref>J47</xm:sqref>
        </x14:conditionalFormatting>
        <x14:conditionalFormatting xmlns:xm="http://schemas.microsoft.com/office/excel/2006/main">
          <x14:cfRule type="iconSet" priority="40" id="{45B03AF8-D299-48DD-A8B4-FEEE87A6224B}">
            <x14:iconSet custom="1">
              <x14:cfvo type="percent">
                <xm:f>0</xm:f>
              </x14:cfvo>
              <x14:cfvo type="num">
                <xm:f>80</xm:f>
              </x14:cfvo>
              <x14:cfvo type="num">
                <xm:f>90</xm:f>
              </x14:cfvo>
              <x14:cfIcon iconSet="3Symbols" iconId="0"/>
              <x14:cfIcon iconSet="3Symbols" iconId="1"/>
              <x14:cfIcon iconSet="3Symbols" iconId="2"/>
            </x14:iconSet>
          </x14:cfRule>
          <xm:sqref>K47</xm:sqref>
        </x14:conditionalFormatting>
        <x14:conditionalFormatting xmlns:xm="http://schemas.microsoft.com/office/excel/2006/main">
          <x14:cfRule type="iconSet" priority="35" id="{0E987849-9524-44A7-9BA9-AB8FF2A9365A}">
            <x14:iconSet custom="1">
              <x14:cfvo type="percent">
                <xm:f>0</xm:f>
              </x14:cfvo>
              <x14:cfvo type="num">
                <xm:f>80</xm:f>
              </x14:cfvo>
              <x14:cfvo type="num">
                <xm:f>90</xm:f>
              </x14:cfvo>
              <x14:cfIcon iconSet="3Symbols" iconId="0"/>
              <x14:cfIcon iconSet="3Symbols" iconId="1"/>
              <x14:cfIcon iconSet="3Symbols" iconId="2"/>
            </x14:iconSet>
          </x14:cfRule>
          <xm:sqref>I47</xm:sqref>
        </x14:conditionalFormatting>
        <x14:conditionalFormatting xmlns:xm="http://schemas.microsoft.com/office/excel/2006/main">
          <x14:cfRule type="iconSet" priority="20" id="{FAB17DFF-D9F7-4F31-9122-B873FCB5B1A2}">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15" id="{8B0B05EE-0275-4280-98B0-A18922B5FC79}">
            <x14:iconSet custom="1">
              <x14:cfvo type="percent">
                <xm:f>0</xm:f>
              </x14:cfvo>
              <x14:cfvo type="num">
                <xm:f>80</xm:f>
              </x14:cfvo>
              <x14:cfvo type="num">
                <xm:f>90</xm:f>
              </x14:cfvo>
              <x14:cfIcon iconSet="3Symbols" iconId="0"/>
              <x14:cfIcon iconSet="3Symbols" iconId="1"/>
              <x14:cfIcon iconSet="3Symbols" iconId="2"/>
            </x14:iconSet>
          </x14:cfRule>
          <xm:sqref>O14</xm:sqref>
        </x14:conditionalFormatting>
        <x14:conditionalFormatting xmlns:xm="http://schemas.microsoft.com/office/excel/2006/main">
          <x14:cfRule type="iconSet" priority="10" id="{B752D90A-5E48-419A-A289-B35CA93E0334}">
            <x14:iconSet custom="1">
              <x14:cfvo type="percent">
                <xm:f>0</xm:f>
              </x14:cfvo>
              <x14:cfvo type="num">
                <xm:f>80</xm:f>
              </x14:cfvo>
              <x14:cfvo type="num">
                <xm:f>90</xm:f>
              </x14:cfvo>
              <x14:cfIcon iconSet="3Symbols" iconId="0"/>
              <x14:cfIcon iconSet="3Symbols" iconId="1"/>
              <x14:cfIcon iconSet="3Symbols" iconId="2"/>
            </x14:iconSet>
          </x14:cfRule>
          <xm:sqref>O18</xm:sqref>
        </x14:conditionalFormatting>
        <x14:conditionalFormatting xmlns:xm="http://schemas.microsoft.com/office/excel/2006/main">
          <x14:cfRule type="iconSet" priority="5" id="{CA2114B3-A956-4393-B8BA-B24C2BB0CAC6}">
            <x14:iconSet custom="1">
              <x14:cfvo type="percent">
                <xm:f>0</xm:f>
              </x14:cfvo>
              <x14:cfvo type="num">
                <xm:f>80</xm:f>
              </x14:cfvo>
              <x14:cfvo type="num">
                <xm:f>90</xm:f>
              </x14:cfvo>
              <x14:cfIcon iconSet="3Symbols" iconId="0"/>
              <x14:cfIcon iconSet="3Symbols" iconId="1"/>
              <x14:cfIcon iconSet="3Symbols" iconId="2"/>
            </x14:iconSet>
          </x14:cfRule>
          <xm:sqref>O20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73E7A770BA7D4CA09DE0D58ACD549A" ma:contentTypeVersion="8" ma:contentTypeDescription="Crear nuevo documento." ma:contentTypeScope="" ma:versionID="ccd7726de71b9b291ebb34e2d2e1669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074f2cb3cb490afc4913877764ea91f5" ns1:_="" ns2:_="">
    <xsd:import namespace="http://schemas.microsoft.com/sharepoint/v3"/>
    <xsd:import namespace="a7912b74-821a-4119-aad9-e1c9b233eb5e"/>
    <xsd:element name="properties">
      <xsd:complexType>
        <xsd:sequence>
          <xsd:element name="documentManagement">
            <xsd:complexType>
              <xsd:all>
                <xsd:element ref="ns2:Año"/>
                <xsd:element ref="ns2:Categoría_x0020_Documento"/>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2"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3" ma:displayName="Categoría Documento" ma:format="Dropdown" ma:internalName="Categor_x00ed_a_x0020_Documento" ma:readOnly="false">
      <xsd:simpleType>
        <xsd:restriction base="dms:Choice">
          <xsd:enumeration value="SPI"/>
          <xsd:enumeration value="Tablero"/>
          <xsd:enumeration value="Infor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Tipo de contenido"/>
        <xsd:element ref="dc:title"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ño xmlns="a7912b74-821a-4119-aad9-e1c9b233eb5e">2022</Año>
    <Categoría_x0020_Documento xmlns="a7912b74-821a-4119-aad9-e1c9b233eb5e">Tablero</Categoría_x0020_Documento>
    <VariationsItemGroupID xmlns="http://schemas.microsoft.com/sharepoint/v3">7b2caff6-90be-4178-b385-5ddb2c2e6901</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0A48E-E73C-4160-AF5D-8345E428E5A2}"/>
</file>

<file path=customXml/itemProps2.xml><?xml version="1.0" encoding="utf-8"?>
<ds:datastoreItem xmlns:ds="http://schemas.openxmlformats.org/officeDocument/2006/customXml" ds:itemID="{CF543647-F791-46D6-A507-6C8B7239C52E}">
  <ds:schemaRefs>
    <ds:schemaRef ds:uri="http://schemas.microsoft.com/sharepoint/v3"/>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purl.org/dc/elements/1.1/"/>
    <ds:schemaRef ds:uri="http://schemas.openxmlformats.org/package/2006/metadata/core-properties"/>
    <ds:schemaRef ds:uri="a7912b74-821a-4119-aad9-e1c9b233eb5e"/>
    <ds:schemaRef ds:uri="http://schemas.microsoft.com/office/2006/metadata/properties"/>
  </ds:schemaRefs>
</ds:datastoreItem>
</file>

<file path=customXml/itemProps3.xml><?xml version="1.0" encoding="utf-8"?>
<ds:datastoreItem xmlns:ds="http://schemas.openxmlformats.org/officeDocument/2006/customXml" ds:itemID="{5594FD3C-A0CC-4F03-9C12-97465E39F9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FORMATO (1)</vt:lpstr>
      <vt:lpstr>INSTRUCTIVO</vt:lpstr>
      <vt:lpstr>VARIABLES</vt:lpstr>
      <vt:lpstr>IIICUATRI2022</vt:lpstr>
      <vt:lpstr>INDICADORES ESTRATÉGICOS</vt:lpstr>
      <vt:lpstr>PROYECTO GESTUA</vt:lpstr>
      <vt:lpstr>PROYECTO TIC</vt:lpstr>
      <vt:lpstr>PROYECTO FORTALECIMIENTO</vt:lpstr>
      <vt:lpstr>PROCESOS</vt:lpstr>
      <vt:lpstr>IIICUATRI2022!Área_de_impresión</vt:lpstr>
      <vt:lpstr>FRECUENCIA</vt:lpstr>
      <vt:lpstr>'FORMATO (1)'!Print_Area</vt:lpstr>
      <vt:lpstr>IIICUATRI2022!Print_Area</vt:lpstr>
      <vt:lpstr>INSTRUCTIVO!Print_Area</vt:lpstr>
      <vt:lpstr>IIICUATRI2022!Print_Titles</vt:lpstr>
      <vt:lpstr>PROCESOSUPRA2014</vt:lpstr>
      <vt:lpstr>TIPOINDICADOR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control indicadores III Cuatrimestre 2022</dc:title>
  <dc:creator>PC38</dc:creator>
  <cp:lastModifiedBy>Fabio Andrés Alarcón Muñoz</cp:lastModifiedBy>
  <cp:revision/>
  <cp:lastPrinted>2022-10-12T20:33:02Z</cp:lastPrinted>
  <dcterms:created xsi:type="dcterms:W3CDTF">2013-06-11T19:49:19Z</dcterms:created>
  <dcterms:modified xsi:type="dcterms:W3CDTF">2023-05-05T20:16:57Z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0x010100D273E7A770BA7D4CA09DE0D58ACD549A</vt:lpwstr>
  </property>
</Properties>
</file>