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codeName="ThisWorkbook" defaultThemeVersion="124226"/>
  <mc:AlternateContent xmlns:mc="http://schemas.openxmlformats.org/markup-compatibility/2006">
    <mc:Choice Requires="x15">
      <x15ac:absPath xmlns:x15ac="http://schemas.microsoft.com/office/spreadsheetml/2010/11/ac" url="U:\01. DIRECCION\Control_Interno\2018\01_14_01_Informes organismos de control\Informe PAAC_Ries_Corrup\2.Primer cuatrimestre 2018\Mapa de riesgos\"/>
    </mc:Choice>
  </mc:AlternateContent>
  <xr:revisionPtr revIDLastSave="0" documentId="10_ncr:8100000_{7ABDCBCB-3F14-4D5D-90C2-4053BC6BC107}" xr6:coauthVersionLast="32" xr6:coauthVersionMax="32" xr10:uidLastSave="{00000000-0000-0000-0000-000000000000}"/>
  <bookViews>
    <workbookView xWindow="0" yWindow="0" windowWidth="24000" windowHeight="8535" tabRatio="820" firstSheet="1" activeTab="1" xr2:uid="{00000000-000D-0000-FFFF-FFFF00000000}"/>
  </bookViews>
  <sheets>
    <sheet name="Hoja1" sheetId="21" state="hidden" r:id="rId1"/>
    <sheet name="MAPA DE RIESGOS" sheetId="20" r:id="rId2"/>
    <sheet name="Hoja4" sheetId="25" r:id="rId3"/>
    <sheet name="Hoja3" sheetId="24" r:id="rId4"/>
    <sheet name="CLASIFICACIÓN DEL RIESGO " sheetId="8" state="hidden" r:id="rId5"/>
    <sheet name="CALIFICACIÓN DEL RIESGO" sheetId="9" state="hidden" r:id="rId6"/>
    <sheet name="MATRIZ CALIFICACIÓN" sheetId="4" state="hidden" r:id="rId7"/>
    <sheet name="OPCIONES DE MANEJO DEL RIESGO" sheetId="7" state="hidden" r:id="rId8"/>
    <sheet name="INSTRUCTIVO DE DILIGENCIAMIENTO" sheetId="22" state="hidden" r:id="rId9"/>
    <sheet name="Hoja2" sheetId="23" state="hidden" r:id="rId10"/>
  </sheets>
  <externalReferences>
    <externalReference r:id="rId11"/>
    <externalReference r:id="rId12"/>
    <externalReference r:id="rId13"/>
    <externalReference r:id="rId14"/>
  </externalReferences>
  <definedNames>
    <definedName name="_xlnm._FilterDatabase" localSheetId="1" hidden="1">'MAPA DE RIESGOS'!$A$7:$GZ$116</definedName>
    <definedName name="_xlnm.Print_Area" localSheetId="5">'CALIFICACIÓN DEL RIESGO'!$A$1:$I$50</definedName>
    <definedName name="_xlnm.Print_Area" localSheetId="4">'CLASIFICACIÓN DEL RIESGO '!$A$1:$E$12</definedName>
    <definedName name="_xlnm.Print_Area" localSheetId="1">'MAPA DE RIESGOS'!$A$1:$BQ$117</definedName>
    <definedName name="_xlnm.Print_Area" localSheetId="6">'MATRIZ CALIFICACIÓN'!$A$1:$Q$37</definedName>
    <definedName name="_xlnm.Print_Area" localSheetId="7">'OPCIONES DE MANEJO DEL RIESGO'!$A$1:$J$13</definedName>
    <definedName name="_xlnm.Print_Titles" localSheetId="8">'INSTRUCTIVO DE DILIGENCIAMIENTO'!$1:$5</definedName>
    <definedName name="_xlnm.Print_Titles" localSheetId="1">'MAPA DE RIESGOS'!$A:$A,'MAPA DE RIESGOS'!$4:$7</definedName>
  </definedNames>
  <calcPr calcId="162913"/>
</workbook>
</file>

<file path=xl/calcChain.xml><?xml version="1.0" encoding="utf-8"?>
<calcChain xmlns="http://schemas.openxmlformats.org/spreadsheetml/2006/main">
  <c r="M24" i="24" l="1"/>
  <c r="M23" i="24"/>
  <c r="J18" i="24"/>
  <c r="J17" i="24"/>
  <c r="O16" i="24"/>
  <c r="O15" i="24"/>
  <c r="P9" i="24"/>
  <c r="O9" i="24"/>
  <c r="L14" i="24"/>
  <c r="L7" i="24"/>
  <c r="K7" i="24"/>
  <c r="C16" i="25"/>
  <c r="C15" i="25"/>
  <c r="D10" i="25"/>
  <c r="C10" i="25"/>
  <c r="M31" i="25" l="1"/>
  <c r="M30" i="25"/>
  <c r="J27" i="25"/>
  <c r="J26" i="25"/>
  <c r="L24" i="25"/>
  <c r="G24" i="25"/>
  <c r="G14" i="24" l="1"/>
  <c r="F14" i="24"/>
  <c r="AD52" i="20" l="1"/>
  <c r="AD50" i="20" l="1"/>
  <c r="AJ39" i="20" l="1"/>
  <c r="AI39" i="20"/>
  <c r="AD39" i="20"/>
  <c r="AD40" i="20"/>
  <c r="AD41" i="20"/>
  <c r="AB39" i="20"/>
  <c r="AB40" i="20"/>
  <c r="AB41" i="20"/>
  <c r="Y41" i="20"/>
  <c r="Y39" i="20"/>
  <c r="Y40" i="20"/>
  <c r="V39" i="20"/>
  <c r="V40" i="20"/>
  <c r="V41" i="20"/>
  <c r="M39" i="20"/>
  <c r="L39" i="20"/>
  <c r="AK39" i="20" l="1"/>
  <c r="AL39" i="20" s="1"/>
  <c r="AM39" i="20" s="1"/>
  <c r="N39" i="20"/>
  <c r="O39" i="20" s="1"/>
  <c r="P39" i="20" s="1"/>
  <c r="AE41" i="20"/>
  <c r="AE39" i="20"/>
  <c r="AE40" i="20"/>
  <c r="M25" i="20"/>
  <c r="L25" i="20"/>
  <c r="AJ29" i="20"/>
  <c r="AI29" i="20"/>
  <c r="AD29" i="20"/>
  <c r="AD30" i="20"/>
  <c r="AB29" i="20"/>
  <c r="Y29" i="20"/>
  <c r="V29" i="20"/>
  <c r="M29" i="20"/>
  <c r="L29" i="20"/>
  <c r="AJ27" i="20"/>
  <c r="AI27" i="20"/>
  <c r="M27" i="20"/>
  <c r="L27" i="20"/>
  <c r="AJ25" i="20"/>
  <c r="AI25" i="20"/>
  <c r="AD25" i="20"/>
  <c r="AK27" i="20" l="1"/>
  <c r="AL27" i="20" s="1"/>
  <c r="AM27" i="20" s="1"/>
  <c r="AE29" i="20"/>
  <c r="N29" i="20"/>
  <c r="O29" i="20" s="1"/>
  <c r="P29" i="20" s="1"/>
  <c r="AK29" i="20"/>
  <c r="AL29" i="20" s="1"/>
  <c r="AM29" i="20" s="1"/>
  <c r="AK25" i="20"/>
  <c r="AL25" i="20" s="1"/>
  <c r="AM25" i="20" s="1"/>
  <c r="N27" i="20"/>
  <c r="O27" i="20" s="1"/>
  <c r="P27" i="20" s="1"/>
  <c r="AJ14" i="20" l="1"/>
  <c r="AI14" i="20"/>
  <c r="M14" i="20"/>
  <c r="L14" i="20"/>
  <c r="M8" i="20"/>
  <c r="L8" i="20"/>
  <c r="AK14" i="20" l="1"/>
  <c r="AL14" i="20" s="1"/>
  <c r="AM14" i="20" s="1"/>
  <c r="N14" i="20"/>
  <c r="O14" i="20" s="1"/>
  <c r="P14" i="20" s="1"/>
  <c r="AJ109" i="20"/>
  <c r="AI109" i="20"/>
  <c r="M109" i="20"/>
  <c r="L109" i="20"/>
  <c r="L106" i="20"/>
  <c r="N109" i="20" l="1"/>
  <c r="O109" i="20" s="1"/>
  <c r="P109" i="20" s="1"/>
  <c r="AK109" i="20"/>
  <c r="AL109" i="20" s="1"/>
  <c r="AM109" i="20" s="1"/>
  <c r="AD17" i="20"/>
  <c r="AB17" i="20"/>
  <c r="Y17" i="20"/>
  <c r="V17" i="20"/>
  <c r="AE17" i="20" l="1"/>
  <c r="AJ87" i="20"/>
  <c r="AI87" i="20"/>
  <c r="M87" i="20"/>
  <c r="L87" i="20"/>
  <c r="AI77" i="20"/>
  <c r="AJ77" i="20"/>
  <c r="AD87" i="20"/>
  <c r="AD88" i="20"/>
  <c r="AD89" i="20"/>
  <c r="AD86" i="20"/>
  <c r="AB87" i="20"/>
  <c r="AB88" i="20"/>
  <c r="AB89" i="20"/>
  <c r="Y87" i="20"/>
  <c r="Y88" i="20"/>
  <c r="Y89" i="20"/>
  <c r="V87" i="20"/>
  <c r="V88" i="20"/>
  <c r="V89" i="20"/>
  <c r="AK87" i="20" l="1"/>
  <c r="AL87" i="20" s="1"/>
  <c r="AM87" i="20" s="1"/>
  <c r="AE87" i="20"/>
  <c r="AK77" i="20"/>
  <c r="AL77" i="20" s="1"/>
  <c r="AM77" i="20" s="1"/>
  <c r="AE89" i="20"/>
  <c r="AE88" i="20"/>
  <c r="N87" i="20"/>
  <c r="O87" i="20" s="1"/>
  <c r="P87" i="20" s="1"/>
  <c r="AD20" i="20"/>
  <c r="AD21" i="20"/>
  <c r="AB20" i="20"/>
  <c r="AB21" i="20"/>
  <c r="Y20" i="20"/>
  <c r="Y21" i="20"/>
  <c r="V20" i="20"/>
  <c r="V21" i="20"/>
  <c r="AD19" i="20"/>
  <c r="AB19" i="20"/>
  <c r="Y19" i="20"/>
  <c r="V19" i="20"/>
  <c r="AD18" i="20"/>
  <c r="AB18" i="20"/>
  <c r="Y18" i="20"/>
  <c r="V18" i="20"/>
  <c r="AD16" i="20"/>
  <c r="AB16" i="20"/>
  <c r="Y16" i="20"/>
  <c r="V16" i="20"/>
  <c r="AE19" i="20" l="1"/>
  <c r="AE20" i="20"/>
  <c r="AE21" i="20"/>
  <c r="AE18" i="20"/>
  <c r="AE16" i="20"/>
  <c r="AJ90" i="20" l="1"/>
  <c r="AI90" i="20"/>
  <c r="AD95" i="20"/>
  <c r="AB95" i="20"/>
  <c r="Y95" i="20"/>
  <c r="V95" i="20"/>
  <c r="AD94" i="20"/>
  <c r="AB94" i="20"/>
  <c r="Y94" i="20"/>
  <c r="V94" i="20"/>
  <c r="AD93" i="20"/>
  <c r="AB93" i="20"/>
  <c r="Y93" i="20"/>
  <c r="V93" i="20"/>
  <c r="AD92" i="20"/>
  <c r="AB92" i="20"/>
  <c r="Y92" i="20"/>
  <c r="V92" i="20"/>
  <c r="AD91" i="20"/>
  <c r="AB91" i="20"/>
  <c r="Y91" i="20"/>
  <c r="V91" i="20"/>
  <c r="AD90" i="20"/>
  <c r="AB90" i="20"/>
  <c r="Y90" i="20"/>
  <c r="V90" i="20"/>
  <c r="M90" i="20"/>
  <c r="L90" i="20"/>
  <c r="AJ80" i="20"/>
  <c r="AI80" i="20"/>
  <c r="AB86" i="20"/>
  <c r="Y86" i="20"/>
  <c r="AD85" i="20"/>
  <c r="AB85" i="20"/>
  <c r="Y85" i="20"/>
  <c r="AD84" i="20"/>
  <c r="AB84" i="20"/>
  <c r="Y84" i="20"/>
  <c r="AD83" i="20"/>
  <c r="AB83" i="20"/>
  <c r="Y83" i="20"/>
  <c r="AD82" i="20"/>
  <c r="AB82" i="20"/>
  <c r="Y82" i="20"/>
  <c r="AD81" i="20"/>
  <c r="AB81" i="20"/>
  <c r="Y81" i="20"/>
  <c r="AD80" i="20"/>
  <c r="AB80" i="20"/>
  <c r="Y80" i="20"/>
  <c r="V81" i="20"/>
  <c r="V82" i="20"/>
  <c r="V83" i="20"/>
  <c r="V84" i="20"/>
  <c r="V85" i="20"/>
  <c r="V86" i="20"/>
  <c r="M80" i="20"/>
  <c r="L80" i="20"/>
  <c r="M77" i="20"/>
  <c r="L77" i="20"/>
  <c r="AE86" i="20" l="1"/>
  <c r="N80" i="20"/>
  <c r="AE85" i="20"/>
  <c r="AE93" i="20"/>
  <c r="N90" i="20"/>
  <c r="O90" i="20" s="1"/>
  <c r="P90" i="20" s="1"/>
  <c r="AE90" i="20"/>
  <c r="AE94" i="20"/>
  <c r="AE92" i="20"/>
  <c r="AE81" i="20"/>
  <c r="AE84" i="20"/>
  <c r="AE82" i="20"/>
  <c r="AE91" i="20"/>
  <c r="AE95" i="20"/>
  <c r="AE83" i="20"/>
  <c r="AK90" i="20"/>
  <c r="AL90" i="20" s="1"/>
  <c r="AM90" i="20" s="1"/>
  <c r="AK80" i="20"/>
  <c r="AL80" i="20" s="1"/>
  <c r="AM80" i="20" s="1"/>
  <c r="O80" i="20" l="1"/>
  <c r="P80" i="20" s="1"/>
  <c r="M15" i="20"/>
  <c r="L15" i="20"/>
  <c r="N15" i="20" l="1"/>
  <c r="O15" i="20" s="1"/>
  <c r="AJ22" i="20"/>
  <c r="AI22" i="20"/>
  <c r="M22" i="20"/>
  <c r="L22" i="20"/>
  <c r="AB30" i="20"/>
  <c r="Y30" i="20"/>
  <c r="V30" i="20"/>
  <c r="AD27" i="20"/>
  <c r="AB27" i="20"/>
  <c r="Y27" i="20"/>
  <c r="V27" i="20"/>
  <c r="AB25" i="20"/>
  <c r="Y25" i="20"/>
  <c r="V25" i="20"/>
  <c r="AD24" i="20"/>
  <c r="AB24" i="20"/>
  <c r="Y24" i="20"/>
  <c r="V24" i="20"/>
  <c r="AD23" i="20"/>
  <c r="AB23" i="20"/>
  <c r="Y23" i="20"/>
  <c r="V23" i="20"/>
  <c r="AD22" i="20"/>
  <c r="AB22" i="20"/>
  <c r="Y22" i="20"/>
  <c r="V22" i="20"/>
  <c r="AK22" i="20" l="1"/>
  <c r="AL22" i="20" s="1"/>
  <c r="AM22" i="20" s="1"/>
  <c r="N25" i="20"/>
  <c r="N22" i="20"/>
  <c r="O22" i="20" s="1"/>
  <c r="P22" i="20" s="1"/>
  <c r="AE30" i="20"/>
  <c r="AE25" i="20"/>
  <c r="AE22" i="20"/>
  <c r="AE23" i="20"/>
  <c r="AE24" i="20"/>
  <c r="AE27" i="20"/>
  <c r="P25" i="20" l="1"/>
  <c r="O25" i="20"/>
  <c r="M112" i="20"/>
  <c r="L112" i="20"/>
  <c r="AJ112" i="20"/>
  <c r="AI112" i="20"/>
  <c r="AD114" i="20"/>
  <c r="AB114" i="20"/>
  <c r="Y114" i="20"/>
  <c r="V114" i="20"/>
  <c r="AD113" i="20"/>
  <c r="AB113" i="20"/>
  <c r="Y113" i="20"/>
  <c r="V113" i="20"/>
  <c r="AD112" i="20"/>
  <c r="AB112" i="20"/>
  <c r="Y112" i="20"/>
  <c r="V112" i="20"/>
  <c r="AK112" i="20" l="1"/>
  <c r="AL112" i="20" s="1"/>
  <c r="AM112" i="20" s="1"/>
  <c r="AE113" i="20"/>
  <c r="AE112" i="20"/>
  <c r="AE114" i="20"/>
  <c r="N112" i="20"/>
  <c r="O112" i="20" s="1"/>
  <c r="P112" i="20" s="1"/>
  <c r="AJ106" i="20"/>
  <c r="AI106" i="20"/>
  <c r="M106" i="20"/>
  <c r="AD111" i="20"/>
  <c r="AB111" i="20"/>
  <c r="Y111" i="20"/>
  <c r="V111" i="20"/>
  <c r="AD110" i="20"/>
  <c r="AB110" i="20"/>
  <c r="Y110" i="20"/>
  <c r="V110" i="20"/>
  <c r="AD109" i="20"/>
  <c r="AB109" i="20"/>
  <c r="Y109" i="20"/>
  <c r="V109" i="20"/>
  <c r="AD108" i="20"/>
  <c r="AB108" i="20"/>
  <c r="Y108" i="20"/>
  <c r="V108" i="20"/>
  <c r="AD107" i="20"/>
  <c r="AB107" i="20"/>
  <c r="Y107" i="20"/>
  <c r="V107" i="20"/>
  <c r="AD106" i="20"/>
  <c r="AB106" i="20"/>
  <c r="Y106" i="20"/>
  <c r="V106" i="20"/>
  <c r="AE109" i="20" l="1"/>
  <c r="AE110" i="20"/>
  <c r="AE107" i="20"/>
  <c r="AE111" i="20"/>
  <c r="N106" i="20"/>
  <c r="O106" i="20" s="1"/>
  <c r="P106" i="20" s="1"/>
  <c r="AK106" i="20"/>
  <c r="AL106" i="20" s="1"/>
  <c r="AM106" i="20" s="1"/>
  <c r="AE106" i="20"/>
  <c r="AE108" i="20"/>
  <c r="AJ102" i="20"/>
  <c r="AI102" i="20"/>
  <c r="AJ99" i="20"/>
  <c r="AI99" i="20"/>
  <c r="M102" i="20"/>
  <c r="L102" i="20"/>
  <c r="M99" i="20"/>
  <c r="L99" i="20"/>
  <c r="AD105" i="20"/>
  <c r="AB105" i="20"/>
  <c r="Y105" i="20"/>
  <c r="V105" i="20"/>
  <c r="AD104" i="20"/>
  <c r="AB104" i="20"/>
  <c r="Y104" i="20"/>
  <c r="V104" i="20"/>
  <c r="AD103" i="20"/>
  <c r="AB103" i="20"/>
  <c r="Y103" i="20"/>
  <c r="V103" i="20"/>
  <c r="AD102" i="20"/>
  <c r="AB102" i="20"/>
  <c r="Y102" i="20"/>
  <c r="V102" i="20"/>
  <c r="AD101" i="20"/>
  <c r="AB101" i="20"/>
  <c r="Y101" i="20"/>
  <c r="V101" i="20"/>
  <c r="AD100" i="20"/>
  <c r="AB100" i="20"/>
  <c r="Y100" i="20"/>
  <c r="V100" i="20"/>
  <c r="AD99" i="20"/>
  <c r="AB99" i="20"/>
  <c r="Y99" i="20"/>
  <c r="V99" i="20"/>
  <c r="AE105" i="20" l="1"/>
  <c r="AE101" i="20"/>
  <c r="N102" i="20"/>
  <c r="O102" i="20" s="1"/>
  <c r="P102" i="20" s="1"/>
  <c r="AE99" i="20"/>
  <c r="AK102" i="20"/>
  <c r="AL102" i="20" s="1"/>
  <c r="AM102" i="20" s="1"/>
  <c r="AE104" i="20"/>
  <c r="AE100" i="20"/>
  <c r="N99" i="20"/>
  <c r="O99" i="20" s="1"/>
  <c r="P99" i="20" s="1"/>
  <c r="AE103" i="20"/>
  <c r="AK99" i="20"/>
  <c r="AL99" i="20" s="1"/>
  <c r="AM99" i="20" s="1"/>
  <c r="AE102" i="20"/>
  <c r="AJ98" i="20"/>
  <c r="AI98" i="20"/>
  <c r="AJ96" i="20"/>
  <c r="AI96" i="20"/>
  <c r="AJ73" i="20"/>
  <c r="AI73" i="20"/>
  <c r="M98" i="20"/>
  <c r="L98" i="20"/>
  <c r="M96" i="20"/>
  <c r="L96" i="20"/>
  <c r="L73" i="20"/>
  <c r="M73" i="20"/>
  <c r="AD98" i="20"/>
  <c r="AB98" i="20"/>
  <c r="Y98" i="20"/>
  <c r="V98" i="20"/>
  <c r="AD97" i="20"/>
  <c r="AB97" i="20"/>
  <c r="Y97" i="20"/>
  <c r="V97" i="20"/>
  <c r="AD96" i="20"/>
  <c r="AB96" i="20"/>
  <c r="Y96" i="20"/>
  <c r="V96" i="20"/>
  <c r="V80" i="20"/>
  <c r="AE80" i="20" s="1"/>
  <c r="AD79" i="20"/>
  <c r="AB79" i="20"/>
  <c r="Y79" i="20"/>
  <c r="V79" i="20"/>
  <c r="AD78" i="20"/>
  <c r="AB78" i="20"/>
  <c r="Y78" i="20"/>
  <c r="V78" i="20"/>
  <c r="AD77" i="20"/>
  <c r="AB77" i="20"/>
  <c r="Y77" i="20"/>
  <c r="V77" i="20"/>
  <c r="AD76" i="20"/>
  <c r="AB76" i="20"/>
  <c r="Y76" i="20"/>
  <c r="V76" i="20"/>
  <c r="AD75" i="20"/>
  <c r="AB75" i="20"/>
  <c r="Y75" i="20"/>
  <c r="V75" i="20"/>
  <c r="AD74" i="20"/>
  <c r="AB74" i="20"/>
  <c r="Y74" i="20"/>
  <c r="V74" i="20"/>
  <c r="AD73" i="20"/>
  <c r="AB73" i="20"/>
  <c r="Y73" i="20"/>
  <c r="V73" i="20"/>
  <c r="AE73" i="20" l="1"/>
  <c r="AE74" i="20"/>
  <c r="AE78" i="20"/>
  <c r="AE76" i="20"/>
  <c r="AE77" i="20"/>
  <c r="AE79" i="20"/>
  <c r="N77" i="20"/>
  <c r="O77" i="20" s="1"/>
  <c r="P77" i="20" s="1"/>
  <c r="AE96" i="20"/>
  <c r="N98" i="20"/>
  <c r="O98" i="20" s="1"/>
  <c r="P98" i="20" s="1"/>
  <c r="AE75" i="20"/>
  <c r="AE97" i="20"/>
  <c r="AE98" i="20"/>
  <c r="N96" i="20"/>
  <c r="O96" i="20" s="1"/>
  <c r="P96" i="20" s="1"/>
  <c r="AK96" i="20"/>
  <c r="AL96" i="20" s="1"/>
  <c r="AM96" i="20" s="1"/>
  <c r="AK98" i="20"/>
  <c r="AL98" i="20" s="1"/>
  <c r="AM98" i="20" s="1"/>
  <c r="N73" i="20"/>
  <c r="O73" i="20" s="1"/>
  <c r="P73" i="20" s="1"/>
  <c r="AK73" i="20"/>
  <c r="AL73" i="20" s="1"/>
  <c r="AM73" i="20" s="1"/>
  <c r="AJ68" i="20"/>
  <c r="AI68" i="20"/>
  <c r="M68" i="20"/>
  <c r="L68" i="20"/>
  <c r="AJ62" i="20"/>
  <c r="AI62" i="20"/>
  <c r="M62" i="20"/>
  <c r="L62" i="20"/>
  <c r="AD72" i="20"/>
  <c r="AB72" i="20"/>
  <c r="Y72" i="20"/>
  <c r="V72" i="20"/>
  <c r="AD71" i="20"/>
  <c r="AB71" i="20"/>
  <c r="Y71" i="20"/>
  <c r="V71" i="20"/>
  <c r="AD70" i="20"/>
  <c r="AB70" i="20"/>
  <c r="Y70" i="20"/>
  <c r="V70" i="20"/>
  <c r="AD69" i="20"/>
  <c r="AB69" i="20"/>
  <c r="Y69" i="20"/>
  <c r="V69" i="20"/>
  <c r="AD68" i="20"/>
  <c r="AB68" i="20"/>
  <c r="Y68" i="20"/>
  <c r="V68" i="20"/>
  <c r="AD67" i="20"/>
  <c r="AB67" i="20"/>
  <c r="Y67" i="20"/>
  <c r="V67" i="20"/>
  <c r="AD66" i="20"/>
  <c r="AB66" i="20"/>
  <c r="Y66" i="20"/>
  <c r="V66" i="20"/>
  <c r="AD65" i="20"/>
  <c r="AB65" i="20"/>
  <c r="Y65" i="20"/>
  <c r="V65" i="20"/>
  <c r="AD64" i="20"/>
  <c r="AB64" i="20"/>
  <c r="Y64" i="20"/>
  <c r="V64" i="20"/>
  <c r="AD63" i="20"/>
  <c r="AB63" i="20"/>
  <c r="Y63" i="20"/>
  <c r="V63" i="20"/>
  <c r="AD62" i="20"/>
  <c r="AB62" i="20"/>
  <c r="Y62" i="20"/>
  <c r="V62" i="20"/>
  <c r="N68" i="20" l="1"/>
  <c r="O68" i="20" s="1"/>
  <c r="P68" i="20" s="1"/>
  <c r="AE64" i="20"/>
  <c r="AE66" i="20"/>
  <c r="AE70" i="20"/>
  <c r="AE69" i="20"/>
  <c r="AE62" i="20"/>
  <c r="AK68" i="20"/>
  <c r="AL68" i="20" s="1"/>
  <c r="AM68" i="20" s="1"/>
  <c r="AK62" i="20"/>
  <c r="AL62" i="20" s="1"/>
  <c r="AM62" i="20" s="1"/>
  <c r="AE72" i="20"/>
  <c r="AE63" i="20"/>
  <c r="N62" i="20"/>
  <c r="O62" i="20" s="1"/>
  <c r="P62" i="20" s="1"/>
  <c r="AE65" i="20"/>
  <c r="AE67" i="20"/>
  <c r="AE71" i="20"/>
  <c r="AE68" i="20"/>
  <c r="AJ58" i="20" l="1"/>
  <c r="AI58" i="20"/>
  <c r="AJ56" i="20"/>
  <c r="AI56" i="20"/>
  <c r="AJ53" i="20"/>
  <c r="AI53" i="20"/>
  <c r="M58" i="20"/>
  <c r="L58" i="20"/>
  <c r="M56" i="20"/>
  <c r="L56" i="20"/>
  <c r="M53" i="20"/>
  <c r="L53" i="20"/>
  <c r="AD61" i="20"/>
  <c r="AB61" i="20"/>
  <c r="Y61" i="20"/>
  <c r="V61" i="20"/>
  <c r="AD60" i="20"/>
  <c r="AB60" i="20"/>
  <c r="Y60" i="20"/>
  <c r="V60" i="20"/>
  <c r="AD59" i="20"/>
  <c r="AB59" i="20"/>
  <c r="Y59" i="20"/>
  <c r="V59" i="20"/>
  <c r="AD58" i="20"/>
  <c r="AB58" i="20"/>
  <c r="Y58" i="20"/>
  <c r="V58" i="20"/>
  <c r="AJ57" i="20"/>
  <c r="AI57" i="20"/>
  <c r="AD57" i="20"/>
  <c r="AB57" i="20"/>
  <c r="Y57" i="20"/>
  <c r="V57" i="20"/>
  <c r="M57" i="20"/>
  <c r="L57" i="20"/>
  <c r="AD56" i="20"/>
  <c r="AB56" i="20"/>
  <c r="Y56" i="20"/>
  <c r="V56" i="20"/>
  <c r="AD55" i="20"/>
  <c r="AB55" i="20"/>
  <c r="Y55" i="20"/>
  <c r="V55" i="20"/>
  <c r="M55" i="20"/>
  <c r="L55" i="20"/>
  <c r="AD54" i="20"/>
  <c r="AB54" i="20"/>
  <c r="Y54" i="20"/>
  <c r="V54" i="20"/>
  <c r="M54" i="20"/>
  <c r="L54" i="20"/>
  <c r="AD53" i="20"/>
  <c r="AB53" i="20"/>
  <c r="Y53" i="20"/>
  <c r="V53" i="20"/>
  <c r="AK53" i="20" l="1"/>
  <c r="AL53" i="20" s="1"/>
  <c r="AM53" i="20" s="1"/>
  <c r="AE53" i="20"/>
  <c r="AK58" i="20"/>
  <c r="AL58" i="20" s="1"/>
  <c r="AM58" i="20" s="1"/>
  <c r="AK56" i="20"/>
  <c r="AL56" i="20" s="1"/>
  <c r="AM56" i="20" s="1"/>
  <c r="N54" i="20"/>
  <c r="N53" i="20"/>
  <c r="O53" i="20" s="1"/>
  <c r="P53" i="20" s="1"/>
  <c r="AE55" i="20"/>
  <c r="N56" i="20"/>
  <c r="O56" i="20" s="1"/>
  <c r="P56" i="20" s="1"/>
  <c r="AE54" i="20"/>
  <c r="N58" i="20"/>
  <c r="O58" i="20" s="1"/>
  <c r="P58" i="20" s="1"/>
  <c r="AE56" i="20"/>
  <c r="AE58" i="20"/>
  <c r="AE59" i="20"/>
  <c r="AE60" i="20"/>
  <c r="AE61" i="20"/>
  <c r="N55" i="20"/>
  <c r="AK57" i="20"/>
  <c r="AE57" i="20"/>
  <c r="N57" i="20"/>
  <c r="AJ50" i="20" l="1"/>
  <c r="AI50" i="20"/>
  <c r="AJ52" i="20"/>
  <c r="AI52" i="20"/>
  <c r="M50" i="20"/>
  <c r="L50" i="20"/>
  <c r="M52" i="20"/>
  <c r="L52" i="20"/>
  <c r="AB52" i="20"/>
  <c r="Y52" i="20"/>
  <c r="V52" i="20"/>
  <c r="AB50" i="20"/>
  <c r="Y50" i="20"/>
  <c r="V50" i="20"/>
  <c r="AE50" i="20" l="1"/>
  <c r="AE52" i="20"/>
  <c r="AK52" i="20"/>
  <c r="AL52" i="20" s="1"/>
  <c r="AM52" i="20" s="1"/>
  <c r="N50" i="20"/>
  <c r="O50" i="20" s="1"/>
  <c r="P50" i="20" s="1"/>
  <c r="AK50" i="20"/>
  <c r="AL50" i="20" s="1"/>
  <c r="AM50" i="20" s="1"/>
  <c r="N52" i="20"/>
  <c r="O52" i="20" s="1"/>
  <c r="P52" i="20" s="1"/>
  <c r="AJ42" i="20"/>
  <c r="AI42" i="20"/>
  <c r="AJ48" i="20"/>
  <c r="AI48" i="20"/>
  <c r="M42" i="20"/>
  <c r="L42" i="20"/>
  <c r="M48" i="20"/>
  <c r="L48" i="20"/>
  <c r="AD49" i="20"/>
  <c r="AB49" i="20"/>
  <c r="Y49" i="20"/>
  <c r="V49" i="20"/>
  <c r="M49" i="20"/>
  <c r="L49" i="20"/>
  <c r="AD48" i="20"/>
  <c r="AB48" i="20"/>
  <c r="Y48" i="20"/>
  <c r="V48" i="20"/>
  <c r="AD47" i="20"/>
  <c r="AB47" i="20"/>
  <c r="Y47" i="20"/>
  <c r="V47" i="20"/>
  <c r="AD46" i="20"/>
  <c r="AB46" i="20"/>
  <c r="Y46" i="20"/>
  <c r="V46" i="20"/>
  <c r="AD45" i="20"/>
  <c r="AB45" i="20"/>
  <c r="Y45" i="20"/>
  <c r="V45" i="20"/>
  <c r="AD44" i="20"/>
  <c r="AB44" i="20"/>
  <c r="Y44" i="20"/>
  <c r="V44" i="20"/>
  <c r="AD43" i="20"/>
  <c r="AB43" i="20"/>
  <c r="Y43" i="20"/>
  <c r="V43" i="20"/>
  <c r="AD42" i="20"/>
  <c r="AB42" i="20"/>
  <c r="Y42" i="20"/>
  <c r="V42" i="20"/>
  <c r="AK42" i="20" l="1"/>
  <c r="AL42" i="20" s="1"/>
  <c r="AM42" i="20" s="1"/>
  <c r="N48" i="20"/>
  <c r="O48" i="20" s="1"/>
  <c r="P48" i="20" s="1"/>
  <c r="AE43" i="20"/>
  <c r="AE45" i="20"/>
  <c r="AE47" i="20"/>
  <c r="AE42" i="20"/>
  <c r="N42" i="20"/>
  <c r="O42" i="20" s="1"/>
  <c r="P42" i="20" s="1"/>
  <c r="AK48" i="20"/>
  <c r="AL48" i="20" s="1"/>
  <c r="AM48" i="20" s="1"/>
  <c r="AE49" i="20"/>
  <c r="AE44" i="20"/>
  <c r="AE46" i="20"/>
  <c r="AE48" i="20"/>
  <c r="N49" i="20"/>
  <c r="M37" i="20"/>
  <c r="L37" i="20"/>
  <c r="AJ31" i="20"/>
  <c r="AI31" i="20"/>
  <c r="AJ37" i="20"/>
  <c r="AI37" i="20"/>
  <c r="M31" i="20"/>
  <c r="L31" i="20"/>
  <c r="AD38" i="20"/>
  <c r="AB38" i="20"/>
  <c r="Y38" i="20"/>
  <c r="V38" i="20"/>
  <c r="AD37" i="20"/>
  <c r="AB37" i="20"/>
  <c r="Y37" i="20"/>
  <c r="V37" i="20"/>
  <c r="AD36" i="20"/>
  <c r="AB36" i="20"/>
  <c r="Y36" i="20"/>
  <c r="V36" i="20"/>
  <c r="AD35" i="20"/>
  <c r="AB35" i="20"/>
  <c r="Y35" i="20"/>
  <c r="V35" i="20"/>
  <c r="AD34" i="20"/>
  <c r="AB34" i="20"/>
  <c r="Y34" i="20"/>
  <c r="V34" i="20"/>
  <c r="AD33" i="20"/>
  <c r="AB33" i="20"/>
  <c r="Y33" i="20"/>
  <c r="V33" i="20"/>
  <c r="AD32" i="20"/>
  <c r="AB32" i="20"/>
  <c r="Y32" i="20"/>
  <c r="V32" i="20"/>
  <c r="AD31" i="20"/>
  <c r="AB31" i="20"/>
  <c r="Y31" i="20"/>
  <c r="V31" i="20"/>
  <c r="AK37" i="20" l="1"/>
  <c r="AL37" i="20" s="1"/>
  <c r="AM37" i="20" s="1"/>
  <c r="AK31" i="20"/>
  <c r="AL31" i="20" s="1"/>
  <c r="AM31" i="20" s="1"/>
  <c r="N31" i="20"/>
  <c r="O31" i="20" s="1"/>
  <c r="P31" i="20" s="1"/>
  <c r="AE31" i="20"/>
  <c r="AE34" i="20"/>
  <c r="N37" i="20"/>
  <c r="O37" i="20" s="1"/>
  <c r="P37" i="20" s="1"/>
  <c r="AE35" i="20"/>
  <c r="AE33" i="20"/>
  <c r="AE37" i="20"/>
  <c r="AE38" i="20"/>
  <c r="AE32" i="20"/>
  <c r="AE36" i="20"/>
  <c r="M20" i="20" l="1"/>
  <c r="L20" i="20"/>
  <c r="M19" i="20"/>
  <c r="L19" i="20"/>
  <c r="AJ20" i="20"/>
  <c r="AI20" i="20"/>
  <c r="AJ19" i="20"/>
  <c r="AI19" i="20"/>
  <c r="AJ16" i="20"/>
  <c r="AI16" i="20"/>
  <c r="M16" i="20"/>
  <c r="L16" i="20"/>
  <c r="AJ15" i="20"/>
  <c r="AI15" i="20"/>
  <c r="AK19" i="20" l="1"/>
  <c r="AL19" i="20" s="1"/>
  <c r="AM19" i="20" s="1"/>
  <c r="N16" i="20"/>
  <c r="O16" i="20" s="1"/>
  <c r="P16" i="20" s="1"/>
  <c r="N19" i="20"/>
  <c r="O19" i="20" s="1"/>
  <c r="P19" i="20" s="1"/>
  <c r="AK20" i="20"/>
  <c r="AL20" i="20" s="1"/>
  <c r="AM20" i="20" s="1"/>
  <c r="AK16" i="20"/>
  <c r="AL16" i="20" s="1"/>
  <c r="AM16" i="20" s="1"/>
  <c r="N20" i="20"/>
  <c r="O20" i="20" s="1"/>
  <c r="P20" i="20" s="1"/>
  <c r="AK15" i="20"/>
  <c r="AL15" i="20" s="1"/>
  <c r="AM15" i="20" s="1"/>
  <c r="AJ8" i="20"/>
  <c r="AI8" i="20"/>
  <c r="P15" i="20"/>
  <c r="AD15" i="20"/>
  <c r="AB15" i="20"/>
  <c r="Y15" i="20"/>
  <c r="V15" i="20"/>
  <c r="AD14" i="20"/>
  <c r="AB14" i="20"/>
  <c r="Y14" i="20"/>
  <c r="V14" i="20"/>
  <c r="AD13" i="20"/>
  <c r="AB13" i="20"/>
  <c r="Y13" i="20"/>
  <c r="V13" i="20"/>
  <c r="AD12" i="20"/>
  <c r="AB12" i="20"/>
  <c r="Y12" i="20"/>
  <c r="V12" i="20"/>
  <c r="AD11" i="20"/>
  <c r="AB11" i="20"/>
  <c r="Y11" i="20"/>
  <c r="V11" i="20"/>
  <c r="AD10" i="20"/>
  <c r="AB10" i="20"/>
  <c r="Y10" i="20"/>
  <c r="V10" i="20"/>
  <c r="AD9" i="20"/>
  <c r="AB9" i="20"/>
  <c r="Y9" i="20"/>
  <c r="V9" i="20"/>
  <c r="AD8" i="20"/>
  <c r="AB8" i="20"/>
  <c r="Y8" i="20"/>
  <c r="V8" i="20"/>
  <c r="N8" i="20" l="1"/>
  <c r="AE8" i="20"/>
  <c r="AK8" i="20"/>
  <c r="AL8" i="20" s="1"/>
  <c r="AM8" i="20" s="1"/>
  <c r="AE10" i="20"/>
  <c r="AE9" i="20"/>
  <c r="AE15" i="20"/>
  <c r="AE12" i="20"/>
  <c r="AE14" i="20"/>
  <c r="AE11" i="20"/>
  <c r="AE13" i="20"/>
  <c r="O8" i="20" l="1"/>
  <c r="P8" i="20" s="1"/>
  <c r="BH116" i="20"/>
  <c r="AW116" i="20"/>
  <c r="AO116" i="20"/>
  <c r="AN116" i="20"/>
  <c r="AG116" i="20"/>
  <c r="BI1" i="20" l="1"/>
  <c r="Y3" i="22" l="1"/>
  <c r="Y2" i="22"/>
  <c r="Y1" i="22"/>
  <c r="BI3" i="20" l="1"/>
  <c r="BI2" i="20"/>
  <c r="E43" i="9" l="1"/>
  <c r="D4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  Avila</author>
    <author>Willson</author>
    <author>Viviana Poveda</author>
    <author>Alexandra Yomayuza</author>
    <author>Eduardo Santos Uribe</author>
  </authors>
  <commentList>
    <comment ref="A4" authorId="0" shapeId="0" xr:uid="{00000000-0006-0000-0100-000001000000}">
      <text>
        <r>
          <rPr>
            <sz val="11"/>
            <color indexed="81"/>
            <rFont val="Tahoma"/>
            <family val="2"/>
          </rPr>
          <t xml:space="preserve">Este número consecutivo se utiliza para cada riesgo, empezando desde 1.
</t>
        </r>
      </text>
    </comment>
    <comment ref="F4" authorId="0" shapeId="0" xr:uid="{00000000-0006-0000-0100-000002000000}">
      <text>
        <r>
          <rPr>
            <sz val="11"/>
            <color indexed="81"/>
            <rFont val="Tahoma"/>
            <family val="2"/>
          </rPr>
          <t>Representa las clases o tipos de riesgos que pueden presentarse, vale aclarar que la clasificación debe ser</t>
        </r>
        <r>
          <rPr>
            <b/>
            <sz val="11"/>
            <color indexed="81"/>
            <rFont val="Tahoma"/>
            <family val="2"/>
          </rPr>
          <t xml:space="preserve"> solo una</t>
        </r>
        <r>
          <rPr>
            <sz val="11"/>
            <color indexed="81"/>
            <rFont val="Tahoma"/>
            <family val="2"/>
          </rPr>
          <t xml:space="preserve">, la más representativa por cada uno de los riesgos que se identifiquen en este mapa de riesgos.
Siga el </t>
        </r>
        <r>
          <rPr>
            <b/>
            <sz val="11"/>
            <color indexed="81"/>
            <rFont val="Tahoma"/>
            <family val="2"/>
          </rPr>
          <t>hipervínculo</t>
        </r>
        <r>
          <rPr>
            <sz val="11"/>
            <color indexed="81"/>
            <rFont val="Tahoma"/>
            <family val="2"/>
          </rPr>
          <t xml:space="preserve"> para conocer las características de los riesgos de tipo estratégico, de imagen, Operativo, Financiero, de cumplimiento, de tecnología, de conocimiento, ambientales y de salud ocupacional; y seleccione </t>
        </r>
        <r>
          <rPr>
            <b/>
            <sz val="11"/>
            <color indexed="81"/>
            <rFont val="Tahoma"/>
            <family val="2"/>
          </rPr>
          <t xml:space="preserve">solo una </t>
        </r>
        <r>
          <rPr>
            <sz val="11"/>
            <color indexed="81"/>
            <rFont val="Tahoma"/>
            <family val="2"/>
          </rPr>
          <t>clasificación de la lista desplegable, por cada uno de los riesgos identificados.</t>
        </r>
      </text>
    </comment>
    <comment ref="G4" authorId="0" shapeId="0" xr:uid="{00000000-0006-0000-0100-000003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J4" authorId="1" shapeId="0" xr:uid="{00000000-0006-0000-0100-000004000000}">
      <text>
        <r>
          <rPr>
            <sz val="12"/>
            <color indexed="81"/>
            <rFont val="Tahoma"/>
            <family val="2"/>
          </rPr>
          <t xml:space="preserve">El </t>
        </r>
        <r>
          <rPr>
            <b/>
            <sz val="12"/>
            <color indexed="81"/>
            <rFont val="Tahoma"/>
            <family val="2"/>
          </rPr>
          <t>Análisis del riesgo Inherente</t>
        </r>
        <r>
          <rPr>
            <sz val="12"/>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sz val="12"/>
            <color indexed="81"/>
            <rFont val="Tahoma"/>
            <family val="2"/>
          </rPr>
          <t>Nota:</t>
        </r>
        <r>
          <rPr>
            <sz val="12"/>
            <color indexed="81"/>
            <rFont val="Tahoma"/>
            <family val="2"/>
          </rPr>
          <t xml:space="preserve"> Se denomina riesgo inherente ya que es el riesgo inicial al que se expone o enfrenta el proceso o la entidad, en </t>
        </r>
        <r>
          <rPr>
            <u/>
            <sz val="12"/>
            <color indexed="81"/>
            <rFont val="Tahoma"/>
            <family val="2"/>
          </rPr>
          <t xml:space="preserve">ausencia de controles </t>
        </r>
        <r>
          <rPr>
            <sz val="12"/>
            <color indexed="81"/>
            <rFont val="Tahoma"/>
            <family val="2"/>
          </rPr>
          <t>que permitan modificar su probabilidad e impacto.</t>
        </r>
      </text>
    </comment>
    <comment ref="AG4" authorId="1" shapeId="0" xr:uid="{00000000-0006-0000-0100-000005000000}">
      <text>
        <r>
          <rPr>
            <sz val="11"/>
            <color indexed="81"/>
            <rFont val="Tahoma"/>
            <family val="2"/>
          </rPr>
          <t xml:space="preserve">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N4" authorId="1" shapeId="0" xr:uid="{00000000-0006-0000-0100-000006000000}">
      <text>
        <r>
          <rPr>
            <sz val="12"/>
            <color indexed="81"/>
            <rFont val="Tahoma"/>
            <family val="2"/>
          </rPr>
          <t>Representan</t>
        </r>
        <r>
          <rPr>
            <b/>
            <sz val="12"/>
            <color indexed="81"/>
            <rFont val="Tahoma"/>
            <family val="2"/>
          </rPr>
          <t xml:space="preserve"> </t>
        </r>
        <r>
          <rPr>
            <sz val="12"/>
            <color indexed="81"/>
            <rFont val="Tahoma"/>
            <family val="2"/>
          </rPr>
          <t>acciones adicionales y DIFERENTES a los controles existentes identificados y aplicados.</t>
        </r>
      </text>
    </comment>
    <comment ref="AR4" authorId="1" shapeId="0" xr:uid="{00000000-0006-0000-0100-000007000000}">
      <text>
        <r>
          <rPr>
            <sz val="11"/>
            <color indexed="81"/>
            <rFont val="Tahoma"/>
            <family val="2"/>
          </rPr>
          <t>E</t>
        </r>
        <r>
          <rPr>
            <sz val="12"/>
            <color indexed="81"/>
            <rFont val="Tahoma"/>
            <family val="2"/>
          </rPr>
          <t>l plan  de contingencia proyecta las posibles acciones inmediatas que se podrían tomar SOLO cuando el riesgo se materialice, para corregir los efectos o consecuencias inmediatas de la materialización</t>
        </r>
        <r>
          <rPr>
            <b/>
            <sz val="12"/>
            <color indexed="81"/>
            <rFont val="Tahoma"/>
            <family val="2"/>
          </rPr>
          <t xml:space="preserve"> (correcciones)</t>
        </r>
        <r>
          <rPr>
            <sz val="12"/>
            <color indexed="81"/>
            <rFont val="Tahoma"/>
            <family val="2"/>
          </rPr>
          <t xml:space="preserve"> y proyecta </t>
        </r>
        <r>
          <rPr>
            <b/>
            <sz val="12"/>
            <color indexed="81"/>
            <rFont val="Tahoma"/>
            <family val="2"/>
          </rPr>
          <t>acciones correctivas</t>
        </r>
        <r>
          <rPr>
            <sz val="12"/>
            <color indexed="81"/>
            <rFont val="Tahoma"/>
            <family val="2"/>
          </rPr>
          <t xml:space="preserve"> para evitar su recurrencia.". 
</t>
        </r>
        <r>
          <rPr>
            <b/>
            <sz val="12"/>
            <color indexed="81"/>
            <rFont val="Tahoma"/>
            <family val="2"/>
          </rPr>
          <t xml:space="preserve">Nota: </t>
        </r>
        <r>
          <rPr>
            <sz val="12"/>
            <color indexed="81"/>
            <rFont val="Tahoma"/>
            <family val="2"/>
          </rPr>
          <t xml:space="preserve">Una vez se materialice el riesgo (en caso de que esto suceda), las </t>
        </r>
        <r>
          <rPr>
            <b/>
            <sz val="12"/>
            <color indexed="81"/>
            <rFont val="Tahoma"/>
            <family val="2"/>
          </rPr>
          <t>correcciones</t>
        </r>
        <r>
          <rPr>
            <sz val="12"/>
            <color indexed="81"/>
            <rFont val="Tahoma"/>
            <family val="2"/>
          </rPr>
          <t xml:space="preserve"> y las </t>
        </r>
        <r>
          <rPr>
            <b/>
            <sz val="12"/>
            <color indexed="81"/>
            <rFont val="Tahoma"/>
            <family val="2"/>
          </rPr>
          <t xml:space="preserve">acciones correctivas </t>
        </r>
        <r>
          <rPr>
            <sz val="12"/>
            <color indexed="81"/>
            <rFont val="Tahoma"/>
            <family val="2"/>
          </rPr>
          <t xml:space="preserve">que se encuentran proyectadas en el plan de contingencia, las cuales se </t>
        </r>
        <r>
          <rPr>
            <u/>
            <sz val="12"/>
            <color indexed="81"/>
            <rFont val="Tahoma"/>
            <family val="2"/>
          </rPr>
          <t>activan</t>
        </r>
        <r>
          <rPr>
            <sz val="12"/>
            <color indexed="81"/>
            <rFont val="Tahoma"/>
            <family val="2"/>
          </rPr>
          <t xml:space="preserve"> una vez se materializa el riesgo, se deben incluir en el plan de mejoramiento del respectivo proceso, con base en lo establecido en el procedimiento EVG-PD-003 Gestión para la mejora.  
Solo se hará seguimiento al cumplimiento del plan de contingencia, en el caso que el riesgo se materialice.
</t>
        </r>
        <r>
          <rPr>
            <b/>
            <sz val="12"/>
            <color indexed="81"/>
            <rFont val="Tahoma"/>
            <family val="2"/>
          </rPr>
          <t>NOTA:  Es importante tener en cuenta, que las correcciones y acciones correctivas descritas en el plan de contingencia, solo se</t>
        </r>
        <r>
          <rPr>
            <b/>
            <u/>
            <sz val="12"/>
            <color indexed="81"/>
            <rFont val="Tahoma"/>
            <family val="2"/>
          </rPr>
          <t xml:space="preserve"> activan</t>
        </r>
        <r>
          <rPr>
            <b/>
            <sz val="12"/>
            <color indexed="81"/>
            <rFont val="Tahoma"/>
            <family val="2"/>
          </rPr>
          <t xml:space="preserve"> una vez el riesgo se materialice, situación DIFERENTE a los controles preventivos, de protección y a las acciones de manejo; que operan sin que el riesgo se haya materializado.    
De acuerdo a lo anterior, el hecho de que el riesgo de materialice, exhorta al responsable del proceso y a su grupo de trabajo, a que revisen las causas o identifiquen otras nuevas, a que revisen y evalúen  nuevamente sus controles, que los modifiquen, rediseñen o eliminen y creen nuevos si es necesario, estas son ejemplos de  acciones correctivas que se pueden dejar proyectadas en el plan de contingencia, las cuales se incluirán en el plan de mejoramiento del proceso  una vez se materialice el riesgo.   </t>
        </r>
      </text>
    </comment>
    <comment ref="AV4" authorId="1" shapeId="0" xr:uid="{00000000-0006-0000-0100-000008000000}">
      <text>
        <r>
          <rPr>
            <sz val="12"/>
            <color indexed="81"/>
            <rFont val="Tahoma"/>
            <family val="2"/>
          </rPr>
          <t xml:space="preserve">Representa el seguimiento que realiza el responsable del proceso,  junto con sus equipos de trabajo, con el propósito de autoevaluar la aplicación de los controles y de sus acciones complementarias.   </t>
        </r>
      </text>
    </comment>
    <comment ref="G5" authorId="2" shapeId="0" xr:uid="{00000000-0006-0000-0100-000009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 y / o externos</t>
        </r>
        <r>
          <rPr>
            <sz val="11"/>
            <color indexed="81"/>
            <rFont val="Tahoma"/>
            <family val="2"/>
          </rPr>
          <t xml:space="preserve">).
Para riesgos de corrupción: identificar un conjunto sistemático de situaciones que por sus características, pueden originar prácticas corruptas.
Es esencial que las causas tengan relación directa con el riesgo identificado
</t>
        </r>
        <r>
          <rPr>
            <b/>
            <i/>
            <sz val="11"/>
            <color indexed="81"/>
            <rFont val="Tahoma"/>
            <family val="2"/>
          </rPr>
          <t>Nota 1:</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Nota 2:</t>
        </r>
        <r>
          <rPr>
            <i/>
            <sz val="11"/>
            <color indexed="81"/>
            <rFont val="Tahoma"/>
            <family val="2"/>
          </rPr>
          <t xml:space="preserve"> Para el establecimiento claro y ordenado de  las causas, en este formato se puede combinar celdas.</t>
        </r>
      </text>
    </comment>
    <comment ref="H5" authorId="2" shapeId="0" xr:uid="{00000000-0006-0000-0100-00000A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e</t>
        </r>
        <r>
          <rPr>
            <sz val="11"/>
            <color indexed="81"/>
            <rFont val="Tahoma"/>
            <family val="2"/>
          </rPr>
          <t>l riesgo identificado debe tener relación directa con las causas.</t>
        </r>
        <r>
          <rPr>
            <i/>
            <sz val="11"/>
            <color indexed="81"/>
            <rFont val="Tahoma"/>
            <family val="2"/>
          </rPr>
          <t xml:space="preserve">
</t>
        </r>
        <r>
          <rPr>
            <b/>
            <i/>
            <sz val="11"/>
            <color indexed="81"/>
            <rFont val="Tahoma"/>
            <family val="2"/>
          </rPr>
          <t xml:space="preserve">Nota 2: </t>
        </r>
        <r>
          <rPr>
            <i/>
            <sz val="11"/>
            <color indexed="81"/>
            <rFont val="Tahoma"/>
            <family val="2"/>
          </rPr>
          <t>S</t>
        </r>
        <r>
          <rPr>
            <sz val="11"/>
            <color indexed="81"/>
            <rFont val="Tahoma"/>
            <family val="2"/>
          </rPr>
          <t xml:space="preserve">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seguimiento a .., Inconsistencias en .., Volcamiento de.., Insuficiencias de..., Deserción de .......... entre otros. </t>
        </r>
        <r>
          <rPr>
            <i/>
            <sz val="11"/>
            <color indexed="81"/>
            <rFont val="Tahoma"/>
            <family val="2"/>
          </rPr>
          <t xml:space="preserve">
</t>
        </r>
        <r>
          <rPr>
            <b/>
            <sz val="11"/>
            <color indexed="81"/>
            <rFont val="Tahoma"/>
            <family val="2"/>
          </rPr>
          <t xml:space="preserve">
Nota 3:</t>
        </r>
        <r>
          <rPr>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u/>
            <sz val="11"/>
            <color indexed="81"/>
            <rFont val="Tahoma"/>
            <family val="2"/>
          </rPr>
          <t xml:space="preserve">MAS IMPORTANTES </t>
        </r>
        <r>
          <rPr>
            <sz val="11"/>
            <color indexed="81"/>
            <rFont val="Tahoma"/>
            <family val="2"/>
          </rPr>
          <t xml:space="preserve">que de llegar a presentarse, ocurrir o materializarse, podrían truncar , obstaculizar, retrasar o afectar  de alguna otra manera, el cumplimiento de los objetivos del proceso y por ende los institucionales.
</t>
        </r>
        <r>
          <rPr>
            <b/>
            <sz val="11"/>
            <color indexed="81"/>
            <rFont val="Tahoma"/>
            <family val="2"/>
          </rPr>
          <t>Nota 4:</t>
        </r>
        <r>
          <rPr>
            <sz val="11"/>
            <color indexed="81"/>
            <rFont val="Tahoma"/>
            <family val="2"/>
          </rPr>
          <t xml:space="preserve"> Para los riesgos de corrupción es necesario que la descripción del riesgo concurran los componentes de su definición: acción u omisión + uso del poder + desviación de la gestión de lo público + el beneficio privado.                  </t>
        </r>
      </text>
    </comment>
    <comment ref="I5" authorId="2" shapeId="0" xr:uid="{00000000-0006-0000-0100-00000B000000}">
      <text>
        <r>
          <rPr>
            <b/>
            <sz val="11"/>
            <color indexed="81"/>
            <rFont val="Tahoma"/>
            <family val="2"/>
          </rPr>
          <t>CONSECUENCIA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daños ambientales, entre otros.</t>
        </r>
        <r>
          <rPr>
            <sz val="11"/>
            <color indexed="81"/>
            <rFont val="Tahoma"/>
            <family val="2"/>
          </rPr>
          <t xml:space="preserve">
</t>
        </r>
        <r>
          <rPr>
            <i/>
            <sz val="11"/>
            <color indexed="81"/>
            <rFont val="Tahoma"/>
            <family val="2"/>
          </rPr>
          <t>Para Riesgos de corrupción, el impacto de la materialización es único, por cuanto lesiona la imagen, la credibilidad, la transparencia y la probidad de las entidades y del Estado, afectando los recursos públicos, la confianza y el cumplimiento de las funciones de la administración, siendo por tanto inaceptable la materialización de un riesgo de corrupción.</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En este formato se puede combinar celdas.</t>
        </r>
      </text>
    </comment>
    <comment ref="BM5" authorId="1" shapeId="0" xr:uid="{00000000-0006-0000-0100-00000C000000}">
      <text>
        <r>
          <rPr>
            <sz val="16"/>
            <color indexed="81"/>
            <rFont val="Tahoma"/>
            <family val="2"/>
          </rPr>
          <t xml:space="preserve">Seleccione una de las opciones de la lista desplegable.
</t>
        </r>
      </text>
    </comment>
    <comment ref="BN5" authorId="1" shapeId="0" xr:uid="{00000000-0006-0000-0100-00000D000000}">
      <text>
        <r>
          <rPr>
            <sz val="16"/>
            <color indexed="81"/>
            <rFont val="Tahoma"/>
            <family val="2"/>
          </rPr>
          <t xml:space="preserve">En caso de materialización del riesgo, describa por qué se presentó esta eventualidad, de lo contrario escriba N/A
</t>
        </r>
      </text>
    </comment>
    <comment ref="BO5" authorId="1" shapeId="0" xr:uid="{00000000-0006-0000-0100-00000E000000}">
      <text>
        <r>
          <rPr>
            <sz val="14"/>
            <color indexed="81"/>
            <rFont val="Tahoma"/>
            <family val="2"/>
          </rPr>
          <t xml:space="preserve">Describa con base en las evidencias encontradas,  como se activó el plan   de contingencia proyectado con las correcciones y acciones correctivas, una vez se materializó el riesgo.
En caso de que el riesgo no se haya materializado, escriba N/A </t>
        </r>
      </text>
    </comment>
    <comment ref="BP5" authorId="3" shapeId="0" xr:uid="{00000000-0006-0000-0100-00000F000000}">
      <text>
        <r>
          <rPr>
            <b/>
            <sz val="16"/>
            <color indexed="81"/>
            <rFont val="Tahoma"/>
            <family val="2"/>
          </rPr>
          <t xml:space="preserve">Registre la fecha en </t>
        </r>
        <r>
          <rPr>
            <sz val="16"/>
            <color indexed="81"/>
            <rFont val="Tahoma"/>
            <family val="2"/>
          </rPr>
          <t>que la Oficina de Control Interno realiza el seguimiento en formato DD/MM/AA</t>
        </r>
      </text>
    </comment>
    <comment ref="BQ5" authorId="2" shapeId="0" xr:uid="{00000000-0006-0000-0100-000010000000}">
      <text>
        <r>
          <rPr>
            <sz val="18"/>
            <color indexed="81"/>
            <rFont val="Tahoma"/>
            <family val="2"/>
          </rPr>
          <t>Escribir el nombre del auditor de la ACI , que realizó el seguimiento.</t>
        </r>
      </text>
    </comment>
    <comment ref="D6" authorId="2" shapeId="0" xr:uid="{00000000-0006-0000-0100-000011000000}">
      <text>
        <r>
          <rPr>
            <sz val="11"/>
            <color indexed="81"/>
            <rFont val="Tahoma"/>
            <family val="2"/>
          </rPr>
          <t xml:space="preserve">Seleccione de la lista desplegable el factor o factores externos, que estén relacionados con las causas y con la generación del riesgo que se va a identificar.
Los </t>
        </r>
        <r>
          <rPr>
            <b/>
            <sz val="11"/>
            <color indexed="81"/>
            <rFont val="Tahoma"/>
            <family val="2"/>
          </rPr>
          <t>factores externos</t>
        </r>
        <r>
          <rPr>
            <sz val="11"/>
            <color indexed="81"/>
            <rFont val="Tahoma"/>
            <family val="2"/>
          </rPr>
          <t xml:space="preserve"> pueden ser de carácter Legal, Financiero, Tecnológico, Político, Medioambiental, Sociocultural, Relaciones con otras entidades, Requerimientos de la ciudadanía </t>
        </r>
      </text>
    </comment>
    <comment ref="E6" authorId="2" shapeId="0" xr:uid="{00000000-0006-0000-0100-000012000000}">
      <text>
        <r>
          <rPr>
            <sz val="11"/>
            <color indexed="81"/>
            <rFont val="Tahoma"/>
            <family val="2"/>
          </rPr>
          <t>Seleccione de la lista desplegable el factor o factores internos, que estén relacionados con las causas y con la generación del riesgo que se va a identificar.
Los</t>
        </r>
        <r>
          <rPr>
            <b/>
            <sz val="11"/>
            <color indexed="81"/>
            <rFont val="Tahoma"/>
            <family val="2"/>
          </rPr>
          <t xml:space="preserve"> factores internos</t>
        </r>
        <r>
          <rPr>
            <sz val="11"/>
            <color indexed="81"/>
            <rFont val="Tahoma"/>
            <family val="2"/>
          </rPr>
          <t xml:space="preserve"> se pueden presentar por Infraestructura, Recursos Humanos, Tecnología, Recursos Financieros, Sistemas de Información, Procesos y procedimientos, Administración, Estructura Organizacional, Cultura Organizacional, Relaciones Contractuales.     </t>
        </r>
      </text>
    </comment>
    <comment ref="R6" authorId="1" shapeId="0" xr:uid="{00000000-0006-0000-0100-000013000000}">
      <text>
        <r>
          <rPr>
            <sz val="11"/>
            <color indexed="81"/>
            <rFont val="Tahoma"/>
            <family val="2"/>
          </rPr>
          <t xml:space="preserve">Un </t>
        </r>
        <r>
          <rPr>
            <b/>
            <sz val="11"/>
            <color indexed="81"/>
            <rFont val="Tahoma"/>
            <family val="2"/>
          </rPr>
          <t>control documentado</t>
        </r>
        <r>
          <rPr>
            <sz val="11"/>
            <color indexed="81"/>
            <rFont val="Tahoma"/>
            <family val="2"/>
          </rPr>
          <t xml:space="preserve"> debe cumplir con tres (3) requisitos: 
Debe expresar </t>
        </r>
        <r>
          <rPr>
            <b/>
            <sz val="11"/>
            <color indexed="81"/>
            <rFont val="Tahoma"/>
            <family val="2"/>
          </rPr>
          <t xml:space="preserve">cómo se demuestra que el control existe </t>
        </r>
        <r>
          <rPr>
            <i/>
            <sz val="11"/>
            <color indexed="81"/>
            <rFont val="Tahoma"/>
            <family val="2"/>
          </rPr>
          <t>(En un Procedimiento , Protocolo, Guía,  Plan, Directiva, Resolución, Memorando,   instructivo, Manual, Política, Cronograma, Aplicación, Video, etc.....)</t>
        </r>
        <r>
          <rPr>
            <sz val="11"/>
            <color indexed="81"/>
            <rFont val="Tahoma"/>
            <family val="2"/>
          </rPr>
          <t xml:space="preserve">, 
Expresar  </t>
        </r>
        <r>
          <rPr>
            <b/>
            <sz val="11"/>
            <color indexed="81"/>
            <rFont val="Tahoma"/>
            <family val="2"/>
          </rPr>
          <t xml:space="preserve">quién es el encargado de aplicar el control  </t>
        </r>
        <r>
          <rPr>
            <sz val="11"/>
            <color indexed="81"/>
            <rFont val="Tahoma"/>
            <family val="2"/>
          </rPr>
          <t xml:space="preserve">
Expresar </t>
        </r>
        <r>
          <rPr>
            <b/>
            <sz val="11"/>
            <color indexed="81"/>
            <rFont val="Tahoma"/>
            <family val="2"/>
          </rPr>
          <t xml:space="preserve">cada cuanto se aplica el control. </t>
        </r>
        <r>
          <rPr>
            <sz val="11"/>
            <color indexed="81"/>
            <rFont val="Tahoma"/>
            <family val="2"/>
          </rPr>
          <t xml:space="preserve">
</t>
        </r>
        <r>
          <rPr>
            <b/>
            <i/>
            <sz val="11"/>
            <color indexed="81"/>
            <rFont val="Tahoma"/>
            <family val="2"/>
          </rPr>
          <t xml:space="preserve">Nota: </t>
        </r>
        <r>
          <rPr>
            <i/>
            <sz val="11"/>
            <color indexed="81"/>
            <rFont val="Tahoma"/>
            <family val="2"/>
          </rPr>
          <t xml:space="preserve">Es importante que en la medida de lo posible,  no se definan múltiples acciones (controles) aisladas, dirigidas a eliminar las causas que propician la materialización del riesgo, o  a minimizar el impacto generado por la materialización de los riesgos; lo correcto es articular dichas acciones para que el control sea integral.   </t>
        </r>
        <r>
          <rPr>
            <sz val="11"/>
            <color indexed="81"/>
            <rFont val="Tahoma"/>
            <family val="2"/>
          </rPr>
          <t xml:space="preserve"> </t>
        </r>
      </text>
    </comment>
    <comment ref="W6" authorId="1" shapeId="0" xr:uid="{00000000-0006-0000-0100-000014000000}">
      <text>
        <r>
          <rPr>
            <sz val="11"/>
            <color indexed="81"/>
            <rFont val="Tahoma"/>
            <family val="2"/>
          </rPr>
          <t xml:space="preserve">Hace referencia a qué </t>
        </r>
        <r>
          <rPr>
            <b/>
            <sz val="11"/>
            <color indexed="81"/>
            <rFont val="Tahoma"/>
            <family val="2"/>
          </rPr>
          <t xml:space="preserve">registros </t>
        </r>
        <r>
          <rPr>
            <sz val="11"/>
            <color indexed="81"/>
            <rFont val="Tahoma"/>
            <family val="2"/>
          </rPr>
          <t>(evidencias) se producen, una vez se aplican los controles.</t>
        </r>
      </text>
    </comment>
    <comment ref="X6" authorId="1" shapeId="0" xr:uid="{00000000-0006-0000-0100-000015000000}">
      <text>
        <r>
          <rPr>
            <sz val="12"/>
            <color indexed="81"/>
            <rFont val="Tahoma"/>
            <family val="2"/>
          </rPr>
          <t xml:space="preserve">La evaluación del control, en relación con la </t>
        </r>
        <r>
          <rPr>
            <b/>
            <sz val="12"/>
            <color indexed="81"/>
            <rFont val="Tahoma"/>
            <family val="2"/>
          </rPr>
          <t>aplicación</t>
        </r>
        <r>
          <rPr>
            <sz val="12"/>
            <color indexed="81"/>
            <rFont val="Tahoma"/>
            <family val="2"/>
          </rPr>
          <t xml:space="preserve"> del mismo, representa la</t>
        </r>
        <r>
          <rPr>
            <u/>
            <sz val="12"/>
            <color indexed="81"/>
            <rFont val="Tahoma"/>
            <family val="2"/>
          </rPr>
          <t xml:space="preserve"> autoevaluación</t>
        </r>
        <r>
          <rPr>
            <sz val="12"/>
            <color indexed="81"/>
            <rFont val="Tahoma"/>
            <family val="2"/>
          </rPr>
          <t xml:space="preserve"> que se hace al interior de cada proceso, de los registros (evidencias) generados por los controles que actualmente se tienen.</t>
        </r>
      </text>
    </comment>
    <comment ref="Z6" authorId="2" shapeId="0" xr:uid="{00000000-0006-0000-0100-000016000000}">
      <text>
        <r>
          <rPr>
            <sz val="14"/>
            <color indexed="81"/>
            <rFont val="Tahoma"/>
            <family val="2"/>
          </rPr>
          <t xml:space="preserve">La </t>
        </r>
        <r>
          <rPr>
            <b/>
            <sz val="14"/>
            <color indexed="81"/>
            <rFont val="Tahoma"/>
            <family val="2"/>
          </rPr>
          <t xml:space="preserve">efectividad del Control </t>
        </r>
        <r>
          <rPr>
            <sz val="14"/>
            <color indexed="81"/>
            <rFont val="Tahoma"/>
            <family val="2"/>
          </rPr>
          <t xml:space="preserve">tiene que ver con determinar si los controles que se tienen actualmente </t>
        </r>
        <r>
          <rPr>
            <u/>
            <sz val="14"/>
            <color indexed="81"/>
            <rFont val="Tahoma"/>
            <family val="2"/>
          </rPr>
          <t>documentados</t>
        </r>
        <r>
          <rPr>
            <sz val="14"/>
            <color indexed="81"/>
            <rFont val="Tahoma"/>
            <family val="2"/>
          </rPr>
          <t xml:space="preserve"> y </t>
        </r>
        <r>
          <rPr>
            <u/>
            <sz val="14"/>
            <color indexed="81"/>
            <rFont val="Tahoma"/>
            <family val="2"/>
          </rPr>
          <t>aplicados</t>
        </r>
        <r>
          <rPr>
            <sz val="14"/>
            <color indexed="81"/>
            <rFont val="Tahoma"/>
            <family val="2"/>
          </rPr>
          <t xml:space="preserve">, si están sirviendo para contrarrestar la probabilidad de materialización del riesgo ó el impacto de su materialización.  </t>
        </r>
      </text>
    </comment>
    <comment ref="AA6" authorId="1" shapeId="0" xr:uid="{00000000-0006-0000-0100-000017000000}">
      <text>
        <r>
          <rPr>
            <sz val="12"/>
            <color indexed="81"/>
            <rFont val="Tahoma"/>
            <family val="2"/>
          </rPr>
          <t xml:space="preserve">La evaluación del control, en relación con la </t>
        </r>
        <r>
          <rPr>
            <b/>
            <sz val="12"/>
            <color indexed="81"/>
            <rFont val="Tahoma"/>
            <family val="2"/>
          </rPr>
          <t xml:space="preserve">efectividad </t>
        </r>
        <r>
          <rPr>
            <sz val="12"/>
            <color indexed="81"/>
            <rFont val="Tahoma"/>
            <family val="2"/>
          </rPr>
          <t>del mismo, representa la</t>
        </r>
        <r>
          <rPr>
            <u/>
            <sz val="12"/>
            <color indexed="81"/>
            <rFont val="Tahoma"/>
            <family val="2"/>
          </rPr>
          <t xml:space="preserve"> autoevaluación</t>
        </r>
        <r>
          <rPr>
            <sz val="12"/>
            <color indexed="81"/>
            <rFont val="Tahoma"/>
            <family val="2"/>
          </rPr>
          <t xml:space="preserve"> que se hace al interior de cada proceso, para determinar si los controles que se tienen actualmente documentados y aplicados, si están sirviendo para contrarrestar la probabilidad de materialización del riesgo ó el impacto de su materialización.  </t>
        </r>
      </text>
    </comment>
    <comment ref="AC6" authorId="4" shapeId="0" xr:uid="{00000000-0006-0000-0100-000018000000}">
      <text>
        <r>
          <rPr>
            <b/>
            <sz val="12"/>
            <color indexed="81"/>
            <rFont val="Tahoma"/>
            <family val="2"/>
          </rPr>
          <t>Control manual:</t>
        </r>
        <r>
          <rPr>
            <sz val="12"/>
            <color indexed="81"/>
            <rFont val="Tahoma"/>
            <family val="2"/>
          </rPr>
          <t xml:space="preserve"> Políticas de operación aplicables, autorizaciones a través de firmas o confirmaciones vía correo electrónico, archivos físicos, consecutivos, listas de chequeo, controles de seguridad con personal especializado, entre otros.
</t>
        </r>
        <r>
          <rPr>
            <b/>
            <sz val="12"/>
            <color indexed="81"/>
            <rFont val="Tahoma"/>
            <family val="2"/>
          </rPr>
          <t>Control Automático</t>
        </r>
        <r>
          <rPr>
            <sz val="12"/>
            <color indexed="81"/>
            <rFont val="Tahoma"/>
            <family val="2"/>
          </rPr>
          <t>: Utilizan herramientas tecnológicas como sistemas de información o software, diseñado para prevenir, detectar o corregir errores o deficiencias, sin que tenga que intervenir una persona en el proceso.</t>
        </r>
      </text>
    </comment>
    <comment ref="AD6" authorId="1" shapeId="0" xr:uid="{00000000-0006-0000-0100-000019000000}">
      <text>
        <r>
          <rPr>
            <sz val="11"/>
            <color indexed="81"/>
            <rFont val="Tahoma"/>
            <family val="2"/>
          </rPr>
          <t>Control Automático (6%)
Control Manual (4%)</t>
        </r>
      </text>
    </comment>
    <comment ref="AF6" authorId="1" shapeId="0" xr:uid="{00000000-0006-0000-0100-00001A000000}">
      <text>
        <r>
          <rPr>
            <sz val="12"/>
            <color indexed="81"/>
            <rFont val="Tahoma"/>
            <family val="2"/>
          </rPr>
          <t>Elija una (1) de las dos (2) opciones (</t>
        </r>
        <r>
          <rPr>
            <b/>
            <sz val="12"/>
            <color indexed="81"/>
            <rFont val="Tahoma"/>
            <family val="2"/>
          </rPr>
          <t>probabilidad ó impacto</t>
        </r>
        <r>
          <rPr>
            <sz val="12"/>
            <color indexed="81"/>
            <rFont val="Tahoma"/>
            <family val="2"/>
          </rPr>
          <t xml:space="preserve">), de la lista desplegable, teniendo en cuenta si el control es preventivo o de protección.
Dependiendo de lo que se elija (probabilidad ó impacto), se realizará un desplazamiento del riesgo en la matriz de calificación y evaluación, la cual se reflejará en el análisis de riesgo residual.
De la siguiente manera se realiza el desplazamiento anteriormente mencionado: 
</t>
        </r>
        <r>
          <rPr>
            <b/>
            <sz val="12"/>
            <color indexed="81"/>
            <rFont val="Tahoma"/>
            <family val="2"/>
          </rPr>
          <t xml:space="preserve">DESPLAZAMIENTO DEL RIESGO EN LA MATRIZ DE CALIFICACIÓN Y EVALUACIÓN,  EN RELACIÓN CON LA PROBABILIDAD Y EL IMPACTO QUE PASARÁ A SER RIESGO RESIDUAL.
</t>
        </r>
        <r>
          <rPr>
            <sz val="12"/>
            <color indexed="81"/>
            <rFont val="Tahoma"/>
            <family val="2"/>
          </rPr>
          <t xml:space="preserve">Si el </t>
        </r>
        <r>
          <rPr>
            <b/>
            <sz val="12"/>
            <color indexed="81"/>
            <rFont val="Tahoma"/>
            <family val="2"/>
          </rPr>
          <t>promedio</t>
        </r>
        <r>
          <rPr>
            <sz val="12"/>
            <color indexed="81"/>
            <rFont val="Tahoma"/>
            <family val="2"/>
          </rPr>
          <t xml:space="preserve"> de la </t>
        </r>
        <r>
          <rPr>
            <b/>
            <sz val="12"/>
            <color indexed="81"/>
            <rFont val="Tahoma"/>
            <family val="2"/>
          </rPr>
          <t>sumatoria de los puntajes (%)</t>
        </r>
        <r>
          <rPr>
            <sz val="12"/>
            <color indexed="81"/>
            <rFont val="Tahoma"/>
            <family val="2"/>
          </rPr>
          <t xml:space="preserve"> de todos los controles preventivos que contrarrestan la </t>
        </r>
        <r>
          <rPr>
            <b/>
            <sz val="12"/>
            <color indexed="81"/>
            <rFont val="Tahoma"/>
            <family val="2"/>
          </rPr>
          <t>PROBABILIDAD</t>
        </r>
        <r>
          <rPr>
            <sz val="12"/>
            <color indexed="81"/>
            <rFont val="Tahoma"/>
            <family val="2"/>
          </rPr>
          <t xml:space="preserve"> de materialización del riesgo se ubica en el </t>
        </r>
        <r>
          <rPr>
            <b/>
            <sz val="12"/>
            <color indexed="81"/>
            <rFont val="Tahoma"/>
            <family val="2"/>
          </rPr>
          <t>rango (0-50)</t>
        </r>
        <r>
          <rPr>
            <sz val="12"/>
            <color indexed="81"/>
            <rFont val="Tahoma"/>
            <family val="2"/>
          </rPr>
          <t xml:space="preserve">, </t>
        </r>
        <r>
          <rPr>
            <b/>
            <sz val="12"/>
            <color indexed="81"/>
            <rFont val="Tahoma"/>
            <family val="2"/>
          </rPr>
          <t>No se disminuyen casillas</t>
        </r>
        <r>
          <rPr>
            <sz val="12"/>
            <color indexed="81"/>
            <rFont val="Tahoma"/>
            <family val="2"/>
          </rPr>
          <t xml:space="preserve">, si se ubica en el </t>
        </r>
        <r>
          <rPr>
            <b/>
            <sz val="12"/>
            <color indexed="81"/>
            <rFont val="Tahoma"/>
            <family val="2"/>
          </rPr>
          <t>rango (51-75)</t>
        </r>
        <r>
          <rPr>
            <sz val="12"/>
            <color indexed="81"/>
            <rFont val="Tahoma"/>
            <family val="2"/>
          </rPr>
          <t xml:space="preserve">, se disminuye </t>
        </r>
        <r>
          <rPr>
            <b/>
            <sz val="12"/>
            <color indexed="81"/>
            <rFont val="Tahoma"/>
            <family val="2"/>
          </rPr>
          <t>una (1) casilla</t>
        </r>
        <r>
          <rPr>
            <sz val="12"/>
            <color indexed="81"/>
            <rFont val="Tahoma"/>
            <family val="2"/>
          </rPr>
          <t xml:space="preserve">, si se ubica en el </t>
        </r>
        <r>
          <rPr>
            <b/>
            <sz val="12"/>
            <color indexed="81"/>
            <rFont val="Tahoma"/>
            <family val="2"/>
          </rPr>
          <t>rango (76-100)</t>
        </r>
        <r>
          <rPr>
            <sz val="12"/>
            <color indexed="81"/>
            <rFont val="Tahoma"/>
            <family val="2"/>
          </rPr>
          <t xml:space="preserve">, se disminuyen </t>
        </r>
        <r>
          <rPr>
            <b/>
            <sz val="12"/>
            <color indexed="81"/>
            <rFont val="Tahoma"/>
            <family val="2"/>
          </rPr>
          <t xml:space="preserve">dos (2) casillas.
</t>
        </r>
        <r>
          <rPr>
            <sz val="12"/>
            <color indexed="81"/>
            <rFont val="Tahoma"/>
            <family val="2"/>
          </rPr>
          <t>Si el</t>
        </r>
        <r>
          <rPr>
            <b/>
            <sz val="12"/>
            <color indexed="81"/>
            <rFont val="Tahoma"/>
            <family val="2"/>
          </rPr>
          <t xml:space="preserve"> promedio </t>
        </r>
        <r>
          <rPr>
            <sz val="12"/>
            <color indexed="81"/>
            <rFont val="Tahoma"/>
            <family val="2"/>
          </rPr>
          <t>de la</t>
        </r>
        <r>
          <rPr>
            <b/>
            <sz val="12"/>
            <color indexed="81"/>
            <rFont val="Tahoma"/>
            <family val="2"/>
          </rPr>
          <t xml:space="preserve"> sumatoria de los puntajes (%) </t>
        </r>
        <r>
          <rPr>
            <sz val="12"/>
            <color indexed="81"/>
            <rFont val="Tahoma"/>
            <family val="2"/>
          </rPr>
          <t>de todos los controles de protección que contrarrestan el</t>
        </r>
        <r>
          <rPr>
            <b/>
            <sz val="12"/>
            <color indexed="81"/>
            <rFont val="Tahoma"/>
            <family val="2"/>
          </rPr>
          <t xml:space="preserve"> IMPACTO </t>
        </r>
        <r>
          <rPr>
            <sz val="12"/>
            <color indexed="81"/>
            <rFont val="Tahoma"/>
            <family val="2"/>
          </rPr>
          <t>de la materialización del riesgo se ubica en el</t>
        </r>
        <r>
          <rPr>
            <b/>
            <sz val="12"/>
            <color indexed="81"/>
            <rFont val="Tahoma"/>
            <family val="2"/>
          </rPr>
          <t xml:space="preserve"> rango (0-50), No se disminuyen casillas, </t>
        </r>
        <r>
          <rPr>
            <sz val="12"/>
            <color indexed="81"/>
            <rFont val="Tahoma"/>
            <family val="2"/>
          </rPr>
          <t xml:space="preserve">si se ubica en el </t>
        </r>
        <r>
          <rPr>
            <b/>
            <sz val="12"/>
            <color indexed="81"/>
            <rFont val="Tahoma"/>
            <family val="2"/>
          </rPr>
          <t xml:space="preserve">rango (51-75), </t>
        </r>
        <r>
          <rPr>
            <sz val="12"/>
            <color indexed="81"/>
            <rFont val="Tahoma"/>
            <family val="2"/>
          </rPr>
          <t>se disminuye</t>
        </r>
        <r>
          <rPr>
            <b/>
            <sz val="12"/>
            <color indexed="81"/>
            <rFont val="Tahoma"/>
            <family val="2"/>
          </rPr>
          <t xml:space="preserve"> una (1) casilla , </t>
        </r>
        <r>
          <rPr>
            <sz val="12"/>
            <color indexed="81"/>
            <rFont val="Tahoma"/>
            <family val="2"/>
          </rPr>
          <t xml:space="preserve">si se ubica en el </t>
        </r>
        <r>
          <rPr>
            <b/>
            <sz val="12"/>
            <color indexed="81"/>
            <rFont val="Tahoma"/>
            <family val="2"/>
          </rPr>
          <t xml:space="preserve">rango (76-100), </t>
        </r>
        <r>
          <rPr>
            <sz val="12"/>
            <color indexed="81"/>
            <rFont val="Tahoma"/>
            <family val="2"/>
          </rPr>
          <t xml:space="preserve">se disminuyen </t>
        </r>
        <r>
          <rPr>
            <b/>
            <sz val="12"/>
            <color indexed="81"/>
            <rFont val="Tahoma"/>
            <family val="2"/>
          </rPr>
          <t>dos (2) casillas.</t>
        </r>
      </text>
    </comment>
    <comment ref="AG6" authorId="0" shapeId="0" xr:uid="{00000000-0006-0000-0100-00001B000000}">
      <text>
        <r>
          <rPr>
            <sz val="12"/>
            <color indexed="81"/>
            <rFont val="Tahoma"/>
            <family val="2"/>
          </rPr>
          <t xml:space="preserve">La Calificación del Riesgo se logra a través de la estimación de la probabilidad de su ocurrencia y el impacto que puede generar la materialización del riesgo.
</t>
        </r>
      </text>
    </comment>
    <comment ref="AN6" authorId="2" shapeId="0" xr:uid="{00000000-0006-0000-0100-00001C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text>
    </comment>
    <comment ref="AO6" authorId="2" shapeId="0" xr:uid="{00000000-0006-0000-0100-00001D000000}">
      <text>
        <r>
          <rPr>
            <sz val="12"/>
            <color indexed="81"/>
            <rFont val="Tahoma"/>
            <family val="2"/>
          </rPr>
          <t xml:space="preserve">
Es la fecha a partir de la cual se empezarán a realizar o implementar las acciones.
</t>
        </r>
        <r>
          <rPr>
            <b/>
            <sz val="12"/>
            <color indexed="81"/>
            <rFont val="Tahoma"/>
            <family val="2"/>
          </rPr>
          <t xml:space="preserve">Nota: </t>
        </r>
        <r>
          <rPr>
            <sz val="12"/>
            <color indexed="81"/>
            <rFont val="Tahoma"/>
            <family val="2"/>
          </rPr>
          <t xml:space="preserve">En caso de no tener acciones asociadas a alguno de los controles, por favor combinar todas las celdas dispuestas para incluir fechas de inicio de acciones relacionadas con el riesgo y colocar </t>
        </r>
        <r>
          <rPr>
            <b/>
            <sz val="12"/>
            <color indexed="81"/>
            <rFont val="Tahoma"/>
            <family val="2"/>
          </rPr>
          <t xml:space="preserve">N/A 
</t>
        </r>
        <r>
          <rPr>
            <sz val="12"/>
            <color indexed="81"/>
            <rFont val="Tahoma"/>
            <family val="2"/>
          </rPr>
          <t>Utilizar el formato DD/MM/AAAA.</t>
        </r>
      </text>
    </comment>
    <comment ref="AP6" authorId="2" shapeId="0" xr:uid="{00000000-0006-0000-0100-00001E000000}">
      <text>
        <r>
          <rPr>
            <sz val="12"/>
            <color indexed="81"/>
            <rFont val="Tahoma"/>
            <family val="2"/>
          </rPr>
          <t xml:space="preserve">
Es la fecha límite  para culminar la realización o implementación de las acciones.
</t>
        </r>
        <r>
          <rPr>
            <b/>
            <sz val="12"/>
            <color indexed="81"/>
            <rFont val="Tahoma"/>
            <family val="2"/>
          </rPr>
          <t xml:space="preserve">Nota: </t>
        </r>
        <r>
          <rPr>
            <sz val="12"/>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2"/>
            <color indexed="81"/>
            <rFont val="Tahoma"/>
            <family val="2"/>
          </rPr>
          <t xml:space="preserve">N/A 
</t>
        </r>
        <r>
          <rPr>
            <sz val="12"/>
            <color indexed="81"/>
            <rFont val="Tahoma"/>
            <family val="2"/>
          </rPr>
          <t xml:space="preserve">
Utilizar el formato DD/MM/AAAA.</t>
        </r>
      </text>
    </comment>
    <comment ref="AQ6" authorId="2" shapeId="0" xr:uid="{00000000-0006-0000-0100-00001F000000}">
      <text>
        <r>
          <rPr>
            <sz val="12"/>
            <color indexed="81"/>
            <rFont val="Tahoma"/>
            <family val="2"/>
          </rPr>
          <t xml:space="preserve">Escriba el nombre del funcionario o  contratista que realizará la acción.
</t>
        </r>
        <r>
          <rPr>
            <b/>
            <sz val="12"/>
            <color indexed="81"/>
            <rFont val="Tahoma"/>
            <family val="2"/>
          </rPr>
          <t>Nota:</t>
        </r>
        <r>
          <rPr>
            <sz val="12"/>
            <color indexed="81"/>
            <rFont val="Tahoma"/>
            <family val="2"/>
          </rPr>
          <t xml:space="preserve"> En caso de no tener acciones asociadas a algunos de  los controles, por favor combinar todas las celdas dispuestas para incluir el responsable de acciones relacionadas con el riesgo y colocar </t>
        </r>
        <r>
          <rPr>
            <b/>
            <sz val="12"/>
            <color indexed="81"/>
            <rFont val="Tahoma"/>
            <family val="2"/>
          </rPr>
          <t xml:space="preserve">N/A </t>
        </r>
      </text>
    </comment>
    <comment ref="AR6" authorId="0" shapeId="0" xr:uid="{00000000-0006-0000-0100-000020000000}">
      <text>
        <r>
          <rPr>
            <b/>
            <sz val="12"/>
            <color indexed="81"/>
            <rFont val="Tahoma"/>
            <family val="2"/>
          </rPr>
          <t xml:space="preserve">Representa las acciones proyectadas </t>
        </r>
        <r>
          <rPr>
            <b/>
            <u/>
            <sz val="12"/>
            <color indexed="81"/>
            <rFont val="Tahoma"/>
            <family val="2"/>
          </rPr>
          <t>inmediatas</t>
        </r>
        <r>
          <rPr>
            <b/>
            <sz val="12"/>
            <color indexed="81"/>
            <rFont val="Tahoma"/>
            <family val="2"/>
          </rPr>
          <t xml:space="preserve"> </t>
        </r>
        <r>
          <rPr>
            <b/>
            <i/>
            <sz val="12"/>
            <color indexed="81"/>
            <rFont val="Tahoma"/>
            <family val="2"/>
          </rPr>
          <t>"apaga incendios"</t>
        </r>
        <r>
          <rPr>
            <b/>
            <sz val="12"/>
            <color indexed="81"/>
            <rFont val="Tahoma"/>
            <family val="2"/>
          </rPr>
          <t xml:space="preserve"> que se realizan, una vez se materializa u ocurre el riesgo. 
</t>
        </r>
        <r>
          <rPr>
            <sz val="12"/>
            <color indexed="81"/>
            <rFont val="Tahoma"/>
            <family val="2"/>
          </rPr>
          <t xml:space="preserve">
Estas acciones se deben proyectar y  describir para tenerlas listas y ejecutarlas en el momento que se materialice el riesgo. 
Una vez se materialice el riesgo se deben incluir en el plan de mejoramiento del respectivo proceso.</t>
        </r>
      </text>
    </comment>
    <comment ref="AS6" authorId="1" shapeId="0" xr:uid="{00000000-0006-0000-0100-000021000000}">
      <text>
        <r>
          <rPr>
            <sz val="14"/>
            <color indexed="81"/>
            <rFont val="Tahoma"/>
            <family val="2"/>
          </rPr>
          <t xml:space="preserve">Es la persona o personas con sus respectivos cargos, que se encargarán de liderar que entre en operación la acción descrita en el plan de contingencia, una vez se materialice el riesgo.
</t>
        </r>
      </text>
    </comment>
    <comment ref="AT6" authorId="0" shapeId="0" xr:uid="{00000000-0006-0000-0100-000022000000}">
      <text>
        <r>
          <rPr>
            <b/>
            <sz val="12"/>
            <color indexed="81"/>
            <rFont val="Tahoma"/>
            <family val="2"/>
          </rPr>
          <t xml:space="preserve">Representa las acciones que se realizan de forma posterior a las </t>
        </r>
        <r>
          <rPr>
            <b/>
            <u/>
            <sz val="12"/>
            <color indexed="81"/>
            <rFont val="Tahoma"/>
            <family val="2"/>
          </rPr>
          <t>correcciones</t>
        </r>
        <r>
          <rPr>
            <b/>
            <sz val="12"/>
            <color indexed="81"/>
            <rFont val="Tahoma"/>
            <family val="2"/>
          </rPr>
          <t xml:space="preserve">, una vez se materializa el riesgo; con el propósito de evitar la </t>
        </r>
        <r>
          <rPr>
            <b/>
            <u/>
            <sz val="12"/>
            <color indexed="81"/>
            <rFont val="Tahoma"/>
            <family val="2"/>
          </rPr>
          <t>recurrencia</t>
        </r>
        <r>
          <rPr>
            <b/>
            <sz val="12"/>
            <color indexed="81"/>
            <rFont val="Tahoma"/>
            <family val="2"/>
          </rPr>
          <t xml:space="preserve"> en la materialización del mismo. </t>
        </r>
        <r>
          <rPr>
            <sz val="12"/>
            <color indexed="81"/>
            <rFont val="Tahoma"/>
            <family val="2"/>
          </rPr>
          <t xml:space="preserve">
</t>
        </r>
        <r>
          <rPr>
            <b/>
            <sz val="12"/>
            <color indexed="81"/>
            <rFont val="Tahoma"/>
            <family val="2"/>
          </rPr>
          <t>Nota:</t>
        </r>
        <r>
          <rPr>
            <sz val="12"/>
            <color indexed="81"/>
            <rFont val="Tahoma"/>
            <family val="2"/>
          </rPr>
          <t xml:space="preserve"> Estas </t>
        </r>
        <r>
          <rPr>
            <b/>
            <sz val="12"/>
            <color indexed="81"/>
            <rFont val="Tahoma"/>
            <family val="2"/>
          </rPr>
          <t xml:space="preserve">acciones correctivas, </t>
        </r>
        <r>
          <rPr>
            <sz val="12"/>
            <color indexed="81"/>
            <rFont val="Tahoma"/>
            <family val="2"/>
          </rPr>
          <t xml:space="preserve">pueden estar encaminadas la identificación de nuevas causas, a la revisión y eliminación de controles, a la creación de nuevos controles o al mejoramiento o fortalecimiento de </t>
        </r>
        <r>
          <rPr>
            <u/>
            <sz val="12"/>
            <color indexed="81"/>
            <rFont val="Tahoma"/>
            <family val="2"/>
          </rPr>
          <t>controles existentes</t>
        </r>
        <r>
          <rPr>
            <sz val="12"/>
            <color indexed="81"/>
            <rFont val="Tahoma"/>
            <family val="2"/>
          </rPr>
          <t xml:space="preserve"> , para contrarrestar las causas que propician la materialización u ocurrencia de los riesgos o el impacto de la materialización del riesgo. 
Una vez se materialice el riesgo, las acciones correctivas  se deben incluir en el plan de mejoramiento del respectivo proceso, con base en lo establecido en el procedimiento EVG-PD-003 Gestión para la mejora. </t>
        </r>
      </text>
    </comment>
    <comment ref="AU6" authorId="1" shapeId="0" xr:uid="{00000000-0006-0000-0100-000023000000}">
      <text>
        <r>
          <rPr>
            <sz val="14"/>
            <color indexed="81"/>
            <rFont val="Tahoma"/>
            <family val="2"/>
          </rPr>
          <t>Es la persona o personas con sus respectivos cargos,  que se encargarán de liderar la formulación de las acciones correctivas, una vez se materialice el riesgo.</t>
        </r>
      </text>
    </comment>
    <comment ref="AV6" authorId="2" shapeId="0" xr:uid="{00000000-0006-0000-0100-000024000000}">
      <text>
        <r>
          <rPr>
            <sz val="12"/>
            <color indexed="81"/>
            <rFont val="Tahoma"/>
            <family val="2"/>
          </rPr>
          <t xml:space="preserve">
Describir como fue la operación de los controles, durante el semestre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semestre de seguimiento o de evaluación   
</t>
        </r>
        <r>
          <rPr>
            <b/>
            <sz val="12"/>
            <color indexed="81"/>
            <rFont val="Tahoma"/>
            <family val="2"/>
          </rPr>
          <t>Nota:</t>
        </r>
        <r>
          <rPr>
            <sz val="12"/>
            <color indexed="81"/>
            <rFont val="Tahoma"/>
            <family val="2"/>
          </rPr>
          <t xml:space="preserve"> Si bien es cierto se debe hacer un seguimiento semestral por parte del responsable del proceso, para enviar a la Oficina de Control Interno, éste no es el único seguimiento que debe hacerse , ya que la administración del riesgo es un proceso dinámico que requiere de seguimiento y ajustes permanentes en la medida que las circunstancias presentadas así lo requieran.   </t>
        </r>
      </text>
    </comment>
    <comment ref="AW6" authorId="2" shapeId="0" xr:uid="{00000000-0006-0000-0100-000025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N/A</t>
        </r>
      </text>
    </comment>
    <comment ref="AX6" authorId="2" shapeId="0" xr:uid="{00000000-0006-0000-0100-000026000000}">
      <text>
        <r>
          <rPr>
            <sz val="12"/>
            <color indexed="81"/>
            <rFont val="Tahoma"/>
            <family val="2"/>
          </rPr>
          <t xml:space="preserve">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AY6" authorId="1" shapeId="0" xr:uid="{00000000-0006-0000-0100-000027000000}">
      <text>
        <r>
          <rPr>
            <sz val="14"/>
            <color indexed="81"/>
            <rFont val="Tahoma"/>
            <family val="2"/>
          </rPr>
          <t xml:space="preserve">Seleccione una de las opciones de la lista desplegable.
</t>
        </r>
      </text>
    </comment>
    <comment ref="AZ6" authorId="1" shapeId="0" xr:uid="{00000000-0006-0000-0100-000028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A6" authorId="1" shapeId="0" xr:uid="{00000000-0006-0000-0100-000029000000}">
      <text>
        <r>
          <rPr>
            <sz val="12"/>
            <color indexed="81"/>
            <rFont val="Tahoma"/>
            <family val="2"/>
          </rPr>
          <t xml:space="preserve">Describa como se activó el plan   de contingencia proyectado con las correcciones y acciones correctivas, una vez se materializó el riesgo.
En caso de que el riesgo no se haya materializado, escriba N/A </t>
        </r>
      </text>
    </comment>
    <comment ref="BG6" authorId="2" shapeId="0" xr:uid="{00000000-0006-0000-0100-00002A000000}">
      <text>
        <r>
          <rPr>
            <sz val="14"/>
            <color indexed="81"/>
            <rFont val="Tahoma"/>
            <family val="2"/>
          </rPr>
          <t>De acuerdo al seguimiento realizado escribir por qué los controles  están documentados, se aplican y son efectivos</t>
        </r>
        <r>
          <rPr>
            <b/>
            <sz val="14"/>
            <color indexed="81"/>
            <rFont val="Tahoma"/>
            <family val="2"/>
          </rPr>
          <t>.</t>
        </r>
      </text>
    </comment>
    <comment ref="BH6" authorId="2" shapeId="0" xr:uid="{00000000-0006-0000-0100-00002B000000}">
      <text>
        <r>
          <rPr>
            <sz val="10"/>
            <color indexed="81"/>
            <rFont val="Tahoma"/>
            <family val="2"/>
          </rPr>
          <t>Con base en las evidencias encontradas , indicar si el control se encuentra o no documentado.</t>
        </r>
      </text>
    </comment>
    <comment ref="BI6" authorId="2" shapeId="0" xr:uid="{00000000-0006-0000-0100-00002C000000}">
      <text>
        <r>
          <rPr>
            <sz val="12"/>
            <color indexed="81"/>
            <rFont val="Tahoma"/>
            <family val="2"/>
          </rPr>
          <t>Con base en las evidencias encontradas , indicar si el control se está o no aplicando.</t>
        </r>
      </text>
    </comment>
    <comment ref="BJ6" authorId="2" shapeId="0" xr:uid="{00000000-0006-0000-0100-00002D000000}">
      <text>
        <r>
          <rPr>
            <sz val="12"/>
            <color indexed="81"/>
            <rFont val="Tahoma"/>
            <family val="2"/>
          </rPr>
          <t>Con base en las evidencias encontradas, indicar si el control es o no efectivo</t>
        </r>
      </text>
    </comment>
    <comment ref="BK6" authorId="2" shapeId="0" xr:uid="{00000000-0006-0000-0100-00002E000000}">
      <text>
        <r>
          <rPr>
            <sz val="12"/>
            <color indexed="81"/>
            <rFont val="Tahoma"/>
            <family val="2"/>
          </rPr>
          <t xml:space="preserve">Escribir de acuerdo al seguimiento realizado, por qué la acción de manejo del riesgo fue o no, eficaz, eficiente y efectiva, teniendo en cuenta  que la </t>
        </r>
        <r>
          <rPr>
            <b/>
            <sz val="12"/>
            <color indexed="81"/>
            <rFont val="Tahoma"/>
            <family val="2"/>
          </rPr>
          <t>eficacia</t>
        </r>
        <r>
          <rPr>
            <sz val="12"/>
            <color indexed="81"/>
            <rFont val="Tahoma"/>
            <family val="2"/>
          </rPr>
          <t xml:space="preserve"> es una medición de resultado, donde se verifica en qué grado se realizaron las acciones planificadas y  se alcanzaron los resultados esperados, y que la </t>
        </r>
        <r>
          <rPr>
            <b/>
            <sz val="12"/>
            <color indexed="81"/>
            <rFont val="Tahoma"/>
            <family val="2"/>
          </rPr>
          <t>eficiencia</t>
        </r>
        <r>
          <rPr>
            <sz val="12"/>
            <color indexed="81"/>
            <rFont val="Tahoma"/>
            <family val="2"/>
          </rPr>
          <t xml:space="preserve"> se relaciona con la optimización de recursos y el cumplimiento de tiempos es uno de ellos; en lo que tiene que ver con </t>
        </r>
        <r>
          <rPr>
            <b/>
            <sz val="12"/>
            <color indexed="81"/>
            <rFont val="Tahoma"/>
            <family val="2"/>
          </rPr>
          <t xml:space="preserve">efectividad </t>
        </r>
        <r>
          <rPr>
            <sz val="12"/>
            <color indexed="81"/>
            <rFont val="Tahoma"/>
            <family val="2"/>
          </rPr>
          <t xml:space="preserve">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  
En caso de no existir acciones asociadas a fortalecer controles de algún riesgo y verificar que el riesgo se encuentra en la </t>
        </r>
        <r>
          <rPr>
            <b/>
            <sz val="12"/>
            <color indexed="81"/>
            <rFont val="Tahoma"/>
            <family val="2"/>
          </rPr>
          <t>ZONA BAJA</t>
        </r>
        <r>
          <rPr>
            <sz val="12"/>
            <color indexed="81"/>
            <rFont val="Tahoma"/>
            <family val="2"/>
          </rPr>
          <t xml:space="preserve">, escribir en la celda.
</t>
        </r>
        <r>
          <rPr>
            <b/>
            <sz val="12"/>
            <color indexed="81"/>
            <rFont val="Tahoma"/>
            <family val="2"/>
          </rPr>
          <t>El riesgo no presenta acciones complementarias asociadas teniendo en cuenta la aplicación de la política de operación.
"Si el riesgo se ubica en la Zona de Riesgo Baja, significa que su probabilidad es rara, improbable o posible  y su impacto es insignificante menor o moderado, lo cual permite a la entidad asumirlo.  Es decir, el riesgo se encuentra en un nivel que puede aceptarlo sin necesidad de tomar otras medidas de control diferentes a las que se poseen"</t>
        </r>
      </text>
    </comment>
    <comment ref="BL6" authorId="2" shapeId="0" xr:uid="{00000000-0006-0000-0100-00002F000000}">
      <text>
        <r>
          <rPr>
            <sz val="12"/>
            <color indexed="81"/>
            <rFont val="Tahoma"/>
            <family val="2"/>
          </rPr>
          <t xml:space="preserve">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J7" authorId="2" shapeId="0" xr:uid="{00000000-0006-0000-0100-000030000000}">
      <text>
        <r>
          <rPr>
            <sz val="12"/>
            <color indexed="81"/>
            <rFont val="Tahoma"/>
            <family val="2"/>
          </rPr>
          <t xml:space="preserve">La </t>
        </r>
        <r>
          <rPr>
            <b/>
            <sz val="12"/>
            <color indexed="81"/>
            <rFont val="Tahoma"/>
            <family val="2"/>
          </rPr>
          <t>Probabilidad</t>
        </r>
        <r>
          <rPr>
            <sz val="12"/>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y externos, que pueden propiciar el riesgo, aunque este no se haya materializado. 
Consulte el hipervínculo dispuesto en la parte superior de esta celda </t>
        </r>
        <r>
          <rPr>
            <u/>
            <sz val="12"/>
            <color indexed="81"/>
            <rFont val="Tahoma"/>
            <family val="2"/>
          </rPr>
          <t>CALIFICACIÓN DEL RIESGO</t>
        </r>
        <r>
          <rPr>
            <sz val="12"/>
            <color indexed="81"/>
            <rFont val="Tahoma"/>
            <family val="2"/>
          </rPr>
          <t>, para conocer los criterios establecidos en relación con la probabilidad y luego seleccione una opción de la lista desplegable.</t>
        </r>
      </text>
    </comment>
    <comment ref="K7" authorId="2" shapeId="0" xr:uid="{00000000-0006-0000-0100-000031000000}">
      <text>
        <r>
          <rPr>
            <sz val="14"/>
            <color indexed="81"/>
            <rFont val="Tahoma"/>
            <family val="2"/>
          </rPr>
          <t xml:space="preserve">
</t>
        </r>
        <r>
          <rPr>
            <b/>
            <sz val="14"/>
            <color indexed="81"/>
            <rFont val="Tahoma"/>
            <family val="2"/>
          </rPr>
          <t xml:space="preserve">Impacto: </t>
        </r>
        <r>
          <rPr>
            <sz val="14"/>
            <color indexed="81"/>
            <rFont val="Tahoma"/>
            <family val="2"/>
          </rPr>
          <t xml:space="preserve">Son las consecuencias o efectos que puede ocasionar la materialización del riesgo, al proceso y por ende a la entidad.
Consulte el hipervínculo dispuesto en la parte superior de esta celda </t>
        </r>
        <r>
          <rPr>
            <u/>
            <sz val="14"/>
            <color indexed="81"/>
            <rFont val="Tahoma"/>
            <family val="2"/>
          </rPr>
          <t>CALIFICACIÓN DEL RIESGO</t>
        </r>
        <r>
          <rPr>
            <sz val="14"/>
            <color indexed="81"/>
            <rFont val="Tahoma"/>
            <family val="2"/>
          </rPr>
          <t>, para conocer los criterios establecidos en relación con el impacto y luego seleccione una opción de la lista desplegable.</t>
        </r>
      </text>
    </comment>
    <comment ref="O7" authorId="1" shapeId="0" xr:uid="{00000000-0006-0000-0100-000032000000}">
      <text>
        <r>
          <rPr>
            <sz val="12"/>
            <color indexed="81"/>
            <rFont val="Tahoma"/>
            <family val="2"/>
          </rPr>
          <t xml:space="preserve">
Representa la zona en la que se encuentra el riesgo, a la que se enfrenta inicialmente  un proceso  o la  entidad, en </t>
        </r>
        <r>
          <rPr>
            <u/>
            <sz val="12"/>
            <color indexed="81"/>
            <rFont val="Tahoma"/>
            <family val="2"/>
          </rPr>
          <t xml:space="preserve">ausencia de controles.
</t>
        </r>
        <r>
          <rPr>
            <sz val="12"/>
            <color indexed="81"/>
            <rFont val="Tahoma"/>
            <family val="2"/>
          </rPr>
          <t>El resultado en esta casilla se da de forma automática.</t>
        </r>
      </text>
    </comment>
    <comment ref="P7" authorId="0" shapeId="0" xr:uid="{00000000-0006-0000-0100-000033000000}">
      <text>
        <r>
          <rPr>
            <sz val="12"/>
            <color indexed="81"/>
            <rFont val="Tahoma"/>
            <family val="2"/>
          </rPr>
          <t xml:space="preserve">Las opciones de manejo del riesgo, representan las posibilidades que se tienen para administrar el riesgo, a través de </t>
        </r>
        <r>
          <rPr>
            <b/>
            <sz val="12"/>
            <color indexed="81"/>
            <rFont val="Tahoma"/>
            <family val="2"/>
          </rPr>
          <t xml:space="preserve">controles, </t>
        </r>
        <r>
          <rPr>
            <sz val="12"/>
            <color indexed="81"/>
            <rFont val="Tahoma"/>
            <family val="2"/>
          </rPr>
          <t>luego de determinar la probabilidad e impacto inicial.</t>
        </r>
      </text>
    </comment>
    <comment ref="R7" authorId="0" shapeId="0" xr:uid="{00000000-0006-0000-0100-000034000000}">
      <text>
        <r>
          <rPr>
            <sz val="11"/>
            <color indexed="81"/>
            <rFont val="Tahoma"/>
            <family val="2"/>
          </rPr>
          <t xml:space="preserve">En este aparte se debe </t>
        </r>
        <r>
          <rPr>
            <b/>
            <sz val="11"/>
            <color indexed="81"/>
            <rFont val="Tahoma"/>
            <family val="2"/>
          </rPr>
          <t xml:space="preserve">DESCRIBIR </t>
        </r>
        <r>
          <rPr>
            <sz val="11"/>
            <color indexed="81"/>
            <rFont val="Tahoma"/>
            <family val="2"/>
          </rPr>
          <t xml:space="preserve">la </t>
        </r>
        <r>
          <rPr>
            <u/>
            <sz val="11"/>
            <color indexed="81"/>
            <rFont val="Tahoma"/>
            <family val="2"/>
          </rPr>
          <t>documentación</t>
        </r>
        <r>
          <rPr>
            <sz val="11"/>
            <color indexed="81"/>
            <rFont val="Tahoma"/>
            <family val="2"/>
          </rPr>
          <t xml:space="preserve"> del control de forma integral, es decir, </t>
        </r>
        <r>
          <rPr>
            <b/>
            <sz val="11"/>
            <color indexed="81"/>
            <rFont val="Tahoma"/>
            <family val="2"/>
          </rPr>
          <t>expresando en concreto cuál es la acción que se realiza,</t>
        </r>
        <r>
          <rPr>
            <sz val="11"/>
            <color indexed="81"/>
            <rFont val="Tahoma"/>
            <family val="2"/>
          </rPr>
          <t xml:space="preserve"> teniendo en cuenta los siguientes tres (3) requisitos: Decir </t>
        </r>
        <r>
          <rPr>
            <b/>
            <sz val="11"/>
            <color indexed="81"/>
            <rFont val="Tahoma"/>
            <family val="2"/>
          </rPr>
          <t>cómo se demuestra que el control existe</t>
        </r>
        <r>
          <rPr>
            <sz val="11"/>
            <color indexed="81"/>
            <rFont val="Tahoma"/>
            <family val="2"/>
          </rPr>
          <t xml:space="preserve"> </t>
        </r>
        <r>
          <rPr>
            <i/>
            <sz val="11"/>
            <color indexed="81"/>
            <rFont val="Tahoma"/>
            <family val="2"/>
          </rPr>
          <t xml:space="preserve">(En un Procedimiento , Protocolo, Guía,  Plan, Directiva, Resolución, Memorando,   instructivo, Manual, Política, Cronograma, Aplicación, Video, etc.....),  </t>
        </r>
        <r>
          <rPr>
            <sz val="11"/>
            <color indexed="81"/>
            <rFont val="Tahoma"/>
            <family val="2"/>
          </rPr>
          <t>decir</t>
        </r>
        <r>
          <rPr>
            <i/>
            <sz val="11"/>
            <color indexed="81"/>
            <rFont val="Tahoma"/>
            <family val="2"/>
          </rPr>
          <t xml:space="preserve"> </t>
        </r>
        <r>
          <rPr>
            <sz val="11"/>
            <color indexed="81"/>
            <rFont val="Tahoma"/>
            <family val="2"/>
          </rPr>
          <t xml:space="preserve"> </t>
        </r>
        <r>
          <rPr>
            <b/>
            <sz val="11"/>
            <color indexed="81"/>
            <rFont val="Tahoma"/>
            <family val="2"/>
          </rPr>
          <t xml:space="preserve">quién es el encargado de aplicar el control  </t>
        </r>
        <r>
          <rPr>
            <sz val="11"/>
            <color indexed="81"/>
            <rFont val="Tahoma"/>
            <family val="2"/>
          </rPr>
          <t xml:space="preserve">y decir </t>
        </r>
        <r>
          <rPr>
            <b/>
            <sz val="11"/>
            <color indexed="81"/>
            <rFont val="Tahoma"/>
            <family val="2"/>
          </rPr>
          <t xml:space="preserve">cada cuanto se aplica el control. 
Nota 1: </t>
        </r>
        <r>
          <rPr>
            <sz val="11"/>
            <color indexed="81"/>
            <rFont val="Tahoma"/>
            <family val="2"/>
          </rPr>
          <t xml:space="preserve"> E</t>
        </r>
        <r>
          <rPr>
            <u/>
            <sz val="11"/>
            <color indexed="81"/>
            <rFont val="Tahoma"/>
            <family val="2"/>
          </rPr>
          <t>l control puede estar en medio físico o magnético.</t>
        </r>
        <r>
          <rPr>
            <sz val="11"/>
            <color indexed="81"/>
            <rFont val="Tahoma"/>
            <family val="2"/>
          </rPr>
          <t xml:space="preserve">
</t>
        </r>
        <r>
          <rPr>
            <b/>
            <sz val="11"/>
            <color indexed="81"/>
            <rFont val="Tahoma"/>
            <family val="2"/>
          </rPr>
          <t>Nota 2</t>
        </r>
        <r>
          <rPr>
            <sz val="11"/>
            <color indexed="81"/>
            <rFont val="Tahoma"/>
            <family val="2"/>
          </rPr>
          <t xml:space="preserve">: En caso de que al control  le falte por lo menos alguno de los tres (3) requisitos </t>
        </r>
        <r>
          <rPr>
            <i/>
            <sz val="11"/>
            <color indexed="81"/>
            <rFont val="Tahoma"/>
            <family val="2"/>
          </rPr>
          <t>(cómo se demuestra el control, quién lo aplica, cada cuanto lo aplica</t>
        </r>
        <r>
          <rPr>
            <sz val="11"/>
            <color indexed="81"/>
            <rFont val="Tahoma"/>
            <family val="2"/>
          </rPr>
          <t xml:space="preserve">), significa que el control </t>
        </r>
        <r>
          <rPr>
            <b/>
            <sz val="11"/>
            <color indexed="81"/>
            <rFont val="Tahoma"/>
            <family val="2"/>
          </rPr>
          <t>NO</t>
        </r>
        <r>
          <rPr>
            <sz val="11"/>
            <color indexed="81"/>
            <rFont val="Tahoma"/>
            <family val="2"/>
          </rPr>
          <t xml:space="preserve"> está documentado, por lo tanto se debe colocar en esta casilla la expresión</t>
        </r>
        <r>
          <rPr>
            <b/>
            <sz val="11"/>
            <color indexed="81"/>
            <rFont val="Tahoma"/>
            <family val="2"/>
          </rPr>
          <t xml:space="preserve"> "EL CONTROL NO ESTÁ DOCUMENTADO", </t>
        </r>
        <r>
          <rPr>
            <sz val="11"/>
            <color indexed="81"/>
            <rFont val="Tahoma"/>
            <family val="2"/>
          </rPr>
          <t xml:space="preserve">ya que puede pasar que sí se esté aplicando la acción, y hasta sea efectivo, pero no esté escrito en ninguna parte.
</t>
        </r>
        <r>
          <rPr>
            <b/>
            <sz val="11"/>
            <color indexed="81"/>
            <rFont val="Tahoma"/>
            <family val="2"/>
          </rPr>
          <t>Nota 3</t>
        </r>
        <r>
          <rPr>
            <sz val="11"/>
            <color indexed="81"/>
            <rFont val="Tahoma"/>
            <family val="2"/>
          </rPr>
          <t>: No se aceptan descripciones como    (SI , NO,  X)</t>
        </r>
      </text>
    </comment>
    <comment ref="U7" authorId="0" shapeId="0" xr:uid="{00000000-0006-0000-0100-000035000000}">
      <text>
        <r>
          <rPr>
            <sz val="11"/>
            <color indexed="81"/>
            <rFont val="Tahoma"/>
            <family val="2"/>
          </rPr>
          <t xml:space="preserve">En caso de que al control  le falte por lo menos alguno de los tres (3) requisitos </t>
        </r>
        <r>
          <rPr>
            <b/>
            <i/>
            <sz val="11"/>
            <color indexed="81"/>
            <rFont val="Tahoma"/>
            <family val="2"/>
          </rPr>
          <t>(cómo se demuestra el control, quién lo aplica, cada cuanto lo aplica)</t>
        </r>
        <r>
          <rPr>
            <sz val="11"/>
            <color indexed="81"/>
            <rFont val="Tahoma"/>
            <family val="2"/>
          </rPr>
          <t xml:space="preserve">, significa que el control </t>
        </r>
        <r>
          <rPr>
            <b/>
            <sz val="11"/>
            <color indexed="81"/>
            <rFont val="Tahoma"/>
            <family val="2"/>
          </rPr>
          <t>NO</t>
        </r>
        <r>
          <rPr>
            <sz val="11"/>
            <color indexed="81"/>
            <rFont val="Tahoma"/>
            <family val="2"/>
          </rPr>
          <t xml:space="preserve"> está documentado, esto indica que se debe escoger la opción </t>
        </r>
        <r>
          <rPr>
            <b/>
            <sz val="11"/>
            <color indexed="81"/>
            <rFont val="Tahoma"/>
            <family val="2"/>
          </rPr>
          <t>"NO"</t>
        </r>
        <r>
          <rPr>
            <sz val="11"/>
            <color indexed="81"/>
            <rFont val="Tahoma"/>
            <family val="2"/>
          </rPr>
          <t xml:space="preserve">, la cual automáticamente le asigna el valor  </t>
        </r>
        <r>
          <rPr>
            <b/>
            <sz val="11"/>
            <color indexed="81"/>
            <rFont val="Tahoma"/>
            <family val="2"/>
          </rPr>
          <t xml:space="preserve">0%
</t>
        </r>
        <r>
          <rPr>
            <sz val="11"/>
            <color indexed="81"/>
            <rFont val="Tahoma"/>
            <family val="2"/>
          </rPr>
          <t>Caso contrario, cuando el control cumpla con los tres requisitos ya mencionados, se debe escoger la opción</t>
        </r>
        <r>
          <rPr>
            <b/>
            <sz val="11"/>
            <color indexed="81"/>
            <rFont val="Tahoma"/>
            <family val="2"/>
          </rPr>
          <t xml:space="preserve"> "SI" </t>
        </r>
        <r>
          <rPr>
            <sz val="11"/>
            <color indexed="81"/>
            <rFont val="Tahoma"/>
            <family val="2"/>
          </rPr>
          <t>la cual automáticamente le asigna el valor</t>
        </r>
        <r>
          <rPr>
            <b/>
            <sz val="11"/>
            <color indexed="81"/>
            <rFont val="Tahoma"/>
            <family val="2"/>
          </rPr>
          <t xml:space="preserve"> 25%
Nota 1: </t>
        </r>
        <r>
          <rPr>
            <sz val="11"/>
            <color indexed="81"/>
            <rFont val="Tahoma"/>
            <family val="2"/>
          </rPr>
          <t xml:space="preserve">Los valores </t>
        </r>
        <r>
          <rPr>
            <b/>
            <sz val="11"/>
            <color indexed="81"/>
            <rFont val="Tahoma"/>
            <family val="2"/>
          </rPr>
          <t xml:space="preserve">0% </t>
        </r>
        <r>
          <rPr>
            <sz val="11"/>
            <color indexed="81"/>
            <rFont val="Tahoma"/>
            <family val="2"/>
          </rPr>
          <t>y</t>
        </r>
        <r>
          <rPr>
            <b/>
            <sz val="11"/>
            <color indexed="81"/>
            <rFont val="Tahoma"/>
            <family val="2"/>
          </rPr>
          <t xml:space="preserve"> 25% </t>
        </r>
        <r>
          <rPr>
            <sz val="11"/>
            <color indexed="81"/>
            <rFont val="Tahoma"/>
            <family val="2"/>
          </rPr>
          <t xml:space="preserve">asignados a la documentación del Control ,son valores estándar para la evaluación del Control, tomados de la Guía para la Administración del riesgo, emitida por la Veeduría Distrital en el año 2012. 
</t>
        </r>
        <r>
          <rPr>
            <b/>
            <sz val="11"/>
            <color indexed="81"/>
            <rFont val="Tahoma"/>
            <family val="2"/>
          </rPr>
          <t>Nota 2:</t>
        </r>
        <r>
          <rPr>
            <sz val="11"/>
            <color indexed="81"/>
            <rFont val="Tahoma"/>
            <family val="2"/>
          </rPr>
          <t xml:space="preserve"> El </t>
        </r>
        <r>
          <rPr>
            <b/>
            <sz val="11"/>
            <color indexed="81"/>
            <rFont val="Tahoma"/>
            <family val="2"/>
          </rPr>
          <t>25%</t>
        </r>
        <r>
          <rPr>
            <sz val="11"/>
            <color indexed="81"/>
            <rFont val="Tahoma"/>
            <family val="2"/>
          </rPr>
          <t xml:space="preserve"> asignado a la </t>
        </r>
        <r>
          <rPr>
            <u/>
            <sz val="11"/>
            <color indexed="81"/>
            <rFont val="Tahoma"/>
            <family val="2"/>
          </rPr>
          <t>documentación del Control</t>
        </r>
        <r>
          <rPr>
            <sz val="11"/>
            <color indexed="81"/>
            <rFont val="Tahoma"/>
            <family val="2"/>
          </rPr>
          <t xml:space="preserve">, se complementa con el </t>
        </r>
        <r>
          <rPr>
            <b/>
            <sz val="11"/>
            <color indexed="81"/>
            <rFont val="Tahoma"/>
            <family val="2"/>
          </rPr>
          <t>25%</t>
        </r>
        <r>
          <rPr>
            <sz val="11"/>
            <color indexed="81"/>
            <rFont val="Tahoma"/>
            <family val="2"/>
          </rPr>
          <t xml:space="preserve"> asignado a la </t>
        </r>
        <r>
          <rPr>
            <u/>
            <sz val="11"/>
            <color indexed="81"/>
            <rFont val="Tahoma"/>
            <family val="2"/>
          </rPr>
          <t xml:space="preserve">aplicación del Control </t>
        </r>
        <r>
          <rPr>
            <sz val="11"/>
            <color indexed="81"/>
            <rFont val="Tahoma"/>
            <family val="2"/>
          </rPr>
          <t xml:space="preserve"> y con el </t>
        </r>
        <r>
          <rPr>
            <b/>
            <sz val="11"/>
            <color indexed="81"/>
            <rFont val="Tahoma"/>
            <family val="2"/>
          </rPr>
          <t xml:space="preserve">50% </t>
        </r>
        <r>
          <rPr>
            <sz val="11"/>
            <color indexed="81"/>
            <rFont val="Tahoma"/>
            <family val="2"/>
          </rPr>
          <t xml:space="preserve">asignado a la </t>
        </r>
        <r>
          <rPr>
            <u/>
            <sz val="11"/>
            <color indexed="81"/>
            <rFont val="Tahoma"/>
            <family val="2"/>
          </rPr>
          <t xml:space="preserve">efectividad del control </t>
        </r>
        <r>
          <rPr>
            <b/>
            <sz val="11"/>
            <color indexed="81"/>
            <rFont val="Tahoma"/>
            <family val="2"/>
          </rPr>
          <t>,</t>
        </r>
        <r>
          <rPr>
            <sz val="11"/>
            <color indexed="81"/>
            <rFont val="Tahoma"/>
            <family val="2"/>
          </rPr>
          <t xml:space="preserve">para completar así el </t>
        </r>
        <r>
          <rPr>
            <b/>
            <sz val="11"/>
            <color indexed="81"/>
            <rFont val="Tahoma"/>
            <family val="2"/>
          </rPr>
          <t xml:space="preserve">100% </t>
        </r>
        <r>
          <rPr>
            <sz val="11"/>
            <color indexed="81"/>
            <rFont val="Tahoma"/>
            <family val="2"/>
          </rPr>
          <t xml:space="preserve">de la evaluación total del control. </t>
        </r>
      </text>
    </comment>
    <comment ref="V7" authorId="0" shapeId="0" xr:uid="{00000000-0006-0000-0100-000036000000}">
      <text>
        <r>
          <rPr>
            <sz val="11"/>
            <color indexed="81"/>
            <rFont val="Tahoma"/>
            <family val="2"/>
          </rPr>
          <t>Control Documentado (</t>
        </r>
        <r>
          <rPr>
            <b/>
            <sz val="11"/>
            <color indexed="81"/>
            <rFont val="Tahoma"/>
            <family val="2"/>
          </rPr>
          <t>25%)</t>
        </r>
        <r>
          <rPr>
            <sz val="11"/>
            <color indexed="81"/>
            <rFont val="Tahoma"/>
            <family val="2"/>
          </rPr>
          <t xml:space="preserve">
Control </t>
        </r>
        <r>
          <rPr>
            <u/>
            <sz val="11"/>
            <color indexed="81"/>
            <rFont val="Tahoma"/>
            <family val="2"/>
          </rPr>
          <t>NO</t>
        </r>
        <r>
          <rPr>
            <sz val="11"/>
            <color indexed="81"/>
            <rFont val="Tahoma"/>
            <family val="2"/>
          </rPr>
          <t xml:space="preserve"> Documentado (</t>
        </r>
        <r>
          <rPr>
            <b/>
            <sz val="11"/>
            <color indexed="81"/>
            <rFont val="Tahoma"/>
            <family val="2"/>
          </rPr>
          <t>0%)</t>
        </r>
      </text>
    </comment>
    <comment ref="W7" authorId="0" shapeId="0" xr:uid="{00000000-0006-0000-0100-000037000000}">
      <text>
        <r>
          <rPr>
            <sz val="11"/>
            <color indexed="81"/>
            <rFont val="Tahoma"/>
            <family val="2"/>
          </rPr>
          <t xml:space="preserve">Describa qué </t>
        </r>
        <r>
          <rPr>
            <b/>
            <sz val="11"/>
            <color indexed="81"/>
            <rFont val="Tahoma"/>
            <family val="2"/>
          </rPr>
          <t>REGISTROS</t>
        </r>
        <r>
          <rPr>
            <sz val="11"/>
            <color indexed="81"/>
            <rFont val="Tahoma"/>
            <family val="2"/>
          </rPr>
          <t xml:space="preserve"> (evidencias) se producen como resultado de la aplicación, operación, ejecución, puesta en marcha, implementación; de los controles documentados.
</t>
        </r>
        <r>
          <rPr>
            <b/>
            <sz val="11"/>
            <color indexed="81"/>
            <rFont val="Tahoma"/>
            <family val="2"/>
          </rPr>
          <t xml:space="preserve">Nota 1: </t>
        </r>
        <r>
          <rPr>
            <sz val="11"/>
            <color indexed="81"/>
            <rFont val="Tahoma"/>
            <family val="2"/>
          </rPr>
          <t xml:space="preserve">Es importante indicar aquí, los formatos en los cuales se producen los registros, así como la ubicación física o magnética de los mismos, con el propósito de facilitar su disponibilidad al interior del proceso ó entidad. 
</t>
        </r>
        <r>
          <rPr>
            <b/>
            <sz val="11"/>
            <color indexed="81"/>
            <rFont val="Tahoma"/>
            <family val="2"/>
          </rPr>
          <t>Nota 2:</t>
        </r>
        <r>
          <rPr>
            <sz val="11"/>
            <color indexed="81"/>
            <rFont val="Tahoma"/>
            <family val="2"/>
          </rPr>
          <t xml:space="preserve"> En caso de no contar con registros se debe colocar en esta casilla la expresión: </t>
        </r>
        <r>
          <rPr>
            <b/>
            <sz val="11"/>
            <color indexed="81"/>
            <rFont val="Tahoma"/>
            <family val="2"/>
          </rPr>
          <t>"NO SE CUENTA CON REGISTROS"</t>
        </r>
        <r>
          <rPr>
            <sz val="11"/>
            <color indexed="81"/>
            <rFont val="Tahoma"/>
            <family val="2"/>
          </rPr>
          <t xml:space="preserve">
</t>
        </r>
        <r>
          <rPr>
            <b/>
            <sz val="11"/>
            <color indexed="81"/>
            <rFont val="Tahoma"/>
            <family val="2"/>
          </rPr>
          <t>Nota 3:</t>
        </r>
        <r>
          <rPr>
            <sz val="11"/>
            <color indexed="81"/>
            <rFont val="Tahoma"/>
            <family val="2"/>
          </rPr>
          <t xml:space="preserve"> No se aceptan descripciones como    (SI , NO,  X)</t>
        </r>
      </text>
    </comment>
    <comment ref="X7" authorId="0" shapeId="0" xr:uid="{00000000-0006-0000-0100-000038000000}">
      <text>
        <r>
          <rPr>
            <sz val="12"/>
            <color indexed="81"/>
            <rFont val="Tahoma"/>
            <family val="2"/>
          </rPr>
          <t xml:space="preserve">En caso de contar con </t>
        </r>
        <r>
          <rPr>
            <b/>
            <sz val="12"/>
            <color indexed="81"/>
            <rFont val="Tahoma"/>
            <family val="2"/>
          </rPr>
          <t xml:space="preserve">registros </t>
        </r>
        <r>
          <rPr>
            <sz val="12"/>
            <color indexed="81"/>
            <rFont val="Tahoma"/>
            <family val="2"/>
          </rPr>
          <t xml:space="preserve">( </t>
        </r>
        <r>
          <rPr>
            <i/>
            <sz val="12"/>
            <color indexed="81"/>
            <rFont val="Tahoma"/>
            <family val="2"/>
          </rPr>
          <t>los requeridos y completos</t>
        </r>
        <r>
          <rPr>
            <sz val="12"/>
            <color indexed="81"/>
            <rFont val="Tahoma"/>
            <family val="2"/>
          </rPr>
          <t>)</t>
        </r>
        <r>
          <rPr>
            <b/>
            <sz val="12"/>
            <color indexed="81"/>
            <rFont val="Tahoma"/>
            <family val="2"/>
          </rPr>
          <t xml:space="preserve"> </t>
        </r>
        <r>
          <rPr>
            <sz val="12"/>
            <color indexed="81"/>
            <rFont val="Tahoma"/>
            <family val="2"/>
          </rPr>
          <t xml:space="preserve">como evidencia de la aplicación o ejecución del control, significa que el mismo se está aplicando, esto indica que se debe escoger la opción </t>
        </r>
        <r>
          <rPr>
            <b/>
            <sz val="12"/>
            <color indexed="81"/>
            <rFont val="Tahoma"/>
            <family val="2"/>
          </rPr>
          <t>"SI"</t>
        </r>
        <r>
          <rPr>
            <sz val="12"/>
            <color indexed="81"/>
            <rFont val="Tahoma"/>
            <family val="2"/>
          </rPr>
          <t xml:space="preserve">, la cual automáticamente le asigna el valor  </t>
        </r>
        <r>
          <rPr>
            <b/>
            <sz val="12"/>
            <color indexed="81"/>
            <rFont val="Tahoma"/>
            <family val="2"/>
          </rPr>
          <t xml:space="preserve">25%
</t>
        </r>
        <r>
          <rPr>
            <sz val="12"/>
            <color indexed="81"/>
            <rFont val="Tahoma"/>
            <family val="2"/>
          </rPr>
          <t xml:space="preserve">Caso contrario, cuando </t>
        </r>
        <r>
          <rPr>
            <b/>
            <sz val="12"/>
            <color indexed="81"/>
            <rFont val="Tahoma"/>
            <family val="2"/>
          </rPr>
          <t xml:space="preserve">no existen registros o no son los requeridos o están incompletos, </t>
        </r>
        <r>
          <rPr>
            <sz val="12"/>
            <color indexed="81"/>
            <rFont val="Tahoma"/>
            <family val="2"/>
          </rPr>
          <t>significa que el control no se está aplicando, lo que indica que se debe escoger la opción</t>
        </r>
        <r>
          <rPr>
            <b/>
            <sz val="12"/>
            <color indexed="81"/>
            <rFont val="Tahoma"/>
            <family val="2"/>
          </rPr>
          <t xml:space="preserve"> "NO" </t>
        </r>
        <r>
          <rPr>
            <sz val="12"/>
            <color indexed="81"/>
            <rFont val="Tahoma"/>
            <family val="2"/>
          </rPr>
          <t>la cual automáticamente le asigna el valor</t>
        </r>
        <r>
          <rPr>
            <b/>
            <sz val="12"/>
            <color indexed="81"/>
            <rFont val="Tahoma"/>
            <family val="2"/>
          </rPr>
          <t xml:space="preserve"> 0%
</t>
        </r>
        <r>
          <rPr>
            <b/>
            <i/>
            <sz val="12"/>
            <color indexed="81"/>
            <rFont val="Tahoma"/>
            <family val="2"/>
          </rPr>
          <t xml:space="preserve">
</t>
        </r>
        <r>
          <rPr>
            <b/>
            <sz val="12"/>
            <color indexed="81"/>
            <rFont val="Tahoma"/>
            <family val="2"/>
          </rPr>
          <t>Nota 1:</t>
        </r>
        <r>
          <rPr>
            <sz val="12"/>
            <color indexed="81"/>
            <rFont val="Tahoma"/>
            <family val="2"/>
          </rPr>
          <t xml:space="preserve"> Los valores 0% y 25% asignados a la aplicación del Control.
</t>
        </r>
        <r>
          <rPr>
            <b/>
            <sz val="12"/>
            <color indexed="81"/>
            <rFont val="Tahoma"/>
            <family val="2"/>
          </rPr>
          <t>Nota 2:</t>
        </r>
        <r>
          <rPr>
            <sz val="12"/>
            <color indexed="81"/>
            <rFont val="Tahoma"/>
            <family val="2"/>
          </rPr>
          <t xml:space="preserve"> El 25% asignado a la documentación del Control, se complementa con el 25% asignado a la aplicación del Control, con el 40% asignado a la efectividad del control, con el 10% de la clase del control, para completar así el 100% de la evaluación total del control. .</t>
        </r>
      </text>
    </comment>
    <comment ref="Y7" authorId="0" shapeId="0" xr:uid="{00000000-0006-0000-0100-000039000000}">
      <text>
        <r>
          <rPr>
            <sz val="14"/>
            <color indexed="81"/>
            <rFont val="Tahoma"/>
            <family val="2"/>
          </rPr>
          <t>Existen registros (evidencias) de control aplicado (</t>
        </r>
        <r>
          <rPr>
            <b/>
            <sz val="14"/>
            <color indexed="81"/>
            <rFont val="Tahoma"/>
            <family val="2"/>
          </rPr>
          <t>25%)</t>
        </r>
        <r>
          <rPr>
            <sz val="14"/>
            <color indexed="81"/>
            <rFont val="Tahoma"/>
            <family val="2"/>
          </rPr>
          <t xml:space="preserve">
No existen registros (evidencias) del control aplicado (</t>
        </r>
        <r>
          <rPr>
            <b/>
            <sz val="14"/>
            <color indexed="81"/>
            <rFont val="Tahoma"/>
            <family val="2"/>
          </rPr>
          <t>0%)</t>
        </r>
      </text>
    </comment>
    <comment ref="Z7" authorId="0" shapeId="0" xr:uid="{00000000-0006-0000-0100-00003A000000}">
      <text>
        <r>
          <rPr>
            <b/>
            <sz val="12"/>
            <color indexed="81"/>
            <rFont val="Tahoma"/>
            <family val="2"/>
          </rPr>
          <t xml:space="preserve">Nota: </t>
        </r>
        <r>
          <rPr>
            <sz val="12"/>
            <color indexed="81"/>
            <rFont val="Tahoma"/>
            <family val="2"/>
          </rPr>
          <t xml:space="preserve">En caso de que el control, una vez realizada su evaluación al interior del proceso, no resulte ser efectivo, describir por que razón se llegó a esta decisión.
No se aceptan descripciones como    (SI , NO, X) </t>
        </r>
      </text>
    </comment>
    <comment ref="AA7" authorId="0" shapeId="0" xr:uid="{00000000-0006-0000-0100-00003B000000}">
      <text>
        <r>
          <rPr>
            <sz val="12"/>
            <color indexed="81"/>
            <rFont val="Tahoma"/>
            <family val="2"/>
          </rPr>
          <t xml:space="preserve">En caso de determinar que los controles que se tienen actualmente documentados y aplicados, si están sirviendo para contrarrestar la probabilidad de materialización del riesgo ó el impacto de su materialización, se debe escoger la opción </t>
        </r>
        <r>
          <rPr>
            <b/>
            <sz val="12"/>
            <color indexed="81"/>
            <rFont val="Tahoma"/>
            <family val="2"/>
          </rPr>
          <t>"SI"</t>
        </r>
        <r>
          <rPr>
            <sz val="12"/>
            <color indexed="81"/>
            <rFont val="Tahoma"/>
            <family val="2"/>
          </rPr>
          <t>, la cual automáticamente le asigna el valor  4</t>
        </r>
        <r>
          <rPr>
            <b/>
            <sz val="12"/>
            <color indexed="81"/>
            <rFont val="Tahoma"/>
            <family val="2"/>
          </rPr>
          <t xml:space="preserve">0%, </t>
        </r>
        <r>
          <rPr>
            <sz val="12"/>
            <color indexed="81"/>
            <rFont val="Tahoma"/>
            <family val="2"/>
          </rPr>
          <t>en el caso contrario se debe escoger la opción</t>
        </r>
        <r>
          <rPr>
            <b/>
            <sz val="12"/>
            <color indexed="81"/>
            <rFont val="Tahoma"/>
            <family val="2"/>
          </rPr>
          <t xml:space="preserve"> "NO" </t>
        </r>
        <r>
          <rPr>
            <sz val="12"/>
            <color indexed="81"/>
            <rFont val="Tahoma"/>
            <family val="2"/>
          </rPr>
          <t>la cual automáticamente le asigna el valor</t>
        </r>
        <r>
          <rPr>
            <b/>
            <sz val="12"/>
            <color indexed="81"/>
            <rFont val="Tahoma"/>
            <family val="2"/>
          </rPr>
          <t xml:space="preserve"> 0%
</t>
        </r>
        <r>
          <rPr>
            <b/>
            <i/>
            <sz val="12"/>
            <color indexed="81"/>
            <rFont val="Tahoma"/>
            <family val="2"/>
          </rPr>
          <t xml:space="preserve">
</t>
        </r>
        <r>
          <rPr>
            <b/>
            <sz val="12"/>
            <color indexed="81"/>
            <rFont val="Tahoma"/>
            <family val="2"/>
          </rPr>
          <t xml:space="preserve">Nota 1: </t>
        </r>
        <r>
          <rPr>
            <sz val="12"/>
            <color indexed="81"/>
            <rFont val="Tahoma"/>
            <family val="2"/>
          </rPr>
          <t xml:space="preserve">Los valores </t>
        </r>
        <r>
          <rPr>
            <b/>
            <sz val="12"/>
            <color indexed="81"/>
            <rFont val="Tahoma"/>
            <family val="2"/>
          </rPr>
          <t xml:space="preserve">0% </t>
        </r>
        <r>
          <rPr>
            <sz val="12"/>
            <color indexed="81"/>
            <rFont val="Tahoma"/>
            <family val="2"/>
          </rPr>
          <t>y</t>
        </r>
        <r>
          <rPr>
            <b/>
            <sz val="12"/>
            <color indexed="81"/>
            <rFont val="Tahoma"/>
            <family val="2"/>
          </rPr>
          <t xml:space="preserve"> 40% </t>
        </r>
        <r>
          <rPr>
            <sz val="12"/>
            <color indexed="81"/>
            <rFont val="Tahoma"/>
            <family val="2"/>
          </rPr>
          <t xml:space="preserve">asignados a la  efectividad del Control.
</t>
        </r>
        <r>
          <rPr>
            <b/>
            <sz val="12"/>
            <color indexed="81"/>
            <rFont val="Tahoma"/>
            <family val="2"/>
          </rPr>
          <t>Nota 2:</t>
        </r>
        <r>
          <rPr>
            <sz val="12"/>
            <color indexed="81"/>
            <rFont val="Tahoma"/>
            <family val="2"/>
          </rPr>
          <t xml:space="preserve">  El 25% asignado a la documentación del Control, se complementa con el 25% asignado a la aplicación del Control, con el 40% asignado a la efectividad del control, con el 10% de la clase del control, para completar así el 100% de la evaluación total del control. .</t>
        </r>
      </text>
    </comment>
    <comment ref="AB7" authorId="0" shapeId="0" xr:uid="{00000000-0006-0000-0100-00003C000000}">
      <text>
        <r>
          <rPr>
            <sz val="14"/>
            <color indexed="81"/>
            <rFont val="Tahoma"/>
            <family val="2"/>
          </rPr>
          <t>Control efectivo (4</t>
        </r>
        <r>
          <rPr>
            <b/>
            <sz val="14"/>
            <color indexed="81"/>
            <rFont val="Tahoma"/>
            <family val="2"/>
          </rPr>
          <t>0%)</t>
        </r>
        <r>
          <rPr>
            <sz val="14"/>
            <color indexed="81"/>
            <rFont val="Tahoma"/>
            <family val="2"/>
          </rPr>
          <t xml:space="preserve">
Control </t>
        </r>
        <r>
          <rPr>
            <u/>
            <sz val="14"/>
            <color indexed="81"/>
            <rFont val="Tahoma"/>
            <family val="2"/>
          </rPr>
          <t>NO</t>
        </r>
        <r>
          <rPr>
            <sz val="14"/>
            <color indexed="81"/>
            <rFont val="Tahoma"/>
            <family val="2"/>
          </rPr>
          <t xml:space="preserve"> efectivo (</t>
        </r>
        <r>
          <rPr>
            <b/>
            <sz val="14"/>
            <color indexed="81"/>
            <rFont val="Tahoma"/>
            <family val="2"/>
          </rPr>
          <t>0%)</t>
        </r>
      </text>
    </comment>
    <comment ref="AG7" authorId="2" shapeId="0" xr:uid="{00000000-0006-0000-0100-00003D000000}">
      <text>
        <r>
          <rPr>
            <sz val="14"/>
            <color indexed="81"/>
            <rFont val="Tahoma"/>
            <family val="2"/>
          </rPr>
          <t xml:space="preserve">Representa la </t>
        </r>
        <r>
          <rPr>
            <b/>
            <sz val="14"/>
            <color indexed="81"/>
            <rFont val="Tahoma"/>
            <family val="2"/>
          </rPr>
          <t>probabilidad residual,</t>
        </r>
        <r>
          <rPr>
            <sz val="14"/>
            <color indexed="81"/>
            <rFont val="Tahoma"/>
            <family val="2"/>
          </rPr>
          <t xml:space="preserve"> de materialización del riesgo, una vez aplicados </t>
        </r>
        <r>
          <rPr>
            <b/>
            <sz val="14"/>
            <color indexed="81"/>
            <rFont val="Tahoma"/>
            <family val="2"/>
          </rPr>
          <t>los controles preventivos</t>
        </r>
        <r>
          <rPr>
            <sz val="14"/>
            <color indexed="81"/>
            <rFont val="Tahoma"/>
            <family val="2"/>
          </rPr>
          <t xml:space="preserve"> al </t>
        </r>
        <r>
          <rPr>
            <b/>
            <sz val="14"/>
            <color indexed="81"/>
            <rFont val="Tahoma"/>
            <family val="2"/>
          </rPr>
          <t>riesgo inherente.
TENER EN CUENTA EL RESULTADO DE LA VALORACIÓN DE LOS CONTROLES DEL ÍTEM  8.10</t>
        </r>
      </text>
    </comment>
    <comment ref="AH7" authorId="2" shapeId="0" xr:uid="{00000000-0006-0000-0100-00003E000000}">
      <text>
        <r>
          <rPr>
            <sz val="14"/>
            <color indexed="81"/>
            <rFont val="Tahoma"/>
            <family val="2"/>
          </rPr>
          <t>Representa el</t>
        </r>
        <r>
          <rPr>
            <b/>
            <sz val="14"/>
            <color indexed="81"/>
            <rFont val="Tahoma"/>
            <family val="2"/>
          </rPr>
          <t xml:space="preserve"> impacto residual, </t>
        </r>
        <r>
          <rPr>
            <sz val="14"/>
            <color indexed="81"/>
            <rFont val="Tahoma"/>
            <family val="2"/>
          </rPr>
          <t xml:space="preserve">de consecuencias o efectos producidas por la materialización del riesgo, una vez aplicados los </t>
        </r>
        <r>
          <rPr>
            <b/>
            <sz val="14"/>
            <color indexed="81"/>
            <rFont val="Tahoma"/>
            <family val="2"/>
          </rPr>
          <t>controles de protección</t>
        </r>
        <r>
          <rPr>
            <sz val="14"/>
            <color indexed="81"/>
            <rFont val="Tahoma"/>
            <family val="2"/>
          </rPr>
          <t xml:space="preserve"> al </t>
        </r>
        <r>
          <rPr>
            <b/>
            <sz val="14"/>
            <color indexed="81"/>
            <rFont val="Tahoma"/>
            <family val="2"/>
          </rPr>
          <t>riesgo inherente. 
TENER EN CUENTA EL RESULTADO DE LA VALORACIÓN DE LOS CONTROLES DEL ÍTEM  8.10</t>
        </r>
      </text>
    </comment>
    <comment ref="AL7" authorId="1" shapeId="0" xr:uid="{00000000-0006-0000-0100-00003F000000}">
      <text>
        <r>
          <rPr>
            <sz val="12"/>
            <color indexed="81"/>
            <rFont val="Tahoma"/>
            <family val="2"/>
          </rPr>
          <t>Representa la nueva zona de riesgo , después de aplicar los controles.</t>
        </r>
      </text>
    </comment>
    <comment ref="AM7" authorId="1" shapeId="0" xr:uid="{00000000-0006-0000-0100-000040000000}">
      <text>
        <r>
          <rPr>
            <sz val="12"/>
            <color indexed="81"/>
            <rFont val="Tahoma"/>
            <family val="2"/>
          </rPr>
          <t xml:space="preserve">Esta nueva opción de manejo del riesgo, representa las posibilidades que se tienen para administrar el riesgo residual, a través de </t>
        </r>
        <r>
          <rPr>
            <b/>
            <sz val="12"/>
            <color indexed="81"/>
            <rFont val="Tahoma"/>
            <family val="2"/>
          </rPr>
          <t xml:space="preserve">acciones de manejo del riesgo.
</t>
        </r>
        <r>
          <rPr>
            <sz val="12"/>
            <color indexed="81"/>
            <rFont val="Tahoma"/>
            <family val="2"/>
          </rPr>
          <t xml:space="preserve">Estas </t>
        </r>
        <r>
          <rPr>
            <b/>
            <sz val="12"/>
            <color indexed="81"/>
            <rFont val="Tahoma"/>
            <family val="2"/>
          </rPr>
          <t xml:space="preserve">acciones de manejo del riesgo </t>
        </r>
        <r>
          <rPr>
            <sz val="12"/>
            <color indexed="81"/>
            <rFont val="Tahoma"/>
            <family val="2"/>
          </rPr>
          <t>son las que se deben describir en la siguiente sección (ACCIONES DE MANEJO DEL RIESGO RESIDUAL).</t>
        </r>
      </text>
    </comment>
  </commentList>
</comments>
</file>

<file path=xl/sharedStrings.xml><?xml version="1.0" encoding="utf-8"?>
<sst xmlns="http://schemas.openxmlformats.org/spreadsheetml/2006/main" count="3469" uniqueCount="1275">
  <si>
    <t>CONTEXTO ESTRATÉGICO</t>
  </si>
  <si>
    <t>EXTERNOS</t>
  </si>
  <si>
    <t>INTERNOS</t>
  </si>
  <si>
    <t>CLASIFICACIÓN DEL RIESGO</t>
  </si>
  <si>
    <t>OPERATIVO</t>
  </si>
  <si>
    <t>FINANCIERO</t>
  </si>
  <si>
    <t>CUMPLIMIENTO</t>
  </si>
  <si>
    <t>TECNOLOGÍA</t>
  </si>
  <si>
    <t>PROBABILIDAD</t>
  </si>
  <si>
    <t>IMPACTO</t>
  </si>
  <si>
    <t>TOTAL NIVEL EXPOSICIÓN</t>
  </si>
  <si>
    <t>ZONA DE RIESGO</t>
  </si>
  <si>
    <t>Puede ocurrir …</t>
  </si>
  <si>
    <t>CALIFICACIÓN DEL RIESGO</t>
  </si>
  <si>
    <t>CONCEPTO</t>
  </si>
  <si>
    <t>MODERADO</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</si>
  <si>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</si>
  <si>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</si>
  <si>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</si>
  <si>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</si>
  <si>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</si>
  <si>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</si>
  <si>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</si>
  <si>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</si>
  <si>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</si>
  <si>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</si>
  <si>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</si>
  <si>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</si>
  <si>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</si>
  <si>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</si>
  <si>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</si>
  <si>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SI</t>
  </si>
  <si>
    <t>ZONA DE RIESGO BAJA</t>
  </si>
  <si>
    <t>ZONA DE RIESGO MODERADA</t>
  </si>
  <si>
    <t>ZONA DE RIESGO ALTA</t>
  </si>
  <si>
    <t>ZONA DE RIESGO EXTREMA</t>
  </si>
  <si>
    <t>N/A</t>
  </si>
  <si>
    <t>NIVEL</t>
  </si>
  <si>
    <t>DESCRIPTOR</t>
  </si>
  <si>
    <t>DESCRIPCIÓN</t>
  </si>
  <si>
    <t>FRECUENCIA</t>
  </si>
  <si>
    <t>RARO</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</si>
  <si>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</si>
  <si>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</si>
  <si>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</si>
  <si>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</si>
  <si>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</si>
  <si>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</si>
  <si>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</si>
  <si>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</si>
  <si>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</si>
  <si>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</si>
  <si>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</si>
  <si>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</si>
  <si>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</si>
  <si>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</si>
  <si>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EVITAR EL RIESGO</t>
  </si>
  <si>
    <t>REDUCIR EL RIESGO</t>
  </si>
  <si>
    <t>COMPARTIR O TRANSFERIR EL RIESGO</t>
  </si>
  <si>
    <t>IMAGEN</t>
  </si>
  <si>
    <t>INFRAESTRUCTURA</t>
  </si>
  <si>
    <t>SIN INICIAR</t>
  </si>
  <si>
    <t>NO</t>
  </si>
  <si>
    <t>EN PROCESO</t>
  </si>
  <si>
    <t>POLÍTICOS</t>
  </si>
  <si>
    <t>CUMPLIDA</t>
  </si>
  <si>
    <t>INCUMPLIDA</t>
  </si>
  <si>
    <t>TECNOLÓGICOS</t>
  </si>
  <si>
    <t>PREVENTIVO</t>
  </si>
  <si>
    <t>ESTRATÉGICOS</t>
  </si>
  <si>
    <t>LEGALES</t>
  </si>
  <si>
    <t xml:space="preserve">MEDIOAMBIENTALES </t>
  </si>
  <si>
    <t>SOCIO-CULTURALES</t>
  </si>
  <si>
    <t>RECURSOS HUMANOS</t>
  </si>
  <si>
    <t>SISTEMAS DE INFORMACIÓN</t>
  </si>
  <si>
    <t>ADMINISTRACIÓN</t>
  </si>
  <si>
    <t>ESTRUCTURA ORGANIZACIONAL</t>
  </si>
  <si>
    <t>CULTURA ORGANIZACIONAL</t>
  </si>
  <si>
    <t>PROCESOS Y PROCEDIMIENTOS</t>
  </si>
  <si>
    <t>Lo que podría llevar a ...  Afectar... 
o generar …</t>
  </si>
  <si>
    <t>RELACIONES CONTRACTUALES</t>
  </si>
  <si>
    <t>DESCRIPCIÓN  (FACTIBILIDAD)</t>
  </si>
  <si>
    <t>MODERADA</t>
  </si>
  <si>
    <t>ALTA</t>
  </si>
  <si>
    <t>EXTREMA</t>
  </si>
  <si>
    <t>OPCIONES DE MANEJO DEL RIESGO</t>
  </si>
  <si>
    <t>ASUMIR EL RIESGO</t>
  </si>
  <si>
    <t>* Asumir el riesgo
* Reducir el riesgo</t>
  </si>
  <si>
    <t>* Reducir el riesgo
* Evitar el riesgo
* Compartir o transferir el riesgo</t>
  </si>
  <si>
    <t>RELACIONES CON OTRAS ENTIDADES</t>
  </si>
  <si>
    <t xml:space="preserve">REQUERIMIENTOS DE LA CIUDADANÍA </t>
  </si>
  <si>
    <t>Debido a …</t>
  </si>
  <si>
    <t>DE CORRUPCIÓN</t>
  </si>
  <si>
    <t>PROCESOS ESTRATEGICOS</t>
  </si>
  <si>
    <t>PROCESOS MISIONALES</t>
  </si>
  <si>
    <t>PROCESOS DE APOYO</t>
  </si>
  <si>
    <t>PROCESOS DE EVALUACIÓN Y CONTROL</t>
  </si>
  <si>
    <t>OBJETIVOS DE PROCESO</t>
  </si>
  <si>
    <t>CÓDIGO</t>
  </si>
  <si>
    <t>VERSIÓN</t>
  </si>
  <si>
    <t>No</t>
  </si>
  <si>
    <t>CAMPO</t>
  </si>
  <si>
    <t>INFORMACIÓN QUE DEBE CONTENER</t>
  </si>
  <si>
    <t>Proceso</t>
  </si>
  <si>
    <t>Objetivo del proceso</t>
  </si>
  <si>
    <t>Consecutivo</t>
  </si>
  <si>
    <t>Externos</t>
  </si>
  <si>
    <t>Seleccione de la lista desplegable el factor o factores externos, que estén relacionados con las causas y con la generación del riesgo que se va a identificar.</t>
  </si>
  <si>
    <t>Internos</t>
  </si>
  <si>
    <t>Seleccione de la lista desplegable el factor o factores internos, que estén relacionados con las causas y con la generación del riesgo que se va a identificar.</t>
  </si>
  <si>
    <t>Clasificación del Riesgo</t>
  </si>
  <si>
    <t>Identificación del Riesgo</t>
  </si>
  <si>
    <t xml:space="preserve">La identificación del riesgo 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</si>
  <si>
    <t>Causas</t>
  </si>
  <si>
    <t>Riesgo</t>
  </si>
  <si>
    <t>Impacto</t>
  </si>
  <si>
    <t>Calificación del Riesgo</t>
  </si>
  <si>
    <t>Probabilidad</t>
  </si>
  <si>
    <t>Evaluación del Riesgo</t>
  </si>
  <si>
    <t>Zona de Riesgo</t>
  </si>
  <si>
    <t>Valoración del Riesgo</t>
  </si>
  <si>
    <t>Si o No</t>
  </si>
  <si>
    <t>Puntaje %</t>
  </si>
  <si>
    <t>Riesgo residual</t>
  </si>
  <si>
    <t xml:space="preserve">El  riesgo residual, representa el  riesgo que PERMANECE, después de aplicar los controles preventivos y/o de protección, al riesgo inherente. </t>
  </si>
  <si>
    <t>Opciones de manejo de riesgo</t>
  </si>
  <si>
    <t>Acciones de manejo del Riesgo Residual</t>
  </si>
  <si>
    <t>Acciones</t>
  </si>
  <si>
    <t>Fecha de Inicio</t>
  </si>
  <si>
    <t>Fecha de Terminación</t>
  </si>
  <si>
    <t>Responsable</t>
  </si>
  <si>
    <t>Plan de Contingencia</t>
  </si>
  <si>
    <t>Correcciones</t>
  </si>
  <si>
    <t>Representa las acciones proyectadas inmediatas "apaga incendios" que se realizan, una vez se materializa u ocurre el riesgo. 
Estas acciones se deben proyectar y  describir para tenerlas listas y ejecutarlas en el momento que se materialice el riesgo. 
Una vez se materialice el riesgo se deben incluir en el plan de mejoramiento del respectivo proceso.</t>
  </si>
  <si>
    <t>Acciones Correctivas</t>
  </si>
  <si>
    <t>Es la persona o personas con sus respectivos cargos,  que se encargarán de liderar la formulación de las acciones correctivas, una vez se materialice el riesgo.</t>
  </si>
  <si>
    <t>Seguimiento de autocontrol por parte del responsable del proceso</t>
  </si>
  <si>
    <t xml:space="preserve">Representa el seguimiento que realiza el responsable del proceso,  junto con sus equipos de trabajo, con el propósito de autoevaluar la aplicación de los controles y de sus acciones complementarias.   
</t>
  </si>
  <si>
    <t>Seguimiento a las acciones de manejo</t>
  </si>
  <si>
    <t>Estado actual de las acciones de manejo</t>
  </si>
  <si>
    <t>Seleccione una de las opciones de la lista despegable  SI / NO</t>
  </si>
  <si>
    <t>Descripción de la materialización del riesgo</t>
  </si>
  <si>
    <t xml:space="preserve">En caso de materialización del riesgo, describa por qué se presentó esta eventualidad, de lo contrario escriba N/A
</t>
  </si>
  <si>
    <t>Activación del plan de contingencia</t>
  </si>
  <si>
    <t xml:space="preserve">Describa como se activó el plan de contingencia proyectado con las correcciones y acciones correctivas, una vez se materializó el riesgo.
En caso de que el riesgo no se haya materializado, escriba N/A </t>
  </si>
  <si>
    <t>Seguimiento a los controles existentes</t>
  </si>
  <si>
    <t>Descripción del seguimiento realizado a los controles</t>
  </si>
  <si>
    <t>De acuerdo al seguimiento realizado escribir por qué los controles  están documentados, se aplican y son efectivos.</t>
  </si>
  <si>
    <t>Esta documentado</t>
  </si>
  <si>
    <t>Con base en las evidencias encontradas , indicar si el control se encuentra o no documentado.  SI/NO</t>
  </si>
  <si>
    <t>Se aplica</t>
  </si>
  <si>
    <t>Con base en las evidencias encontradas , indicar si el control se está o no aplicando. SI/NO</t>
  </si>
  <si>
    <t>Es efectivo</t>
  </si>
  <si>
    <t>Con base en las evidencias encontradas , indicar si el control es o no efectivo.  SI/NO</t>
  </si>
  <si>
    <t>Seguimiento a las acciones del manejo del riesgo</t>
  </si>
  <si>
    <t>Descripción del seguimiento realizado a las acciones de manejo del riesgo</t>
  </si>
  <si>
    <t>Estado actual de las acciones de manejo de riesgo</t>
  </si>
  <si>
    <t>En caso de materialización del riesgo, describa por qué se presentó esta eventualidad, de lo contrario escriba N/A</t>
  </si>
  <si>
    <t>Fecha de seguimiento</t>
  </si>
  <si>
    <t>Auditor</t>
  </si>
  <si>
    <t>1. CONSECUTIVO</t>
  </si>
  <si>
    <t>7.1</t>
  </si>
  <si>
    <t>7.2</t>
  </si>
  <si>
    <t>8.1</t>
  </si>
  <si>
    <t>8.2</t>
  </si>
  <si>
    <t>9.1</t>
  </si>
  <si>
    <t>9.2</t>
  </si>
  <si>
    <t>10.1</t>
  </si>
  <si>
    <t>10.2</t>
  </si>
  <si>
    <t>11.1</t>
  </si>
  <si>
    <t>11.2</t>
  </si>
  <si>
    <t>11.3</t>
  </si>
  <si>
    <t>11.4</t>
  </si>
  <si>
    <t>12.2</t>
  </si>
  <si>
    <t>12.3</t>
  </si>
  <si>
    <t>12.4</t>
  </si>
  <si>
    <t>13.2</t>
  </si>
  <si>
    <t>13.3</t>
  </si>
  <si>
    <t>13.4</t>
  </si>
  <si>
    <t>13. 1</t>
  </si>
  <si>
    <t xml:space="preserve">Seguimiento a controles existentes </t>
  </si>
  <si>
    <r>
      <t xml:space="preserve">Si el hecho llegara a presentarse, tendría consecuencias o efectos </t>
    </r>
    <r>
      <rPr>
        <b/>
        <sz val="11"/>
        <color theme="1"/>
        <rFont val="Arial"/>
        <family val="2"/>
      </rPr>
      <t>MÍNIMOS</t>
    </r>
    <r>
      <rPr>
        <sz val="11"/>
        <color theme="1"/>
        <rFont val="Arial"/>
        <family val="2"/>
      </rPr>
      <t xml:space="preserve"> sobre el proceso y/o la entidad.</t>
    </r>
  </si>
  <si>
    <r>
      <t xml:space="preserve">Si el hecho llegara a presentarse, tendría </t>
    </r>
    <r>
      <rPr>
        <b/>
        <sz val="11"/>
        <color theme="1"/>
        <rFont val="Arial"/>
        <family val="2"/>
      </rPr>
      <t>BAJAS</t>
    </r>
    <r>
      <rPr>
        <sz val="11"/>
        <color theme="1"/>
        <rFont val="Arial"/>
        <family val="2"/>
      </rPr>
      <t xml:space="preserve"> consecuencias o efectos sobre el proceso y/o la entidad.</t>
    </r>
  </si>
  <si>
    <r>
      <t xml:space="preserve">Si el hecho llegara a presentarse, tendría </t>
    </r>
    <r>
      <rPr>
        <b/>
        <sz val="11"/>
        <color theme="1"/>
        <rFont val="Arial"/>
        <family val="2"/>
      </rPr>
      <t>MEDIANAS</t>
    </r>
    <r>
      <rPr>
        <sz val="11"/>
        <color theme="1"/>
        <rFont val="Arial"/>
        <family val="2"/>
      </rPr>
      <t xml:space="preserve"> consecuencias o efectos sobre el proceso y/o la entidad.</t>
    </r>
  </si>
  <si>
    <r>
      <t xml:space="preserve">Si el hecho llegara a presentarse, tendría </t>
    </r>
    <r>
      <rPr>
        <b/>
        <sz val="11"/>
        <color theme="1"/>
        <rFont val="Arial"/>
        <family val="2"/>
      </rPr>
      <t xml:space="preserve">ALTAS </t>
    </r>
    <r>
      <rPr>
        <sz val="11"/>
        <color theme="1"/>
        <rFont val="Arial"/>
        <family val="2"/>
      </rPr>
      <t>consecuencias o efectos sobre el proceso y/o la entidad.</t>
    </r>
  </si>
  <si>
    <r>
      <t xml:space="preserve">Si el hecho llegara a presentarse, tendría </t>
    </r>
    <r>
      <rPr>
        <b/>
        <sz val="11"/>
        <color theme="1"/>
        <rFont val="Arial"/>
        <family val="2"/>
      </rPr>
      <t>DESASTROSAS</t>
    </r>
    <r>
      <rPr>
        <sz val="11"/>
        <color theme="1"/>
        <rFont val="Arial"/>
        <family val="2"/>
      </rPr>
      <t xml:space="preserve"> consecuencias o efectos sobre el proceso y/o la entidad.</t>
    </r>
  </si>
  <si>
    <r>
      <t>Implica que se</t>
    </r>
    <r>
      <rPr>
        <b/>
        <sz val="11"/>
        <rFont val="Arial"/>
        <family val="2"/>
      </rPr>
      <t xml:space="preserve"> ACEPTAN </t>
    </r>
    <r>
      <rPr>
        <sz val="11"/>
        <rFont val="Arial"/>
        <family val="2"/>
      </rPr>
      <t>las consecuencias o efectos de la materialización del riesgo;</t>
    </r>
    <r>
      <rPr>
        <b/>
        <sz val="11"/>
        <rFont val="Arial"/>
        <family val="2"/>
      </rPr>
      <t xml:space="preserve"> </t>
    </r>
    <r>
      <rPr>
        <sz val="11"/>
        <rFont val="Arial"/>
        <family val="2"/>
      </rPr>
      <t xml:space="preserve">en este caso no es necesario tomar medidas para seguir disminuyendo la probabilidad e impacto del riesgo. </t>
    </r>
  </si>
  <si>
    <r>
      <t xml:space="preserve">Implica tomar medidas encaminadas a </t>
    </r>
    <r>
      <rPr>
        <b/>
        <sz val="11"/>
        <rFont val="Arial"/>
        <family val="2"/>
      </rPr>
      <t xml:space="preserve">DISMINUIR </t>
    </r>
    <r>
      <rPr>
        <sz val="11"/>
        <rFont val="Arial"/>
        <family val="2"/>
      </rPr>
      <t>tanto la</t>
    </r>
    <r>
      <rPr>
        <b/>
        <sz val="11"/>
        <rFont val="Arial"/>
        <family val="2"/>
      </rPr>
      <t xml:space="preserve"> </t>
    </r>
    <r>
      <rPr>
        <b/>
        <u/>
        <sz val="11"/>
        <rFont val="Arial"/>
        <family val="2"/>
      </rPr>
      <t>PROBABILIDAD</t>
    </r>
    <r>
      <rPr>
        <b/>
        <sz val="11"/>
        <rFont val="Arial"/>
        <family val="2"/>
      </rPr>
      <t xml:space="preserve"> </t>
    </r>
    <r>
      <rPr>
        <b/>
        <u/>
        <sz val="11"/>
        <rFont val="Arial"/>
        <family val="2"/>
      </rPr>
      <t xml:space="preserve">(medidas de prevención), </t>
    </r>
    <r>
      <rPr>
        <u/>
        <sz val="11"/>
        <rFont val="Arial"/>
        <family val="2"/>
      </rPr>
      <t xml:space="preserve">como </t>
    </r>
    <r>
      <rPr>
        <b/>
        <u/>
        <sz val="11"/>
        <rFont val="Arial"/>
        <family val="2"/>
      </rPr>
      <t>el IMPACTO (medidas de protección)</t>
    </r>
    <r>
      <rPr>
        <sz val="11"/>
        <rFont val="Arial"/>
        <family val="2"/>
      </rPr>
      <t>.  La reducción del riesgo es probablemente el método más sencillo y económico para superar las debilidades antes de aplicar medidas más costosas y difíciles.  Por ejemplo: a través de la</t>
    </r>
    <r>
      <rPr>
        <b/>
        <sz val="11"/>
        <rFont val="Arial"/>
        <family val="2"/>
      </rPr>
      <t xml:space="preserve"> </t>
    </r>
    <r>
      <rPr>
        <b/>
        <u/>
        <sz val="11"/>
        <rFont val="Arial"/>
        <family val="2"/>
      </rPr>
      <t>mejora u optimización de los procedimientos, la implementación de acertados controles y acciones de manejo complementarias.</t>
    </r>
  </si>
  <si>
    <r>
      <t xml:space="preserve">Implica tomar medidas encaminadas a </t>
    </r>
    <r>
      <rPr>
        <b/>
        <sz val="11"/>
        <rFont val="Arial"/>
        <family val="2"/>
      </rPr>
      <t xml:space="preserve">PREVENIR </t>
    </r>
    <r>
      <rPr>
        <sz val="11"/>
        <rFont val="Arial"/>
        <family val="2"/>
      </rPr>
      <t xml:space="preserve">que el riesgo se materialice, </t>
    </r>
    <r>
      <rPr>
        <b/>
        <sz val="11"/>
        <rFont val="Arial"/>
        <family val="2"/>
      </rPr>
      <t>evitar la materialización del riesgo es la primera alternativa</t>
    </r>
    <r>
      <rPr>
        <sz val="11"/>
        <rFont val="Arial"/>
        <family val="2"/>
      </rPr>
      <t xml:space="preserve"> </t>
    </r>
    <r>
      <rPr>
        <b/>
        <sz val="11"/>
        <rFont val="Arial"/>
        <family val="2"/>
      </rPr>
      <t>a considerar</t>
    </r>
    <r>
      <rPr>
        <sz val="11"/>
        <rFont val="Arial"/>
        <family val="2"/>
      </rPr>
      <t>, y esto se logra cuando al interior del proceso se generan C</t>
    </r>
    <r>
      <rPr>
        <u/>
        <sz val="11"/>
        <rFont val="Arial"/>
        <family val="2"/>
      </rPr>
      <t>AMBIOS SUSTANCIALES</t>
    </r>
    <r>
      <rPr>
        <sz val="11"/>
        <rFont val="Arial"/>
        <family val="2"/>
      </rPr>
      <t xml:space="preserve">, tales como: mejoramiento a raiz de </t>
    </r>
    <r>
      <rPr>
        <u/>
        <sz val="11"/>
        <rFont val="Arial"/>
        <family val="2"/>
      </rPr>
      <t>ajustes drásticos, rediseños o eliminaciones</t>
    </r>
    <r>
      <rPr>
        <sz val="11"/>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</si>
  <si>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rFont val="Arial"/>
        <family val="2"/>
      </rPr>
      <t xml:space="preserve">REDUZCAN EL IMPACTO de  la materialización del riesgo, </t>
    </r>
    <r>
      <rPr>
        <sz val="11"/>
        <rFont val="Arial"/>
        <family val="2"/>
      </rPr>
      <t xml:space="preserve"> a través del </t>
    </r>
    <r>
      <rPr>
        <b/>
        <sz val="11"/>
        <rFont val="Arial"/>
        <family val="2"/>
      </rPr>
      <t xml:space="preserve">COMPARTIR O TRASPASO </t>
    </r>
    <r>
      <rPr>
        <sz val="11"/>
        <rFont val="Arial"/>
        <family val="2"/>
      </rPr>
      <t xml:space="preserve">de las pérdidas potenciales a otras organizaciones o entidades, como en el caso de los contratos de seguros </t>
    </r>
    <r>
      <rPr>
        <b/>
        <sz val="11"/>
        <rFont val="Arial"/>
        <family val="2"/>
      </rPr>
      <t>(Pólizas)</t>
    </r>
    <r>
      <rPr>
        <sz val="11"/>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</si>
  <si>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r>
      <t xml:space="preserve">Se asume el riesgo.  
</t>
    </r>
    <r>
      <rPr>
        <b/>
        <sz val="11"/>
        <rFont val="Arial"/>
        <family val="2"/>
      </rPr>
      <t xml:space="preserve">Nota: </t>
    </r>
    <r>
      <rPr>
        <sz val="11"/>
        <rFont val="Arial"/>
        <family val="2"/>
      </rPr>
      <t>Si el riesgo inherente se ubica en la zona baja, se debe revisar si éste riesgo amerita o no, que se incluya en el mapa de riesgos, para su administración.</t>
    </r>
  </si>
  <si>
    <r>
      <t xml:space="preserve">Se asume el riesgo.
Se implementan </t>
    </r>
    <r>
      <rPr>
        <b/>
        <i/>
        <sz val="11"/>
        <rFont val="Arial"/>
        <family val="2"/>
      </rPr>
      <t>controles</t>
    </r>
    <r>
      <rPr>
        <sz val="11"/>
        <rFont val="Arial"/>
        <family val="2"/>
      </rPr>
      <t xml:space="preserve"> </t>
    </r>
    <r>
      <rPr>
        <b/>
        <i/>
        <sz val="11"/>
        <rFont val="Arial"/>
        <family val="2"/>
      </rPr>
      <t>preventivos</t>
    </r>
    <r>
      <rPr>
        <i/>
        <sz val="11"/>
        <rFont val="Arial"/>
        <family val="2"/>
      </rPr>
      <t xml:space="preserve"> y</t>
    </r>
    <r>
      <rPr>
        <b/>
        <i/>
        <sz val="11"/>
        <rFont val="Arial"/>
        <family val="2"/>
      </rPr>
      <t xml:space="preserve"> </t>
    </r>
    <r>
      <rPr>
        <sz val="11"/>
        <rFont val="Arial"/>
        <family val="2"/>
      </rPr>
      <t xml:space="preserve">sus </t>
    </r>
    <r>
      <rPr>
        <b/>
        <i/>
        <sz val="11"/>
        <rFont val="Arial"/>
        <family val="2"/>
      </rPr>
      <t xml:space="preserve">acciones de manejo del riesgo </t>
    </r>
    <r>
      <rPr>
        <sz val="11"/>
        <rFont val="Arial"/>
        <family val="2"/>
      </rPr>
      <t xml:space="preserve">orientadas a </t>
    </r>
    <r>
      <rPr>
        <b/>
        <u/>
        <sz val="11"/>
        <rFont val="Arial"/>
        <family val="2"/>
      </rPr>
      <t>disminuir</t>
    </r>
    <r>
      <rPr>
        <u/>
        <sz val="11"/>
        <rFont val="Arial"/>
        <family val="2"/>
      </rPr>
      <t xml:space="preserve"> </t>
    </r>
    <r>
      <rPr>
        <sz val="11"/>
        <rFont val="Arial"/>
        <family val="2"/>
      </rPr>
      <t xml:space="preserve">la probabilidad de materialización del riesgo </t>
    </r>
    <r>
      <rPr>
        <b/>
        <sz val="11"/>
        <rFont val="Arial"/>
        <family val="2"/>
      </rPr>
      <t xml:space="preserve"> </t>
    </r>
    <r>
      <rPr>
        <sz val="11"/>
        <rFont val="Arial"/>
        <family val="2"/>
      </rPr>
      <t xml:space="preserve">Y/O </t>
    </r>
    <r>
      <rPr>
        <b/>
        <i/>
        <sz val="11"/>
        <rFont val="Arial"/>
        <family val="2"/>
      </rPr>
      <t>controles de</t>
    </r>
    <r>
      <rPr>
        <i/>
        <sz val="11"/>
        <rFont val="Arial"/>
        <family val="2"/>
      </rPr>
      <t xml:space="preserve"> </t>
    </r>
    <r>
      <rPr>
        <b/>
        <i/>
        <sz val="11"/>
        <rFont val="Arial"/>
        <family val="2"/>
      </rPr>
      <t xml:space="preserve">protección </t>
    </r>
    <r>
      <rPr>
        <sz val="11"/>
        <rFont val="Arial"/>
        <family val="2"/>
      </rPr>
      <t xml:space="preserve">y sus </t>
    </r>
    <r>
      <rPr>
        <b/>
        <i/>
        <sz val="11"/>
        <rFont val="Arial"/>
        <family val="2"/>
      </rPr>
      <t xml:space="preserve">acciones de manejo del riesgo </t>
    </r>
    <r>
      <rPr>
        <sz val="11"/>
        <rFont val="Arial"/>
        <family val="2"/>
      </rPr>
      <t xml:space="preserve">, orientadas a </t>
    </r>
    <r>
      <rPr>
        <b/>
        <u/>
        <sz val="11"/>
        <rFont val="Arial"/>
        <family val="2"/>
      </rPr>
      <t>disminuir</t>
    </r>
    <r>
      <rPr>
        <u/>
        <sz val="11"/>
        <rFont val="Arial"/>
        <family val="2"/>
      </rPr>
      <t xml:space="preserve"> </t>
    </r>
    <r>
      <rPr>
        <sz val="11"/>
        <rFont val="Arial"/>
        <family val="2"/>
      </rPr>
      <t>el impacto de la materialización del riesgo. Lo anterior con el propósito de llevar el riesgo a la</t>
    </r>
    <r>
      <rPr>
        <u/>
        <sz val="11"/>
        <rFont val="Arial"/>
        <family val="2"/>
      </rPr>
      <t xml:space="preserve"> zona baja.</t>
    </r>
    <r>
      <rPr>
        <sz val="11"/>
        <rFont val="Arial"/>
        <family val="2"/>
      </rPr>
      <t xml:space="preserve">  </t>
    </r>
  </si>
  <si>
    <r>
      <t xml:space="preserve">Se implementan </t>
    </r>
    <r>
      <rPr>
        <b/>
        <i/>
        <sz val="11"/>
        <rFont val="Arial"/>
        <family val="2"/>
      </rPr>
      <t xml:space="preserve">controles preventivos </t>
    </r>
    <r>
      <rPr>
        <i/>
        <sz val="11"/>
        <rFont val="Arial"/>
        <family val="2"/>
      </rPr>
      <t>y</t>
    </r>
    <r>
      <rPr>
        <b/>
        <i/>
        <sz val="11"/>
        <rFont val="Arial"/>
        <family val="2"/>
      </rPr>
      <t xml:space="preserve"> </t>
    </r>
    <r>
      <rPr>
        <sz val="11"/>
        <rFont val="Arial"/>
        <family val="2"/>
      </rPr>
      <t xml:space="preserve">sus </t>
    </r>
    <r>
      <rPr>
        <b/>
        <i/>
        <sz val="11"/>
        <rFont val="Arial"/>
        <family val="2"/>
      </rPr>
      <t xml:space="preserve">acciones de manejo del riesgo,  </t>
    </r>
    <r>
      <rPr>
        <sz val="11"/>
        <rFont val="Arial"/>
        <family val="2"/>
      </rPr>
      <t>orientadas</t>
    </r>
    <r>
      <rPr>
        <i/>
        <sz val="11"/>
        <rFont val="Arial"/>
        <family val="2"/>
      </rPr>
      <t xml:space="preserve"> a </t>
    </r>
    <r>
      <rPr>
        <b/>
        <u/>
        <sz val="11"/>
        <rFont val="Arial"/>
        <family val="2"/>
      </rPr>
      <t>disminuir</t>
    </r>
    <r>
      <rPr>
        <i/>
        <sz val="11"/>
        <rFont val="Arial"/>
        <family val="2"/>
      </rPr>
      <t xml:space="preserve"> </t>
    </r>
    <r>
      <rPr>
        <sz val="11"/>
        <rFont val="Arial"/>
        <family val="2"/>
      </rPr>
      <t xml:space="preserve">o </t>
    </r>
    <r>
      <rPr>
        <b/>
        <u/>
        <sz val="11"/>
        <rFont val="Arial"/>
        <family val="2"/>
      </rPr>
      <t>evitar</t>
    </r>
    <r>
      <rPr>
        <i/>
        <sz val="11"/>
        <rFont val="Arial"/>
        <family val="2"/>
      </rPr>
      <t xml:space="preserve"> </t>
    </r>
    <r>
      <rPr>
        <sz val="11"/>
        <rFont val="Arial"/>
        <family val="2"/>
      </rPr>
      <t xml:space="preserve">la materialización del riesgo Y/O </t>
    </r>
    <r>
      <rPr>
        <b/>
        <i/>
        <sz val="11"/>
        <rFont val="Arial"/>
        <family val="2"/>
      </rPr>
      <t xml:space="preserve">controles de protección </t>
    </r>
    <r>
      <rPr>
        <sz val="11"/>
        <rFont val="Arial"/>
        <family val="2"/>
      </rPr>
      <t xml:space="preserve">y sus </t>
    </r>
    <r>
      <rPr>
        <b/>
        <i/>
        <sz val="11"/>
        <rFont val="Arial"/>
        <family val="2"/>
      </rPr>
      <t xml:space="preserve">acciones de manejo del riesgo  </t>
    </r>
    <r>
      <rPr>
        <sz val="11"/>
        <rFont val="Arial"/>
        <family val="2"/>
      </rPr>
      <t>orientadas</t>
    </r>
    <r>
      <rPr>
        <b/>
        <i/>
        <sz val="11"/>
        <rFont val="Arial"/>
        <family val="2"/>
      </rPr>
      <t xml:space="preserve"> </t>
    </r>
    <r>
      <rPr>
        <i/>
        <sz val="11"/>
        <rFont val="Arial"/>
        <family val="2"/>
      </rPr>
      <t xml:space="preserve">a </t>
    </r>
    <r>
      <rPr>
        <b/>
        <u/>
        <sz val="11"/>
        <rFont val="Arial"/>
        <family val="2"/>
      </rPr>
      <t xml:space="preserve">disminuir </t>
    </r>
    <r>
      <rPr>
        <b/>
        <sz val="11"/>
        <rFont val="Arial"/>
        <family val="2"/>
      </rPr>
      <t xml:space="preserve"> o </t>
    </r>
    <r>
      <rPr>
        <sz val="11"/>
        <rFont val="Arial"/>
        <family val="2"/>
      </rPr>
      <t xml:space="preserve"> </t>
    </r>
    <r>
      <rPr>
        <b/>
        <u/>
        <sz val="11"/>
        <rFont val="Arial"/>
        <family val="2"/>
      </rPr>
      <t xml:space="preserve">evitar </t>
    </r>
    <r>
      <rPr>
        <sz val="11"/>
        <rFont val="Arial"/>
        <family val="2"/>
      </rPr>
      <t xml:space="preserve">el impacto de la materialización del riesgo.  Lo anterior con el propósito de llevar el riesgo a </t>
    </r>
    <r>
      <rPr>
        <u/>
        <sz val="11"/>
        <rFont val="Arial"/>
        <family val="2"/>
      </rPr>
      <t>zona moderada.</t>
    </r>
    <r>
      <rPr>
        <sz val="11"/>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</si>
  <si>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rFont val="Arial"/>
        <family val="2"/>
      </rPr>
      <t>controles preventivos</t>
    </r>
    <r>
      <rPr>
        <sz val="11"/>
        <rFont val="Arial"/>
        <family val="2"/>
      </rPr>
      <t xml:space="preserve"> y sus</t>
    </r>
    <r>
      <rPr>
        <b/>
        <i/>
        <sz val="11"/>
        <rFont val="Arial"/>
        <family val="2"/>
      </rPr>
      <t xml:space="preserve"> acciones de manejo del riesgo</t>
    </r>
    <r>
      <rPr>
        <sz val="11"/>
        <rFont val="Arial"/>
        <family val="2"/>
      </rPr>
      <t xml:space="preserve">, orientadas a </t>
    </r>
    <r>
      <rPr>
        <b/>
        <u/>
        <sz val="11"/>
        <rFont val="Arial"/>
        <family val="2"/>
      </rPr>
      <t xml:space="preserve">disminuir </t>
    </r>
    <r>
      <rPr>
        <sz val="11"/>
        <rFont val="Arial"/>
        <family val="2"/>
      </rPr>
      <t>o</t>
    </r>
    <r>
      <rPr>
        <b/>
        <u/>
        <sz val="11"/>
        <rFont val="Arial"/>
        <family val="2"/>
      </rPr>
      <t xml:space="preserve"> evitar </t>
    </r>
    <r>
      <rPr>
        <sz val="11"/>
        <rFont val="Arial"/>
        <family val="2"/>
      </rPr>
      <t xml:space="preserve">la materialización del riesgo Y/O </t>
    </r>
    <r>
      <rPr>
        <b/>
        <sz val="11"/>
        <rFont val="Arial"/>
        <family val="2"/>
      </rPr>
      <t>c</t>
    </r>
    <r>
      <rPr>
        <b/>
        <i/>
        <sz val="11"/>
        <rFont val="Arial"/>
        <family val="2"/>
      </rPr>
      <t xml:space="preserve">ontroles de protección </t>
    </r>
    <r>
      <rPr>
        <sz val="11"/>
        <rFont val="Arial"/>
        <family val="2"/>
      </rPr>
      <t xml:space="preserve">y sus </t>
    </r>
    <r>
      <rPr>
        <b/>
        <i/>
        <sz val="11"/>
        <rFont val="Arial"/>
        <family val="2"/>
      </rPr>
      <t xml:space="preserve">acciones de manejo del riesgo </t>
    </r>
    <r>
      <rPr>
        <sz val="11"/>
        <rFont val="Arial"/>
        <family val="2"/>
      </rPr>
      <t xml:space="preserve"> orientadas a </t>
    </r>
    <r>
      <rPr>
        <b/>
        <u/>
        <sz val="11"/>
        <rFont val="Arial"/>
        <family val="2"/>
      </rPr>
      <t xml:space="preserve">disminuir </t>
    </r>
    <r>
      <rPr>
        <u/>
        <sz val="11"/>
        <rFont val="Arial"/>
        <family val="2"/>
      </rPr>
      <t xml:space="preserve">o </t>
    </r>
    <r>
      <rPr>
        <b/>
        <u/>
        <sz val="11"/>
        <rFont val="Arial"/>
        <family val="2"/>
      </rPr>
      <t xml:space="preserve">evitar </t>
    </r>
    <r>
      <rPr>
        <sz val="11"/>
        <rFont val="Arial"/>
        <family val="2"/>
      </rPr>
      <t xml:space="preserve">el impacto de la materialización del riesgo. 
En lo relacionado con </t>
    </r>
    <r>
      <rPr>
        <b/>
        <sz val="11"/>
        <rFont val="Arial"/>
        <family val="2"/>
      </rPr>
      <t>Compartir o transferir el riesgo</t>
    </r>
    <r>
      <rPr>
        <sz val="11"/>
        <rFont val="Arial"/>
        <family val="2"/>
      </rPr>
      <t xml:space="preserve">, teniendo en cuenta que en esta zona de riesgo se pueden producir pérdidas considerables para el proceso y/o la entidad, se hace necesario que se implementen </t>
    </r>
    <r>
      <rPr>
        <b/>
        <sz val="11"/>
        <rFont val="Arial"/>
        <family val="2"/>
      </rPr>
      <t xml:space="preserve">controles de protección </t>
    </r>
    <r>
      <rPr>
        <sz val="11"/>
        <rFont val="Arial"/>
        <family val="2"/>
      </rPr>
      <t xml:space="preserve">y sus </t>
    </r>
    <r>
      <rPr>
        <b/>
        <sz val="11"/>
        <rFont val="Arial"/>
        <family val="2"/>
      </rPr>
      <t xml:space="preserve">acciones de manejo del riesgo, </t>
    </r>
    <r>
      <rPr>
        <sz val="11"/>
        <rFont val="Arial"/>
        <family val="2"/>
      </rPr>
      <t xml:space="preserve">en los cuales se involucren </t>
    </r>
    <r>
      <rPr>
        <b/>
        <sz val="11"/>
        <rFont val="Arial"/>
        <family val="2"/>
      </rPr>
      <t>pólizas, tercerizaciones,</t>
    </r>
    <r>
      <rPr>
        <sz val="11"/>
        <rFont val="Arial"/>
        <family val="2"/>
      </rPr>
      <t xml:space="preserve"> entre otras medidas que protejan el proceso y/o la entidad.    </t>
    </r>
  </si>
  <si>
    <t>TABLA DE PROBABILIDAD</t>
  </si>
  <si>
    <t>Contexto Estratégico</t>
  </si>
  <si>
    <t>Control Documentado (25%)
Control NO Documentado (0%)                                                                                                                                                                                                                                                                                                 
El resultado de esta casilla se da de forma automática</t>
  </si>
  <si>
    <t xml:space="preserve">VERSIÓN </t>
  </si>
  <si>
    <t>FECHA</t>
  </si>
  <si>
    <t xml:space="preserve">MAPA  DE RIESGOS </t>
  </si>
  <si>
    <t>MAPA DE RIESGOS</t>
  </si>
  <si>
    <t>INSTRUCTIVO DE DILIGENCIAMIENTO</t>
  </si>
  <si>
    <t>14.7 AUDITOR</t>
  </si>
  <si>
    <t>Evaluar y realizar seguimiento de forma independiente a la gestión de los procesos de la UPRA, así como impulsar el desarrollo de acciones para la mejora continua del SGI.</t>
  </si>
  <si>
    <t>Opciones de manejo del riesgo</t>
  </si>
  <si>
    <t>Documentación del control
Describa de forma concreta cual es la ACCIÓN que se realiza</t>
  </si>
  <si>
    <t>9.2.2</t>
  </si>
  <si>
    <t>Evaluación del riesgo</t>
  </si>
  <si>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</si>
  <si>
    <t>La evaluación del Riesgo después de aplicar los controles permite conocer el riesgo residual, comparando los resultados de la nueva calificación del riesgo, con los criterios definidos para establecer el grado de exposición de la entidad al mismo.</t>
  </si>
  <si>
    <t>El Riesgo se materializo?</t>
  </si>
  <si>
    <t>Escribir el nombre del auditor de control interno, que realizó el seguimiento.</t>
  </si>
  <si>
    <t>Seleccione una de las opciones de la lista desplegable. SI/NO</t>
  </si>
  <si>
    <t>Es la persona o personas con sus respectivos cargos, que se encargarán de liderar que entre en operación la acción descrita en el plan de contingencia, una vez se materialice el riesgo.</t>
  </si>
  <si>
    <r>
      <t xml:space="preserve">El contexto estratégico es un elemento de control, que se constituye en la base para identificar los factores externos e internos, que pueden generar causas que a su vez propicien riesgos, que afecten el cumplimiento de los objetivos por procesos e institucionales; el análisis del contexto estratégico se realiza a partir del conocimiento del entorno en el que opera el proceso y/o la entidad. </t>
    </r>
    <r>
      <rPr>
        <b/>
        <sz val="14"/>
        <color theme="1"/>
        <rFont val="Arial"/>
        <family val="2"/>
      </rPr>
      <t xml:space="preserve">Los factores externos </t>
    </r>
    <r>
      <rPr>
        <sz val="14"/>
        <color theme="1"/>
        <rFont val="Arial"/>
        <family val="2"/>
      </rPr>
      <t xml:space="preserve">pueden ser de carácter Legal, Financiero, Tecnológico, Político, Medioambiental, Sociocultural.
</t>
    </r>
    <r>
      <rPr>
        <b/>
        <sz val="14"/>
        <color theme="1"/>
        <rFont val="Arial"/>
        <family val="2"/>
      </rPr>
      <t>Los factores  internos</t>
    </r>
    <r>
      <rPr>
        <sz val="14"/>
        <color theme="1"/>
        <rFont val="Arial"/>
        <family val="2"/>
      </rPr>
      <t xml:space="preserve"> están relacionados con Infraestructura, Recursos Humanos, Tecnología, Recursos Financieros, Sistemas de Información, Procesos y procedimientos, Administración, Estructura Organizacional, Cultura Organizacional, Relaciones Contractuales.                                                           </t>
    </r>
  </si>
  <si>
    <r>
      <rPr>
        <b/>
        <sz val="14"/>
        <color theme="1"/>
        <rFont val="Arial"/>
        <family val="2"/>
      </rPr>
      <t xml:space="preserve">CAUSAS </t>
    </r>
    <r>
      <rPr>
        <sz val="14"/>
        <color theme="1"/>
        <rFont val="Arial"/>
        <family val="2"/>
      </rPr>
      <t xml:space="preserve">: Son los medios, las circunstancias y/o agentes que generan o propician riesgos.  Estas causas deben estar relacionadas con lo identificado en el contexto estratégico (a cada causa se le pueden asociar uno o mas factores internos y / o externos).                                                                                                       
Para riesgos de corrupción: identificar un conjunto sistemático de situaciones que por sus características, pueden originar prácticas corruptas.                                               
</t>
    </r>
    <r>
      <rPr>
        <b/>
        <sz val="14"/>
        <color theme="1"/>
        <rFont val="Arial"/>
        <family val="2"/>
      </rPr>
      <t>Nota 1</t>
    </r>
    <r>
      <rPr>
        <sz val="14"/>
        <color theme="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sz val="14"/>
        <color theme="1"/>
        <rFont val="Arial"/>
        <family val="2"/>
      </rPr>
      <t>Nota 2:</t>
    </r>
    <r>
      <rPr>
        <sz val="14"/>
        <color theme="1"/>
        <rFont val="Arial"/>
        <family val="2"/>
      </rPr>
      <t xml:space="preserve"> Para el establecimiento claro y ordenado de  las causas, en este formato se puede combinar celdas.
Es esencial que las causas tengan relación directa con el riesgo identificado                                                                                                                                                                                                                                                                                                                                                                                                            </t>
    </r>
  </si>
  <si>
    <r>
      <t xml:space="preserve">La Calificación del Riesgo se logra a través de la estimación de la probabilidad de su ocurrencia y del impacto que puede generar la materialización del riesgo.                                                     
Consulte el </t>
    </r>
    <r>
      <rPr>
        <b/>
        <u/>
        <sz val="14"/>
        <color theme="1"/>
        <rFont val="Arial"/>
        <family val="2"/>
      </rPr>
      <t>hipervínculo</t>
    </r>
    <r>
      <rPr>
        <u/>
        <sz val="14"/>
        <color theme="1"/>
        <rFont val="Arial"/>
        <family val="2"/>
      </rPr>
      <t xml:space="preserve"> </t>
    </r>
    <r>
      <rPr>
        <sz val="14"/>
        <color theme="1"/>
        <rFont val="Arial"/>
        <family val="2"/>
      </rPr>
      <t>dispuesto en esta casilla, para conocer los criterios establecidos en relación con la probabilidad y luego seleccione una opción de la lista desplegable.</t>
    </r>
  </si>
  <si>
    <r>
      <t xml:space="preserve">La Probabilidad es la medida para estimar la ocurrencia del riesgo y puede ser medida con criterios de Frecuencia, si se ha materializado (por ejemplo: número de veces en un tiempo determinado) o de factibilidad; teniendo en cuenta la presencia de factores internos y externos, que pueden propiciar el riesgo, aunque este no se haya materializado. 
Consulte el </t>
    </r>
    <r>
      <rPr>
        <b/>
        <u/>
        <sz val="14"/>
        <color theme="1"/>
        <rFont val="Arial"/>
        <family val="2"/>
      </rPr>
      <t>hipervínculo</t>
    </r>
    <r>
      <rPr>
        <sz val="14"/>
        <color theme="1"/>
        <rFont val="Arial"/>
        <family val="2"/>
      </rPr>
      <t xml:space="preserve"> dispuesto en la parte superior de esta celda CALIFICACIÓN DEL RIESGO, para conocer los criterios establecidos en relación con la probabilidad y luego seleccione una opción de la lista desplegable.</t>
    </r>
  </si>
  <si>
    <r>
      <t xml:space="preserve">Representa la zona en la que se encuentra el riesgo, a la que se enfrenta inicialmente  un proceso  o la  entidad, en ausencia de controles.
</t>
    </r>
    <r>
      <rPr>
        <i/>
        <sz val="14"/>
        <color theme="1"/>
        <rFont val="Arial"/>
        <family val="2"/>
      </rPr>
      <t>El resultado en esta casilla se da de forma automática.</t>
    </r>
  </si>
  <si>
    <r>
      <t xml:space="preserve">Las opciones de manejo del riesgo, representan las posibilidades que se tienen para administrar el riesgo, a través de controles, luego de determinar la probabilidad e impacto inicial. Consulte el </t>
    </r>
    <r>
      <rPr>
        <b/>
        <u/>
        <sz val="14"/>
        <color theme="1"/>
        <rFont val="Arial"/>
        <family val="2"/>
      </rPr>
      <t>hipervínculo</t>
    </r>
    <r>
      <rPr>
        <sz val="14"/>
        <color theme="1"/>
        <rFont val="Arial"/>
        <family val="2"/>
      </rPr>
      <t xml:space="preserve"> dispuesto en esta casilla para conocer las opciones de manejo de riesgo.  </t>
    </r>
    <r>
      <rPr>
        <i/>
        <sz val="14"/>
        <color theme="1"/>
        <rFont val="Arial"/>
        <family val="2"/>
      </rPr>
      <t>El resultado de esta casilla se da de forma automática.</t>
    </r>
  </si>
  <si>
    <r>
      <t xml:space="preserve">La evaluación del control, en relación con la </t>
    </r>
    <r>
      <rPr>
        <b/>
        <sz val="14"/>
        <color theme="1"/>
        <rFont val="Arial"/>
        <family val="2"/>
      </rPr>
      <t>documentación</t>
    </r>
    <r>
      <rPr>
        <sz val="14"/>
        <color theme="1"/>
        <rFont val="Arial"/>
        <family val="2"/>
      </rPr>
      <t xml:space="preserve"> del mismo, representa la autoevaluación que se hace al interior de cada proceso, de los controles que actualmente se tienen, frente a los tres (3) requisitos que se deben cumplir en este aspecto, los cuales son: 
1. Demostrar que el control existe.
2. Tener asociado al control un responsable de su aplicación.
3. Tener una periodicidad de aplicación del control.</t>
    </r>
  </si>
  <si>
    <r>
      <t xml:space="preserve">La evaluación del control, en relación con la </t>
    </r>
    <r>
      <rPr>
        <b/>
        <sz val="14"/>
        <color theme="1"/>
        <rFont val="Arial"/>
        <family val="2"/>
      </rPr>
      <t xml:space="preserve">aplicación </t>
    </r>
    <r>
      <rPr>
        <sz val="14"/>
        <color theme="1"/>
        <rFont val="Arial"/>
        <family val="2"/>
      </rPr>
      <t>del mismo, representa la autoevaluación que se hace al interior de cada proceso, de los registros (evidencias) generados por los controles que actualmente se tienen.</t>
    </r>
  </si>
  <si>
    <r>
      <t xml:space="preserve">Existen registros (evidencias) de control aplicado (25%)
No existen registros (evidencias) del control aplicado (0%)                                                                                                                                                                                                                                
</t>
    </r>
    <r>
      <rPr>
        <i/>
        <sz val="14"/>
        <color theme="1"/>
        <rFont val="Arial"/>
        <family val="2"/>
      </rPr>
      <t>El resultado de esta casilla se da de forma automática</t>
    </r>
  </si>
  <si>
    <r>
      <t xml:space="preserve">La evaluación del control, en relación con la </t>
    </r>
    <r>
      <rPr>
        <b/>
        <sz val="14"/>
        <color theme="1"/>
        <rFont val="Arial"/>
        <family val="2"/>
      </rPr>
      <t>efectividad</t>
    </r>
    <r>
      <rPr>
        <sz val="14"/>
        <color theme="1"/>
        <rFont val="Arial"/>
        <family val="2"/>
      </rPr>
      <t xml:space="preserve"> del mismo, representa la autoevaluación que se hace al interior de cada proceso, para determinar si los controles que se tienen actualmente documentados y aplicados, si están sirviendo para contrarrestar la probabilidad de materialización del riesgo ó el impacto de su materialización.  </t>
    </r>
  </si>
  <si>
    <r>
      <t xml:space="preserve">¿El control preventivo  contrarresta la </t>
    </r>
    <r>
      <rPr>
        <u/>
        <sz val="14"/>
        <color theme="1"/>
        <rFont val="Arial"/>
        <family val="2"/>
      </rPr>
      <t>PROBABILIDAD</t>
    </r>
    <r>
      <rPr>
        <sz val="14"/>
        <color theme="1"/>
        <rFont val="Arial"/>
        <family val="2"/>
      </rPr>
      <t xml:space="preserve"> de materialización del riesgo ó  el control de protección contrarresta el</t>
    </r>
    <r>
      <rPr>
        <u/>
        <sz val="14"/>
        <color theme="1"/>
        <rFont val="Arial"/>
        <family val="2"/>
      </rPr>
      <t xml:space="preserve"> IMPACTO</t>
    </r>
    <r>
      <rPr>
        <sz val="14"/>
        <color theme="1"/>
        <rFont val="Arial"/>
        <family val="2"/>
      </rPr>
      <t xml:space="preserve"> de la materialización del riesgo.</t>
    </r>
  </si>
  <si>
    <r>
      <t xml:space="preserve">Esta nueva opción de manejo del riesgo, representa las posibilidades que se tienen para administrar el riesgo residual, a través de acciones de manejo del riesgo.
Estas acciones de manejo del riesgo son las que se deben describir en la siguiente sección (ACCIONES DE MANEJO DEL RIESGO RESIDUAL). </t>
    </r>
    <r>
      <rPr>
        <i/>
        <sz val="14"/>
        <color theme="1"/>
        <rFont val="Arial"/>
        <family val="2"/>
      </rPr>
      <t>El resultado de esta casilla se da de forma automática</t>
    </r>
  </si>
  <si>
    <r>
      <t xml:space="preserve">Hace referencia a qué registros (evidencias) se producen, una vez se aplican los controles.
Describa qué REGISTROS (evidencias) se producen como resultado de la aplicación, operación, ejecución, puesta en marcha, implementación; de los controles documentados.
</t>
    </r>
    <r>
      <rPr>
        <b/>
        <sz val="14"/>
        <color theme="1"/>
        <rFont val="Arial"/>
        <family val="2"/>
      </rPr>
      <t>Nota 1</t>
    </r>
    <r>
      <rPr>
        <sz val="14"/>
        <color theme="1"/>
        <rFont val="Arial"/>
        <family val="2"/>
      </rPr>
      <t xml:space="preserve">: Es importante indicar aquí, los formatos en los cuales se producen los registros, así como la ubicación física o magnética de los mismos, con el propósito de facilitar su disponibilidad al interior del proceso ó entidad.
</t>
    </r>
    <r>
      <rPr>
        <b/>
        <sz val="14"/>
        <color theme="1"/>
        <rFont val="Arial"/>
        <family val="2"/>
      </rPr>
      <t>Nota 2</t>
    </r>
    <r>
      <rPr>
        <sz val="14"/>
        <color theme="1"/>
        <rFont val="Arial"/>
        <family val="2"/>
      </rPr>
      <t xml:space="preserve">: En caso de no contar con registros se debe colocar en esta casilla la expresión: "NO SE CUENTA CON REGISTROS"
</t>
    </r>
    <r>
      <rPr>
        <b/>
        <sz val="14"/>
        <color theme="1"/>
        <rFont val="Arial"/>
        <family val="2"/>
      </rPr>
      <t>Nota 3</t>
    </r>
    <r>
      <rPr>
        <sz val="14"/>
        <color theme="1"/>
        <rFont val="Arial"/>
        <family val="2"/>
      </rPr>
      <t>: No se aceptan descripciones como    (SI , NO,  X)</t>
    </r>
  </si>
  <si>
    <r>
      <t xml:space="preserve">Representa la nueva zona de riesgo , después de aplicar los controles. </t>
    </r>
    <r>
      <rPr>
        <i/>
        <sz val="14"/>
        <color theme="1"/>
        <rFont val="Arial"/>
        <family val="2"/>
      </rPr>
      <t>El resultado de esta casilla se da de forma automática</t>
    </r>
  </si>
  <si>
    <t>Representan acciones adicionales y DIFERENTES a los controles existentes identificados y aplicados.</t>
  </si>
  <si>
    <t>El plan  de contingencia proyecta las posibles acciones inmediatas que se podrían tomar SOLO cuando el riesgo se materialice, para corregir los efectos o consecuencias inmediatas de la materialización (correcciones) y proyecta acciones correctivas para evitar su recurrencia.". 
Nota: Una vez se materialice el riesgo (en caso de que esto suceda), las correcciones y las acciones correctivas que se encuentran proyectadas en el plan de contingencia, las cuales se activan una vez se materializa el riesgo, se deben incluir en el plan de mejoramiento del respectivo proceso.
Solo se hará seguimiento al cumplimiento del plan de contingencia, en el caso que el riesgo se materialice.
Nota:  Es importante tener en cuenta, que las correcciones y acciones correctivas descritas en el plan de contingencia, solo se activan una vez el riesgo se materialice, situación DIFERENTE a los controles preventivos, de protección y a las acciones de manejo; que operan sin que el riesgo se haya materializado.    
De acuerdo a lo anterior, el hecho de que el riesgo de materialice, exhorta al responsable del proceso y a su grupo de trabajo, a que revisen las causas o identifiquen otras nuevas, a que revisen y evalúen  nuevamente sus controles, que los modifiquen, rediseñen o eliminen y creen.</t>
  </si>
  <si>
    <r>
      <t xml:space="preserve">Representa las acciones que se realizan de forma posterior a las correcciones, una vez se materializa el riesgo; con el propósito de evitar la recurrencia en la materialización del mismo. 
</t>
    </r>
    <r>
      <rPr>
        <b/>
        <sz val="14"/>
        <color theme="1"/>
        <rFont val="Arial"/>
        <family val="2"/>
      </rPr>
      <t>Nota</t>
    </r>
    <r>
      <rPr>
        <sz val="14"/>
        <color theme="1"/>
        <rFont val="Arial"/>
        <family val="2"/>
      </rPr>
      <t>: Estas acciones correctivas, pueden estar encaminadas la identificación de nuevas causas, a la revisión y eliminación de controles, a la creación de nuevos controles o al mejoramiento o fortalecimiento de controles existentes , para contrarrestar las causas que propician la materialización u ocurrencia de los riesgos o el impacto de la materialización del riesgo. 
Una vez se materialice el riesgo, las acciones correctivas  se deben incluir en el plan de mejoramiento del respectivo proceso.</t>
    </r>
  </si>
  <si>
    <t>Describa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N/A</t>
  </si>
  <si>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</si>
  <si>
    <t>Escribir de acuerdo al seguimiento realizado, por qué la acción de manejo del riesgo fue o no, eficaz, eficiente y efectiva, teniendo en cuenta  que la eficacia es una medición de resultado, donde se verifica en qué grado se realizaron las acciones planificadas y  se alcanzaron los resultados esperados, y que la eficiencia se relaciona con la optimización de recursos y el cumplimiento de tiempos es uno de ellos; en lo que tiene que ver con efectividad se debe mirar si las acciones  realizadas, fueron diferentes a los controles establecidos y si realmente complementaron a estos mismos controles, en la tarea de contrarrestar la probabilidad  de que las causas propicien la materialización del riesgo,  y/o el impacto de la posible materialización del riesgo. También mirar si en caso de ausencia de controles , sirvieron para que se crearan nuevos.  
En caso de no existir acciones asociadas a fortalecer controles de algún riesgo y verificar que el riesgo se encuentra en la ZONA BAJA, escribir en la celda.                                                                El riesgo no presenta acciones complementarias asociadas teniendo en cuenta la aplicación de la política de operación.                                                                                                                               "Si el riesgo se ubica en la Zona de Riesgo Baja, significa que su probabilidad es rara, improbable o posible  y su impacto es insignificante menor o moderado, lo cual permite a la entidad asumirlo.  Es decir, el riesgo se encuentra en un nivel que puede aceptarlo sin necesidad de tomar otras medidas de control diferentes a las que se poseen"</t>
  </si>
  <si>
    <t xml:space="preserve">Describa con base en las evidencias encontradas,  como se activó el plan   de contingencia proyectado con las correcciones y acciones correctivas, una vez se materializó el riesgo.
En caso de que el riesgo no se haya materializado, escriba N/A </t>
  </si>
  <si>
    <r>
      <t xml:space="preserve">Escriba el nombre del funcionario o  contratista que realizará la acción.
</t>
    </r>
    <r>
      <rPr>
        <b/>
        <sz val="14"/>
        <color theme="1"/>
        <rFont val="Arial"/>
        <family val="2"/>
      </rPr>
      <t>Nota</t>
    </r>
    <r>
      <rPr>
        <sz val="14"/>
        <color theme="1"/>
        <rFont val="Arial"/>
        <family val="2"/>
      </rPr>
      <t xml:space="preserve">: En caso de no tener acciones asociadas a algunos de  los controles, por favor combinar todas las celdas dispuestas para incluir el responsable de acciones relacionadas con el riesgo y colocar N/A </t>
    </r>
  </si>
  <si>
    <r>
      <t xml:space="preserve">Es la fecha a partir de la cual se empezarán a realizar o implementar las acciones.
</t>
    </r>
    <r>
      <rPr>
        <b/>
        <sz val="14"/>
        <color theme="1"/>
        <rFont val="Arial"/>
        <family val="2"/>
      </rPr>
      <t>Nota</t>
    </r>
    <r>
      <rPr>
        <sz val="14"/>
        <color theme="1"/>
        <rFont val="Arial"/>
        <family val="2"/>
      </rPr>
      <t>: En caso de no tener acciones asociadas a alguno de los controles, por favor combinar todas las celdas dispuestas para incluir fechas de inicio de acciones relacionadas con el riesgo y colocar N/A 
Utilizar el formato DD/MM/AAAA.</t>
    </r>
  </si>
  <si>
    <r>
      <t xml:space="preserve">Es la fecha límite  para culminar la realización o implementación de las acciones.
</t>
    </r>
    <r>
      <rPr>
        <b/>
        <sz val="14"/>
        <color theme="1"/>
        <rFont val="Arial"/>
        <family val="2"/>
      </rPr>
      <t>Nota</t>
    </r>
    <r>
      <rPr>
        <sz val="14"/>
        <color theme="1"/>
        <rFont val="Arial"/>
        <family val="2"/>
      </rPr>
      <t>: En caso de no tener acciones asociadas a alguno de los controles, se debe combinar todas las celdas dispuestas para incluir fechas de terminación de acciones relacionadas con el riesgo y colocar N/A.
Utilizar el formato DD/MM/AAAA.</t>
    </r>
  </si>
  <si>
    <t>Asigne el número de consecutivo para cada riesgo, empezando desde 1</t>
  </si>
  <si>
    <t>El riesgo se materializó?</t>
  </si>
  <si>
    <t xml:space="preserve">Elija de la lista desplegable el nombre del proceso </t>
  </si>
  <si>
    <t>Elija de la lista desplegable el objetivo del proceso</t>
  </si>
  <si>
    <t>Se entiende por Riesgo de Corrupción la posibilidad de que por acción u omisión, se use el poder para desviar la gestión de lo público hacia un beneficio privado</t>
  </si>
  <si>
    <t>Control de cambios</t>
  </si>
  <si>
    <t>ajuste definición riesgo corrupción</t>
  </si>
  <si>
    <t>Eliminación columna macroproceso</t>
  </si>
  <si>
    <t xml:space="preserve"> inclusión en el  instructivo de clasificación de riesgos  el tipo Corrupción</t>
  </si>
  <si>
    <r>
      <rPr>
        <b/>
        <sz val="11"/>
        <color theme="1"/>
        <rFont val="Arial"/>
        <family val="2"/>
      </rPr>
      <t>NOTA:</t>
    </r>
    <r>
      <rPr>
        <sz val="11"/>
        <color theme="1"/>
        <rFont val="Arial"/>
        <family val="2"/>
      </rPr>
      <t xml:space="preserve"> En los riesgos de corrupción el impacto será siempre negativo; en este orden de ideas,  </t>
    </r>
    <r>
      <rPr>
        <b/>
        <sz val="11"/>
        <color theme="1"/>
        <rFont val="Arial"/>
        <family val="2"/>
      </rPr>
      <t>NO APLICA</t>
    </r>
    <r>
      <rPr>
        <sz val="11"/>
        <color theme="1"/>
        <rFont val="Arial"/>
        <family val="2"/>
      </rPr>
      <t xml:space="preserve"> la descripción de riesgos insignificante o menores.</t>
    </r>
  </si>
  <si>
    <r>
      <t xml:space="preserve">Son las consecuencias o efectos que puede ocasionar la materialización del riesgo, al proceso y por ende a la entidad. Consulte el </t>
    </r>
    <r>
      <rPr>
        <b/>
        <u/>
        <sz val="14"/>
        <color theme="1"/>
        <rFont val="Arial"/>
        <family val="2"/>
      </rPr>
      <t>hipervínculo</t>
    </r>
    <r>
      <rPr>
        <sz val="14"/>
        <color theme="1"/>
        <rFont val="Arial"/>
        <family val="2"/>
      </rPr>
      <t xml:space="preserve"> dispuesto en la parte superior de esta celda CALIFICACIÓN DEL RIESGO, para conocer los criterios establecidos en relación con al Impacto y luego seleccione una opción de la lista desplegable. 
</t>
    </r>
    <r>
      <rPr>
        <b/>
        <sz val="14"/>
        <color theme="1"/>
        <rFont val="Arial"/>
        <family val="2"/>
      </rPr>
      <t>NOTA:</t>
    </r>
    <r>
      <rPr>
        <sz val="14"/>
        <color theme="1"/>
        <rFont val="Arial"/>
        <family val="2"/>
      </rPr>
      <t xml:space="preserve"> En los riesgos de corrupción el impacto será siempre negativo; en este orden de ideas,  NO APLICA la descripción de riesgos insignificante o menores.</t>
    </r>
  </si>
  <si>
    <t>¿Afectar al grupo de funcionarios del proceso?</t>
  </si>
  <si>
    <t>¿Afectar el cumplimiento de metas y objetivos de la dependencia?</t>
  </si>
  <si>
    <t>¿Afectar el cumplimiento de la misión de la entidad?</t>
  </si>
  <si>
    <t>¿Afectar al cumplimiento de la misón del sector al que pertenece la entidad?</t>
  </si>
  <si>
    <t>¿Generar perdida de confianza de la entidad, afectando su reputación?</t>
  </si>
  <si>
    <t>¿Generar perdida de reucros económicos?</t>
  </si>
  <si>
    <t>¿Afectar la genración de los productos o la prestación del servicio?</t>
  </si>
  <si>
    <t>¿Dar lugar al detrimento de calidad de vida de la comunidad por la pérdida del bien o servicio o los recursos públicos?</t>
  </si>
  <si>
    <t>¿Generar pérdida de información de la entidad?</t>
  </si>
  <si>
    <t>¿Generar intervención de los organos de control, de la Fiscalía u otro ente?</t>
  </si>
  <si>
    <t>¿Dar lugar a procesos sancionatorios?</t>
  </si>
  <si>
    <t>¿Dar lugar a procesos disciplinarios?</t>
  </si>
  <si>
    <t>¿Dar lugar a procesos fiscales?</t>
  </si>
  <si>
    <t>¿Generar pérdida de credibilidad del sector?</t>
  </si>
  <si>
    <t>¿Generar pérdida de credibilidad de la entidad?</t>
  </si>
  <si>
    <t>¿Ocasionar lesiones físicas o pérdida de vidas humanas?</t>
  </si>
  <si>
    <t>¿Afectar la imagen regional?</t>
  </si>
  <si>
    <t>¿Afectar la imagen nacional?</t>
  </si>
  <si>
    <t>No.</t>
  </si>
  <si>
    <t>Respuestas</t>
  </si>
  <si>
    <t>Descripción</t>
  </si>
  <si>
    <t>Nivel</t>
  </si>
  <si>
    <t xml:space="preserve"> 1 - 5</t>
  </si>
  <si>
    <t xml:space="preserve"> 6 - 11</t>
  </si>
  <si>
    <t xml:space="preserve"> 12 - 18</t>
  </si>
  <si>
    <t>Moderado</t>
  </si>
  <si>
    <t>Mayor</t>
  </si>
  <si>
    <t>Castastrofico</t>
  </si>
  <si>
    <t>TOTAL</t>
  </si>
  <si>
    <t>PLE-PR-001 Planeación Estratégica</t>
  </si>
  <si>
    <t>Desarrollar y aplicar los instrumentos establecidos para la formulación, seguimiento y evaluación de los planes, programas y proyectos institucionales en cumplimiento de su misión, en concordancia con la Política del sector; así como velar por el diseño, la implementación y mantenimiento del Sistema de Gestión Integrado (SGI).</t>
  </si>
  <si>
    <t>CDE-PR-001 Comunicación y Divulgación Estratégica</t>
  </si>
  <si>
    <t>Socializar a los diferentes usuarios la información de carácter institucional a través de diversos medios, para  dar a conocer el cumplimiento de la misión de la Upra.</t>
  </si>
  <si>
    <t>GIC-PR-001 Gestión de Información y Conocimiento</t>
  </si>
  <si>
    <t>Realizar la gestión y análisis de la información, desarrollo del sistema de información y la administración de la plataforma tecnológica con el fin de  proveer los recursos de información  para la elaboración de los productos misionales de la UPRA.</t>
  </si>
  <si>
    <t>GPU-PR-001 Gestión para la Planeación del Uso del Suelo</t>
  </si>
  <si>
    <t>Planificar y producir principios, lineamientos, criterios, instrumentos e indicadores para orientar la política sobre el uso eficiente del suelo con fines agropecuarios, la reconversión productiva y la adecuación de tierras, así como realizar el seguimiento y evaluación de las políticas públicas en estas materias.</t>
  </si>
  <si>
    <t>GPO-PR-001 Gestión para la Planeación del Ordenamiento Social de la Propiedad</t>
  </si>
  <si>
    <t>Generar herramientas que orienten  la planificación del ordenamiento social de la propiedad y la regularización del mercado de tierras, como base para la toma de decisiones del sector agropecuario, así como realizar el seguimiento y evaluación de las políticas públicas en estas materias.</t>
  </si>
  <si>
    <t>GTH-PR-001 Gestión del Talento Humano</t>
  </si>
  <si>
    <t>Gestionar las políticas de talento humano dentro del marco constitucional y legal de la función pública, en cumplimiento de los objetivos institucionales, de los fines del Estado y generando las condiciones de mejoramiento para el desarrollo integral de los funcionarios públicos al igual que los componentes económicos y prestacionales.</t>
  </si>
  <si>
    <t>GAD-PR-001 Gestión Administrativa</t>
  </si>
  <si>
    <t>Administrar y mantener la infraestructura física, tecnológica y de servicios generales para el cumplimiento de las funciones de la UPRA.</t>
  </si>
  <si>
    <t>GDO-PR-001 Gestión Documental</t>
  </si>
  <si>
    <t>Gestionar, manejar y organizar la documentación producida, recibida y tramitada por la UPRA, para facilitar la disponibilidad, consulta y conservación de la información, así como también administrar el Sistema de Gestión Integrado (SGI) y recibir, tramitar y velar porque las peticiones, quejas, reclamos y sugerencias sean atendidos oportunamente.</t>
  </si>
  <si>
    <t>GFI-PR-001 Gestión Financiera</t>
  </si>
  <si>
    <t>Gestionar la disponibilidad de recursos financieros, su ejecución y seguimiento de acuerdo al marco legal y normativo, como apoyo al cumplimiento de la misión institucional.</t>
  </si>
  <si>
    <t>GCO-PR-001 Gestión Contractual</t>
  </si>
  <si>
    <t>Adelantar las modalidades de selección necesarias para la adquisición de bienes o servicios requeridos por la UPRA, con el fin de cumplir con las  acciones institucionales y enmarcadas en la normatividad vigente.</t>
  </si>
  <si>
    <t>COG-PR-001 Control a la Gestión</t>
  </si>
  <si>
    <t>Realizar seguimiento a los planes, programas, procesos, procedimientos y proyectos  institucionales, establecidos para el cumplimiento del objeto y de las funciones de la entidad, así como identificar los riesgos asociados a cada proceso y consolidar los indicadores en el Tablero de Mando.</t>
  </si>
  <si>
    <t>EVG-PR-001 Evaluación y mejora a la Gestión</t>
  </si>
  <si>
    <t>ECONÓMICOS</t>
  </si>
  <si>
    <t>RECURSOS ECONÓMICOS</t>
  </si>
  <si>
    <t>ajuste lista de claificación de riesgos</t>
  </si>
  <si>
    <t>Se asocia con la forma en que se administra la Entidad. El manejo del riesgo estratégico se enfoca a asuntos globales relacionados con la misión y el cumplimiento de los objetivos estratégicos, la clara definición de políticas, diseño y conceptualización de la entidad por parte de la alta gerencia.</t>
  </si>
  <si>
    <t>Están relacionados con la percepción y la confianza por parte de la ciudadanía hacia la institución.</t>
  </si>
  <si>
    <t>Comprenden riesgos provenientes del funcionamiento y operatividad de los sistemas de información institucional, de la definición de los procesos, de la estructura de la entidad, de la articulación entre dependencias.</t>
  </si>
  <si>
    <t>Se relacionan con el manejo de los recursos de la entidad que incluyen: la ejecución presupuestal, la elaboración de los estados financieros, los pagos, manejos de excedentes de tesorería y el
manejo sobre los bienes.</t>
  </si>
  <si>
    <t>Se asocian con la capacidad de la entidad para cumplir con los requisitos legales, contractuales, de ética pública y en general con su compromiso ante la comunidad.</t>
  </si>
  <si>
    <r>
      <t xml:space="preserve">Son los relacionados con la capacidad de la entidad, para que la infraestrctura tecnologíca disponible y proyectada satisfaga las necesidades actuales, futuras y de soporte de la entidad. Esto tiene que ver con </t>
    </r>
    <r>
      <rPr>
        <u/>
        <sz val="10"/>
        <rFont val="Arial"/>
        <family val="2"/>
      </rPr>
      <t xml:space="preserve">Software </t>
    </r>
    <r>
      <rPr>
        <sz val="10"/>
        <rFont val="Arial"/>
        <family val="2"/>
      </rPr>
      <t xml:space="preserve">(compatibilidad, configuración), </t>
    </r>
    <r>
      <rPr>
        <u/>
        <sz val="10"/>
        <rFont val="Arial"/>
        <family val="2"/>
      </rPr>
      <t xml:space="preserve">Hardware </t>
    </r>
    <r>
      <rPr>
        <sz val="10"/>
        <rFont val="Arial"/>
        <family val="2"/>
      </rPr>
      <t xml:space="preserve">(capacidades, desempeños, obsolescencia), </t>
    </r>
    <r>
      <rPr>
        <u/>
        <sz val="10"/>
        <rFont val="Arial"/>
        <family val="2"/>
      </rPr>
      <t xml:space="preserve">Sistemas </t>
    </r>
    <r>
      <rPr>
        <sz val="10"/>
        <rFont val="Arial"/>
        <family val="2"/>
      </rPr>
      <t xml:space="preserve">(Diseños, especificidades, complejidad)  </t>
    </r>
  </si>
  <si>
    <r>
      <t xml:space="preserve">Representa las clases o tipos de riesgos que pueden presentarse, vale aclarar que la clasificación debe ser solo una, la más representativa por cada uno de los riesgos que se identifiquen en este mapa de riesgos.
Siga el </t>
    </r>
    <r>
      <rPr>
        <b/>
        <u/>
        <sz val="14"/>
        <color theme="1"/>
        <rFont val="Arial"/>
        <family val="2"/>
      </rPr>
      <t>hipervínculo</t>
    </r>
    <r>
      <rPr>
        <sz val="14"/>
        <color theme="1"/>
        <rFont val="Arial"/>
        <family val="2"/>
      </rPr>
      <t xml:space="preserve"> para conocer las características de los riesgos de tipo estratégico, de imagen, Operativo, Financiero, de cumplimiento, de tecnología  y de corrupción; y seleccione solo una clasificación de la lista desplegable, por cada uno de los riesgos identificados.</t>
    </r>
  </si>
  <si>
    <t>CALIFICACIÓN DEL IMPACTO PARA LOS RIESGOS DE CORRUPCIÓN</t>
  </si>
  <si>
    <t>El evento puede ocurrir solo en circustancias excepcionales.</t>
  </si>
  <si>
    <t>No se ha presentado en los últimos 5 años</t>
  </si>
  <si>
    <t>El evento puede ocurrir en algún momento.</t>
  </si>
  <si>
    <t>El evento podría ocurrir en algún momento.</t>
  </si>
  <si>
    <t>El evento probablemente ocurrirá en la mayoría de las circunstancias.</t>
  </si>
  <si>
    <t>Se espera que el evento ocurra en la mayoría de las circunstancias.</t>
  </si>
  <si>
    <t>TABLA DE IMPACTO</t>
  </si>
  <si>
    <t>X</t>
  </si>
  <si>
    <t>RESULTADOS CALIFICACIÓN DEL IMPACTO PARA LOS RIESGOS DE CORRUPCIÓN</t>
  </si>
  <si>
    <r>
      <t xml:space="preserve">Pregunta, </t>
    </r>
    <r>
      <rPr>
        <sz val="12"/>
        <color theme="1"/>
        <rFont val="Arial"/>
        <family val="2"/>
      </rPr>
      <t>si el riesgo de corrupción se materializa podría…</t>
    </r>
  </si>
  <si>
    <t xml:space="preserve">CLASIFICACIÓN DEL RIESGO </t>
  </si>
  <si>
    <t>RIESGOS DE CORRUPCIÓN</t>
  </si>
  <si>
    <t>* Reducir el riesgo</t>
  </si>
  <si>
    <t>* Reducir  el riesgo</t>
  </si>
  <si>
    <t>NATURALEZA DE CONTROL</t>
  </si>
  <si>
    <t>Responsables</t>
  </si>
  <si>
    <t>Periodicidad</t>
  </si>
  <si>
    <t>DETECTIVO</t>
  </si>
  <si>
    <t>CLASE DE CONTROL</t>
  </si>
  <si>
    <t>MANUAL</t>
  </si>
  <si>
    <t>AUTOMÁTICO</t>
  </si>
  <si>
    <t>Control efectivo (40%)
Control NO efectivo (0%)                                                                                                                                                                                                                                                                                                             
El resultado de esta casilla se da de forma automática</t>
  </si>
  <si>
    <t>Naturaleza del control</t>
  </si>
  <si>
    <r>
      <t xml:space="preserve">La Valoración del Riesgo  es el producto de confrontar los resultados de la evaluación del riesgo, con los controles preventivos, detectivos o correctivos, existentes  en el proceso.
</t>
    </r>
    <r>
      <rPr>
        <b/>
        <sz val="14"/>
        <color theme="1"/>
        <rFont val="Arial"/>
        <family val="2"/>
      </rPr>
      <t>Nota 1</t>
    </r>
    <r>
      <rPr>
        <sz val="14"/>
        <color theme="1"/>
        <rFont val="Arial"/>
        <family val="2"/>
      </rPr>
      <t xml:space="preserve">: La valoración del riesgo se realiza con el propósito de establecer prioridades para su manejo.
</t>
    </r>
    <r>
      <rPr>
        <b/>
        <sz val="14"/>
        <color theme="1"/>
        <rFont val="Arial"/>
        <family val="2"/>
      </rPr>
      <t>Nota 2</t>
    </r>
    <r>
      <rPr>
        <sz val="14"/>
        <color theme="1"/>
        <rFont val="Arial"/>
        <family val="2"/>
      </rPr>
      <t xml:space="preserve">: Para hacer esta valoración es indispensable tener muy claro cuales son los diferentes controles EXISTENTES en los procesos. 
</t>
    </r>
    <r>
      <rPr>
        <b/>
        <sz val="14"/>
        <color theme="1"/>
        <rFont val="Arial"/>
        <family val="2"/>
      </rPr>
      <t>Nota 3</t>
    </r>
    <r>
      <rPr>
        <sz val="14"/>
        <color theme="1"/>
        <rFont val="Arial"/>
        <family val="2"/>
      </rPr>
      <t>: La valoración del riesgo se realiza en dos momentos, primero se identifican los controles, los cuales pueden llegar a disminuir la probabilidad e impacto INICIAL del riesgo; luego, se deben evaluar esos controles al interior del proceso.</t>
    </r>
  </si>
  <si>
    <r>
      <t xml:space="preserve">Un control documentado debe cumplir con tres (3) requisitos: 
Debe expresar </t>
    </r>
    <r>
      <rPr>
        <b/>
        <sz val="14"/>
        <color theme="1"/>
        <rFont val="Arial"/>
        <family val="2"/>
      </rPr>
      <t>cómo se demuestra que el control existe</t>
    </r>
    <r>
      <rPr>
        <sz val="14"/>
        <color theme="1"/>
        <rFont val="Arial"/>
        <family val="2"/>
      </rPr>
      <t xml:space="preserve"> (En un Procedimiento , Protocolo, Guía,  Plan, Directiva, Resolución, Memorando,   instructivo, Manual, Política, Cronograma, Aplicación, Video, etc.....), expresar  </t>
    </r>
    <r>
      <rPr>
        <b/>
        <sz val="14"/>
        <color theme="1"/>
        <rFont val="Arial"/>
        <family val="2"/>
      </rPr>
      <t xml:space="preserve">quién es el encargado de aplicar el control  </t>
    </r>
    <r>
      <rPr>
        <sz val="14"/>
        <color theme="1"/>
        <rFont val="Arial"/>
        <family val="2"/>
      </rPr>
      <t xml:space="preserve">
Expresar </t>
    </r>
    <r>
      <rPr>
        <b/>
        <sz val="14"/>
        <color theme="1"/>
        <rFont val="Arial"/>
        <family val="2"/>
      </rPr>
      <t xml:space="preserve">cada cuanto se aplica el control. 
</t>
    </r>
    <r>
      <rPr>
        <sz val="14"/>
        <color theme="1"/>
        <rFont val="Arial"/>
        <family val="2"/>
      </rPr>
      <t xml:space="preserve">Nota: Es importante que en la medida de lo posible,  no se definan múltiples acciones (controles) aisladas, dirigidas a eliminar las causas que propician la materialización del riesgo, o  a minimizar el impacto generado por la materialización de los riesgos; lo correcto es articular dichas acciones para que el control sea integral.    
En este aparte se debe DESCRIBIR la documentación del control de forma integral, es decir, expresando en concreto cuál es la acción que se realiza, teniendo en cuenta los siguientes tres (3) requisitos: Decir cómo se demuestra que el control existe (En un Procedimiento , Protocolo, Guía,  Plan, Directiva, Resolución, Memorando,   instructivo, Manual, Política, Cronograma, Aplicación, Video, etc.....),  decir  quién es el encargado de aplicar el control  y decir cada cuanto se aplica el control. 
</t>
    </r>
    <r>
      <rPr>
        <b/>
        <sz val="14"/>
        <color theme="1"/>
        <rFont val="Arial"/>
        <family val="2"/>
      </rPr>
      <t>Nota 1</t>
    </r>
    <r>
      <rPr>
        <sz val="14"/>
        <color theme="1"/>
        <rFont val="Arial"/>
        <family val="2"/>
      </rPr>
      <t xml:space="preserve">:  El control puede estar en medio físico o magnético.
</t>
    </r>
    <r>
      <rPr>
        <b/>
        <sz val="14"/>
        <color theme="1"/>
        <rFont val="Arial"/>
        <family val="2"/>
      </rPr>
      <t>Nota 2</t>
    </r>
    <r>
      <rPr>
        <sz val="14"/>
        <color theme="1"/>
        <rFont val="Arial"/>
        <family val="2"/>
      </rPr>
      <t xml:space="preserve">: En caso de que al control  le falte por lo menos alguno de los tres (3) requisitos (cómo se demuestra el control, quién lo aplica, cada cuanto lo aplica), significa que el control NO está documentado, por lo tanto se debe colocar en esta casilla la expresión "EL CONTROL NO ESTÁ DOCUMENTADO", ya que puede pasar que sí se esté aplicando la acción, y hasta sea efectivo, pero no esté escrito en ninguna parte.
</t>
    </r>
    <r>
      <rPr>
        <b/>
        <sz val="14"/>
        <color theme="1"/>
        <rFont val="Arial"/>
        <family val="2"/>
      </rPr>
      <t>Nota 3</t>
    </r>
    <r>
      <rPr>
        <sz val="14"/>
        <color theme="1"/>
        <rFont val="Arial"/>
        <family val="2"/>
      </rPr>
      <t>: No se aceptan descripciones como    (SI , NO,  X)</t>
    </r>
  </si>
  <si>
    <r>
      <t xml:space="preserve">En caso de que al control  le falte por lo menos alguno de los tres (3) requisitos (cómo se demuestra el control, quién lo aplica, cada cuanto lo aplica), significa que el control NO está documentado, esto indica que se debe escoger la opción "NO", la cual automáticamente le asigna el valor  0%
Caso contrario, cuando el control cumpla con los tres requisitos ya mencionados, se debe escoger la opción "SI" la cual automáticamente le asigna el valor 25%
</t>
    </r>
    <r>
      <rPr>
        <b/>
        <sz val="14"/>
        <color theme="1"/>
        <rFont val="Arial"/>
        <family val="2"/>
      </rPr>
      <t>Nota 1</t>
    </r>
    <r>
      <rPr>
        <sz val="14"/>
        <color theme="1"/>
        <rFont val="Arial"/>
        <family val="2"/>
      </rPr>
      <t xml:space="preserve">: Los valores 0% y 25% asignados a la documentación del Control.
</t>
    </r>
    <r>
      <rPr>
        <b/>
        <sz val="14"/>
        <color theme="1"/>
        <rFont val="Arial"/>
        <family val="2"/>
      </rPr>
      <t>Nota 2</t>
    </r>
    <r>
      <rPr>
        <sz val="14"/>
        <color theme="1"/>
        <rFont val="Arial"/>
        <family val="2"/>
      </rPr>
      <t xml:space="preserve">: El 25% asignado a la documentación del Control, se complementa con el 25% asignado a la aplicación del Control, con el 40% asignado a la efectividad del control, con el 10% de la clase del control, para completar así el 100% de la evaluación total del control. </t>
    </r>
  </si>
  <si>
    <t>Consecuencia</t>
  </si>
  <si>
    <r>
      <t xml:space="preserve">Son los efectos o las consecuencias que provoca el hecho de que se materialice u ocurra el riesgo; este impacto se da generalmente sobre las personas, bienes materiales e inmateriales, daños físicos, sanciones, investigaciones, pérdidas económicas, de información, de bienes, afectación de la imagen, de la credibilidad y de la confianza, interrupción de servicios, daños ambientales, entre otros.
Para Riesgos de corrupción, el impacto de la materialización es único, por cuanto lesiona la imagen, la credibilidad, la transparencia y la probidad de las entidades y del Estado, afectando los recursos públicos, la confianza y el cumplimiento de las funciones de la administración, siendo por tanto inaceptable la materialización de un riesgo de corrupción.
</t>
    </r>
    <r>
      <rPr>
        <b/>
        <sz val="14"/>
        <color theme="1"/>
        <rFont val="Arial"/>
        <family val="2"/>
      </rPr>
      <t xml:space="preserve">Nota: </t>
    </r>
    <r>
      <rPr>
        <sz val="14"/>
        <color theme="1"/>
        <rFont val="Arial"/>
        <family val="2"/>
      </rPr>
      <t xml:space="preserve"> Las consecuencias o efectos pueden estar relacionados de forma individual con cada una de las causas que propician la materialización del riesgo, o pueden estar agrupadas y que se relacionen con varias causas.</t>
    </r>
  </si>
  <si>
    <t>Aplicación del control</t>
  </si>
  <si>
    <t>Evaluación Aplicación del Control</t>
  </si>
  <si>
    <r>
      <t xml:space="preserve">En caso de contar con registros ( los requeridos y completos) como evidencia de la aplicación o ejecución del control, significa que el mismo se está aplicando, esto indica que se debe escoger la opción "SI", la cual automáticamente le asigna el valor  25%
Caso contrario, cuando no existen registros o no son los requeridos o están incompletos, significa que el control no se está aplicando, lo que indica que se debe escoger la opción "NO" la cual automáticamente le asigna el valor 0%
</t>
    </r>
    <r>
      <rPr>
        <b/>
        <sz val="14"/>
        <color theme="1"/>
        <rFont val="Arial"/>
        <family val="2"/>
      </rPr>
      <t>Nota 1:</t>
    </r>
    <r>
      <rPr>
        <sz val="14"/>
        <color theme="1"/>
        <rFont val="Arial"/>
        <family val="2"/>
      </rPr>
      <t xml:space="preserve"> Los valores 0% y 25% asignados a la aplicación del Control. 
</t>
    </r>
    <r>
      <rPr>
        <b/>
        <sz val="14"/>
        <color theme="1"/>
        <rFont val="Arial"/>
        <family val="2"/>
      </rPr>
      <t>Nota 2</t>
    </r>
    <r>
      <rPr>
        <sz val="14"/>
        <color theme="1"/>
        <rFont val="Arial"/>
        <family val="2"/>
      </rPr>
      <t xml:space="preserve">:  El 25% asignado a la documentación del Control, se complementa con el 25% asignado a la aplicación del Control, con el 40% asignado a la efectividad del control, con el 10% de la clase del control, para completar así el 100% de la evaluación total del control. </t>
    </r>
  </si>
  <si>
    <t>Efectividad del control</t>
  </si>
  <si>
    <r>
      <t xml:space="preserve">La efectividad del Control tiene que ver con determinar si los controles que se tienen actualmente documentados y aplicados, si están sirviendo para contrarrestar la probabilidad de materialización del riesgo ó el impacto de su materialización.
Escriba de forma concreta,  POR QUÉ el control sirve o cumple con su función, de contrarrestar la probabilidad de materialización del riesgo ó el impacto de su materialización.
</t>
    </r>
    <r>
      <rPr>
        <b/>
        <sz val="14"/>
        <color theme="1"/>
        <rFont val="Arial"/>
        <family val="2"/>
      </rPr>
      <t>Nota</t>
    </r>
    <r>
      <rPr>
        <sz val="14"/>
        <color theme="1"/>
        <rFont val="Arial"/>
        <family val="2"/>
      </rPr>
      <t xml:space="preserve">: En caso de que el control, una vez realizada su evaluación al interior del proceso, no resulte ser efectivo, describir por que razón se llegó a esta decisión.  
No se aceptan descripciones como    (SI , NO, X) </t>
    </r>
  </si>
  <si>
    <t>Evaluación Efectividad del Control</t>
  </si>
  <si>
    <r>
      <t xml:space="preserve">En caso de determinar que los controles que se tienen actualmente documentados y aplicados, si están sirviendo para contrarrestar la probabilidad de materialización del riesgo ó el impacto de su materialización, se debe escoger la opción "SI", la cual automáticamente le asigna el valor  40%, en el caso contrario se debe escoger la opción "NO" la cual automáticamente le asigna el valor 0%
</t>
    </r>
    <r>
      <rPr>
        <b/>
        <sz val="14"/>
        <color theme="1"/>
        <rFont val="Arial"/>
        <family val="2"/>
      </rPr>
      <t>Nota 1</t>
    </r>
    <r>
      <rPr>
        <sz val="14"/>
        <color theme="1"/>
        <rFont val="Arial"/>
        <family val="2"/>
      </rPr>
      <t xml:space="preserve">: Los valores 0% y 40% asignados a la  efectividad del Control. 
</t>
    </r>
    <r>
      <rPr>
        <b/>
        <sz val="14"/>
        <color theme="1"/>
        <rFont val="Arial"/>
        <family val="2"/>
      </rPr>
      <t>Nota 2:</t>
    </r>
    <r>
      <rPr>
        <sz val="14"/>
        <color theme="1"/>
        <rFont val="Arial"/>
        <family val="2"/>
      </rPr>
      <t xml:space="preserve"> El 25% asignado a la documentación del Control, se complementa con el 25% asignado a la aplicación del Control, con el 40% asignado a la efectividad del control, con el 10% de la clase del control, para completar así el 100% de la evaluación total del control. </t>
    </r>
  </si>
  <si>
    <t>Clase del control</t>
  </si>
  <si>
    <t>Evaluación Clase del Control</t>
  </si>
  <si>
    <t>2. PROCESO</t>
  </si>
  <si>
    <t>3. OBJETIVO DEL PROCESO</t>
  </si>
  <si>
    <t>4. CONTEXTO ESTRATÉGICO</t>
  </si>
  <si>
    <t>4.1. EXTERNOS</t>
  </si>
  <si>
    <t>4.2.INTERNOS</t>
  </si>
  <si>
    <t>5. CLASIFICACIÓN 
DEL RIESGO</t>
  </si>
  <si>
    <t>4.  CONTEXTO ESTRATÉGICO</t>
  </si>
  <si>
    <t>4.1</t>
  </si>
  <si>
    <t>4.2</t>
  </si>
  <si>
    <t>5.CLASIFICACIÓN DEL RIESGO</t>
  </si>
  <si>
    <t>6. IDENTIFICACIÓN DEL RIESGO</t>
  </si>
  <si>
    <t>6.1 CAUSAS</t>
  </si>
  <si>
    <t>6.2 RIESGO</t>
  </si>
  <si>
    <t>6.3 CONSECUENCIA
De la materialización u ocurrencia del riesgo.</t>
  </si>
  <si>
    <t>6.1</t>
  </si>
  <si>
    <t>6.2</t>
  </si>
  <si>
    <t>6.3</t>
  </si>
  <si>
    <t>7. ANÁLISIS DEL RIESGO INHERENTE</t>
  </si>
  <si>
    <t>7.1.1</t>
  </si>
  <si>
    <t>7.1.2</t>
  </si>
  <si>
    <t xml:space="preserve">7. ANÁLISIS DEL RIESGO INHERENTE </t>
  </si>
  <si>
    <t>7.1.1 PROBABILIDAD</t>
  </si>
  <si>
    <t>7.1.2 IMPACTO</t>
  </si>
  <si>
    <t xml:space="preserve">7.2.1 ZONA DE RIESGO </t>
  </si>
  <si>
    <t>7.2.2 OPCIONES DE MANEJO DEL RIESGO</t>
  </si>
  <si>
    <t>7.1 CALIFICACIÓN DEL RIESGO</t>
  </si>
  <si>
    <t>7.2 EVALUACIÓN DEL RIESGO</t>
  </si>
  <si>
    <t>7.2.1</t>
  </si>
  <si>
    <t>7.2.2</t>
  </si>
  <si>
    <t>8.1 NATURALEZA DEL CONTROL</t>
  </si>
  <si>
    <t>8.2 DOCUMENTACIÓN  DEL CONTROL</t>
  </si>
  <si>
    <t>8.4 APLICACIÓN DEL CONTROL</t>
  </si>
  <si>
    <t>8.5 EVALUACIÓN APLICACIÓN DEL CONTROL</t>
  </si>
  <si>
    <t>8.6 EFECTIVIDAD DEL CONTROL</t>
  </si>
  <si>
    <t>8.7 EVALUACIÓN EFECTIVIDAD DEL CONTROL</t>
  </si>
  <si>
    <t>8.7.1 
SI ó NO</t>
  </si>
  <si>
    <t>8.8 CLASE DE CONTROL</t>
  </si>
  <si>
    <t>8.9 EVALUACIÓN CLASE DEL CONTROL</t>
  </si>
  <si>
    <t>8.3.1 
SI ó NO</t>
  </si>
  <si>
    <t>8.3.2 Puntaje (%)</t>
  </si>
  <si>
    <t>8.5.1
 SI ó NO</t>
  </si>
  <si>
    <t>8.5.2 
Puntaje (%)</t>
  </si>
  <si>
    <t>8.7.2 Puntaje (%)</t>
  </si>
  <si>
    <t>8. VALORACIÓN DEL RIESGO</t>
  </si>
  <si>
    <t>8.3</t>
  </si>
  <si>
    <t>8.3.1</t>
  </si>
  <si>
    <t>8.3.2</t>
  </si>
  <si>
    <t>8.4</t>
  </si>
  <si>
    <t>8.5</t>
  </si>
  <si>
    <t>8.5.1</t>
  </si>
  <si>
    <t>8.5.2</t>
  </si>
  <si>
    <t>8.6</t>
  </si>
  <si>
    <t>8.7</t>
  </si>
  <si>
    <t>8.7.1</t>
  </si>
  <si>
    <t>8.7.2</t>
  </si>
  <si>
    <t>8.8</t>
  </si>
  <si>
    <t>8.9</t>
  </si>
  <si>
    <t>8.10</t>
  </si>
  <si>
    <t xml:space="preserve">9. RIESGO RESIDUAL </t>
  </si>
  <si>
    <t>9.1 CALIFICACIÓN DEL RIESGO</t>
  </si>
  <si>
    <t>9.2 EVALUACIÓN DEL RIESGO</t>
  </si>
  <si>
    <t>9. RIESGO RESIDUAL</t>
  </si>
  <si>
    <t>9.1.1</t>
  </si>
  <si>
    <t>9.1.1 PROBABILIDAD</t>
  </si>
  <si>
    <t>9.1.2 IMPACTO</t>
  </si>
  <si>
    <r>
      <t>La Calificación del Riesgo se logra a través de la estimación de la probabilidad de su ocurrencia y el impacto que puede generar la materialización del riesgo. Consulte el</t>
    </r>
    <r>
      <rPr>
        <b/>
        <u/>
        <sz val="14"/>
        <color theme="1"/>
        <rFont val="Arial"/>
        <family val="2"/>
      </rPr>
      <t xml:space="preserve"> hipervínculo</t>
    </r>
    <r>
      <rPr>
        <sz val="14"/>
        <color theme="1"/>
        <rFont val="Arial"/>
        <family val="2"/>
      </rPr>
      <t xml:space="preserve"> dispuesto en esta casilla, para conocer los criterios establecidos en relación con la probabilidad y al impacto.</t>
    </r>
  </si>
  <si>
    <r>
      <t xml:space="preserve">Representa la probabilidad residual, de materialización del riesgo, una vez aplicados los controles preventivos al riesgo inherente. 
</t>
    </r>
    <r>
      <rPr>
        <b/>
        <sz val="14"/>
        <color theme="1"/>
        <rFont val="Arial"/>
        <family val="2"/>
      </rPr>
      <t>TENER EN CUENTA EL RESULTADO DE LA VALORACIÓN DE LOS CONTROLES DEL ÍTEM  8.10</t>
    </r>
  </si>
  <si>
    <r>
      <t xml:space="preserve">Representa el impacto residual, de consecuencias o efectos producidas por la materialización del riesgo, una vez aplicados los controles de protección al riesgo, una vez aplicados los controles de protección al riesgo inherente. 
</t>
    </r>
    <r>
      <rPr>
        <b/>
        <sz val="14"/>
        <color theme="1"/>
        <rFont val="Arial"/>
        <family val="2"/>
      </rPr>
      <t xml:space="preserve">
TENER EN CUENTA EL RESULTADO DE LA VALORACIÓN DE LOS CONTROLES DEL ÍTEM  8.10</t>
    </r>
  </si>
  <si>
    <t>9.1.2</t>
  </si>
  <si>
    <t>9.2.1</t>
  </si>
  <si>
    <t>9.2.1 ZONA DE RIESGO</t>
  </si>
  <si>
    <t>9.2.2 OPCIONES DE MANEJO DEL RIESGO</t>
  </si>
  <si>
    <t>10. ACCIONES DE MANEJO DEL RIESGO RESIDUAL</t>
  </si>
  <si>
    <t>10.3</t>
  </si>
  <si>
    <t>10.4</t>
  </si>
  <si>
    <r>
      <t xml:space="preserve">Estas acciones deben ser ADICIONALES y DIFERENTES a los controles existentes identificados y aplicados, las mismas al igual que los controles, deben estar enfocadas a contrarrestar la probabilidad  de que las causas propicien la materialización del riesgo  y/o el impacto de la posible materialización del riesgo.
Tienen el propósito de fortalecer los puntos débiles o fallas identificadas en la evaluación de los controles aplicados que enfrentaron o atendieron el riesgo inherente.
</t>
    </r>
    <r>
      <rPr>
        <b/>
        <sz val="14"/>
        <color theme="1"/>
        <rFont val="Arial"/>
        <family val="2"/>
      </rPr>
      <t>Nota</t>
    </r>
    <r>
      <rPr>
        <sz val="14"/>
        <color theme="1"/>
        <rFont val="Arial"/>
        <family val="2"/>
      </rPr>
      <t>: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 ZONA BAJA, quiere decir que los controles están funcionando y NO se deben formular acciones de manejo del riesgo, simplemente se deben seguir aplicando los controles existentes. 
Si la evaluación del riesgo residual, se ubica en las zonas de riesgo MODERADA ,ALTA o EXTREMA, se deben realizar acciones adicionales de manejo del riesgo.
Aclaración:
Es de anotar que las acciones de manejo del riesgo, se identifican según lo que se establezca por parte de las personas que operan el proceso, como necesarias para fortalecer los controles existentes o según la necesidad de crear controles si estos no existe,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N/A</t>
    </r>
  </si>
  <si>
    <t>10.1 ACCIONES</t>
  </si>
  <si>
    <t>10.2 FECHA DE INICIO</t>
  </si>
  <si>
    <t>10.3 FECHA DE TERMINACIÓN</t>
  </si>
  <si>
    <t>10.4 RESPONSABLE (Nombre y cargo)</t>
  </si>
  <si>
    <t xml:space="preserve">11. PLAN DE CONTINGENCIA </t>
  </si>
  <si>
    <t>11.1 CORRECCIONES</t>
  </si>
  <si>
    <t>11.2 RESPONSABLE 
(Líder)</t>
  </si>
  <si>
    <t>12. SEGUIMIENTO DEL AUTOCONTROL POR PARTE DEL RESPONSABLE DEL PROCESO</t>
  </si>
  <si>
    <t>11.3 ACCIONES CORRECTIVAS</t>
  </si>
  <si>
    <t>11.4 RESPONSABLE 
(Líder)</t>
  </si>
  <si>
    <t>12. SEGUIMIENTO DE AUTOCONTROL POR PARTE DEL RESPONSABLE DEL PROCESO</t>
  </si>
  <si>
    <t>12.1 SEGUIMIENTO A CONTROLES EXISTENTES</t>
  </si>
  <si>
    <t>12.2 SEGUIMIENTO A LAS ACCIONES DE MANEJO</t>
  </si>
  <si>
    <t>12.3 ESTADO ACTUAL DE LAS ACCIONES DE MANEJO</t>
  </si>
  <si>
    <t>12.4 ¿ EL RIESGO SE MATERIALIZÓ ?</t>
  </si>
  <si>
    <t>12.5 DESCRIPCIÓN DE LA MATERIALIZACIÓN DEL RIESGO.</t>
  </si>
  <si>
    <t>12.6 ACTIVACIÓN DEL PLAN DE CONTINGENCIA</t>
  </si>
  <si>
    <t>12. 1</t>
  </si>
  <si>
    <t>12.5</t>
  </si>
  <si>
    <t>12.6</t>
  </si>
  <si>
    <r>
      <rPr>
        <b/>
        <sz val="14"/>
        <color theme="1"/>
        <rFont val="Arial"/>
        <family val="2"/>
      </rPr>
      <t>RIESGO</t>
    </r>
    <r>
      <rPr>
        <sz val="14"/>
        <color theme="1"/>
        <rFont val="Arial"/>
        <family val="2"/>
      </rPr>
      <t xml:space="preserve">: Posibilidad de que suceda algún evento que tendrá un impacto sobre los objetivos de la entidad, pudiendo entorpecer el desarrollo de sus funciones.
</t>
    </r>
    <r>
      <rPr>
        <b/>
        <sz val="14"/>
        <color theme="1"/>
        <rFont val="Arial"/>
        <family val="2"/>
      </rPr>
      <t xml:space="preserve">RIESGO DE CORRUPCIÓN: </t>
    </r>
    <r>
      <rPr>
        <sz val="14"/>
        <color theme="1"/>
        <rFont val="Arial"/>
        <family val="2"/>
      </rPr>
      <t xml:space="preserve">Posibilidad de que por acción u omisión, se use el poder para desviar la gestión de lo público hacia un beneficio privado.
</t>
    </r>
    <r>
      <rPr>
        <b/>
        <sz val="14"/>
        <color theme="1"/>
        <rFont val="Arial"/>
        <family val="2"/>
      </rPr>
      <t>Nota 1:</t>
    </r>
    <r>
      <rPr>
        <sz val="14"/>
        <color theme="1"/>
        <rFont val="Arial"/>
        <family val="2"/>
      </rPr>
      <t xml:space="preserve"> el riesgo identificado debe tener relación directa con las causas.
</t>
    </r>
    <r>
      <rPr>
        <b/>
        <sz val="14"/>
        <color theme="1"/>
        <rFont val="Arial"/>
        <family val="2"/>
      </rPr>
      <t>Nota 2</t>
    </r>
    <r>
      <rPr>
        <sz val="14"/>
        <color theme="1"/>
        <rFont val="Arial"/>
        <family val="2"/>
      </rPr>
      <t xml:space="preserve">: 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seguimiento a .., Inconsistencias en .., Volcamiento de.., Insuficiencias de..., Deserción de .......... entre otros. 
</t>
    </r>
    <r>
      <rPr>
        <b/>
        <sz val="14"/>
        <color theme="1"/>
        <rFont val="Arial"/>
        <family val="2"/>
      </rPr>
      <t>Nota 3</t>
    </r>
    <r>
      <rPr>
        <sz val="14"/>
        <color theme="1"/>
        <rFont val="Arial"/>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MAS IMPORTANTES que de llegar a presentarse, ocurrir o materializarse, podrían truncar , obstaculizar, retrasar o afectar  de alguna otra manera, el cumplimiento de los objetivos del proceso y por ende los institucionales.
</t>
    </r>
    <r>
      <rPr>
        <b/>
        <sz val="14"/>
        <color theme="1"/>
        <rFont val="Arial"/>
        <family val="2"/>
      </rPr>
      <t xml:space="preserve">Nota 4: </t>
    </r>
    <r>
      <rPr>
        <sz val="14"/>
        <color theme="1"/>
        <rFont val="Arial"/>
        <family val="2"/>
      </rPr>
      <t xml:space="preserve">Para los riesgos de corrupción es necesario que la descripción del riesgo concurran los componentes de su definición: acción u omisión + uso del poder + desviación de la gestión de lo público + el beneficio privado.       </t>
    </r>
  </si>
  <si>
    <t>Seleccione la clase del control, puede ser Manuales o Automáticos.
Control manual: Políticas de operación aplicables, autorizaciones a través de firmas o confirmaciones vía correo electrónico, archivos físicos, consecutivos, listas de chequeo, controles de seguridad con personal especializado, entre otros.
Control Automático: Utilizan herramientas tecnológicas como sistemas de información o software, diseñado para prevenir, detectar o corregir errores o deficiencias, sin que tenga que intervenir una persona en el proceso.</t>
  </si>
  <si>
    <r>
      <t xml:space="preserve">Describir como fue la operación de los controles, durante el semestre evaluado, es decir, relacionar o describir de forma concreta con evidencias, como se aplicaron los controles.
</t>
    </r>
    <r>
      <rPr>
        <b/>
        <sz val="14"/>
        <color theme="1"/>
        <rFont val="Arial"/>
        <family val="2"/>
      </rPr>
      <t>Nota</t>
    </r>
    <r>
      <rPr>
        <sz val="14"/>
        <color theme="1"/>
        <rFont val="Arial"/>
        <family val="2"/>
      </rPr>
      <t xml:space="preserve">: No es repetir lo que se encuentra descrito de forma general, en la identificación del control, es particularizar que se hizo durante el semestre de seguimiento o de evaluación   
</t>
    </r>
    <r>
      <rPr>
        <b/>
        <sz val="14"/>
        <color theme="1"/>
        <rFont val="Arial"/>
        <family val="2"/>
      </rPr>
      <t>Nota</t>
    </r>
    <r>
      <rPr>
        <sz val="14"/>
        <color theme="1"/>
        <rFont val="Arial"/>
        <family val="2"/>
      </rPr>
      <t xml:space="preserve">: Si bien es cierto se debe hacer un seguimiento semestral por parte del responsable del proceso, para enviar a la Asesoría de Control Interno, éste no es el único seguimiento que debe hacerse, ya que la administración del riesgo es un proceso dinámico que requiere de seguimiento y ajustes permanentes en la medida que las circunstancias presentadas así lo requieran.   </t>
    </r>
  </si>
  <si>
    <t>8.10 EVALUACIÓN DEL CONTROL</t>
  </si>
  <si>
    <t>8.11</t>
  </si>
  <si>
    <t>Evaluación del control</t>
  </si>
  <si>
    <t xml:space="preserve">La evaluación de la Clase del control, se tomara solo un  valor, Manual 0% o Automático 10%
Nota:  El 25% asignado a la documentación del Control, se complementa con el 25% asignado a la aplicación del Control, con el 40% asignado a la efectividad del control, con el 10% de la clase del control, para completar así el 100% de la evaluación total del control. </t>
  </si>
  <si>
    <t>Es la sumatoria de los valores asignados en los ítems 8.3.2, 8.5.2, 8.7.2 y 8.9, por lo cual se debe tener en cuenta que:
Si el promedio de la sumatoria de los puntajes (%) de todos los controles preventivos que contrarrestan la PROBABILIDAD de materialización del riesgo se ubica en el rango (0-50), No se disminuyen casillas, si se ubica en el rango (51-75), se disminuye una (1) casilla, si se ubica en el rango (76-100), se disminuyen dos (2) casillas.
Si el promedio de la sumatoria de los puntajes (%) de todos los controles de protección que contrarrestan el IMPACTO de la materialización del riesgo se ubica en el rango (0-50), No se disminuyen casillas, si se ubica en el rango (51-75), se disminuye una (1) casilla , si se ubica en el rango (76-100), se disminuyen dos (2) casillas.</t>
  </si>
  <si>
    <t xml:space="preserve">Elija una (1) de las dos (2) opciones (probabilidad ó impacto), de la lista desplegable, teniendo en cuenta si el control es preventivo o de protección.
Dependiendo de lo que se elija (probabilidad ó impacto), se realizará un desplazamiento del riesgo en la matriz de calificación y evaluación, la cual se reflejará en el análisis de riesgo residual.
De la siguiente manera se realiza el desplazamiento anteriormente mencionado: 
DESPLAZAMIENTO DEL RIESGO EN LA MATRIZ DE CALIFICACIÓN Y EVALUACIÓN,  EN RELACIÓN CON LA PROBABILIDAD Y EL IMPACTO QUE PASARÁ A SER RIESGO RESIDUAL.                                                                                                                                                                                                                                                                                                                                                </t>
  </si>
  <si>
    <t>8.3 EVALUACIÓN DOCUMENTACIÓN DEL CONTROL</t>
  </si>
  <si>
    <t>Evaluación documentación del Control</t>
  </si>
  <si>
    <t>ESTADO DE LA ACCIÓN</t>
  </si>
  <si>
    <t>ESTADO DEL RIESGO</t>
  </si>
  <si>
    <t>Observaciones</t>
  </si>
  <si>
    <t>13. SEGUIMIENTO ASESORÍA DE PLANEACIÓN</t>
  </si>
  <si>
    <t>Materializado</t>
  </si>
  <si>
    <t>Mitigado</t>
  </si>
  <si>
    <t>Latente</t>
  </si>
  <si>
    <t>Mejorado</t>
  </si>
  <si>
    <t xml:space="preserve">En Retraso </t>
  </si>
  <si>
    <t>Abierta</t>
  </si>
  <si>
    <t>En ejecución</t>
  </si>
  <si>
    <t>Cerrada</t>
  </si>
  <si>
    <t>N.A</t>
  </si>
  <si>
    <t>ESTADO DE LA ACCION</t>
  </si>
  <si>
    <t>14. SEGUIMIENTO INDEPENDIENTE POR PARTE  DE LA  ASESORÍA DE CONTROL INTERNO</t>
  </si>
  <si>
    <t>14.1 SEGUIMIENTO A LOS CONTROLES EXISTENTES</t>
  </si>
  <si>
    <t>14.2 SEGUIMIENTO A LAS ACCIONES DE MANEJO DEL RIESGO</t>
  </si>
  <si>
    <t>14.4 DESCRIPCIÓN DE LA MATERIALIZACIÓN DEL RIESGO.</t>
  </si>
  <si>
    <t>14.5 ACTIVACIÓN DEL PLAN DE CONTINGENCIA</t>
  </si>
  <si>
    <t>14.6 FECHA DEL SEGUIMIENTO</t>
  </si>
  <si>
    <t>14.1.1 DESCRIPCIÓN DEL SEGUIMIENTO REALIZADO A LOS CONTROLES</t>
  </si>
  <si>
    <t>14.1.2 ESTÁ DOCUMENTADO</t>
  </si>
  <si>
    <t>14.1.4 ES EFECTIVO</t>
  </si>
  <si>
    <t>14.2.1 DESCRIPCIÓN DEL SEGUIMIENTO REALIZADO A LAS ACCIONES DE MANEJO DEL RIESGO</t>
  </si>
  <si>
    <t>14.2.2 ESTADO ACTUAL DE LAS ACCIONES DE MANEJO DEL RIESGO</t>
  </si>
  <si>
    <t>14.1.3 SE APLICA</t>
  </si>
  <si>
    <t>14.3 ¿ EL RIESGO SE MATERIALIZÓ ?</t>
  </si>
  <si>
    <t>13.1 ESTADO DEL RIESGO</t>
  </si>
  <si>
    <t>13.2 ESTADO DE LA ACCIÓN</t>
  </si>
  <si>
    <t>13.3 OBSERVACIONES</t>
  </si>
  <si>
    <t>12.7 FECHA DE SEGUIMIENTO</t>
  </si>
  <si>
    <t>13.4  FECHA DE SEGUIMIENTO</t>
  </si>
  <si>
    <t>8. VALORACIÓN DEL RIESGO ( IDENTIFICACIÓN Y EVALUACIÓN DE CONTROLES EXISTENTES</t>
  </si>
  <si>
    <t>Vencida</t>
  </si>
  <si>
    <t>Sin Ejecución</t>
  </si>
  <si>
    <t>14. 1</t>
  </si>
  <si>
    <t>14.1.1</t>
  </si>
  <si>
    <t>14.1.2</t>
  </si>
  <si>
    <t>14.1.4</t>
  </si>
  <si>
    <t>14.2</t>
  </si>
  <si>
    <t>14.2.1</t>
  </si>
  <si>
    <t>14.2.2</t>
  </si>
  <si>
    <t>14.4</t>
  </si>
  <si>
    <t>14. 5</t>
  </si>
  <si>
    <t>14.6</t>
  </si>
  <si>
    <t>14.7</t>
  </si>
  <si>
    <t>14.1.3</t>
  </si>
  <si>
    <t>14.3</t>
  </si>
  <si>
    <t>14. SEGUIMIENTO INDEPENDIENTE POR PARTE DE LA OFICINA DE CONTROL INTERNO</t>
  </si>
  <si>
    <t>12.7</t>
  </si>
  <si>
    <t>Escribir en formato dd/mm/aaaa la fecha en la que se esta realizando el seguimiento al mapa de riesgos.</t>
  </si>
  <si>
    <t>13. SEGUIMIENTO ASESORIA DE PLANEACIÓN</t>
  </si>
  <si>
    <t>Estado del riesgo</t>
  </si>
  <si>
    <t>Estado de la acción</t>
  </si>
  <si>
    <t>Seleccionar de la lista desplegable una de las siguientes opciones según corresponda:
*Materializado: Se determina este estado cuando el evento de riesgo se ha presentado.
*Mitigado: Se determina este estado cuando se ha implementado exitosamente a las acciones del plan de mejora.
*Latente: Se determina este estado cuando la probabilidad de ocurrencia está activa.
*Mejorado: Se determina este estado cuando la probabilidad de ocurrencia o el impacto esperado cambian o bajan con la implementación de acciones de tratamiento.</t>
  </si>
  <si>
    <t>Seleccionar de la lista desplegable una de las siguientes opciones según corresponda:
*En Retraso : Cuando la fecha de inicio definida ya ocurrió pero no se tiene el avance requerido en la acción específica. 
*Vencida: Cuando la fecha de finalización ya ocurrió y no se ha desarrollado la acción específica. ( % de avance &lt;100%). 
*Sin Ejecución: Cuando NO se desarrolló o se desarrolló parcialmente la acción específica, bien sea por que el riesgo se materializó o ya no aplica.
*Abierta: Cuando la fecha de inicio definida todavía no ha llegado, es decir, según la programación no se ha empezado a realizar ninguna tarea específica de esta actividad.
*En ejecución: Se determina cuando las acciones ya han iniciado su implementación y se encuentran dentro de las fechas planeadas.
*Cerrada: Cuando se ha desarrollado en su totalidad la acción específica. (% de avance = 100%)
*N.A: Riesgo en zona baja con plan de contingencia.</t>
  </si>
  <si>
    <t>Escribir las observaciones que se estimen correspondientes de acuerdo al seguimiento realizado</t>
  </si>
  <si>
    <t>Seleccione un a de las siguientes opciones:
Control Preventivo: Se orientan a eliminar las causas del riesgo, para prevenir su ocurrencia o materialización.                                                                                                                                                                                                                                                                
Control Detectivo: Aquellos que registran un evento después presentado; sirven para descubrir resultados no previstos y alertar sobre la presencia de un riesgo.</t>
  </si>
  <si>
    <t>11. PLAN DE CONTIGENCIA</t>
  </si>
  <si>
    <t>Utilizar el formato DD/MM/AAAA</t>
  </si>
  <si>
    <t>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</si>
  <si>
    <t>Desconocimiento de los instrumentos establecidos por DNP y UPRA para la planeación y ejecución de los planes, programas y proyectos Institucionales.</t>
  </si>
  <si>
    <t xml:space="preserve">Pérdida de oportunidad de gestión de recursos, para el cumplimiento de la misión institucional
Pérdida de imagen institucional
Los productos y servicios institucionales no cumplen con las necesidades y el alcance identificado  </t>
  </si>
  <si>
    <t>Asesor de Planeación</t>
  </si>
  <si>
    <t>Revisar las causas por las que se presentaron los errores en formulación seguimiento y validación</t>
  </si>
  <si>
    <t>Una vez con su formulación y según las necesidades que identifique cada proyecto para las actualizaciones</t>
  </si>
  <si>
    <t>Los proyectos de inversión han cumplido con los requisitos de formulación y actualización por la UPRA, MADR y DNP para ser ejecutados.</t>
  </si>
  <si>
    <t>Una vez al año</t>
  </si>
  <si>
    <t>Una vez cada periodo de gobierno (cuatrienio) para Plan estratégico o de acuerdo con su actualización</t>
  </si>
  <si>
    <t>Plan Estratégico aprobado - Acta de aprobación del comité de dirección</t>
  </si>
  <si>
    <t xml:space="preserve">El Plan Estratégico Institucional es el instrumento básico de planeación, seguimiento y evaluación en donde se materializa la gestión de la Unidad en el corto, mediano y largo plazo. </t>
  </si>
  <si>
    <t>Una vez al año o de acuerdo con su actualización</t>
  </si>
  <si>
    <t>Plan de Acción aprobado Versión Firmada</t>
  </si>
  <si>
    <t>Con el Anteproyecto de Presupuesto se cumple con los requisitos de asignación de los recursos del presupuesto general de la Nación, para el cumplimiento de la misión institucional.</t>
  </si>
  <si>
    <t>Mensual</t>
  </si>
  <si>
    <t>Reporte usuarios - roles  SUIFP</t>
  </si>
  <si>
    <t xml:space="preserve">Con la verificación de la distribución de roles por parte del asesor de planeación al DNP, se establece la desagregación de funciones y  las diferentes responsabilidades,  de cada una de las personas que registran la información de los proyectos en el SUIFP </t>
  </si>
  <si>
    <t>Socializar a los diferentes usuarios la información de carácter institucional a través de distintos medios, para dar a conocer el cumplimiento de la misión de la UPRA.</t>
  </si>
  <si>
    <t>Pérdida de credibilidad por parte de la ciudadanía, entidades del sector y de las partes interesadas en general.
Incumplimiento de requerimientos legales o institucionales Sanciones y/o procesos disciplinarios.
Consecuencias negativas en la toma de decisiones a partir de la información suministrada.</t>
  </si>
  <si>
    <t>Permanente</t>
  </si>
  <si>
    <t>El control establecido disminuye la probabilidad de la materialización del riesgo porque al centralizar las fuentes autorizadas para la solicitud de información se logra tener mayor control sobre la información que debe ser publicada y en el tiempo que se requiere.</t>
  </si>
  <si>
    <t>Aplicar protocolo de manejo de crisis de comunicación</t>
  </si>
  <si>
    <t>Asesor de Dirección en comunicaciones</t>
  </si>
  <si>
    <t>Errores en los archivos enviados para publicación.</t>
  </si>
  <si>
    <t>Ajustar controles</t>
  </si>
  <si>
    <t>Deficiencias en el cumplimiento de las disposiciones en materia de transparencia y acceso a la información pública y gobierno en línea</t>
  </si>
  <si>
    <t>Trimestral</t>
  </si>
  <si>
    <t>El control disminuye la probabilidad de ocurrencia del riesgo al hacer seguimiento a las acciones en materia de transparencia, eficiencia administrativa y gobierno en línea y la información que debe ser publicada y en el tiempo que se requiere.</t>
  </si>
  <si>
    <t>Demoras en la entrega de la versión final de los documentos técnicos a publicar.</t>
  </si>
  <si>
    <t>Inoportunidad en la Divulgación de los productos UPRA</t>
  </si>
  <si>
    <t xml:space="preserve">Desconocimiento y falta de utilización de los productos UPRA por parte de los usuarios.
Deterioro de la imagen institucional y del papel de la UPRA en el sector.
</t>
  </si>
  <si>
    <t>Seguimiento y control de los cambios solicitados para las publicaciones digitales e impresas.</t>
  </si>
  <si>
    <t>Registro en formato CDE-FT-006 Seguimiento y control de las publicaciones digitales e impresas.</t>
  </si>
  <si>
    <t>Asesor de Comunicaciones</t>
  </si>
  <si>
    <t>Permite validar la información que la UPRA aprueba publica antes de llegar al medio de comunicación.</t>
  </si>
  <si>
    <t>Monitoreo de medios</t>
  </si>
  <si>
    <t>Informe monitoreo de medios</t>
  </si>
  <si>
    <t>Permite identificar la percepción de la UPRA en medios de comunicación y realizar las correcciones que se requiera frente a noticias erradas.</t>
  </si>
  <si>
    <t>Director técnico</t>
  </si>
  <si>
    <t>De acuerdo a la necesidad</t>
  </si>
  <si>
    <t>Líderes de producto.</t>
  </si>
  <si>
    <t>Verificación del producto frente a los requerimientos establecidos en la especificación técnica en el informe de calidad.</t>
  </si>
  <si>
    <t>GIC-FT-003 Especificación técnica productos misionales y GIC-FT-004 Especificación técnica productos geográficos
GIC-FT-025 informe de calidad.</t>
  </si>
  <si>
    <t>De acuerdo con lo estipulado en el plan de trabajo</t>
  </si>
  <si>
    <t>Inadecuado Seguimiento y Evaluación de Políticas Públicas</t>
  </si>
  <si>
    <t xml:space="preserve">Desconocimiento de los impactos de las políticas.
Desconocimiento del impacto de los productos formulados.
Incapacidad para reorientar la política.
Reiteración de acciones inapropiadas
</t>
  </si>
  <si>
    <t>Líderes de producto.
Director Técnico</t>
  </si>
  <si>
    <t>De acuerdo al plan de trabajo</t>
  </si>
  <si>
    <t>Director técnico
Líder de SEPP</t>
  </si>
  <si>
    <t>GPU-FT-001 Fichas técnicas de indicadores, GPU-FT-002 Ficha de seguimiento de indicador de línea base.</t>
  </si>
  <si>
    <t>Validar los indicadores de línea base de y su medición.</t>
  </si>
  <si>
    <t>Plan de trabajo (Facilitativo)</t>
  </si>
  <si>
    <t>Líder de Producto
D.T. OP y MT</t>
  </si>
  <si>
    <t>Líder de Producto
D.T. OP y MT
Director General</t>
  </si>
  <si>
    <t>Validación de los productos con actores estratégicos internos o externos.</t>
  </si>
  <si>
    <t>Con la  validación de los productos en las etapas requeridas permite hacer los  ajustes durante la elaboración con el aporte de los actores.</t>
  </si>
  <si>
    <t xml:space="preserve">Con la verificación de la especificación técnica se puede evidenciar el cumplimiento de los requisitos que se establecieron en el diseño del producto que en el documento técnico </t>
  </si>
  <si>
    <t>Anuales</t>
  </si>
  <si>
    <t>Revisión al plan de trabajo para seguimiento y evaluación de política pública, de igual forma revisión y aprobación del documento de evaluación de PP</t>
  </si>
  <si>
    <t>Plan de trabajo 
Documento de evaluación de Política Pública.</t>
  </si>
  <si>
    <t xml:space="preserve">Con el establecimiento de los planes de trabajo se pueden determinar los tiempos de ejecución de las actividades para la realización del producto.
Con el documento la aprobación del documento de evaluación se validad que este conforme a lo requerido metodológicamente y técnicamente para la adecuada evaluación. </t>
  </si>
  <si>
    <t>Validar el documento de evaluación o indicadores de línea base.
Realizar los ajustes  requeridos al producto</t>
  </si>
  <si>
    <t>Ajustar la metodología para la validación y aprobación de los productos a desarrollar</t>
  </si>
  <si>
    <t>Con la  validación de los indicadores se puede tomar decisiones de su formulación o medición para el adecuado seguimiento a políticas públicas</t>
  </si>
  <si>
    <t>Profesional Especializado  con funciones de Talento humano</t>
  </si>
  <si>
    <t>Semestralmente</t>
  </si>
  <si>
    <t>Anual</t>
  </si>
  <si>
    <t>Mensualmente</t>
  </si>
  <si>
    <t>Trimestralmente</t>
  </si>
  <si>
    <t xml:space="preserve">Adelantar las modalidades de selección necesarias para la adquisición de bienes o servicios requeridos por la UPRA,  con el fin de cumplir con las  acciones institucionales y enmarcadas en  la normatividad vigente </t>
  </si>
  <si>
    <t xml:space="preserve">Inefectividad en la estructuración de los procesos contractuales
</t>
  </si>
  <si>
    <t xml:space="preserve">Incumplimiento a los requerimientos legales
Atraso en el cumplimiento de los objetivos y metas institucionales
Desgaste administrativo </t>
  </si>
  <si>
    <t>Verificar que la necesidad a contratar se encuentre registrado adecuadamente en el Plan Anual de Adquisiciones.</t>
  </si>
  <si>
    <t>Profesional especializado grado 20</t>
  </si>
  <si>
    <t>De acuerdo con la necesidad</t>
  </si>
  <si>
    <t>Plan anual de adquisiciones check archivo digital compartido
Correo informado la requerimiento de ajuste al PAA cuando sea necesario</t>
  </si>
  <si>
    <t>Ajustar los documentos precontractuales que haya lugar y ajustar los cronogramas para la adjudicación de los contratos</t>
  </si>
  <si>
    <t xml:space="preserve">Profesional especializado grado 20, Directores técnicos, Jefe TIC, Asesores, Secretario General. (De acuerdo a lo establecido en el formato) </t>
  </si>
  <si>
    <t>Ajustar la metodología para la revisión y aprobación de los documentos precontractuales</t>
  </si>
  <si>
    <t>Secretario General
Profesional Especializado - Secretaria General</t>
  </si>
  <si>
    <t>Revisar y aprobar  los documentos de los estudios y documentos previos y pliego de condiciones de las modalidades de selección que se adelanten.</t>
  </si>
  <si>
    <t>De acuerdo con lo establecido en el Plan anual de adquisiciones</t>
  </si>
  <si>
    <t>Con las verificaciones y validaciones de los documentos del proceso contractual, se logra el cumplimiento de los requisitos para la selección objetiva del contratista de acuerdo con su modalidad de selección.</t>
  </si>
  <si>
    <t>Realizar el seguimiento al cumplimiento del plan de adquisiciones.</t>
  </si>
  <si>
    <t>Comité de contratación</t>
  </si>
  <si>
    <t>Actas Comité de contratación</t>
  </si>
  <si>
    <t>Con el Comité de contratación se realiza el seguimiento al Plan anual de adquisiciones para lograr el cumplimiento de los compromisos de la Unidad.</t>
  </si>
  <si>
    <t>Revisión y aprobación de Informes, entregables, bienes o servicios de acuerdo a las obligaciones contractuales establecidas y certificación de cumplimiento para el trámite de pago.</t>
  </si>
  <si>
    <t xml:space="preserve">Supervisor designado </t>
  </si>
  <si>
    <t>De acuerdo lo establecido en el contrato</t>
  </si>
  <si>
    <t>Los  Supervisores de cada contrato verifican y aprueban el cumplimiento de las obligaciones establecidas y acreditan el cumplimiento a satisfacción de las mismas y por consiguiente la autorización del pago establecido en el contrato.</t>
  </si>
  <si>
    <t>Cada que se perfeccione un contrato</t>
  </si>
  <si>
    <t>Respaldar el cumplimiento del objeto contractual</t>
  </si>
  <si>
    <t>Inobservancia de las obligaciones por parte de los contratistas, supervisores o la administración</t>
  </si>
  <si>
    <t>Incumplimiento de los  objetos contractuales</t>
  </si>
  <si>
    <t xml:space="preserve">No cumplimiento de los objetivos y metas institucionales
Aplicación de sanciones, multas, demandas ó acciones de tipo administrativo.
</t>
  </si>
  <si>
    <t>Adelantar el debido proceso de conformidad con la normatividad vigente</t>
  </si>
  <si>
    <t>Director General
Secretario General
Supervisor 
Profesional Especializado - Secretaria General</t>
  </si>
  <si>
    <t>Analizar las causa que ocasionaron el incumplimiento y realizar los ajustes correspondientes</t>
  </si>
  <si>
    <t>Indebido proceso de Contratación Estatal, para  beneficio propio o de terceros</t>
  </si>
  <si>
    <t>Pérdida de credibilidad Institucional
Incumplimiento al objeto y funciones de la Upra
Procesos disciplinarios
Detrimento de bienes del Estado
Sanciones</t>
  </si>
  <si>
    <t>Verificar que la necesidad a contratar se encuentre registrado en el Plan Anual de Adquisiciones.</t>
  </si>
  <si>
    <t>Profesional especializado grado  20</t>
  </si>
  <si>
    <t>De acuerdo con cada proceso</t>
  </si>
  <si>
    <t>Plan anual de adquisiciones check archivo digital compartido</t>
  </si>
  <si>
    <t>Con el registro en el archivo digital del plan anual de adquisiciones el profesional especializado grado 20 verifica el registro de la necesidad en el plan y CDP</t>
  </si>
  <si>
    <t>Realizar las modificaciones que haya lugar en los actos administrativos, y según el caso adelantar la nulidad al contrato
Inicio de acciones disciplinarias</t>
  </si>
  <si>
    <t>Ajustar la metodología para la revisión y aprobación de los documentos que hacen parte de proceso contractual</t>
  </si>
  <si>
    <t>Director General
Secretario General</t>
  </si>
  <si>
    <t>Revisar y aprobar los documentos de los estudios y documentos previos y pliego de condiciones de las modalidades de selección que se adelanten.</t>
  </si>
  <si>
    <t>Verificar y calificar las propuestas de la contratación estatal</t>
  </si>
  <si>
    <t>Responsables de adelantar la contratación estatal.</t>
  </si>
  <si>
    <t>GCO-FT-001 Verificación documentos habilitantes Jurídicos
GCO-FT-014 Verificación componente técnico.
GCO-FT-015 Calificación técnica de las propuestas
GCO-FT-018 Verificación componente financiero</t>
  </si>
  <si>
    <t>Con la aplicación de los formatos se estandariza las actividades a desarrollar, haciendo objetiva la verificación y calificación de cada uno de los componentes (Jurídico, Técnico y Financiero)</t>
  </si>
  <si>
    <t>Pérdidas económicas por información financiera presentada de forma inoportuna
Sanciones
Pérdida de la imagen institucional por inconsistencia en la presentación de las cifras
Toma de decisiones inadecuadas por información  financiera inconsistente</t>
  </si>
  <si>
    <t>Con la asistencia las jornadas de actualización del SIIF se conoce el manejo del sistema para su correcto diligenciamiento, previniendo el inadecuado registro de hechos económicos</t>
  </si>
  <si>
    <t>Con la revisión de los datos de la solicitud se puede verificar que se dispongan con los recursos y que estén correctamente asociados al Plan anual de adquisiciones de la UPRA</t>
  </si>
  <si>
    <t>Con la realización de las verificaciones de los Registros presupuestales se puede identificar que se estén asignando los recurso de acuerdo con los CDP generados</t>
  </si>
  <si>
    <t>Con las conciliaciones se verifican los registros de los hechos económicos con las personas que los generan y se pueden establecer que se registren en su totalidad y clasificados adecuadamente.</t>
  </si>
  <si>
    <t xml:space="preserve">Con la revisión y retroalimentación de las cuentas presentadas para pago se controla la efectividad de la cadena presupuestal en los registros, obligaciones y pagos. </t>
  </si>
  <si>
    <t xml:space="preserve">Reporte programación SIIF
Correo electrónico informando sobre las cuentas programadas en PAC. </t>
  </si>
  <si>
    <t xml:space="preserve">Mediante el seguimiento a las cuentas por pagar no allegadas al área, se controla la ejecución del PAC. </t>
  </si>
  <si>
    <t>Asesor de Control Interno</t>
  </si>
  <si>
    <t>Inadecuada aplicación de las disposiciones de evaluación y/o ejecución</t>
  </si>
  <si>
    <t>Todos los expedientes de las auditorias de gestión cuentan con la lista de verificación que respalda el desarrollo de las evaluaciones bajo el marco profesional de la auditoria</t>
  </si>
  <si>
    <t>Aprobación de las muestras a evaluar por parte del Asesor de Control Interno</t>
  </si>
  <si>
    <t>Semestral</t>
  </si>
  <si>
    <t>Verificar la entrega de la información remitida por las áreas con la medición de los indicadores del SGI</t>
  </si>
  <si>
    <t>Profesional de Planeación</t>
  </si>
  <si>
    <t>Permite hacer seguimiento a los procesos para identificar las causas por las cuales no se generó la información oportunamente y poder identificar acciones de mejora.</t>
  </si>
  <si>
    <t>Permite que el Asesor de la oficina de Planeación controle fechas y evite incumplimientos de carácter interno o externo en la entrega de la información para toma de decisiones.</t>
  </si>
  <si>
    <t>Falta de seguimiento a los inventarios</t>
  </si>
  <si>
    <t>Pérdida o deterioro de los bienes e infraestructura física de la entidad</t>
  </si>
  <si>
    <t>Detrimento patrimonial 
Procesos disciplinarios</t>
  </si>
  <si>
    <t>Falta de mantenimientos de los bienes de la entidad</t>
  </si>
  <si>
    <t>Pérdida de activos
Detrimento de bienes del Estado
Procesos disciplinarios</t>
  </si>
  <si>
    <t>Perdida intencionada de información producida o recibida por la UPRA</t>
  </si>
  <si>
    <t>Incumplimientos legales
Procesos disciplinarios
Procesos penales
Sanciones 
Deterioro Imagen</t>
  </si>
  <si>
    <t>Debilidades en la administración y/o fallas de la plataforma tecnológica</t>
  </si>
  <si>
    <t>Soluciones de software no acordes a los requerimientos de los usuarios</t>
  </si>
  <si>
    <t>Perdida de recursos
Persistencia de la problemática del usuario
Perdida de reputación del proceso</t>
  </si>
  <si>
    <t>Perdida o alteración de los conjuntos de datos de la UPRA</t>
  </si>
  <si>
    <t>Reducción de la integridad, disponibilidad y confidencialidad de los conjuntos de datos críticos de la  UPRA
Afectación en la continuidad de actividades realizadas en la Entidad.</t>
  </si>
  <si>
    <t>Emiro Díaz Leal 
Asesor de Planeación</t>
  </si>
  <si>
    <t>Felipe Fonseca Fino
Director General</t>
  </si>
  <si>
    <t xml:space="preserve"> FECHA</t>
  </si>
  <si>
    <t>ELABORADO POR</t>
  </si>
  <si>
    <t>VALIDADO POR</t>
  </si>
  <si>
    <t>APROBADO POR</t>
  </si>
  <si>
    <t>COG-FT-001</t>
  </si>
  <si>
    <t>Por cada PQRSD</t>
  </si>
  <si>
    <t>Cada ve que se realice una compra</t>
  </si>
  <si>
    <t>Verificación de la entrega de los bienes, insumos o suministros frente al inventario</t>
  </si>
  <si>
    <t>Cada ve que se realice una entrega</t>
  </si>
  <si>
    <t>Verificación de las devoluciones frente a la entrega y el inventario</t>
  </si>
  <si>
    <t>Cada ve que se realice una devolución</t>
  </si>
  <si>
    <t>Verificación del inventario frente a las salidas temporales</t>
  </si>
  <si>
    <t>Una vez al mes</t>
  </si>
  <si>
    <t>Verificación de la  firma del usuario de cada recorrido, en la Planilla de recorridos de vehículos de la UPRA GAD-FT-012</t>
  </si>
  <si>
    <t>Verificación y archivo de los recibos de consumo de combustible para los vehículos de la entidad, conforme al acuerdo marco establecido</t>
  </si>
  <si>
    <t>Recibos de consumo de combustible para los vehículos de la entidad</t>
  </si>
  <si>
    <t>Cada vez que se realice una solicitud de bienes</t>
  </si>
  <si>
    <t>Reporte de Perdida intencionada de información producida o recibida por la UPRA, para apertura de proceso disciplinario</t>
  </si>
  <si>
    <t xml:space="preserve">Técnico Administrativo Secretaría General - Gestión Documental </t>
  </si>
  <si>
    <t>Profesional especializado 
Secretaría General - Gestión Administrativa</t>
  </si>
  <si>
    <t>Planificar y producir lineamientos, criterios, instrumentos e indicadores para orientar la política sobre el uso eficiente del suelo con fines agropecuarios, la reconversión productiva y la adecuación de tierras, así como realizar el seguimiento y evaluación de las políticas públicas en estas materias.</t>
  </si>
  <si>
    <t>Debilidades en la identificación de la necesidades de LCI para el sector.</t>
  </si>
  <si>
    <t xml:space="preserve"> Incumplimiento en la generación  LCI </t>
  </si>
  <si>
    <t>Perdida de imagen institucional
Deficiente planificación del Ordenamiento de la productivo
Desconocimiento de los productos generados por parte de los usuarios finales
Bajo impacto en la formulación de políticas
Procesos disciplinarios</t>
  </si>
  <si>
    <t>Revisar, aprobar y actualizar la ficha BPIN del proyecto de UES</t>
  </si>
  <si>
    <t>Anual
La actualización de acuerdo a la necesidad</t>
  </si>
  <si>
    <t>Ficha BPIN</t>
  </si>
  <si>
    <t>Con la elaboración y aprobación se evalúa que los registrado de las fichas BPIN satisfaga las necesidades del sector.</t>
  </si>
  <si>
    <t>Inadecuada planeación de los productos.</t>
  </si>
  <si>
    <t xml:space="preserve">Revisar y aprobar los plan de trabajo de los productos </t>
  </si>
  <si>
    <t>PLE-FT-007 Descripción y seguimiento de productos BPIN</t>
  </si>
  <si>
    <t>Con el establecimiento de los planes de trabajo se pueden determinar los tiempos de ejecución de las actividades para la realización del producto.</t>
  </si>
  <si>
    <t xml:space="preserve">
Falta de seguimiento al desarrollo de los productos.</t>
  </si>
  <si>
    <t>Revisar y validar el seguimiento al desarrollo de LCI</t>
  </si>
  <si>
    <t>Con el seguimiento a al desarrollo de los productos permite hacer revisión al cumplimiento de los plazos establecidos para cada actividad y tomar las acciones necesarias para la finalización del producto.</t>
  </si>
  <si>
    <t xml:space="preserve">Deficiencia en las verificaciones y validaciones de los productos.
</t>
  </si>
  <si>
    <t>Resultados las validaciones con actores. Actas Listados de asistencia</t>
  </si>
  <si>
    <t>Documentos técnicos deficientes.</t>
  </si>
  <si>
    <t>Revisión y aprobación de los documentos técnicos de los productos</t>
  </si>
  <si>
    <t>Director técnicos</t>
  </si>
  <si>
    <t>Documento técnico</t>
  </si>
  <si>
    <t>Con la revisión y aprobación de los documentos técnicos se verifica que estos cumplan con los requerimientos que se plantearon.</t>
  </si>
  <si>
    <t xml:space="preserve">
Deficiencia en la selección de la metodología, indicadores e información para la consolidación de la línea base y su seguimiento y monitoreo.</t>
  </si>
  <si>
    <t xml:space="preserve">
Destinar los recursos para la finalización del LCI.</t>
  </si>
  <si>
    <t>Ajustar la metodología para el seguimiento y aprobación de los productos</t>
  </si>
  <si>
    <t>Líder de Producto
D.T. UES y AD</t>
  </si>
  <si>
    <t>Líder de Producto
D.T. UES y AD
Director General</t>
  </si>
  <si>
    <t>Generar LCI que orienten  la planificación y gestión del ordenamiento social de la propiedad y la regularización del mercado de tierras, como base para la toma de decisiones del sector agropecuario, así como realizar el seguimiento y evaluación de las políticas públicas en estas materias.</t>
  </si>
  <si>
    <t>Debilidades en la identificación de la necesidades de LCI para sector</t>
  </si>
  <si>
    <t>Perdida de imagen institucional
Deficiente planificación del Ordenamiento de la Propiedad 
Desconocimiento de los productos generados por parte de los usuarios finales
Bajo impacto en la formulación de políticas de acceso a tierras y desarrollo agropecuario</t>
  </si>
  <si>
    <t>Revisar, aprobar y actualizar la ficha BPIN del proyecto de OSP</t>
  </si>
  <si>
    <t>Inadecuada planeación de los productos</t>
  </si>
  <si>
    <t xml:space="preserve">
Falta de seguimiento al desarrollo de los productos</t>
  </si>
  <si>
    <t xml:space="preserve">Deficiencia en las verificaciones y validaciones de los productos
</t>
  </si>
  <si>
    <t>Documentos técnicos deficientes</t>
  </si>
  <si>
    <t>GPO-FT-001 Fichas técnicas de indicadores, GPO-FT-002 Ficha de seguimiento de indicador de línea base.</t>
  </si>
  <si>
    <t>Cada vez que se inicie un proceso de vinculación de personal</t>
  </si>
  <si>
    <r>
      <t>Falta de registro de la necesidad a contratar en el plan de anual de adquisiciones</t>
    </r>
    <r>
      <rPr>
        <sz val="16"/>
        <color rgb="FFFF0000"/>
        <rFont val="Arial"/>
        <family val="2"/>
      </rPr>
      <t/>
    </r>
  </si>
  <si>
    <t>Fallas en la elaboración de los estudios y documentos previos y pliego de condiciones, de las diferentes modalidades de selección.
'No verificar los documentos requeridos para adelantar el proceso</t>
  </si>
  <si>
    <t>Demoras en la entrega de los soportes para adelantar el proceso contractual</t>
  </si>
  <si>
    <t>Falta de registro de la necesidad a contratar en el plan de anual de adquisiciones</t>
  </si>
  <si>
    <t>Deficiencia en la realización del  análisis del sector, estudios previos, pliego de condiciones o invitación para la estructuración del proceso contractual.</t>
  </si>
  <si>
    <t>Falta de selección objetiva de los oferentes omitiendo los parámetros establecidos en el pliego de condiciones.</t>
  </si>
  <si>
    <t>Omisión en la aplicabilidad de la normatividad que regule componente del proceso contractual (Jurídico, financiero y técnico).</t>
  </si>
  <si>
    <t>Verificación de la  entrada de bienes al almacén, frente al contrato de compra de bienes, insumos o suministros</t>
  </si>
  <si>
    <t>GAD-FT-002 Entrada de Almacén</t>
  </si>
  <si>
    <t>Con la verificación del diligenciamiento del formato GAD-FT-002 Entrada de almacén, se permite contrarrestar la probabilidad de materialización del riesgo, ya que se controlan las entradas de los bienes al inventario de la entidad por parte del técnico administrativo</t>
  </si>
  <si>
    <t>Aplicación de la póliza de seguros adquirida contra la pérdida y/o  deterioro de los bienes e infraestructura física de la entidad</t>
  </si>
  <si>
    <t>Profesional especializado Secretaría General de Gestión Administrativa</t>
  </si>
  <si>
    <t>GAD-FT-008 Salida temporal de bienes</t>
  </si>
  <si>
    <t>Con la verificación del diligenciamiento del formato  GAD-FT-008 Salida temporal de bienes, se permite contrarrestar la probabilidad de materialización del riesgo, ya que se lleva el control del inventario de la salida temporal de los bienes informando a Gestión Administrativa el uso y temporalidad de la salida</t>
  </si>
  <si>
    <t>Verificación de la realización de los mantenimientos preventivos y correctivos,  de acuerdo a los requerimientos de la Unidad</t>
  </si>
  <si>
    <t>GAD-FT-011 Matriz de planeación y seguimiento a mantenimiento preventivo de los bienes e infraestructura tecnológica de la UPRA</t>
  </si>
  <si>
    <t>Con la verificación del diligenciamiento del formato GAD-FT-011 Matriz de planeación y seguimiento  de mantenimiento preventivo de los bienes e infraestructura tecnológica de la UPRA, se permite contrarrestar la probabilidad de materialización del riesgo, ya que se controlan los mantenimientos preventivos y correctivos de la  UPRA</t>
  </si>
  <si>
    <t>Adquisición de las pólizas de seguro contra todo riesgo de los bienes de la entidad</t>
  </si>
  <si>
    <t>Pólizas de seguro contra todo riesgo de los bienes de la entidad</t>
  </si>
  <si>
    <t xml:space="preserve">Con la adquisición por parte de la Secretaria General de las pólizas de seguro contra todo riesgo de los bienes de la entidad, se permite contrarrestar la probabilidad de materialización del riesgo, ya que se  salvaguardan de daños o perdidas </t>
  </si>
  <si>
    <t>Falta de control en la entrada y salida de bienes,  e insumos de la entidad</t>
  </si>
  <si>
    <t xml:space="preserve">GAD-FT-012 Planilla de recorridos de vehículos de la UPRA </t>
  </si>
  <si>
    <t>Con la verificación de la  firma del usuario de cada recorrido, en el formato GAD-FT-012 Planilla de recorridos de vehículos de la UPRA, se permite contrarrestar la materialización del riesgo, ya que se evidencian los recorridos realizados por los vehículos para el cumplimiento de la misión de la entidad</t>
  </si>
  <si>
    <t>Aplicar el procedimiento GAD-FT-013 de Contratación estatal en caso de requerirse mantenimiento correctivo externo o para reemplazar el bien o infraestructura física de la entidad</t>
  </si>
  <si>
    <t>Cada vez que se realice una salida temporal de bienes devolutivos</t>
  </si>
  <si>
    <t>Formato GAD-FT-008 Salida temporal de bienes</t>
  </si>
  <si>
    <t>Debilidades en la asignación y control de los bienes, e insumos de la entidad</t>
  </si>
  <si>
    <t>Vulnerabilidad de acceso al  archivo central y de gestión centralizado</t>
  </si>
  <si>
    <t xml:space="preserve">Perdida en la trazabilidad de la información institucional
Descoordinación y desarticulación en las acciones de los diferentes procesos de la UPRA en el campo de la gestión documental
Incumplimientos legales
Procesos disciplinarios
Procesos penales
Sanciones </t>
  </si>
  <si>
    <t>Técnico Administrativo Secretaría General de Gestión documental</t>
  </si>
  <si>
    <t>Cada vez que se solicite la consulta de la documentación</t>
  </si>
  <si>
    <t>Formato GDO-FT-013 Solicitud de consulta y préstamo de documentos</t>
  </si>
  <si>
    <t>Con la Verificación del control de acceso a la documentación  de los archivos central y de gestión centralizado, que correspondan a los  responsables definidos, se permite mitigar la materialización del riesgo, ya que se lleva un control de las solicitudes de consulta de la documentación</t>
  </si>
  <si>
    <t>Técnico Administrativo Secretaría General - Gestión Documental 
Funcionarios y contratistas que producen, custodian y consultan información institucional</t>
  </si>
  <si>
    <t>Manipulación de la información en los archivos central y de gestión centralizado</t>
  </si>
  <si>
    <t>Técnico Administrativo Secretaría General de Gestión documental y grupo de Gestión Documental</t>
  </si>
  <si>
    <t>Cuatrimestral</t>
  </si>
  <si>
    <t>De acuerdo a la programación de transferencias primarias</t>
  </si>
  <si>
    <t>Técnico Administrativo Secretaria General de Atención al Ciudadano</t>
  </si>
  <si>
    <t>Realizar seguimiento a los tiempos de respuesta de las PQRSD previo a su vencimiento</t>
  </si>
  <si>
    <t>Con el seguimiento a los tiempos de respuesta de las PQRSD previo a su vencimiento, mediante la Matriz de seguimiento de atención al ciudadano en medio digital y con los correos electrónicos  de PQRSD próximas a vencer, se permite mitigar la materialización del riesgo, ya que se atienden oportunamente las PQRSD recibidas.</t>
  </si>
  <si>
    <t>Técnico Administrativo Secretaría General de Gestión documental, Técnico Administrativo Secretaria General de Atención al Ciudadano y grupo de Gestión Documental</t>
  </si>
  <si>
    <t>Jefe TIC
Profesional especializado grado 17 - Servicios tecnológicos</t>
  </si>
  <si>
    <t>Reportes de disponibilidad de los servicios tecnológicos a los cuales se le definieron ANS, obtenidos de la herramienta de monitoreo de la IT de la UPRA</t>
  </si>
  <si>
    <t>Con la verificación y el cumplimiento de los ANS se contrarresta la probabilidad de materialización del riesgo ya que permite tomar acciones preventivas y/o correctivas para garantizar la disponibilidad de los servicios tecnológicos</t>
  </si>
  <si>
    <t>Profesional especializado grado 22 - Sistemas de Información</t>
  </si>
  <si>
    <t>De acuerdo con los requerimientos  de desarrollo de Software del usuario</t>
  </si>
  <si>
    <t>Verificación de la idoneidad y experticia del Recurso Humano asignado para el levantamiento de requerimientos y desarrollo de aplicaciones</t>
  </si>
  <si>
    <t>Técnico Administrativo Secretaría General de Almacén realiza las entradas al almacén y Profesional especializado Secretaría General de Gestión Administrativa verifica el diligenciamiento</t>
  </si>
  <si>
    <t>Técnico Administrativo Secretaría General de Almacén recibe las  devoluciones de bienes y Profesional especializado Secretaría General de Gestión Administrativa verifica el diligenciamiento</t>
  </si>
  <si>
    <t>Verificar el cumplimiento de la entrega de la información a los organismos o entes que establecen los requerimientos.</t>
  </si>
  <si>
    <t>Aplicar y desarrollar los instrumentos establecidos para la formulación, seguimiento y evaluación de los planes, programas, proyectos institucionales y el sistema de gestión integrado para el cumplimiento de su misión y  en concordancia con la Política del sector.</t>
  </si>
  <si>
    <t>Con la verificación en el plan anual de adquisiciones se puede evaluar que  el objeto y las obligaciones estén acordes a la necesidad registrada por cada una de las áreas de la UPRA.</t>
  </si>
  <si>
    <t>Revisar y aprobar las pólizas de los contratos</t>
  </si>
  <si>
    <t xml:space="preserve">Abogado que adelanto el proceso, Profesional especializado grado 20, Secretario General, </t>
  </si>
  <si>
    <t>Concentración de roles de viabilización en una sola persona.</t>
  </si>
  <si>
    <t>OPERATIVOS</t>
  </si>
  <si>
    <t>Debilidades en la presentación de la información financiera de la entidad para la toma de decisiones
Falta de seguimiento del Presupuesto (Inversión y funcionamiento)</t>
  </si>
  <si>
    <t>Inefectividad en la ejecución del presupuesto y en la constitución de reservas</t>
  </si>
  <si>
    <t>Sanciones
Recortes presupuestales</t>
  </si>
  <si>
    <t>Demoras en la presentación de las obligaciones para el tramite de pago</t>
  </si>
  <si>
    <t>Debilidades en los lineamientos para ejecutar el presupuesto</t>
  </si>
  <si>
    <t>Revisar a aprobar los informes de seguimiento a la ejecución presupuestal</t>
  </si>
  <si>
    <t>Profesional especializado - Presupuesto</t>
  </si>
  <si>
    <t>Verificar la publicación de los informes de ejecución presupuestal  en la pagina web de la Upra</t>
  </si>
  <si>
    <t xml:space="preserve">Verificar lo programado en PAC frente a las obligaciones que no han sido allegadas a Secretaría General - Financiera. </t>
  </si>
  <si>
    <t>Profesional de especializado - Pagador
Profesional especializado - Presupuesto</t>
  </si>
  <si>
    <t>Revisar y aprobar la circular de lineamientos para la ejecución del presupuesto para inicio y cierre de la vigencia</t>
  </si>
  <si>
    <t>Profesional de especializado - Pagador
Profesional especializado - Presupuesto
Profesional especializado - Contador
Secretario General
Ordenador del gasto</t>
  </si>
  <si>
    <t>Comunicación oficial al ordenador del gasto y secretario general con la ejecución presupuestal , PAC, viáticos,  gastos de viaje y manutención, reservas y cuentas por pagar
Correo electrónico a los jefes de área con ejecución general y de su proyecto o rubro correspondiente, PAC, viáticos, gastos de viaje y manutención, reservas y cuentas por pagar</t>
  </si>
  <si>
    <t>Solicitud de publicación y correo electrónico aprobando la publicación</t>
  </si>
  <si>
    <t>Circular de inicio y cierre de la vigencia</t>
  </si>
  <si>
    <t xml:space="preserve">Con la generación del, informe de seguimiento al presupuesto se da a conocer el estado de la ejecución para la toma de decisiones </t>
  </si>
  <si>
    <t>Con la publicación de los informes del estado de la ejecución presupuestal se da a conocer a las partes interesadas para la toma de decisiones</t>
  </si>
  <si>
    <t>Con la circular de inicio y cierre de la vigencia se dan a conocer los lineamientos para ejecutar el presupuesto a los responsables de los rubros y dar cumplimiento a lo establecido por el Ministerio de Hacienda y crédito público - MHCP</t>
  </si>
  <si>
    <t>Profesional especializado presupuesto</t>
  </si>
  <si>
    <t>Desconocimiento en el manejo del SIIF</t>
  </si>
  <si>
    <t>Inadecuado expedición de  Certificado de Disponibilidad Presupuestal o en el Registro presupuestal</t>
  </si>
  <si>
    <t>Sanciones
Retrasos en los procesos contractuales
Retrasos en la ejecución presupuestal</t>
  </si>
  <si>
    <t>Fallas en la actualización del plan de adquisiciones
'Incumplimiento de los requisitos mínimos para la generación de CDP y RP</t>
  </si>
  <si>
    <t>Verificar la  asistencia de  los servidores del proceso de gestión financiera en las jornadas de actualización del SIIF citadas por el Ministerio de Hacienda.</t>
  </si>
  <si>
    <t>Secretario General</t>
  </si>
  <si>
    <t>De acuerdo a la programación del Ministerio de Hacienda y Crédito Publico</t>
  </si>
  <si>
    <t>*Confirmación de la  capacitación mediante  correo electrónico generadas por el Ministerio de Hacienda</t>
  </si>
  <si>
    <t>Inadecuada interpretación, clasificación,  medición, registro  o ausencia de hechos económicos contables</t>
  </si>
  <si>
    <t>Aplicación incorrecta de los principios de contabilidad pública.</t>
  </si>
  <si>
    <t>Aplicación inadecuada del criterio de clasificación del hecho económico establecido en el marco normativo que corresponde a la entidad.</t>
  </si>
  <si>
    <t>Descripción y medición  inadecuada del hecho económico en el documento fuente.
Omisión o registro inoportuno de hechos económicos.</t>
  </si>
  <si>
    <t>Omisión o inadecuada aplicación al proceso de medición posterior del hecho económico cuando la entidad está obligada a ello.</t>
  </si>
  <si>
    <t>Verificar que la información de hechos económicos sea entregada oportunamente y que este conforme a lo requerido.</t>
  </si>
  <si>
    <t>Profesional especializado - Contabilidad</t>
  </si>
  <si>
    <t>Revisar y Aprobar las conciliaciones bancarias, propiedad planta y equipo, pago por cuenta de terceros, provisiones de nomina, impuestos, mediante la firma del contador y  los funcionarios  que generan hechos económicos y el registro oportuno de las partidas conciliatorias.</t>
  </si>
  <si>
    <t>Profesional especializado - Contabilidad
Funcionarios que generan hechos económicos</t>
  </si>
  <si>
    <t>Revisar con la Contaduría General de la Nación, las situaciones en que se presente duda sobre la adecuada interpretación del marco normativo en relación con el hecho económico</t>
  </si>
  <si>
    <t>Verificar el uso del Catálogo General de Cuentas actualizado para  reconocimiento, medición, revelación y presentación de los hechos económicos.</t>
  </si>
  <si>
    <t>Verificar y aprobar en el SIIF los ajustes de los hechos contables  identificados en el balance de comprobación</t>
  </si>
  <si>
    <t xml:space="preserve">Revisar en el SEA los documentos soporte de las cuentas presentadas para pago a Secretaria General - Financiera y retroalimentar en los casos que se presenten inconsistencias </t>
  </si>
  <si>
    <t>Revisar y Aprobar en la conciliación de propiedad planta y equipo,  los valores calculados correspondientes a la depreciación, amortización, agotamiento y deterioro, entre otros, se han efectuado adecuadamente de acuerdo a su vida útil , mediante la firma del contador y almacén y recursos físicos y el registro oportuno de las partidas conciliatorias.</t>
  </si>
  <si>
    <t>Profesional especializado - Contabilidad
Profesional Especializado - Recursos Físicos
Técnico administrativo - Almacén</t>
  </si>
  <si>
    <t>Calendario de presentación de informes con seguimiento
Correo informando que la información esta con lo requerido
Correo en los casos que la información no este acorde con lo requerido</t>
  </si>
  <si>
    <t>Con la verificación de la entrega y el estado de la información  se asegura que  puedan realizar las conciliaciones de los hechos económicos contables.</t>
  </si>
  <si>
    <t>GFI-FT-015 Conciliación Bancaria, GFI-FT-016 Conciliación Propiedad, Planta y Equipo, GFI-FT-017 Conciliación pago por cuenta de terceros y provisiones de nómina. Conciliación entre tesorería y contabilidad de impuestos
*Cuando aplique registro de ajuste del SIIF</t>
  </si>
  <si>
    <t>Consulta a la Contaduría General de la Nación</t>
  </si>
  <si>
    <t>Con las consultas a la CGN se asegura la correcta interpretación de los hechos económicos</t>
  </si>
  <si>
    <t>Catalogo de cuentas , Procedimientos e instructivos contables de la CGN</t>
  </si>
  <si>
    <t xml:space="preserve">Con el uso del catalogo actualizado se asegura la adecuada identificación, clasificación y registro de los hechos económicos contables. </t>
  </si>
  <si>
    <t>Registro SIIF</t>
  </si>
  <si>
    <t>Con la verificación de los ajustes en el balance de comprobación se asegura la debida clasificación de los hechos económico</t>
  </si>
  <si>
    <t>Avance de la cuenta de cobro en el SEA 
Devolución en el SEA inconsistencias en los documentos soporte de las cuentas presentadas para pago.</t>
  </si>
  <si>
    <t xml:space="preserve">GFI-FT-016 Conciliación Propiedad, planta y equipo
*Cuando aplique registro de ajuste del SIIF </t>
  </si>
  <si>
    <t>Adelantar los procesos contractuales en la plataforma SECOP II</t>
  </si>
  <si>
    <t xml:space="preserve">Directores técnicos, Jefe TIC, Asesores, Secretario General, Profesional especializado grado 20, </t>
  </si>
  <si>
    <t>De acuerdo con cada procesos establecidos en el PAA</t>
  </si>
  <si>
    <t>Documentos aprobados y revisados por los profesionales de la Secretaria General y las áreas que desean satisfacer la necesidad. (GCO-FT-006 Estudios y documentos Previos; GCO-FT-019 Análisis Económico del Sector; GCO-FT-020 Ficha Técnica del Producto; GCO-FT-021 Solicitud de Cotización; GCO-FT-022 Análisis de Riesgos Previsibles del Proceso; GCO-FT-023 Matriz Acuerdos Comerciales;  Pliego de condiciones)</t>
  </si>
  <si>
    <t>Aprobación en el SECOP II la póliza publicada por el contratista
Rechazar en el SECOP II las pólizas que no cumplen con los requisitos legales exigidos</t>
  </si>
  <si>
    <t>Documentos aprobados y revisados por los profesionales de la Secretaria General y las áreas que desean satisfacer la necesidad. (GCO-FT-006 Estudios y documentos Previos; GCO-FT-019 Análisis Económico del Sector; GCO-FT-020 Ficha Técnica del Producto; GCO-FT-021 Solicitud de Cotización; GCO-FT-022 Análisis de Riesgos Previsibles del Proceso; GCO-FT-023 Matriz Acuerdos Comerciales; Pliego de condiciones)</t>
  </si>
  <si>
    <t>Plan anual de adquisiciones en el SECOP II 
Procesos tramitados SECOP II</t>
  </si>
  <si>
    <t>Con  la gestión de los procesos contractuales en  la plataforma SECOP II, se da cumplimiento al principio de publicidad y permite poner a disposición de la ciudadanía y entes de control para su conocimiento y seguimiento.</t>
  </si>
  <si>
    <t>Inconsistencia entre las cifras presentadas en los estados financieros y los saldos reflejados en los libros de contabilidad
'No utilización de la información financiera para la toma de decisiones.</t>
  </si>
  <si>
    <t>Inoportunidad o inconsistencias en la presentación de la información financiera a las partes interesadas de acuerdo a la normatividad vigente.</t>
  </si>
  <si>
    <t>Sanciones
Toma de decisiones inadecuadas por información  financiera inconsistente</t>
  </si>
  <si>
    <t>No generación ni presentación de estados financieros.
'Presentación inoportuna de estados financieros a los distintos usuarios</t>
  </si>
  <si>
    <t>Omisión en la publicación de los estados financieros.</t>
  </si>
  <si>
    <t>Verificar los datos de la solicitud de CDP de funcionamiento o inversión en el SEA, que se encuentre incluido  en el Plan Anual de Adquisiciones vigente y se cuente con lo recursos disponibles para expedir el CDP en el SIIF.</t>
  </si>
  <si>
    <t>Profesional de presupuesto</t>
  </si>
  <si>
    <t>Reportes CRP's-SIIF 
Correo electrónico de corrección cuando se presenten inconsistencias al abogado que esta gestionando el contrato en el SECOP II</t>
  </si>
  <si>
    <t>Debilidades definición de las políticas contable que definen el reconocimiento, medición, revelación y presentación de los hechos económicos.
'Debilidades en los reportes de los hechos económicos ocurridos en cualquier dependencia de la entidad sean informados y soportados de manera oportuna al área contable.</t>
  </si>
  <si>
    <t>Debilidades de las conciliaciones y cruces de información que garanticen el registro físico y contable de los activos, pasivos, ingresos, gastos y costos; y su medición monetaria confiable.
Interpretación errónea del hecho económico para la clasificación y medición en forma individual.</t>
  </si>
  <si>
    <t>Aplicación inapropiada del marco normativo para el reconocimiento, medición, revelación y presentación de los hechos económicos.
'Utilización del Catálogo General de Cuentas desactualizado.</t>
  </si>
  <si>
    <t>Profesional presupuesto
Profesional contador</t>
  </si>
  <si>
    <t>Realizar el ajuste en la interpretación, clasificación,  medición o registro del hecho económico
Remitir o publicar en los sitios oficiales el  ajuste en la interpretación, clasificación,  medición o registro del hecho económico</t>
  </si>
  <si>
    <t xml:space="preserve">Profesional especializado - contabilidad </t>
  </si>
  <si>
    <t>Realizar el análisis de causas para determinar por que se presento la inconsistencia en la interpretación, clasificación,  medición o registro del hecho económico</t>
  </si>
  <si>
    <t xml:space="preserve">Secretario General
Profesional especializado - contabilidad </t>
  </si>
  <si>
    <t xml:space="preserve">Revisar y aprobar mediante la firma de los responsables los Estados Financieros e indicadores de la UPRA </t>
  </si>
  <si>
    <t>Ordenador del gasto
Secretario General
Profesional especializado - contabilidad</t>
  </si>
  <si>
    <t>Verificar el cumplimiento en el calendario de la presentación de los informes financieros</t>
  </si>
  <si>
    <t>Verificar la publicación  en la cartelera digital (mensual) y en la pagina web (trimestral) los estados financieros de la UPRA</t>
  </si>
  <si>
    <t>Mensual / Trimestral</t>
  </si>
  <si>
    <t>Estados Financieros firmados
Indicadores financieros firmados</t>
  </si>
  <si>
    <t xml:space="preserve">Calendario de presentación de informes
Soporte de la presentación de informes </t>
  </si>
  <si>
    <t>Solicitud  de publicación y soporte de publicación</t>
  </si>
  <si>
    <t>Con la revisión y aprobación de los estados financieros se asegura las cifras presentadas reflejan la situación económica de la entidad
Con la revisión y aprobación de los indicadores contables se realiza el análisis de la situación, resultados y tendencias en la gestión de la entidad</t>
  </si>
  <si>
    <t>Con la verificación del cumplimiento de la presentación de los informes financieros se asegura la oportunidad en su presentación y se evitan las sanciones a la UPRA</t>
  </si>
  <si>
    <t xml:space="preserve">Con la publicación de los estados financieros se socializan los resultados de la actividad económica de la UPRA a las partes interesadas  </t>
  </si>
  <si>
    <t>Sobrestimación o subestimación de la proyección anual y/o mensual de PAC por parte de los responsables de los proyecto o rubros de la entidad
'Errores en  la programación de la distribución del  PAC en el SIIF
'Inclusión de pagos no programados
'Debilidades en el cumplimiento de las directrices establecidas para la programación de pagos</t>
  </si>
  <si>
    <t>Inadecuada programación, ejecución y seguimiento
del PAC</t>
  </si>
  <si>
    <t>Castigos al presupuesto de la entidad
Sanciones
Toma de decisiones inadecuadas por información  financiera inconsistente</t>
  </si>
  <si>
    <t>Modificaciones solicitadas de forma extemporánea y/o sin las debidas justificaciones</t>
  </si>
  <si>
    <t>Debilidades en el seguimiento al PAC</t>
  </si>
  <si>
    <t xml:space="preserve">No presentación oportuna de los documentos para el trámite de la cadena presupuestal o presentación oportuna sin el cumplimiento total de los requisitos establecidos en los procedimientos para generar el pago </t>
  </si>
  <si>
    <t xml:space="preserve">Ausencia de políticas para la proyección de pagos, plazos de radicación y requisitos de trámite. </t>
  </si>
  <si>
    <t xml:space="preserve">Verificar que lo programado en el SIIF este acorde con lo remitido por responsables de los rubros y de acuerdo a la proyección remitida al MHCP. </t>
  </si>
  <si>
    <t>Profesional  especializado - Pagador</t>
  </si>
  <si>
    <t>Verificar que los pagos se realicen de acuerdo a la autorización realizada por parte del Ordenador del gasto</t>
  </si>
  <si>
    <t xml:space="preserve">Verificar lo programado PAC frente a las obligaciones que no han sido allegadas a Secretaría General - Financiera. </t>
  </si>
  <si>
    <t>Profesional  especializado - Pagador
Profesional especializado - Presupuesto</t>
  </si>
  <si>
    <t>Profesional especializado  presupuesto</t>
  </si>
  <si>
    <t>Profesional  especializado - Pagador
Profesional especializado - Presupuesto
Secretario General
Ordenador del gasto</t>
  </si>
  <si>
    <t xml:space="preserve">Reporte programación del PAC SIIF
Proyección  de PAC remitida
Correos de remitidos por las áreas con la programación de PAC
</t>
  </si>
  <si>
    <t>Correo electrónico de autorización de pagos.
Reporte SIIF</t>
  </si>
  <si>
    <t>Mediante el seguimiento a las cuentas por pagar no allegadas al área, se controla la ejecución del PAC. 
Con la revisión de la programación de los pagos se evidencia que exista la obligación para poder realizar la programación del pago solicitado por las áreas</t>
  </si>
  <si>
    <t>Con la verificación de la autorización del ordenador del gasto se puede evidenciar que solo se realicen los pagos que hayan sido autorizados</t>
  </si>
  <si>
    <t>Utilización indebida de los perfiles de SIIF, de manera que se puedan alterar la ejecución de los recursos de los rubros de funcionamiento e inversión.
Vulnerabilidad en el acceso y custodia de la información, y las firmas digitales para Minhacienda y el token bancario para la gestión financiera.</t>
  </si>
  <si>
    <t>Indebidos  registros  y/o pagos en la cadena presupuestal  para beneficio propio o de terceros.</t>
  </si>
  <si>
    <t>Pérdida de credibilidad Institucional
Incumplimiento al objeto y funciones de la Upra
Toma de decisiones sin información real de soporte.
Detrimento Patrimonial
Sanciones y multas por el no pago de obligaciones.
Demandas de los beneficiarios por incumplimientos legales.
Procesos disciplinarios.</t>
  </si>
  <si>
    <t xml:space="preserve">Afectación de rubros inadecuados, registros y pagos que no corresponden con el objeto del gasto y/o solicitud.
</t>
  </si>
  <si>
    <t>Revisar y depurar periódicamente que los roles y usuarios  establecidos por el Ministerio de Hacienda para el acceso al SIIF estén conformes a novedades de nomina, finalización o sesiones de contrato.</t>
  </si>
  <si>
    <t>Cada que se presente un cambio de personal</t>
  </si>
  <si>
    <t>Revisar y Aprobar las conciliaciones bancarias, propiedad planta y equipo, pago por cuenta de terceros, provisiones de nomina, impuestos, mediante la firma del contador y los funcionarios  que generan hechos económicos y el registro oportuno de las partidas conciliatorias.</t>
  </si>
  <si>
    <t>Profesional de contabilidad
Funcionarios que generan hechos económicos</t>
  </si>
  <si>
    <t xml:space="preserve">Formulario SIIF de creación, modificación o retiro de usuario
Reporte de usuarios activos del SIIF
</t>
  </si>
  <si>
    <t xml:space="preserve">GFI-FT-015 Conciliación Bancaria, GFI-FT-016 Conciliación Propiedad, Planta y Equipo, GFI-FT-017 Conciliación pago por cuenta de terceros y provisiones de nómina. Conciliación entre tesorería y contabilidad de impuestos
Registro de ajuste del SIIF </t>
  </si>
  <si>
    <t>Con la asignación de roles y usuarios del sistema se puede restringir el acceso al registro de información en el SIIF.</t>
  </si>
  <si>
    <t>Iniciar el proceso jurídico para la devolución de los recursos y la investigación disciplinaria correspondiente</t>
  </si>
  <si>
    <t>Profesional de Tesorería
Profesional de presupuesto
Profesional de contabilidad
Secretario general
Director General</t>
  </si>
  <si>
    <t xml:space="preserve">Analizar las causas que permitió la  el pago indebido con el fin de particularizar un control efectivo </t>
  </si>
  <si>
    <t>Profesional de Tesorería
Profesional de presupuesto
Profesional de contabilidad
Secretario General
Ordenador del Gasto</t>
  </si>
  <si>
    <t>Falsificación en la carta bancaria para el pago de aportes a seguridad social e impuestos.</t>
  </si>
  <si>
    <t>Inadecuados pagos de recursos monetarios de la Entidad correspondientes al pago de aportes a seguridad social e impuestos.</t>
  </si>
  <si>
    <t xml:space="preserve">
Detrimento Patrimonial
Perdidas monetarias para la entidad.
Sanciones y multas por el no pago de obligaciones.
Perdida de imagen institucional.
Demandas de los beneficiarios por incumplimientos legales.
</t>
  </si>
  <si>
    <t xml:space="preserve">Establecimiento  de Dos firmas autorizadas ante el banco para el pago de impuestos y seguridad social </t>
  </si>
  <si>
    <t>Ordenador del gasto y Profesional especializado Pagos</t>
  </si>
  <si>
    <t>Aprobación del Banco de las firmas autorizadas para la Entidad.</t>
  </si>
  <si>
    <t>Con el establecimiento de las dos firmas se obtiene mayor seguridad en la transacción ante la entidad bancaria.</t>
  </si>
  <si>
    <t>Profesional de Tesorería
Secretario general
Director General</t>
  </si>
  <si>
    <t xml:space="preserve">Analizar las causas que permitió la permitió el pago indebido con el fin de particularizar un control efectivo </t>
  </si>
  <si>
    <t>Profesional de Tesorería
Secretario General
Ordenador del Gasto</t>
  </si>
  <si>
    <t xml:space="preserve">Definición inadecuada del responsable  en cada dependencia para realizar la solicitudes de publicación de
información.
</t>
  </si>
  <si>
    <t>Inadecuado uso de la información a divulgar buscando un beneficio propio o de terceros.</t>
  </si>
  <si>
    <t xml:space="preserve">
Verificar que cada correo con la solicitud de diseño y comunicaciones sea enviada por el servidor publico autorizado anualmente por el dueño del proceso.</t>
  </si>
  <si>
    <t>Web master</t>
  </si>
  <si>
    <t>Verificar que el solicitante de la publicación haya confirmado que la información está conforme al requerimiento realizado, en caso de no recibir respuesta se entiende que ha sido publicada a conformidad.</t>
  </si>
  <si>
    <t>Por cada solicitud de publicación realizada</t>
  </si>
  <si>
    <t>Asesor de Comunicaciones
Secretario General
Jefe Oficina TIC</t>
  </si>
  <si>
    <t>Correo por parte de Comunicaciones solicitando el nombre del delegado y correo por parte de los responsables de los procesos para las solicitudes de Diseño y Comunicaciones.
Correo enviado informando a la UPRA los delegados para las solicitudes</t>
  </si>
  <si>
    <t>Correo electrónico enviado al solicitante y respuesta de este de recibo a satisfacción.</t>
  </si>
  <si>
    <t xml:space="preserve">Realizar análisis de causas para evidenciar porque se materializo el riesgo.
</t>
  </si>
  <si>
    <t>Asesor de Comunicaciones
Comité de divulgación</t>
  </si>
  <si>
    <t>El control establecido permite detectar los cambios que se están realizando a las publicaciones previo a su socialización y/o impresión , así como realizar trazabilidad a la publicación desde la solicitud de diseño y/o comunicaciones por parte de la Dirección Técnica para la toma de acciones que permitan la socialización oportuna de los productos.</t>
  </si>
  <si>
    <t>Realizar análisis de los atrasos en comité de Divulgación y establecer el plan de mejora.</t>
  </si>
  <si>
    <t>Asesor de Dirección en comunicaciones
Comité de divulgación</t>
  </si>
  <si>
    <t>Realizar análisis de causas para evidenciar porque se materializo el riesgo.
Ajustar controles</t>
  </si>
  <si>
    <t xml:space="preserve">Desinformación de los medios frente al contenido técnico </t>
  </si>
  <si>
    <t>Tergiversación de información de la UPRA en  medios</t>
  </si>
  <si>
    <t>Desconocimiento de la misión de la UPRA en el sector.
 Deterioro de la imagen institucional y del papel de la UPRA en el sector.</t>
  </si>
  <si>
    <t>Uso de lenguaje técnico no comprensible para todos los públicos.</t>
  </si>
  <si>
    <t>Validación de la versión oficial de la UPRA enviada a oficinas de Comunicación y medios.</t>
  </si>
  <si>
    <t>Cada vez que se realice envíe una  publicación en medios o entidades</t>
  </si>
  <si>
    <t>Correos electrónicos</t>
  </si>
  <si>
    <t>Realizar seguimiento a los planes, programas, procesos, procedimientos y proyectos institucionales, establecidos para el cumplimiento del objeto y de las funciones de la entidad, así como identificar los riesgos asociados a cada proceso y consolidar los indicadores en el Tablero de Mando.</t>
  </si>
  <si>
    <t>Inconsistencias en la información registrada en las herramientas definidas para realizar el seguimiento y control.</t>
  </si>
  <si>
    <t xml:space="preserve">
Deficiencias en el seguimiento a los planes, programas, procesos  y proyectos.</t>
  </si>
  <si>
    <t>Desinformación de la gestión institucional respecto al cumplimiento de los objetivos institucionales.
Deficiencia en la toma de decisiones por información incompleta.
Deficiente calificación en el seguimiento y gestión a planes, programas, procesos  y proyectos.</t>
  </si>
  <si>
    <t xml:space="preserve">Verificar el cumplimiento de los planes, programas, proyectos y elementos del SGI.  En el Comité Institucional de Gestión y Desempeño </t>
  </si>
  <si>
    <t>La verificación del cumplimiento de los planes, programas, proyectos y elementos del SGI se realiza dos veces al año, como uno de los puntos del Comité institucional de gestión y desempeño.</t>
  </si>
  <si>
    <t>Secretario General y Asesor de Planeación en el marco del Comité institucional de gestión y desempeño.</t>
  </si>
  <si>
    <t>Actas del Comité institucional de gestión y desempeño.</t>
  </si>
  <si>
    <t>COG-FT-003_Medición y análisis de indicadores.
y/o
Correos electrónicos solicitando la información o ajustes.</t>
  </si>
  <si>
    <t>Formato de seguimiento de entrega de informes generados por oficina de Planeación (Facilitativo).</t>
  </si>
  <si>
    <t>Con la verificación del cumplimiento de los planes, programas, proyectos y elementos del SGI, se controla el seguimiento a las actividades programadas.</t>
  </si>
  <si>
    <t>Realizar los seguimientos que no se hayan realizado en las fechas establecidas.
Entregar la información a las dependencias internas o entes externos</t>
  </si>
  <si>
    <t>Revisar las causas de por que no se realizó con oportunidad el seguimiento.
Ajustar los controles.
Solicitar la apertura de la actuación administrativa</t>
  </si>
  <si>
    <t xml:space="preserve"> - Desconocimiento normativo aplicable a la Gestión Pública
- Desconocimiento del Marco para la practica profesional de la Auditoria Interna.
- Desconocimiento del marco estratégico institucional
- Recursos humano sin la debida formación y/o experiencia profesional relacionada
- Incumplimiento de los procedimientos internos establecidos.
- Fallas en la planeación del proceso auditor
</t>
  </si>
  <si>
    <t xml:space="preserve">
- Afectación de la imagen institucional frente a los entes de control 
- Pérdida de credibilidad del proceso frente a los usuarios internos
- Desgaste administrativo
- Pérdida de oportunidades de mejora
- Generación de reprocesos 
- Errada opinión de la evaluación de los controles del proceso</t>
  </si>
  <si>
    <t>Todos los expedientes de las auditorias internas de gestión cuentan con el formato de calculo de la muestra cuando es requerido, según programa de auditoria.</t>
  </si>
  <si>
    <t>Sandra Milena Ruano
Asesor de Control Interno</t>
  </si>
  <si>
    <t xml:space="preserve"> - Acceso limitado a la información para el desarrollo de la actividad.
- Desarticulación con otros procesos
- Recurso humano insuficiente
- Factores externos influyentes                              - Inadecuado seguimiento del PAA y de las Auditorias Normativas</t>
  </si>
  <si>
    <t>Falta de oportunidad y/o precisión en la presentación de informes.</t>
  </si>
  <si>
    <t>Verificar  el funcionamiento de claves de acceso a los sistemas de información</t>
  </si>
  <si>
    <t>Asignación de claves internas y externas</t>
  </si>
  <si>
    <t>Socializar y visibilizar al interior del proceso los plazos establecidos para actividades e informes de requerimiento legal</t>
  </si>
  <si>
    <t>El control establecido disminuye la probabilidad de ocurrencia del riesgo porque permite la identificar posibles errores en la información publicada y realizar la corrección respectiva.</t>
  </si>
  <si>
    <t>Deficiencias en la aplicación y desarrollo de los instrumentos para la planeación, ejecución y seguimiento de los planes, programas y proyectos institucionales en donde se lesionen intereses de la entidad</t>
  </si>
  <si>
    <t>Insuficiencias en la información  para la planeación, seguimiento y evaluación  (oportunidad, completa y coherente)</t>
  </si>
  <si>
    <t>Verificar que se emita concepto
técnico favorable a la solicitud
de creación de un nuevo
proyecto o de actualización de
los proyectos en ejecución.</t>
  </si>
  <si>
    <t>Asesor de Planeación
y
DNP</t>
  </si>
  <si>
    <t>Verificación de la alineación de
las metas del PND con las
capacidades institucionales
para su cumplimiento</t>
  </si>
  <si>
    <t>Director General
Directores técnicos,  Jefe Oficina TIC y/o Asesor de Planeación</t>
  </si>
  <si>
    <t>Aprobación o actualización del
Plan Estratégico Institucional
por parte del Comité de Dirección</t>
  </si>
  <si>
    <t>Directores técnicos, Secretario General, Jefe Oficina TIC, y/o Asesores</t>
  </si>
  <si>
    <t>Correo emitido por DNP con concepto técnico favorable para el Proyecto de Inversión</t>
  </si>
  <si>
    <t>Sinergia permite realizar seguimiento al cumplimiento de los compromisos de la Unidad frente al Plan Nacional de Desarrollo.
y
La matriz de relación del PND con el PEI permite verificar que los lineamientos estén apropiados en la Unidad.</t>
  </si>
  <si>
    <t>Con la aprobación del Plan de acción se verifica la articulación de la gestión institucional con el MIPI II</t>
  </si>
  <si>
    <t>Con el Registro de seguimiento de los proyectos de inversión del SPI del DNP, se permite verificar el cumplimiento de formulación y avances de los proyectos.</t>
  </si>
  <si>
    <t>Realizar los ajustes en
formulación planes, programas
y proyectos institucionales</t>
  </si>
  <si>
    <t>Asesor de 
Planeación</t>
  </si>
  <si>
    <t>Indebida aplicación y desarrollo de los instrumentos para la planeación y ejecución  de los proyectos institucionales en donde se lesionen intereses de la entidad</t>
  </si>
  <si>
    <t>Verificar que el rol asignado
este de acuerdo con la
responsabilidad de la persona
que ejecuta la actividad</t>
  </si>
  <si>
    <t>Realizar los ajustes en la
formulación y ejecución de proyectos institucionales</t>
  </si>
  <si>
    <t>Solicitar la apertura de la actuación administrativa</t>
  </si>
  <si>
    <t>Deficiencias en el cumplimiento en cualquiera de los elementos y ciclos que componen el SGI</t>
  </si>
  <si>
    <t>Incumplimiento de los requisitos de la implementación y/o  mantenimiento del SGI</t>
  </si>
  <si>
    <t>Los funcionarios indicados coordinan con su equipo de trabajo el desarrollo de las actividades para la conformidad en el cumplimiento de  los elementos y ciclos que componen el SGI</t>
  </si>
  <si>
    <t xml:space="preserve">La verificación sobre la conformidad de los elementos y ciclos que componen el SGI se realiza dos veces al año, como uno de los puntos del Comité institucional de gestión y desempeño </t>
  </si>
  <si>
    <t>Actas del Comité institucional de gestión y desempeño</t>
  </si>
  <si>
    <t>Con la verificación sobre la conformidad de los elementos y ciclos que componen el SGI, se controla el cumplimiento de las actividades establecidas para la implementación y mantenimiento del sistema integrado de gestión SGI</t>
  </si>
  <si>
    <t>Realizar los ajustes en la documentación del SGI (ajustes en procesos, políticas, objetivos y demás documentación relacionada con el incumplimiento del requisito.)</t>
  </si>
  <si>
    <t>Secretario General y Asesor de Planeación en el marco del MIPG II</t>
  </si>
  <si>
    <t>Revisar las causas por las que se presentaron los errores en formulación seguimiento y validación de la documentación del SGI y/o Ajustar los controles respectivos</t>
  </si>
  <si>
    <t>Secretario General y Asesor de Planeación en el marco del Comité institucional de gestión y desempeño</t>
  </si>
  <si>
    <t>Asesor de Planeación y Profesional especializado - Secretaría General - Presupuesto</t>
  </si>
  <si>
    <t>Director General 
Directores Técnicos,  Jefe Oficina TIC, Asesor de Planeación, Comité de Dirección</t>
  </si>
  <si>
    <t>Anteproyecto de presupuesto versión oficial en el SIIF y Anteproyecto versión para oficializar</t>
  </si>
  <si>
    <t>Registro seguimiento SPI, PLE-FT-007 Descripción y seguimiento de los productos BPIN y PLE-FT-010 PROGRAMACIÓN Y SEGUIMIENTO A LOS RECURSOS DE INVERSIÓN Y FUNCIONAMIENTO DE LA UPRA</t>
  </si>
  <si>
    <t>No disponibilidad de la plataforma tecnológica requerida para la prestación de servicios tecnológicos de la UPRA, incluidos en el catalogo de servicios de TI</t>
  </si>
  <si>
    <t>No disponibilidad de información y/o recursos
Retraso en la atención de compromisos institucionales
Afectación en la continuidad de actividades realizadas en la Entidad.
Pérdida de la reputación institucional</t>
  </si>
  <si>
    <t>Jefe TIC
Profesional especializado grado 17 - Servicios tecnológicos
Profesional especializado grado 22 - Sistemas de Información</t>
  </si>
  <si>
    <t xml:space="preserve">
Programar y realizar mantenimientos preventivos a los equipos que hacen parte de la plataforma tecnológica</t>
  </si>
  <si>
    <t>Verificar el cumplimiento de los acuerdos de niveles de servicio ANS establecidos en el manual de ANS GIC-MA-003</t>
  </si>
  <si>
    <t>Profesionales especializados de la Oficina TIC grados 17, 20 y 22, y Jefe Oficina TIC</t>
  </si>
  <si>
    <t>Verificar el registro de las actividades de administración y monitoreo de los componentes de la  infraestructura tecnológica - IT, requeridos para la prestación de los servicios tecnológicos incluidos en el catalogo de servicios de TI</t>
  </si>
  <si>
    <t>GIC-FT-028 Bitácora de administración e infraestructura tecnológica, diligenciada de acuerdo a su instructivo</t>
  </si>
  <si>
    <t>GIC-FT-022 Hoja de vida del equipo diligenciada de acuerdo a su instructivo
y
GAD-FT-011 Matriz de Planeación y seguimiento al mantenimiento preventivo de los bienes e infraestructura tecnológica de la UPRA diligenciada de acuerdo a su instructivo</t>
  </si>
  <si>
    <t xml:space="preserve">Con el registro de las actividades de monitoreo y seguimiento a los componentes de la IT en el formato GIC-FT-028 Bitácora de administración e infraestructura tecnológica, se permite contrarrestar la probabilidad de materialización del riesgo ya que se lleva el monitoreo realizado a los mismos
</t>
  </si>
  <si>
    <t>Con la programación y realización de los mantenimientos registrados en el formato GAD-FT-011 Matriz de Planeación y seguimiento al mantenimiento preventivo de los bienes e infraestructura tecnológica de la UPRA, se  permite contrarrestar la probabilidad de materialización del riesgo ya que se reducen los riesgos a los cuales se encuentran expuestos los componentes de TI, información que debe estar registrada en el formato GIC-FT-022 Hoja de Vida del equipo</t>
  </si>
  <si>
    <t>Implementación de servicios tecnológicos, incluidos en el catalogo de servicios de TI, en un centro de datos virtual (nube privada)</t>
  </si>
  <si>
    <t>Daniel Rozo - Jefe Oficina TIC,
Rubén Peña - Profesional especializado  Oficina TIC
y
Juan José Ballesteros 
Profesional especializado  Oficina TIC</t>
  </si>
  <si>
    <t>Debilidades en el levantamiento de los requerimientos</t>
  </si>
  <si>
    <t>Mala interpretación del requerimiento por parte del desarrollador</t>
  </si>
  <si>
    <t>Verificar que los requerimientos documentados en el Formato GIC-FT-006 DOCUMENTO DE ANÁLISIS DE HISTORIAS DE USUARIO, se encuentren aprobados por el solicitante, mediante el Acta de Reunión PLE-FT-003  de Validación y entendimiento de requerimientos con el usuario solicitante y con desarrollador</t>
  </si>
  <si>
    <t>Formato GIC-FT-006 DOCUMENTO DE ANÁLISIS DE HISTORIAS DE USUARIO y PLE-FT-003 Acta de Reunión de Validación y entendimiento de requerimientos con el usuario solicitante y con desarrollador</t>
  </si>
  <si>
    <t xml:space="preserve">Con la verificación de los requerimientos documentados en el Formato  GIC-FT-006 DOCUMENTO DE ANÁLISIS DE HISTORIAS DE USUARIO y con  el acta de reunión PLE-FT-003 de Validación y entendimiento de requerimientos con el usuario solicitante y con desarrollador, se contrarresta la probabilidad de materialización del riesgo ya que en estos registros se validan los requerimientos de los usuarios </t>
  </si>
  <si>
    <t>Daniel Rozo - Jefe Oficina TIC
y
Juan José Ballesteros - Profesional especializado Oficina TIC</t>
  </si>
  <si>
    <t>Deficiencias en la sensibilización y concientización en temas de seguridad de la información</t>
  </si>
  <si>
    <t>Accesos no autorizados a los activos de información, por debilidades en la gestión de contraseñas</t>
  </si>
  <si>
    <t>Verificar la implementación de los controles contenidos en la declaratoria de aplicabilidad del SGSI de la UPRA, relacionados con la sensibilización y concientización de la seguridad de la información</t>
  </si>
  <si>
    <t>Jefe Oficina TIC
y
Profesional especializado grado 17 - Servicios tecnológicos</t>
  </si>
  <si>
    <t>Listados de Asistencia y temáticas a desarrollar en las jornadas de sensibilización y concientización de seguridad de la información</t>
  </si>
  <si>
    <t>Mediante la realización de las jornadas de sensibilización y concientización sobre seguridad de la información, se dan a conocer a los usuarios de la UPRA, los riesgos de seguridad de la información a los cuales se encuentran expuestos y los controles implementados al interior de la entidad, para reducir la materialización de estos riesgos</t>
  </si>
  <si>
    <t xml:space="preserve">
Monitorear el acceso a los activos de información críticos de la UPRA</t>
  </si>
  <si>
    <t>Daniel Rozo - Jefe oficina TIC
y
Rubén Peña - Profesional especializado Oficina TIC</t>
  </si>
  <si>
    <t>Falta de implementación  y/o fallas de controles implementados de seguridad de la información</t>
  </si>
  <si>
    <t>Pérdida de la confidencialidad, disponibilidad e integridad de los activos de información de la UPRA</t>
  </si>
  <si>
    <t>Verificar la implementación del modelo de seguridad y privacidad de la información</t>
  </si>
  <si>
    <t>Jefe oficina TIC
y
Profesional especializado grado 17 - Servicios tecnológicos</t>
  </si>
  <si>
    <t>Verificar la efectividad de los controles de seguridad de la información implementados</t>
  </si>
  <si>
    <t>Instrumento de medición de la implementación del modelo de seguridad y privacidad de la información del MINTIC diligenciado</t>
  </si>
  <si>
    <t>Registro de las situaciones de seguridad de la información reportados en el formato REGISTRO DE SITUACIONES DE SEGURIDAD DE LA INFORMACIÓN GIC-FT-034</t>
  </si>
  <si>
    <t xml:space="preserve">Con la verificación de la implementación del modelo de seguridad y privacidad de la información, se permite contrarrestar la probabilidad de materialización del riesgo, al cual se encuentran expuestos los diferentes activos de información de la entidad </t>
  </si>
  <si>
    <t>Mediante el registro de situaciones de seguridad de la información, y la atención de las mismas, se valida la efectividad de los controles implementados, y se contrarresta la probabilidad de materialización del riesgo, ya que se toman medidas preventivas que evitan que un evento de seguridad de la información se convierta en un incidente de seguridad de la información.</t>
  </si>
  <si>
    <t>Verificar la correcta implementación del procedimiento de copias de respaldo GIC-PD-007, mediante el diligenciamiento de los formatos GIC-FT-026 Entrega de información para almacenamiento externo, GIC-FT-032 registro de copias de respaldo y GIC-FT-033 Plan de copias de respaldo diligenciados de acuerdo a sus instructivos</t>
  </si>
  <si>
    <t xml:space="preserve">Perdida de imagen institucional y credibilidad técnica
Sanciones </t>
  </si>
  <si>
    <t>Director General
Director Técnico</t>
  </si>
  <si>
    <t>De acuerdo a las verificaciones solicitadas por terceros o propias</t>
  </si>
  <si>
    <t>Acta comité técnico de dirección</t>
  </si>
  <si>
    <t>Director General</t>
  </si>
  <si>
    <t>Presentación de requisitos de estudios o experiencia no veraz</t>
  </si>
  <si>
    <t>Nombramientos sin el cumplimiento de los requisitos</t>
  </si>
  <si>
    <t>Ilegitimidad de las actuaciones realizadas por parte de los servidores en ejercicio de sus funciones.
Generación de productos o actividades con vacíos técnicos
Detrimento patrimonial por multas o sanciones que generen las actuaciones de los servidores nombrados sin el cumplimiento de requisitos
Detrimento patrimonial en el pago de salarios y prestaciones sociales a los servidores nombrados sin el cumplimiento de requisitos</t>
  </si>
  <si>
    <t>Realizar la solicitud de validación de los documentos a partir de la autorización del tratamiento de los datos personales de la hoja de vida.</t>
  </si>
  <si>
    <t>Correo electrónico o Certificación del ente respectivo</t>
  </si>
  <si>
    <t xml:space="preserve">Permite confirmar los datos personales de la hoja de vida, velando por la veracidad de la información y el mantenimiento del servidor en el empleo </t>
  </si>
  <si>
    <t>Adelantar el procedimiento establecido en la normatividad vigente sobre provisión de empleo con incumplimiento de requisitos (Decreto 760 del 2005 y Ley 190 de 1995)</t>
  </si>
  <si>
    <t>Secretaria General
y
Profesional Especializado  con funciones de Talento humano</t>
  </si>
  <si>
    <t>Verificación previa al nombramiento de los datos personales de la hoja de vida</t>
  </si>
  <si>
    <t>Intencionalidad en la manipulación de la información para el pago de la nómina</t>
  </si>
  <si>
    <t>Manipulación del archivo plano del SIIF para el pago de la nómina</t>
  </si>
  <si>
    <t>Detrimento patrimonial en el pago de salarios y prestaciones sociales a los servidores
Incumplimiento en los porcentajes de ejecución de PAAC</t>
  </si>
  <si>
    <t>Verificación de la igualdad de valores entre el archivo plano (SIIF) y el resumen de la nómina</t>
  </si>
  <si>
    <t>Registro de verificación</t>
  </si>
  <si>
    <t>Con la Verificación de la igualdad de los valores entre el archivo plano (SIIF) y el resumen de la nómina, se mitiga la materialización del riesgo</t>
  </si>
  <si>
    <t>Generación de un nuevo archivo plano de SIIF con la información veraz de la liquidación de la nómina</t>
  </si>
  <si>
    <t>Operador de la nómina</t>
  </si>
  <si>
    <t>Encriptar el archivo plano</t>
  </si>
  <si>
    <t>Secretaria General,
Profesional Especializado  con funciones de Talento humano
y
Oficina TIC</t>
  </si>
  <si>
    <t>Técnico Administrativo Secretaría General de Almacén realiza las entregas de bienes y Profesional especializado Secretaría General de Gestión Administrativa verifica el diligenciamiento</t>
  </si>
  <si>
    <t>Reporte de Inventario de la UPRA, del aplicativo Sistema de manejo de existencias
y
GAD-FT-003 Entrega de bienes</t>
  </si>
  <si>
    <t>Reporte de Inventario de la UPRA, del aplicativo Sistema de manejo de existencias
y
GAD-FT-005 Devolución  de bienes</t>
  </si>
  <si>
    <t>Con la verificación del diligenciamiento del formato GAD-FT-003 Entrega de bienes, se permite contrarrestar la probabilidad de materialización del riesgo, ya que se controlan los bienes entregados a los servidores de la entidad, junto con el Reporte de Inventario de la UPRA, del aplicativo Sistema de manejo de existencias</t>
  </si>
  <si>
    <t>Con la verificación del diligenciamiento del formato GAD-FT-005 Devolución de bienes, por parte de los usuarios, se permite contrarrestar la probabilidad de materialización del riesgo, ya que se  lleva el control de la devolución de bienes junto con el Reporte de Inventario de la UPRA, del aplicativo Sistema de manejo de existencias</t>
  </si>
  <si>
    <t>Aplicación del procedimiento GAD-PD-002 Mantenimiento preventivo y/o correctivo de bienes e infraestructura
tecnológica, en caso de presentarse deterioro de los bienes e infraestructura física de la entidad.
Aplicar el procedimiento GAD-PD-003 Baja de bienes en caso de presentarse pérdida o deterioro de los bienes e infraestructura física de la entidad.
Aplicar el formato GAD-FT-013 Baja de bienes en caso de pérdida o en caso en que el mantenimiento correctivo no haya sido satisfactorio; 
y aplicar el procedimiento GAD-FT-013 de Contratación estatal en caso de requerirse mantenimiento correctivo externo</t>
  </si>
  <si>
    <t>Indebido uso de bienes, insumos, o infraestructura física de la Unidad  en provecho propio o de terceros</t>
  </si>
  <si>
    <t>Verificación de las salidas temporales de los bienes devolutivos, asignados previamente</t>
  </si>
  <si>
    <t>Verificación del formato Solicitud de Bienes GAD-FT-009 frente al inventario del aplicativo Sistema manejo de existencias</t>
  </si>
  <si>
    <t>Verificación de la entrega de los bienes, insumos o suministros frente al inventario del aplicativo Sistema manejo de existencias</t>
  </si>
  <si>
    <t>Técnico Administrativo Secretaría General de Almacén entrega los bienes solicitados por las áreas verificando su entrega y Profesional especializado Secretaría General de Gestión Administrativa verifica el diligenciamiento del formato GAD-FT-003 y aprueba el cronograma</t>
  </si>
  <si>
    <t>Dos veces al año</t>
  </si>
  <si>
    <t>Formato Entrega de Bienes GADFT-003,
Cronograma de visitas
y
Acta de inconsistencias de inventario asignado frente a verificación física del cronograma de visitas (si aplica)</t>
  </si>
  <si>
    <t>Con la verificación y archivo de los recibos de consumo de combustible para los vehículos de la entidad, conforme al acuerdo marco establecido, se permite mitigar la materialización del riesgo, ya que se evidencia el consumo de combustible real, frente al consumo de dinero del acuerdo marco establecido</t>
  </si>
  <si>
    <t>Con la Verificación  de las salidas temporales de los bienes devolutivos, asignados previamente en el formato  GAD-FT-008 Salida temporal de bienes, se permite  mitigar la materialización del riesgo, ya que se lleva el control del la salida temporal de los bienes devolutivos,  donde se informa a la  Secretaria General el uso y temporalidad de la salida</t>
  </si>
  <si>
    <t>Con la verificación de la entrega de los bienes, insumos o suministros frente al inventario del aplicativo, con el formato GAD-FT-003 Entrega de bienes y junto con el cronograma de visitas, se permite mitigar la materialización del riesgo, ya que se controlan los bienes entregados a los servidores de la entidad</t>
  </si>
  <si>
    <t>Reporte de indebido uso
de bienes, equipos,
insumos, o infraestructura
de la Unidad en provecho
propio o de terceros, para
apertura de proceso
disciplinario</t>
  </si>
  <si>
    <t>Verificar que el control de acceso a la documentación  de los archivos central y de gestión centralizado, correspondan a los  responsables definidos</t>
  </si>
  <si>
    <t xml:space="preserve">Verificación y seguimiento muestral a la  información que se custodia en el archivo central y de gestión centralizado </t>
  </si>
  <si>
    <t>Verificación y seguimiento de la  aplicación de las TRD en los archivos de gestión, en cumplimento a la programación establecida de transferencias documentales primarias., o su reprogramación si aplica</t>
  </si>
  <si>
    <t xml:space="preserve">Tabla de Retención Documental de la UPRA
y
Acta de verificación de la muestra de la  información que se custodia en el archivo central y de gestión centralizado </t>
  </si>
  <si>
    <t>Acta de acompañamiento de aplicación de la TRD, que contenga las transferencias o los casos de no transferencias y Cronograma de transferencias (incluidas las reprogramaciones, si aplica)</t>
  </si>
  <si>
    <t>Con la verificación y seguimiento muestral a la  información  que se custodia en el archivo central y de gestión centralizado a través del instrumento archivístico, se permite mitigar la materialización del riesgo, ya que se evita la manipulación intencionada de la información en los archivos central y de gestión centralizado</t>
  </si>
  <si>
    <t>Con la verificación y seguimiento de la  aplicación de las TRD en los archivos de gestión, de acuerdo a la programación de transferencias documentales primarias o su reprogramación si aplica, se permite mitigar la materialización del riesgo, ya que las áreas pueden responder formalmente respecto a su gestión documental (clasificación, soportes, tiempos de retención y disposición final)</t>
  </si>
  <si>
    <t>Inconsistencias en la clasificación de las comunicaciones oficiales (externa recibida, externa enviada e interna) y las PQRSD</t>
  </si>
  <si>
    <t>Inoportunidad en la atención de las comunicaciones oficiales (externa recibida, externa enviada e interna) y las PQRSD</t>
  </si>
  <si>
    <t>Inconsistencias en la  asignación de las comunicaciones oficiales (externa recibida, externa enviada e interna) y las PQRSD</t>
  </si>
  <si>
    <t>Verificar que la clasificación de las comunicaciones oficiales (externa recibida, externa enviada e interna) y las PQRSD recibidas sean  clasificadas  de acuerdo a su naturaleza</t>
  </si>
  <si>
    <t>Técnico Administrativo Secretaría General de Gestión documental, grupo de Gestión Documental
y
Técnico Administrativo Secretaria General de Atención al Ciudadano</t>
  </si>
  <si>
    <t>Por cada comunicación oficiales (externa recibida, externa enviada e interna) y cada PQRSD, en la fecha radicada</t>
  </si>
  <si>
    <t>Verificar que las comunicaciones oficiales (externa recibida, externa enviada e interna) y las PQRSD recibidas sean  asignadas con la debida oportunidad</t>
  </si>
  <si>
    <t>Verificar que las comunicaciones oficiales (externa recibida, externa enviada e interna) y las PQRSD sean asignadas en el SEA al usuario que corresponde para su trámite</t>
  </si>
  <si>
    <t>Matriz de seguimiento de atención al ciudadano en medio digital para PQRSD
y
seguimiento a los radicados de las comunicaciones oficiales (externa recibida, externa enviada e interna)  en el SEA (botón buscar) contra los reportes respectivos (Menú &gt; Reportes)</t>
  </si>
  <si>
    <t>Matriz de seguimiento de atención al ciudadano en medio digital para PQRSD
y
Correos electrónicos de PQRSD próximas a vencer</t>
  </si>
  <si>
    <t>Matriz de seguimiento de atención al ciudadano en medio digital para PQRSD
y
seguimiento a los radicados de las comunicaciones oficiales (externa recibida, externa enviada e interna)  en el SEA (botón buscar) contra los reportes respectivos (Menú &gt; Reportes) y/o Reporte de anulación  de documentos (Si aplica).</t>
  </si>
  <si>
    <t>Con la verificación de la clasificación de las comunicaciones oficiales (externa recibida, externa enviada e interna) y las PQRSD recibidas de acuerdo a su naturaleza,  mediante la Matriz de seguimiento de atención al ciudadano en medio digital para PQSRD, y con el seguimiento a los radicados de las comunicaciones oficiales (externa recibida, externa enviada e interna)  en el SEA (botón buscar) contra los reportes respectivos (Menú &gt; Reportes), se permite mitigar la materialización del riesgo, ya que se lleva el control de la clasificación de las comunicaciones oficiales y las PQRSD.</t>
  </si>
  <si>
    <t xml:space="preserve">Con la verificación de la asignación con la debida oportunidad  de las comunicaciones oficiales (externa recibida, externa enviada e interna)  y las PQRSD recibidas, mediante la Matriz de seguimiento de atención al ciudadano en medio digital para PQRSD y con el seguimiento a los radicados de las comunicaciones oficiales (externa recibida, externa enviada e interna)  en el SEA (botón buscar) contra los reportes respectivos (Menú &gt; Reportes), se permite mitigar la materialización del riesgo, ya que se lleva el control de la asignación de las comunicaciones oficiales y las PQRSD. </t>
  </si>
  <si>
    <t>Con la verificación de que las comunicaciones oficiales (externa recibida, externa enviada e interna) y PQRSD sean asignadas y entregadas al usuario que corresponde, mediante  la Matriz de seguimiento de atención al ciudadano en medio digital para PQRSD, con el seguimiento a los radicados de las comunicaciones oficiales (externa recibida, externa enviada e interna)  en el SEA (botón buscar) contra los reportes respectivos (Menú &gt; Reportes), y/o el acta anulación documentos (Si aplica),  se permite mitigar la materialización del riesgo, ya que se lleva el control de la asignación de las comunicaciones oficiales y las PQRSD,.</t>
  </si>
  <si>
    <t>Programación y ejecución del entrenamiento en el puesto de trabajo sobre PINAR, PGD y sus planes y programas; y
sobre atención al ciudadano y PQRSD</t>
  </si>
  <si>
    <t>Mauricio González Técnico Administrativo en Gestión Documental y grupo de Gestión Documental
y
Claudia Guerrero Técnico Administrativo de atención al ciudadano</t>
  </si>
  <si>
    <t>GCO-FT-017 Entrega de Informes y/o Productos Ejecución del Contrato,  tramitados por el SEA
GFI-FT-005  Certificación de Supervisor para Tramite de Pagos, tramitados por el SEA</t>
  </si>
  <si>
    <t>Formato Solicitud de Bienes GAD-FT-009  y Correo electrónico  que informa al solicitante, sobre la no disponibilidad de los bienes devolutivos y/o de consumo en el almacén (para requerimientos no disponibles en el inventario)</t>
  </si>
  <si>
    <t>Con la verificación del formato Solicitud de Bienes GAD-FT-009 frente al inventario,  y Correo electrónico de no disponibilidad de requerimientos en el inventario, se permite mitigar la materialización del riesgo, ya que se lleva un control sobre lo solicitado y el inventario disponible, optimizando el uso de los bienes de la entidad</t>
  </si>
  <si>
    <t>Realizar la solicitud de apertura del sistema  para  presentación y corrección de la información financiera de la Entidad.</t>
  </si>
  <si>
    <t xml:space="preserve">Ordenador del gasto
Secretario General
Profesional especializado - contabilidad </t>
  </si>
  <si>
    <t>Realizar el análisis de causas para determinar por que se presento la inconsistencia en la información o la inoportunidad en la presentación de la misma</t>
  </si>
  <si>
    <t>Secretario General
Profesional especializado - contabilidad</t>
  </si>
  <si>
    <t>Proceso de ejecución de las Auditorias y Aplicación de las normas de auditoría
Modulo SEA Auditoria  Planilla de trabajo revisada por el asesor de control interno.</t>
  </si>
  <si>
    <t>Cada vez que se realice una auditoria según el Programa Anual de Auditoría</t>
  </si>
  <si>
    <t>Aprobación de la lista de chequeo registros documentales auditoria</t>
  </si>
  <si>
    <t>Planilla de trabajo módulo Auditoria SEA</t>
  </si>
  <si>
    <t>Lista de chequeo módulo Auditoria SEA</t>
  </si>
  <si>
    <t>EVG-FT-012 Cálculo de la muestra.</t>
  </si>
  <si>
    <t xml:space="preserve">El control es efectivo al existir evidencia de la revisión y aprobación de los papeles de trabajo definidos para la ejecución de las auditorias de gestión, calidad y cumplimiento. Así mismo, con ello se constata el seguimiento permanente a le ejecución del trabajo.
</t>
  </si>
  <si>
    <t>Revisar el proceso</t>
  </si>
  <si>
    <t>Implementar modulo de auditoria</t>
  </si>
  <si>
    <t xml:space="preserve">
- Afectación de la imagen institucional frente a los entes de control y vigilancia 
- Pérdida de credibilidad del proceso frente a los usuarios externos
- Acciones disciplinarias a nivel interno y/o externo</t>
  </si>
  <si>
    <t>Seguimiento del Programa Anual de Auditoría</t>
  </si>
  <si>
    <t>primer cuatrimestre de la vigencia</t>
  </si>
  <si>
    <t>Cuatrimestralmente</t>
  </si>
  <si>
    <t>Programa  Anual de Auditoria</t>
  </si>
  <si>
    <t>Programa Anual de Auditoría</t>
  </si>
  <si>
    <t xml:space="preserve">Cuatrimestralmente se efectúa seguimiento y control al Programa Anual de Auditoría con el fin de que se cumplan las fechas establecidas para la presentación de los resultados.. </t>
  </si>
  <si>
    <t>Con el fin de no depender del suministro de información incompleta y/o manipulada se tienen asignadas claves a módulos en los sistemas de información - SIIF, SIGEP - EKOGUI- CHIPNACION-SECOP</t>
  </si>
  <si>
    <t>Cuatrimestralmente se efectúa seguimiento y control al Programa Anual de Auditoría con el fin de que se cumplan las fechas establecidas para la presentación de los resultados.</t>
  </si>
  <si>
    <t>Deficiencia en las verificaciones y validaciones de los productos.
Interés de obtener beneficios del estado</t>
  </si>
  <si>
    <t>Modificación de los polígonos de aptitud de las cadenas productivas para el beneficio de un tercero</t>
  </si>
  <si>
    <t>Adelantar los procesos disciplinarios con el fin de establecer por que se modificó los polígonos de aptitud de las cadenas productivas</t>
  </si>
  <si>
    <t xml:space="preserve">Aprobar los ajustes de los polígonos de  las cadenas productivas </t>
  </si>
  <si>
    <t>Con la aprobación de los ajustes por parte del Director general y el Director técnico para la modificación del polígono, se asegura que se realice la verificación y validación técnica de los criterios y variables que determinan la aptitud</t>
  </si>
  <si>
    <t>Reporte CDP's - SIIF 
Cuando presenten inconsistencias se devolverá mediante SEA la solicitud para su ajuste e iniciar nuevamente el proceso en el SEA</t>
  </si>
  <si>
    <t>Verificar la información para realizar el registro presupuestal frente al contrato gestionado en el SECOP II frente a los estudios previos publicados en la plataforma</t>
  </si>
  <si>
    <t>Sandra Milena Ruano
Asesor de Control Interno
Profesionales de la Asesoría de Control Interno</t>
  </si>
  <si>
    <t>Sandra Monroy Ávila - Contratista SGI Planeación
Fabio Alarcón - Contratista SGI Planeación
Eduardo Santos - Contratista SGI Planeación</t>
  </si>
  <si>
    <t>La aprobación o actualización del Plan Estratégico Institucional por parte del Comité de Dirección, se evidencia en el Plan Estratégico aprobado - Acta de aprobación del comité de dirección</t>
  </si>
  <si>
    <t>La verificación de la alineación de las metas del PND con las capacidades institucionales para su cumplimiento, se evidencia en el seguimiento al indicador Sinergia y con la matriz de alineación del Plan Estratégico Institucional</t>
  </si>
  <si>
    <t>La aprobación o actualización del Plan de Acción alineado con el Plan estratégico Institucional en el marco del MIPG II, se evidencia en el Plan de Acción aprobado Versión Firmada</t>
  </si>
  <si>
    <t>Seguimiento indicador Sinergia y Matriz de alineación del Plan Estratégico Institucional</t>
  </si>
  <si>
    <t>Al corte de este informe el Plan Estratégico no ha tenido modificaciones, se evidencia acta de aprobación de agosto de 2015.</t>
  </si>
  <si>
    <t>Se evidencia la Matriz de plan de acción 2018 firmada.</t>
  </si>
  <si>
    <t>Verificar que la versión dispuesta para oficializar en SIIF de Anteproyecto de Presupuesto este acorde con lo oficializado en SIIF.</t>
  </si>
  <si>
    <t>Verificar que las metas físicas y ejecución presupuestal remitida
por las áreas este acorde a lo registrado en SPI.</t>
  </si>
  <si>
    <t>Aprobación o actualización del Plan de Acción alineado con el Plan estratégico Institucional en el marco del MIPG II</t>
  </si>
  <si>
    <t>Se evidencia los pantallazos de la versión para oficializar y versión oficial en el SIIF del anteproyecto de presupuesto vigencia 2019 fecha de cargue 2018-03-26.</t>
  </si>
  <si>
    <t>Al corte de este informe se evidencia que según el Decreto 1499 de 2017 se conforma el Comité institucional de gestión y desempeño de la UPRA, no se ha realizado  la verificación de la conformidad de los elementos y ciclos del SGI, se realizará seguimiento en el próximo cuatrimestre .</t>
  </si>
  <si>
    <t>Se verificó durante este periodo que el solicitante de la publicación haya confirmado que la información está conforme al requerimiento realizado, en los casos en los que no recibió respuesta se entiende que está conforme y se publicó a conformidad. U:\01. DIRECCION\Comunicaciones\2018\CARPETAS_APOYO\PUBLICACIONES\Indicador_Seg_publicaciones_CDE_FT_006\Evidencias</t>
  </si>
  <si>
    <t xml:space="preserve">Se realizó el seguimiento al cumplimiento de las políticas de desarrollo administrativo: transparencia, eficiencia administrativa y gobierno en línea en el Comité MIPG II. 
1. Acta de Comité MIPG II
2. Resolución 031 del 03-04-2018, se conforma el Comité Institucional de Gestión y Desempeño de la UPRA y se adopta su reglamento y el Modelo Integrado de Planeación y Gestión (MIPG) y se dictan otras disposiciones.
</t>
  </si>
  <si>
    <t>Durante el cuatrimestre se realizó el seguimiento y control de los cambios solicitados para las publicaciones digitales e impresas, mediante el registro en formato CDE-FT-006, el cual permite el control de tiempos en la entrega de la versión final de las publicaciones digitales e impresas a publicar.
1. Registro en formato CDE-FT-006 Seguimiento y control de las publicaciones digitales e impresas.
U:\01. DIRECCION\Comunicaciones\2018\CARPETAS_APOYO\PUBLICACIONES\Indicador_Seg_publicaciones_CDE_FT_006\Evidencias</t>
  </si>
  <si>
    <t xml:space="preserve">La Oficina Asesora de Comunicaciones realizó la validación de cada comunicación para ser publicada por los diferentes medios de Comunicación, realizando así control frente al contenido técnico y la misión de la Unidad, U:\01. DIRECCION\Comunicaciones\2018\CARPETAS_APOYO\PRENSA, U:\01. DIRECCION\Comunicaciones\2018\CARPETAS_APOYO\PUBLICACIONES, </t>
  </si>
  <si>
    <t>Se realizó el monitoreo a los diferentes medios de comunicación, con el fin de realizar seguimiento a la percepción de la unidad para todos los públicos., U:\01. DIRECCION\Comunicaciones\2018\CARPETAS_APOYO\PRENSA</t>
  </si>
  <si>
    <t xml:space="preserve">
Durante el primer cuatrimestre se realizó la verificación de cada correo con la solicitud de diseño y comunicaciones enviada por el servidor público autorizado, los cuales se evidencian en los correos enviados para las solicitudes de Diseño y Comunicaciones.
1. Correo enviado informando a la UPRA los delegados para las solicitudes
2. Correos enviados durante el cuatrimestre solicitando el diseño y publicación de información.
U:\01.DIRECCION\Comunicaciones\2018\CARPETAS_APOYO\PUBLICACIONES\Indicador_Seg_publicaciones_CDE_FT_006\Evidencias</t>
  </si>
  <si>
    <t>Durante el proceso de contratación del recurso humano asignado para el desarrollo de aplicaciones en el equipo de Sistemas de Información, se realizó el análisis de: hojas de vida, certificados de estudios realizados y la experiencia acreditada de: Jofre Manchola, Jack Jonathan Medina, Luis Zamora, Ivonne Quiroga. El mismo análisis se realizó para la profesional Lorena Laguna, quien es el recurso humano asignado para el levantamiento de requerimientos. Las evidencias de esta acción de manejo se encuentran en los certificados de idoneidad respectivos, ubicados en las tablas de retención documental de contratación.</t>
  </si>
  <si>
    <t>A través de la herramienta "Correlacionador de Eventos" se realiza el monitoreo de los logs de eventos de los activos críticos que soportan los servicios de la entidad; estos logs contienen el registro de accesos. La evidencia de esta acción de manejo es la herramienta "Correlacionador de eventos en funcionamiento".</t>
  </si>
  <si>
    <t>Se elaboran los planes de trabajo para los productos establecidos a trabajar en el 2018</t>
  </si>
  <si>
    <t>En el primer cuatrimestre no se han adelantado reuniones de validación.</t>
  </si>
  <si>
    <t>Se han elaborado las especificaciones técnicas de los correspondientes productos a la ficha BPIN, que ya iniciaron su etapa de elaboración. 
Para los demás productos, una vez inicien su etapa de elaboración se documentará la especificación técnica.</t>
  </si>
  <si>
    <t xml:space="preserve">Se elaboro el plan de trabajo para  el producto 3,1,1 &lt;&lt;documento de indicadores nacionales de línea base de  la  dirección de uso eficiente del suelo y adecuación de tierras &gt;&gt; </t>
  </si>
  <si>
    <t>Se elaboraron las fichas técnicas de los indicadores de la línea base de aguacate.</t>
  </si>
  <si>
    <t>La ficha BPIN se encuentra actualizada</t>
  </si>
  <si>
    <t>Se evidencio los planes de trabajo</t>
  </si>
  <si>
    <t>Se evidencia las especificaciones técnicas</t>
  </si>
  <si>
    <t>Se evidencia el Plan de trabajo de la actualización de la línea base</t>
  </si>
  <si>
    <t>No ha sido necesario aprobar ajustes a las cadena en el Comité de dirección</t>
  </si>
  <si>
    <t>La ficha BPIN fue actualizada en diciembre de 2017 para su ejecución en 2018.
Para esta vigencia no se han evidenciado necesidades de actualización.</t>
  </si>
  <si>
    <t>Mensualmente se realiza seguimiento a cada uno de los productos de la vigencia los cuales son revisados, validados y enviados a Planeación.</t>
  </si>
  <si>
    <t>Para el primer cuatrimestre de acuerdo con los planes de trabajo no se tiene programadas validaciones de productos ya que la estos se encuentran para este periodo en etapa de diseño y planeación. Sin embargo se han adelanto algunas reuniones de socialización.</t>
  </si>
  <si>
    <t>Para el primer cuatrimestre de acuerdo con los planes de trabajo no se tiene programadas revisiones y aprobaciones de productos ya que la estos se encuentran para este periodo en etapa de diseño y planeación.</t>
  </si>
  <si>
    <t>Verificación de la aplicación del control en el Plan de Adquisiciones de la UPRA</t>
  </si>
  <si>
    <t>Verificación aleatoria de Los documentos en el SECOP II donde se encuentran los documentos revisados y aprobados de acuerdo con su modalidad de contratación.</t>
  </si>
  <si>
    <t>Verificación de los procesos en el SECOP II documentos revisados y aprobados de acuerdo con su modalidad de contratación.</t>
  </si>
  <si>
    <t>Verificación en el SECOP de la publicación de los contratos.</t>
  </si>
  <si>
    <t>Se realizo la revisión y depuración periódica de los roles y usuarios  establecidos por el Ministerio de Hacienda para el acceso al SIIF estén conformes a novedades de nomina, finalización o sesiones de contrato.
Anexo 1. Formulario SIIF de creación, modificación o retiro de usuario y Reporte de usuarios activos del SIIF</t>
  </si>
  <si>
    <t>Teniendo en cuenta que no se ha cambiado las personas autorizadas para la firma de lo cheques para deducciones, no ha sido necesario la renovación de las aprobaciones</t>
  </si>
  <si>
    <t>2 corrupción</t>
  </si>
  <si>
    <t>1 institucional</t>
  </si>
  <si>
    <t>7- corrupción</t>
  </si>
  <si>
    <t>1-Institucional</t>
  </si>
  <si>
    <t>1 corrupción</t>
  </si>
  <si>
    <t>2 institucional</t>
  </si>
  <si>
    <t>3-Corrupción</t>
  </si>
  <si>
    <t>3-Institucionales</t>
  </si>
  <si>
    <t>1 operativo</t>
  </si>
  <si>
    <t>5 corrupción</t>
  </si>
  <si>
    <t>6 institucional</t>
  </si>
  <si>
    <t>3- corrupción</t>
  </si>
  <si>
    <t>5-Institucionales</t>
  </si>
  <si>
    <t>3 corrupción</t>
  </si>
  <si>
    <t>4 institucional</t>
  </si>
  <si>
    <t>4 institucionales</t>
  </si>
  <si>
    <t>23 institucional</t>
  </si>
  <si>
    <t>3 institucionales</t>
  </si>
  <si>
    <t>1-corrupción</t>
  </si>
  <si>
    <t>6-Institucionales</t>
  </si>
  <si>
    <t>2 institucionales</t>
  </si>
  <si>
    <t>3 – corrupción</t>
  </si>
  <si>
    <t>8-institucional</t>
  </si>
  <si>
    <t>2 estratégicos</t>
  </si>
  <si>
    <t>8 – institucional</t>
  </si>
  <si>
    <t>3 institucional</t>
  </si>
  <si>
    <t>Para determinar el estado del riesgo, la asesoría de planeación realizó el seguimiento al control determinado por el líder del proceso, el  riesgo se mantiene  latente</t>
  </si>
  <si>
    <t>Liss Anggela López</t>
  </si>
  <si>
    <t xml:space="preserve">Para determinar el estado del riesgo, la asesoría de Planeación realizó el seguimiento al control determinado por el líder del proceso, el riesgo se mantiene latente. </t>
  </si>
  <si>
    <t>Las actividades de administración y gestión de los componentes que soportan los servicios tecnológicos de la UPRA se registran en la bitácora  GIC-FT-028, en la cual se indican las acciones de monitoreo realizadas.
Las evidencias se encuentran en la siguiente ruta:
U:\01. DIRECCION\Planeación\2018\01_29_Planes\01_29_01_Planes Anticorrupción\1.Seg_PAAC_Abril\Gest_riesgos\GIC\Evidencias\Riesgo_1_Tecnológico\Control_1</t>
  </si>
  <si>
    <t>Con el fin de garantizar la disponibilidad de los servicios web (portal UPRA, portal de servidores UPRANEANDO y Servicios UPRA), los mismos serán migrados a infraestructura alojada en la nube privada, para lo cual se adelantó la contratación de los servicios de nube privada y de conectividad requeridos.
Las evidencias se encuentran en la siguiente ruta:
U:\01. DIRECCION\Planeación\2018\01_29_Planes\01_29_01_Planes Anticorrupción\1.Seg_PAAC_Abril\Gest_riesgos\GIC\Evidencias\Riesgo_1_Tecnológico\Acción_Manejo_RR</t>
  </si>
  <si>
    <t xml:space="preserve">Durante el primer cuatrimestre de la vigencia 2018, en el formato GAD-FT-011 "Matriz de Planeación y Seguimiento", se programaron los mantenimientos preventivos a realizar a los componentes de IT que soportan, o desde los cuales se accede a los servicios tecnológicos de la UPRA. El cumplimento de estos mantenimientos es registrado en el formato GIC-FT-022 "Hoja de vida de cada uno de los equipos".
Las evidencias se encuentran en la siguiente ruta:
U:\01. DIRECCION\Planeación\2018\01_29_Planes\01_29_01_Planes Anticorrupción\1.Seg_PAAC_Abril\Gest_riesgos\GIC\Evidencias\Riesgo_1_Tecnológico\Control_2
</t>
  </si>
  <si>
    <t>A través de la herramienta de monitoreo de la infraestructura tecnológica de la UPRA, se realiza el seguimiento de la disponibilidad de los diferentes servicios tecnológicos incluidos en el Catálogo de Servicios Tecnológicos de la UPRA, lo cual se evidencia en los reportes de disponibilidad generados por dicha herramienta.
Las evidencias se encuentran en la siguiente ruta:
U:\01.DIRECCION\Planeacion\2018\01_29_Planes\01_29_01_Planes Anticorrupción\1.Seg_PAAC_Abril\Gest_riesgos\GIC\Evidencias\Riesgo_1_Tecnológico\Control_3</t>
  </si>
  <si>
    <t>Con la información registrada en  los formatos GIC-FT-006 "Documento de análisis de historias de usuario" y PLE-FT-003 "Acta de Reunión" correspondiente a la validación y entendimiento de requerimientos con el usuario solicitante y con el desarrollador, se evidencia la verificación de los requerimientos del usuario solicitante y el entendimiento de la solución requerida por parte del desarrollador asignado. A continuación las evidencias del primer cuatrimestre de 2018:
Mejoramiento SIPRA:
GIC-FT-006_Documento_analisis_MejoramientoSIPRA_1.0.pdf
PLE-FT-003 Acta_MejoramientoSIPRA_aprobacion-entendimiento.pdf
SIPRA interno:
GIC-FT-006_Documento_analisis_SIPRAinterno_7.0.pdf
PLE-FT-003 Acta_Avaluos_entendimiento_ aprobacion-entendimiento.pdf
PLE-FT-003 Acta_cadenas_entendimiento_ aprobacion-entendimiento.pdf
PLE-FT-003 Acta_CampoZidres_aprobacion-entendimiento.pdf
PLE-FT-003 Acta_variableEcuacion_aprobacion-entendimiento.pdf
Las evidencias se encuentran en la siguiente ruta:
U:\01. DIRECCION\Planeación\2018\01_29_Planes\01_29_01_Planes Anticorrupción\1.Seg_PAAC_Abril\Gest_riesgos\GIC\Evidencias\Riesgo_2_Operativo</t>
  </si>
  <si>
    <t>Como implementación del control No.7.2.2 "Concienciación, educación y capacitación en seguridad de la información", de la norma ISO 27002, se ha adelantado sensibilización a los usuarios de la UPRA en temas relacionados con Phishing, Gestión de contraseñas, entre otros; al área de servicios tecnológicos se ha realizado transferencia de conocimiento sobre temas de seguridad aplicables a la plataforma G-SUITE de la entidad.
Las evidencias se encuentran en la siguiente ruta:
U:\01. DIRECCION\Planeación\2018\01_29_Planes\01_29_01_Planes Anticorrupción\1.Seg_PAAC_Abril\Gest_riesgos\GIC\Evidencias\Riesgo_3_Corrupción\Control_1</t>
  </si>
  <si>
    <t>A través del diligenciamiento del indicador GIC-ID-009, se realiza la medición de la eficacia en la implementación del Modelo de Seguridad y Privacidad de la Información en la UPRA, frente a la implementación objetivo definida por MINTIC en el Decreto 1078 de 2015 para cada vigencia, para lo cual se toma como insumo el instrumento de medición de la implementación del modelo de seguridad y privacidad de la información del MINTIC.
Las evidencias se encuentran en la siguiente ruta:
U:\01. DIRECCION\Planeación\2018\01_29_Planes\01_29_01_Planes Anticorrupción\1.Seg_PAAC_Abril\Gest_riesgos\GIC\Evidencias\Riesgo_4_Operativo\Control_1</t>
  </si>
  <si>
    <t>Implementación del procedimiento de copias de respaldo GIC-PD-007, lo cual se puede verificar en los formatos GIC-FT-026 "Entrega de información para almacenamiento externo", GIC-FT-032 "Registro de copias de respaldo" y GIC-FT-033 "Plan de copias de respaldo".
Las evidencias se encuentran en la siguiente ruta:
U:\01. DIRECCION\Planeación\2018\01_29_Planes\01_29_01_Planes Anticorrupción\1.Seg_PAAC_Abril\Gest_riesgos\GIC\Evidencias\Riesgo_4_Operativo\Acción_Manejo_RR</t>
  </si>
  <si>
    <t>A través del diligenciamiento del indicador GIC-ID-008, se realiza la medición de la efectividad de los controles implementados en el SGSI, a partir de las situaciones de seguridad registradas contra las situaciones de seguridad atendidas exitosamente, para lo cual se toma como insumo la información del formato GIC-FT-034 "Registro de Situaciones de Seguridad de la Información". 
Las evidencias se encuentran en la siguiente ruta:
U:\01. DIRECCION\Planeación\2018\01_29_Planes\01_29_01_Planes Anticorrupción\1.Seg_PAAC_Abril\Gest_riesgos\GIC\Evidencias\Riesgo_4_Operativo\Control_2</t>
  </si>
  <si>
    <t>Durante el primer cuatrimestre de 2018 no se ha actualizado la ficha BPIN 2018, se encuentra vigente la aprobada para iniciar la vigencia</t>
  </si>
  <si>
    <t>Se ha realizado y aprobado el seguimiento a los productos BPIN, los cuales han sido enviados a la Asesoría de Planeación. El seguimiento al mes de abril esta en proceso de consolidación para su posterior envío.</t>
  </si>
  <si>
    <t>Se evidencia los seguimiento a los productos y su envío a la Asesoría de Planeación. El informe de abril esta en proceso de elaboración.</t>
  </si>
  <si>
    <t>No están programadas validaciones de acuerdo a los planes de trabajo</t>
  </si>
  <si>
    <t>En el primer cuatrimestre no se han aprobado los productos BPIN, teniendo en cuenta que se encuentran en proceso de elaboración.</t>
  </si>
  <si>
    <t>No están programadas aprobaciones de acuerdo a los planes de trabajo</t>
  </si>
  <si>
    <t>Realización de las fichas técnicas de la cadena productiva de aguacate</t>
  </si>
  <si>
    <t>En el primer cuatrimestre no se han adelantado reuniones de validación con actores estratégicos</t>
  </si>
  <si>
    <t>En el primer cuatrimestre no se han realizado verificaciones de calidad frente a las especificaciones técnicas, teniendo en cuenta que los productos 2018 están en proceso de elaboración y por plan de trabajo no están programadas para este corte.</t>
  </si>
  <si>
    <t>En el primer cuatrimestre no se han adelantado correcciones a los polígonos de la cadenas productivas elaboradas, para que sean aprobadas por el Comité de dirección</t>
  </si>
  <si>
    <t>Los planes de trabajo de cada uno de los productos fueron revisados y aprobados por la Directora Técnica de OP y MT.
De igual forma se asignaron los responsables de cada uno de los productos y su equipo de trabajo.</t>
  </si>
  <si>
    <t>Durante el primer cuatrimestre se elaboraron las especificaciones técnicas de cada producto.
La verificación del producto se realizará de acuerdo a lo establecido en el Plan de Trabajo.</t>
  </si>
  <si>
    <t>Se elaboro y valido el Plan de Trabajo del producto "Actualización y mantenimiento de línea base de indicadores de OSP y MT 2018".</t>
  </si>
  <si>
    <t>Para el primer cuatrimestre se realizaron reuniones con cada uno de los grupos temáticos con el fin de definir los indicadores a trabajar durante la vigencia.</t>
  </si>
  <si>
    <t>Realización mesas de trabajo con los temáticos</t>
  </si>
  <si>
    <t>Durante el periodo de medición se ha verificado en la columna &lt;&lt;AM&gt;&gt; que se encuentran las necesidades en el Plan de Adquisiciones de la Unidad y se encuentren registradas adecuadamente. 
El archivo "VERSION FINAL PAA ENERO 2018 APROBADO POR DIRECCION" se puede verificar en la siguiente ruta: U:\05. SECRETARIA GENERAL\Administrativo\Plan_Anual_Adquisiciones\2018 - 1</t>
  </si>
  <si>
    <t>Durante el periodo de medición se han adelantado 225 procesos contractuales que de acuerdo a su Modalidad de contratación han sido revisados y aprobados los documentos y formatos establecidos en la etapa precontractual.
Estos documentos de pueden verificar de manera análoga en el archivo de gestión de la Secretaria general y digitalmente en la plataforma electrónica del SECOP II. 
Se pueden verificar en la siguiente ruta: https://community.secop.gov.co/Public/Tendering/ContractNoticeManagement/Index?Page=login&amp;Country=CO&amp;SkinName=CCE</t>
  </si>
  <si>
    <t>Dentro del periodo de medición se han efectuado verificaciones jurídicas, financieras y técnicas, dentro de los proceso de selección Mínima Cuantía y Selección Abreviada correspondiente a los contratos CO1.PCCNTR.371386 y CO1.PCCNTR.393336, los cuales se pueden verificar en el SECOP II.</t>
  </si>
  <si>
    <t>Durante el periodo de medición se implemento toda las necesidades contractuales dentro del aplicativo electrónico SECOP II
Se pueden verificar en la siguiente ruta: https://community.secop.gov.co/Public/Tendering/ContractNoticeManagement/Index?Page=login&amp;Country=CO&amp;SkinName=CCE</t>
  </si>
  <si>
    <t>Con la verificación del diligenciamiento del formato GAD-FT-002 Entrada de almacén.  (Para verificar las evidencias revisar la carpeta física en la oficina de Recursos físicos con Sandra Rincón)</t>
  </si>
  <si>
    <t>Con la verificación del diligenciamiento del formato GAD-FT-003 Entrega de bienes  (Para verificar las evidencias revisar la carpeta física en la oficina de Recursos físicos con Sandra Rincón)</t>
  </si>
  <si>
    <t>Con la verificación del diligenciamiento del formato GAD-FT-005 Devolución de bienes.  (Para verificar las evidencias revisar la carpeta física en la oficina de Recursos físicos con Sandra Rincón)</t>
  </si>
  <si>
    <t>Con la verificación del diligenciamiento del formato  GAD-FT-008 Salida temporal de bienes (Para verificar las evidencias revisar la carpeta física en la oficina de Recursos físicos con Sandra Rincón)</t>
  </si>
  <si>
    <t>Con la verificación del diligenciamiento del formato GAD-FT-011 Matriz de planeación y seguimiento  de mantenimiento preventivo de los bienes e infraestructura tecnológica de la UPRA. (Para verificar las evidencias revisar la carpeta física en la oficina de Recursos físicos con Sandra Rincón)</t>
  </si>
  <si>
    <t>Con la adquisición por parte de la Secretaria General de las pólizas de seguro contra todo riesgo de los bienes de la entidad. (Para verificar las evidencias revisar la carpeta física en la oficina de Recursos físicos con Sandra Rincón)</t>
  </si>
  <si>
    <t>Se verificaron las firmas del formato  GAD-FT-012  de los  usuarios en los recorridos  de las camionetas OCK 359 y OCK 360, ( Para verificar las evidencias revisar la carpeta física ubicada en la oficina de Recursos físicos con Sandra Rincón)</t>
  </si>
  <si>
    <t>Se  realizo la verificación de los recibos entregados por la EDS JAVERIANA DE TERPEL  a cada uno de los conductores, teniendo en cuenta el numero de chips de cada una de las camionetas  ( Para las evidencias verificarlas  en la orden de compra 24540 de 2018 con terpel carpeta de soportes).</t>
  </si>
  <si>
    <t>Se verifico el formato de salida temporal de bienes GAD-FT-008 que se realizaron, ( para las evidencias revisar la carpeta física ubicada en la oficina de Recursos físicos con Sandra Rincón)</t>
  </si>
  <si>
    <t>Se verifico el formato Solicitud de Bienes GAD-FT-009 frente al inventario con las entregas realizadas según formato GAD-FT-003 ENTREGA DE BIENES ( Para verificar las evidencias revisar la carpeta física y el aplicativo  ubicada en la oficina de Almacén  con John Peña)</t>
  </si>
  <si>
    <t>Se Verifico el formato GAD-FT 003 entrega de  bienes de cada una de las áreas ( Para verificar las evidencias revisar la carpeta física ubicada en la oficina de Almacén  con  John Peña)</t>
  </si>
  <si>
    <t>Se atienden las consultas realizadas al archivo de gestión centralizado, mediante Formato GDO-FT-013 Solicitud de consulta y préstamo de documentos.
Se cargan las evidencias en la ruta: U:\01 DIRECCION\Planeación\2018\01_29_Planes\01_29_01_Planes Anticorrupción\1.Seg_PAAC_Abril</t>
  </si>
  <si>
    <t>Se realizan las correspondientes actas de verificación y seguimiento a los documentos en el archivo de gestión centralizado que corresponden a gestión contractual, aplicando las TRD correspondientes.
Se cargan las evidencias en la ruta: U:\01 DIRECCION\Planeación\2018\01_29_Planes\01_29_01_Planes Anticorrupción\1.Seg_PAAC_Abril</t>
  </si>
  <si>
    <t>En cumplimiento a las circulares 004 y 006 del 2018, Se realizan los seguimientos a los archivos de gestión para el alistamiento de las transferencias primarias aplicando las TRD  en cuanto a la clasificación, ordenación y rotulación, una vez hallan cumplido el tiempo de retención.
Se realiza reunión con los lideres de proceso  para la actualización de las TRD.
Se realiza reuniones con el grupo de gestión documental, para definir actividades en la aplicación de las TRD de acuerdo alas actualizaciones.
Se cargan las evidencias en la ruta:  U:\01 DIRECCION\Planeación\2018\01_29_Planes\01_29_01_Planes Anticorrupción\1.Seg_PAAC_Abril</t>
  </si>
  <si>
    <t>Se evidencia para la vigencia 2018 el concepto técnico favorable de los proyectos:
1. Fortalecimiento de la Planificación del Uso Eficiente del Suelo Rural y la Adecuación de Tierras a nivel Nacional.30/12/2017
2.Fortalecimiento del Ordenamiento social de la Propiedad rural productiva y la legalización del mercado de tierras a nivel nacional.30/12/2017.
3. Fortalecimiento a la Gestión de la información y Conocimiento requerido por la UPRA a nivel Nacional.30/12/2017.
4. Fortalecimiento de la capacidad de Gestión de la Unidad de Planificación de tierras rurales.30/12/2017.</t>
  </si>
  <si>
    <t xml:space="preserve">Se evidencia el pantallazo de Gerente de meta Daniel Aguilar, para el cargue del indicador SINERGIA del 30/04/2018 y la matriz del  Plan Estratégico de la entidad actualizada con los resultados del año 2017. </t>
  </si>
  <si>
    <t>Se evidencia el pantallazo del 9 de mayo de 2018, en el que se establecen los roles actuales de la entidad en el SUIF, se verifica que estos roles actualmente estén activos y con funcionarios y contratistas vinculados actualmente en la entidad.</t>
  </si>
  <si>
    <t>Gestionar la disponibilidad de recursos financieros, su ejecución y seguimiento de acuerdo al marco legal y normativo, como apoyo al cumplimiento de la misión instituciona</t>
  </si>
  <si>
    <t>Gestionar, manejar y organizar la documentación producida, recibida y tramitada por la UPRA, para facilitar la disponibilidad, consulta y conservación de la información, así como también administrar el Sistema de Gestión Integrado (SGI) y recibir, tramitar y velar porque las peticiones, quejas, reclamos y sugerencias sean atendidos oportunamente</t>
  </si>
  <si>
    <t>No cumplir con los requerimientos y expectativas de los usuarios de los productos y servicios institucionales
No mejorar los procesos
Perdida de recursos</t>
  </si>
  <si>
    <t>La aplicación del control se realiza en la medida en que el producto va avanzando en su elaboración según el plan de trabajo, al corte de este informe no se evidencia la aplicación del control puesto que aun no esta programada esta etapa.</t>
  </si>
  <si>
    <t>Se evidencia en SECOP II publicados 213 procesos de contratación y en la tienda virtual 13 ordenes de compra. Los documentos soportes de la contratación se encuentran publicados en SECOP II.Las ordenes de compra de la tienda virtual no tienen anexos en SECOP II.</t>
  </si>
  <si>
    <t>Para los proceso de selección Mínima Cuantía y Selección Abreviada correspondiente a los contratos CO1.PCCNTR.371386 y CO1.PCCNTR.393336, se encuentra en SECOP publicado el formato verificación de documentos habilitantes juridicos CGO-FT-001.</t>
  </si>
  <si>
    <t>Se evidencia la firma del usuario del recorrido en las planillas de vehiculos GAD-FT-012</t>
  </si>
  <si>
    <t xml:space="preserve">Se evidencian para el periodo el diligenciamiento del formato solictud de bienes GAD-FT-009 desde el 18/01/2018 hasta el 23/04/2018 con el respectivo formato de entrega de bienes GAD-FT-003 diligenciado. </t>
  </si>
  <si>
    <t>el seguimiento a esta acción de manejo fue realizado en la auditoria interna al proceso Gestión de la Información y Conocimeinto durante el mes de marzo y abril de 2018.</t>
  </si>
  <si>
    <t>se evidencian correos relacionados con la aplicación del control declaratoria de aplicabilidad del SGSI Sistema de Gestión de seguridad de la información, alertando como medida preventiva para la perdida de datos en lo referente a falsas notificaciones 09042018, phishing 26/04/2018 y asistencia tecnica seguridad de la información G-Suite 26042018, adicionalmente el seguimiento a este control fue realizado en la auditoria interna al proceso Gestión de la Información y Conocimeinto durante el mes de marzo y abril de 2018.</t>
  </si>
  <si>
    <t>No existe para este riesgo acciones de manejo</t>
  </si>
  <si>
    <t>Se verificó la aplicación de este control en el mes de abril mediante la revisión de acuerdo marco y consumos de combustible evidencias del Informe de austeridad abril 30 de 2018.</t>
  </si>
  <si>
    <t>Se realizó la verificación de las conciliaciones bancarias, propiedad planta y equipo, pago por cuenta de terceros, provisiones de nomina, impuestos, mediante la firma del contador y los grupos  que generan hechos económicos y el registro oportuno de las partidas conciliatorias.
Anexo 8. GFI-FT-015 Conciliación Bancaria, GFI-FT-016 Conciliación Propiedad, Planta y Equipo, GFI-FT-017 Conciliación pago por cuenta de terceros y provisiones de nómina. Conciliación entre tesorería y contabilidad de impuestos PLE-FT-003 Conciliación Anticipo para Viáticos y Gastos de Viaje
Registro de ajuste del SIIF cuando se requiera</t>
  </si>
  <si>
    <t>Se evidencia la aplicación del control para usuarios Sandra Rosales, Sandra Ruano,Juan Carlos Villanueva y Derly lisbeth Herrera</t>
  </si>
  <si>
    <t>A la fecha el pagador continua siendo el mismo desde el año 2017.</t>
  </si>
  <si>
    <t>El acceso para consulta a los documentos de archivo solo se puede realizar por medio del diligenciamiento del formato  GDO-FT-013 Solicitud de consulta y préstamo de documentos, se evidencia la aplicación del control para 15 solicitudes realizadas desde el mes de enro hasta el mes de abril de 2018.</t>
  </si>
  <si>
    <t>Se evidencia la aplicación del control Acta de verificación de la muestra de la información que se custodia en el archivo para los meses de enero, febrero, marzo y abril.</t>
  </si>
  <si>
    <t>Se evidencia mediante radicado 2018-3-000827 el envio del cronograma de transferencias a las diferentes áreas de la UPRA.
De igual forma las actas de aplicación y actualización de las TRD para las áreas: dirección de Usos, Financiera,Dirección General, Asesoria Jurídica y verificación de los lineamientos de aplicación de las TRD mediante actas de 23 y 25 de abril de 2018.</t>
  </si>
  <si>
    <t>Para determinar el estado del riesgo, la asesoría de planeación realizó el seguimiento al control determinado por el lider del proceso,el  riesgo se mantiene  latente</t>
  </si>
  <si>
    <t>Evidencia la actualización de los roles y usuarios activos del SIIF con el retiro del perfil de la persona de tesorería y la activación de los profesionales actuales que ingresan al SIIIF</t>
  </si>
  <si>
    <t>Se evidencias las conciliaciones realizadas, estando pendientes las que se encuentran en n revisión por cambios de políticas contables por el la convergencia de PCGA a NIIF. Una vez estén aprobadas serán dispuestas</t>
  </si>
  <si>
    <t>No se ha generado carta, teniendo en cuenta que no se ha cambiado las personas autorizadas</t>
  </si>
  <si>
    <t>No se evidencia aplicación del control</t>
  </si>
  <si>
    <r>
      <t xml:space="preserve">Seguimiento al cumplimiento de las Políticas de Desarrollo administrativo: Transparencia, eficiencia administrativa y Gobierno en Línea en el Comité </t>
    </r>
    <r>
      <rPr>
        <sz val="18"/>
        <rFont val="Century Gothic"/>
        <family val="2"/>
      </rPr>
      <t>MIPG II</t>
    </r>
  </si>
  <si>
    <r>
      <t xml:space="preserve">Actas de Comité </t>
    </r>
    <r>
      <rPr>
        <sz val="18"/>
        <rFont val="Century Gothic"/>
        <family val="2"/>
      </rPr>
      <t>MIPG II</t>
    </r>
  </si>
  <si>
    <r>
      <t xml:space="preserve">Custodiar y cuidar la documentación e información de la entidad, que esta al cargo de </t>
    </r>
    <r>
      <rPr>
        <sz val="18"/>
        <rFont val="Century Gothic"/>
        <family val="2"/>
      </rPr>
      <t xml:space="preserve">cada responsable  por razón de su empleo, cargo o función </t>
    </r>
    <r>
      <rPr>
        <sz val="18"/>
        <color theme="1"/>
        <rFont val="Century Gothic"/>
        <family val="2"/>
      </rPr>
      <t>y que se conserve bajo su cuidado o a la cual tenga acceso, e impedir o evitar la sustracción, destrucción, ocultamiento o utilización indebidos.</t>
    </r>
  </si>
  <si>
    <r>
      <t xml:space="preserve">8.11 ¿El </t>
    </r>
    <r>
      <rPr>
        <b/>
        <u/>
        <sz val="12"/>
        <rFont val="Century Gothic"/>
        <family val="2"/>
      </rPr>
      <t xml:space="preserve">control preventivo </t>
    </r>
    <r>
      <rPr>
        <b/>
        <sz val="12"/>
        <rFont val="Century Gothic"/>
        <family val="2"/>
      </rPr>
      <t xml:space="preserve"> contrarresta la PROBABILIDAD de materialización del riesgo ó  el </t>
    </r>
    <r>
      <rPr>
        <b/>
        <u/>
        <sz val="12"/>
        <rFont val="Century Gothic"/>
        <family val="2"/>
      </rPr>
      <t xml:space="preserve">control de protección </t>
    </r>
    <r>
      <rPr>
        <b/>
        <sz val="12"/>
        <rFont val="Century Gothic"/>
        <family val="2"/>
      </rPr>
      <t>contrarresta el IMPACTO de la materialización del riesgo.</t>
    </r>
  </si>
  <si>
    <r>
      <t xml:space="preserve">Describa de forma </t>
    </r>
    <r>
      <rPr>
        <b/>
        <u/>
        <sz val="12"/>
        <rFont val="Century Gothic"/>
        <family val="2"/>
      </rPr>
      <t>concreta</t>
    </r>
    <r>
      <rPr>
        <b/>
        <sz val="12"/>
        <rFont val="Century Gothic"/>
        <family val="2"/>
      </rPr>
      <t xml:space="preserve"> cuál es la </t>
    </r>
    <r>
      <rPr>
        <b/>
        <u/>
        <sz val="12"/>
        <rFont val="Century Gothic"/>
        <family val="2"/>
      </rPr>
      <t xml:space="preserve">ACCIÓN </t>
    </r>
    <r>
      <rPr>
        <b/>
        <sz val="12"/>
        <rFont val="Century Gothic"/>
        <family val="2"/>
      </rPr>
      <t xml:space="preserve"> que se realiza.</t>
    </r>
  </si>
  <si>
    <r>
      <t xml:space="preserve">Describa qué </t>
    </r>
    <r>
      <rPr>
        <b/>
        <u/>
        <sz val="12"/>
        <rFont val="Century Gothic"/>
        <family val="2"/>
      </rPr>
      <t xml:space="preserve">REGISTROS  </t>
    </r>
    <r>
      <rPr>
        <b/>
        <sz val="12"/>
        <rFont val="Century Gothic"/>
        <family val="2"/>
      </rPr>
      <t>(evidencias), se producen con la aplicación del control</t>
    </r>
  </si>
  <si>
    <r>
      <t xml:space="preserve">Describa de forma </t>
    </r>
    <r>
      <rPr>
        <b/>
        <u/>
        <sz val="12"/>
        <rFont val="Century Gothic"/>
        <family val="2"/>
      </rPr>
      <t xml:space="preserve">concreta, </t>
    </r>
    <r>
      <rPr>
        <b/>
        <sz val="12"/>
        <rFont val="Century Gothic"/>
        <family val="2"/>
      </rPr>
      <t xml:space="preserve"> </t>
    </r>
    <r>
      <rPr>
        <b/>
        <u/>
        <sz val="12"/>
        <rFont val="Century Gothic"/>
        <family val="2"/>
      </rPr>
      <t xml:space="preserve">POR QUÉ </t>
    </r>
    <r>
      <rPr>
        <b/>
        <sz val="12"/>
        <rFont val="Century Gothic"/>
        <family val="2"/>
      </rPr>
      <t xml:space="preserve">el control </t>
    </r>
    <r>
      <rPr>
        <b/>
        <u/>
        <sz val="12"/>
        <rFont val="Century Gothic"/>
        <family val="2"/>
      </rPr>
      <t>sirve o cumple con su función</t>
    </r>
    <r>
      <rPr>
        <b/>
        <sz val="12"/>
        <rFont val="Century Gothic"/>
        <family val="2"/>
      </rPr>
      <t>, de contrarrestar la probabilidad de materialización del riesgo ó el impacto de su materialización.</t>
    </r>
  </si>
  <si>
    <t>La verificación de emisión de concepto técnico favorable a la solicitud de creación de un nuevo proyecto o de actualización de los proyectos en ejecución, se evidencia en correos (pantallazos) emitidos por DNP con concepto técnico favorable para el Proyecto de Inversión</t>
  </si>
  <si>
    <t>Se evidencia para los meses de febrero y marzo el seguimiento SPI, el reporte de Descripción y seguimiento de los productos BPIN y la Programación y seguimiento a los recursos de inversión y funcionamiento de la UPRA para los proyectos 1. Fortalecimiento de la Planificación del Uso Eficiente del Suelo Rural y la Adecuación de Tierras a nivel Nacional.
2.Fortalecimiento del Ordenamiento social de la Propiedad rural productiva y la legalización del mercado de tierras a nivel nacional.
3. Fortalecimiento a la Gestión de la información y Conocimiento requerido por la UPRA a nivel Nacional.
4. Fortalecimiento de la capacidad de Gestión de la Unidad de Planificación de tierras rurales.
Nota. para el mes de enero no se solicitó el reporte a los proyectos se inicia a partir de febrero.</t>
  </si>
  <si>
    <t>Se evidencia la aplicación del control, correo enviado del 23 de febrero de 2018 donde se actualizan los delegados para solictar la publicación de documentos.</t>
  </si>
  <si>
    <t>Se evidencia la aprobación por parte del área para la publicación de documentos, Cartilla plantaciones forestales, revisión versión diagramada de cartilla acuicultura y pesca.</t>
  </si>
  <si>
    <t>Se evidencia la resolución  031 de 2018 Creación del Comité Institucional de Gestión y desempeño del 3 de abril de 2018.  Al corte de este informe no se ha realizado aun Comité para Seguimiento al cumplimiento de las Políticas de Desarrollo administrativo: Transparencia, eficiencia administrativa y Gobierno en Línea .</t>
  </si>
  <si>
    <t>Se evidencia el Informe de Monitoreo de medios para los meses de enero, febrero, marzo de 2018.</t>
  </si>
  <si>
    <t>No se reportan evidencias de la aplicación del control.</t>
  </si>
  <si>
    <t>Se encuentran las versiones a publicar para los meses de enero, febrero, marzo. 
Comunicados de prensa: Upra en primera hora, Upra en expomalocas, Upra  en celebración de Fedepalma,cifra en producción de cacao,comunicado interno Zidres,Trabajo articulado ordenamiento territorial en Colombia,boletín fedepalma, comunicado CONPES Zidres, Dialogo académico zonas de interes de desarrollo rural, Upra en Corabastos,UPRA y AUNAP por acuicultura,Boletin piraricú, Feria madera, caqueta, zidres taller periodistas,invitación evento forestales,intercambio conocimiento distribución y temnencia de tierras,Zidres Meta tierra mas productiva y competitiva, Cesar planifica su desarrollo rural, especial revista semana Hay campo para la Paz.
De igual forma el control aplica para memes y bullets.
Ver recomendación frente a este contro en el  Informe 09 Seguimiento Plan Anticorrupción y atención al ciudadano y riesgos de Corrupción.</t>
  </si>
  <si>
    <t>Documento análisis prospectivo y Planeación estratégica nacional del OP de pesca y acuicultura. Especificación Tecnica vr 1 sin fecha de elaboración para la versión inicial del documento.
Análisis prospectivo y Planeación estratégica para el ordenamiento productivo de cadenas priorizadas. Especificación Tecnica vr 1 sin fecha de elaboración para la versión inicial del documento.
Estrategia territorial para la implementación de la Gestua. Especificación Tecnica vr 1 sin fecha de elaboración para la versión inicial del documento.
Metodología para el uso eficiente del suelo y del agua en los Distritos de ADT. Especificación Tecnica vr 1 sin fecha de elaboración para la versión inicial del documento.
Metodología y zonificación del territorio Nacional con fines agropecuarios para las cadenas productivas priorizadas.Especificación Tecnica vr 1.1  fecha: febrero de 2018.Papa.
Indicadores Nacionales de linea base de uso eficiente del suelo y adecuación de tierras. Especificación Técnica vr 1 sin fecha de elaboración para la versión incial del documento.
Seguimiento y Evaluación a los acuerdos para el ordenamiento productivo caracter nacional y departamental.
Propuesta para la generación de escenarios de concertación intersectorial.Especificación Tecnica vr 1 sin fecha de elaboración para la versión inicial del documento.
Documentos con el informe técnico de evaluación de tierras con sus mapas de zonificación de aptitudes para los territorios priorizados.Ver recomendación frente a este contro en el  Informe 09 Seguimiento Plan Anticorrupción y atención al ciudadano y riesgos de Corrupción.</t>
  </si>
  <si>
    <t>Se evidencia el Plan anual de adquisiciones en versión 5 publicado en SECOP II.
Ver recomendación frente a este contro en el  Informe 09 Seguimiento Plan Anticorrupción y atención al ciudadano y riesgos de Corrupción.</t>
  </si>
  <si>
    <t>Para la vigencia 2018 los contratos establecidos se encuentran publicados en el SECOP II y el Plan anual de adquisiciones vr 5.
Ver recomendación frente a este control en el  Informe 09 Seguimiento Plan Anticorrupción y atención al ciudadano y riesgos de Corrupción.</t>
  </si>
  <si>
    <t>Verificación  de las salidas temporales de los bienes devolutivos, asignados previamente en el formato  GAD-FT-008 Salida temporal de bienes desde 22/01/2018 a 23/04/2018.
Ver recomendación frente a este contro en el  Informe 09 Seguimiento Plan Anticorrupción y atención al ciudadano y riesgos de Corrupción.</t>
  </si>
  <si>
    <t>Se evidencian para el periodo el diligenciamiento del formato solicitud de bienes GAD-FT-009 desde el 18/01/2018 hasta el 23/04/2018 con el respectivo formato de entrega de bienes GAD-FT-003 diligenciado. Ver recomendación frente a este contro en el  Informe 09 Seguimiento Plan Anticorrupción y atención al ciudadano y riesgos de Corrupción.</t>
  </si>
  <si>
    <t>Se encuentran conciliaciones para el mes de enero de: Viaticos y gastos de viaje, impuestos Distritales ICA,Nomina, Gastos de viaje.
Impuesto sobre la renta ene,feb -mar
Las demás conciliaciones segun reporta el área financiera  "para los meses de febrero y marzo se encuentran en elaboración, ya que, se encuentran en revisión por cambios de políticas contables por el la convergencia de PCGA a NIIF".
Ver recomendación frente a este contro en el  Informe 09 Seguimiento Plan Anticorrupción y atención al ciudadano y riesgos de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</si>
</sst>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quot;$&quot;\ * #,##0.00_ ;_ &quot;$&quot;\ * \-#,##0.00_ ;_ &quot;$&quot;\ * &quot;-&quot;??_ ;_ @_ "/>
    <numFmt numFmtId="165" formatCode="[$-240A]d&quot; de &quot;mmmm&quot; de &quot;yyyy;@"/>
    <numFmt numFmtId="166" formatCode="dd/mm/yyyy;@"/>
  </numFmts>
  <fonts count="88" x14ac:knownFonts="1">
    <font>
      <sz val="11"/>
      <color theme="1"/>
      <name val="Calibri"/>
      <family val="2"/>
      <scheme val="minor"/>
    </font>
    <font>
      <sz val="10"/>
      <name val="Arial"/>
      <family val="2"/>
    </font>
    <font>
      <b/>
      <sz val="10"/>
      <name val="Arial Narrow"/>
      <family val="2"/>
    </font>
    <font>
      <u/>
      <sz val="11"/>
      <color theme="10"/>
      <name val="Calibri"/>
      <family val="2"/>
      <scheme val="minor"/>
    </font>
    <font>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sz val="10"/>
      <color indexed="81"/>
      <name val="Tahoma"/>
      <family val="2"/>
    </font>
    <font>
      <sz val="12"/>
      <color indexed="81"/>
      <name val="Tahoma"/>
      <family val="2"/>
    </font>
    <font>
      <b/>
      <sz val="12"/>
      <color indexed="81"/>
      <name val="Tahoma"/>
      <family val="2"/>
    </font>
    <font>
      <sz val="11"/>
      <color theme="1"/>
      <name val="Century Gothic"/>
      <family val="2"/>
    </font>
    <font>
      <b/>
      <sz val="10"/>
      <name val="Century Gothic"/>
      <family val="2"/>
    </font>
    <font>
      <sz val="10"/>
      <name val="Century Gothic"/>
      <family val="2"/>
    </font>
    <font>
      <sz val="10"/>
      <color theme="1"/>
      <name val="Century Gothic"/>
      <family val="2"/>
    </font>
    <font>
      <b/>
      <i/>
      <sz val="10"/>
      <color theme="1"/>
      <name val="Century Gothic"/>
      <family val="2"/>
    </font>
    <font>
      <sz val="10"/>
      <color rgb="FFFF0000"/>
      <name val="Century Gothic"/>
      <family val="2"/>
    </font>
    <font>
      <sz val="9"/>
      <color theme="1"/>
      <name val="Century Gothic"/>
      <family val="2"/>
    </font>
    <font>
      <b/>
      <sz val="9"/>
      <name val="Century Gothic"/>
      <family val="2"/>
    </font>
    <font>
      <sz val="9"/>
      <name val="Century Gothic"/>
      <family val="2"/>
    </font>
    <font>
      <b/>
      <sz val="9"/>
      <color indexed="8"/>
      <name val="Century Gothic"/>
      <family val="2"/>
    </font>
    <font>
      <b/>
      <u/>
      <sz val="9"/>
      <color indexed="8"/>
      <name val="Century Gothic"/>
      <family val="2"/>
    </font>
    <font>
      <b/>
      <sz val="11"/>
      <name val="Arial"/>
      <family val="2"/>
    </font>
    <font>
      <b/>
      <sz val="10"/>
      <name val="Arial"/>
      <family val="2"/>
    </font>
    <font>
      <b/>
      <sz val="11"/>
      <color theme="1"/>
      <name val="Arial"/>
      <family val="2"/>
    </font>
    <font>
      <b/>
      <sz val="12"/>
      <name val="Arial"/>
      <family val="2"/>
    </font>
    <font>
      <b/>
      <sz val="10"/>
      <color theme="6" tint="-0.249977111117893"/>
      <name val="Arial"/>
      <family val="2"/>
    </font>
    <font>
      <sz val="10"/>
      <color theme="1"/>
      <name val="Arial"/>
      <family val="2"/>
    </font>
    <font>
      <b/>
      <sz val="10"/>
      <color theme="1"/>
      <name val="Arial"/>
      <family val="2"/>
    </font>
    <font>
      <b/>
      <sz val="12"/>
      <color theme="1"/>
      <name val="Arial"/>
      <family val="2"/>
    </font>
    <font>
      <b/>
      <u/>
      <sz val="11"/>
      <name val="Arial"/>
      <family val="2"/>
    </font>
    <font>
      <u/>
      <sz val="10"/>
      <name val="Arial"/>
      <family val="2"/>
    </font>
    <font>
      <sz val="11"/>
      <color theme="1"/>
      <name val="Arial"/>
      <family val="2"/>
    </font>
    <font>
      <sz val="11"/>
      <name val="Arial"/>
      <family val="2"/>
    </font>
    <font>
      <u/>
      <sz val="11"/>
      <name val="Arial"/>
      <family val="2"/>
    </font>
    <font>
      <b/>
      <i/>
      <sz val="11"/>
      <name val="Arial"/>
      <family val="2"/>
    </font>
    <font>
      <i/>
      <sz val="11"/>
      <name val="Arial"/>
      <family val="2"/>
    </font>
    <font>
      <sz val="14"/>
      <color theme="1"/>
      <name val="Arial"/>
      <family val="2"/>
    </font>
    <font>
      <b/>
      <sz val="14"/>
      <name val="Arial"/>
      <family val="2"/>
    </font>
    <font>
      <b/>
      <sz val="14"/>
      <color theme="1"/>
      <name val="Arial"/>
      <family val="2"/>
    </font>
    <font>
      <b/>
      <u/>
      <sz val="14"/>
      <color theme="1"/>
      <name val="Arial"/>
      <family val="2"/>
    </font>
    <font>
      <u/>
      <sz val="14"/>
      <color theme="1"/>
      <name val="Arial"/>
      <family val="2"/>
    </font>
    <font>
      <i/>
      <sz val="14"/>
      <color theme="1"/>
      <name val="Arial"/>
      <family val="2"/>
    </font>
    <font>
      <sz val="10"/>
      <color theme="0"/>
      <name val="Century Gothic"/>
      <family val="2"/>
    </font>
    <font>
      <sz val="12"/>
      <color theme="1"/>
      <name val="Arial"/>
      <family val="2"/>
    </font>
    <font>
      <sz val="9"/>
      <color theme="1"/>
      <name val="Arial"/>
      <family val="2"/>
    </font>
    <font>
      <b/>
      <sz val="9"/>
      <color indexed="8"/>
      <name val="Arial"/>
      <family val="2"/>
    </font>
    <font>
      <b/>
      <sz val="9"/>
      <name val="Arial"/>
      <family val="2"/>
    </font>
    <font>
      <b/>
      <sz val="9"/>
      <color theme="1"/>
      <name val="Arial"/>
      <family val="2"/>
    </font>
    <font>
      <sz val="11"/>
      <color theme="1"/>
      <name val="Calibri"/>
      <family val="2"/>
      <scheme val="minor"/>
    </font>
    <font>
      <u/>
      <sz val="12"/>
      <color indexed="81"/>
      <name val="Tahoma"/>
      <family val="2"/>
    </font>
    <font>
      <i/>
      <sz val="12"/>
      <color indexed="81"/>
      <name val="Tahoma"/>
      <family val="2"/>
    </font>
    <font>
      <b/>
      <i/>
      <sz val="12"/>
      <color indexed="81"/>
      <name val="Tahoma"/>
      <family val="2"/>
    </font>
    <font>
      <sz val="14"/>
      <color indexed="81"/>
      <name val="Tahoma"/>
      <family val="2"/>
    </font>
    <font>
      <b/>
      <sz val="14"/>
      <color indexed="81"/>
      <name val="Tahoma"/>
      <family val="2"/>
    </font>
    <font>
      <u/>
      <sz val="14"/>
      <color indexed="81"/>
      <name val="Tahoma"/>
      <family val="2"/>
    </font>
    <font>
      <b/>
      <u/>
      <sz val="12"/>
      <color indexed="81"/>
      <name val="Tahoma"/>
      <family val="2"/>
    </font>
    <font>
      <sz val="16"/>
      <color indexed="81"/>
      <name val="Tahoma"/>
      <family val="2"/>
    </font>
    <font>
      <b/>
      <sz val="16"/>
      <color indexed="81"/>
      <name val="Tahoma"/>
      <family val="2"/>
    </font>
    <font>
      <sz val="18"/>
      <color indexed="81"/>
      <name val="Tahoma"/>
      <family val="2"/>
    </font>
    <font>
      <sz val="16"/>
      <color rgb="FFFF0000"/>
      <name val="Arial"/>
      <family val="2"/>
    </font>
    <font>
      <sz val="16"/>
      <color theme="1"/>
      <name val="Century Gothic"/>
      <family val="2"/>
    </font>
    <font>
      <sz val="18"/>
      <color theme="1"/>
      <name val="Century Gothic"/>
      <family val="2"/>
    </font>
    <font>
      <sz val="20"/>
      <color theme="1"/>
      <name val="Century Gothic"/>
      <family val="2"/>
    </font>
    <font>
      <sz val="9"/>
      <color rgb="FF000000"/>
      <name val="Century Gothic"/>
      <family val="2"/>
    </font>
    <font>
      <b/>
      <sz val="24"/>
      <color theme="1"/>
      <name val="Century Gothic"/>
      <family val="2"/>
    </font>
    <font>
      <b/>
      <sz val="48"/>
      <color theme="1"/>
      <name val="Century Gothic"/>
      <family val="2"/>
    </font>
    <font>
      <b/>
      <sz val="14"/>
      <name val="Century Gothic"/>
      <family val="2"/>
    </font>
    <font>
      <b/>
      <sz val="12"/>
      <name val="Century Gothic"/>
      <family val="2"/>
    </font>
    <font>
      <b/>
      <sz val="12"/>
      <color theme="1"/>
      <name val="Century Gothic"/>
      <family val="2"/>
    </font>
    <font>
      <b/>
      <u/>
      <sz val="14"/>
      <name val="Century Gothic"/>
      <family val="2"/>
    </font>
    <font>
      <b/>
      <sz val="14"/>
      <color theme="1"/>
      <name val="Century Gothic"/>
      <family val="2"/>
    </font>
    <font>
      <b/>
      <u/>
      <sz val="12"/>
      <color theme="1"/>
      <name val="Century Gothic"/>
      <family val="2"/>
    </font>
    <font>
      <b/>
      <sz val="11"/>
      <name val="Century Gothic"/>
      <family val="2"/>
    </font>
    <font>
      <b/>
      <sz val="11"/>
      <color theme="1"/>
      <name val="Century Gothic"/>
      <family val="2"/>
    </font>
    <font>
      <b/>
      <u/>
      <sz val="11"/>
      <name val="Century Gothic"/>
      <family val="2"/>
    </font>
    <font>
      <b/>
      <sz val="10"/>
      <color theme="1"/>
      <name val="Century Gothic"/>
      <family val="2"/>
    </font>
    <font>
      <b/>
      <u/>
      <sz val="12"/>
      <name val="Century Gothic"/>
      <family val="2"/>
    </font>
    <font>
      <b/>
      <sz val="18"/>
      <color theme="1"/>
      <name val="Century Gothic"/>
      <family val="2"/>
    </font>
    <font>
      <sz val="18"/>
      <name val="Century Gothic"/>
      <family val="2"/>
    </font>
    <font>
      <sz val="18"/>
      <color rgb="FF000000"/>
      <name val="Century Gothic"/>
      <family val="2"/>
    </font>
    <font>
      <b/>
      <sz val="18"/>
      <name val="Century Gothic"/>
      <family val="2"/>
    </font>
    <font>
      <b/>
      <sz val="20"/>
      <color theme="1"/>
      <name val="Century Gothic"/>
      <family val="2"/>
    </font>
    <font>
      <sz val="24"/>
      <name val="Century Gothic"/>
      <family val="2"/>
    </font>
    <font>
      <b/>
      <sz val="24"/>
      <name val="Century Gothic"/>
      <family val="2"/>
    </font>
    <font>
      <sz val="10"/>
      <color rgb="FF000000"/>
      <name val="Century Gothic"/>
      <family val="2"/>
    </font>
  </fonts>
  <fills count="24">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rgb="FF00B0F0"/>
        <bgColor indexed="64"/>
      </patternFill>
    </fill>
    <fill>
      <patternFill patternType="solid">
        <fgColor theme="6" tint="0.39997558519241921"/>
        <bgColor indexed="64"/>
      </patternFill>
    </fill>
    <fill>
      <patternFill patternType="solid">
        <fgColor rgb="FF00B050"/>
        <bgColor indexed="64"/>
      </patternFill>
    </fill>
    <fill>
      <patternFill patternType="solid">
        <fgColor theme="9"/>
        <bgColor indexed="64"/>
      </patternFill>
    </fill>
    <fill>
      <patternFill patternType="solid">
        <fgColor rgb="FFFF0000"/>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339933"/>
        <bgColor indexed="64"/>
      </patternFill>
    </fill>
    <fill>
      <patternFill patternType="solid">
        <fgColor rgb="FFFFC000"/>
        <bgColor indexed="64"/>
      </patternFill>
    </fill>
    <fill>
      <patternFill patternType="solid">
        <fgColor rgb="FF92D050"/>
        <bgColor indexed="64"/>
      </patternFill>
    </fill>
    <fill>
      <patternFill patternType="solid">
        <fgColor theme="9"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style="thin">
        <color theme="6" tint="-0.24994659260841701"/>
      </left>
      <right style="thin">
        <color theme="6" tint="-0.24994659260841701"/>
      </right>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right/>
      <top style="thin">
        <color theme="6" tint="-0.24994659260841701"/>
      </top>
      <bottom style="thin">
        <color theme="6" tint="-0.24994659260841701"/>
      </bottom>
      <diagonal/>
    </border>
    <border>
      <left style="thin">
        <color theme="6" tint="-0.24994659260841701"/>
      </left>
      <right style="thin">
        <color theme="6" tint="-0.24994659260841701"/>
      </right>
      <top style="thin">
        <color theme="6" tint="-0.24994659260841701"/>
      </top>
      <bottom/>
      <diagonal/>
    </border>
    <border>
      <left style="thin">
        <color theme="6" tint="-0.24994659260841701"/>
      </left>
      <right style="thin">
        <color indexed="64"/>
      </right>
      <top style="thin">
        <color theme="6" tint="-0.24994659260841701"/>
      </top>
      <bottom style="thin">
        <color theme="6" tint="-0.24994659260841701"/>
      </bottom>
      <diagonal/>
    </border>
    <border>
      <left style="thin">
        <color indexed="64"/>
      </left>
      <right style="thin">
        <color indexed="64"/>
      </right>
      <top style="thin">
        <color theme="6" tint="-0.24994659260841701"/>
      </top>
      <bottom style="thin">
        <color theme="6" tint="-0.24994659260841701"/>
      </bottom>
      <diagonal/>
    </border>
    <border>
      <left style="thin">
        <color indexed="64"/>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right style="thin">
        <color theme="6" tint="-0.24994659260841701"/>
      </right>
      <top/>
      <bottom style="thin">
        <color theme="6" tint="-0.24994659260841701"/>
      </bottom>
      <diagonal/>
    </border>
    <border>
      <left style="thin">
        <color theme="6" tint="-0.24994659260841701"/>
      </left>
      <right/>
      <top/>
      <bottom/>
      <diagonal/>
    </border>
    <border>
      <left/>
      <right style="thin">
        <color theme="6" tint="-0.24994659260841701"/>
      </right>
      <top/>
      <bottom/>
      <diagonal/>
    </border>
    <border>
      <left style="thin">
        <color theme="6" tint="-0.24994659260841701"/>
      </left>
      <right style="thin">
        <color theme="6" tint="-0.2499465926084170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7">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2" fillId="9" borderId="1">
      <alignment horizontal="center" vertical="center" textRotation="90" wrapText="1"/>
    </xf>
    <xf numFmtId="0" fontId="2" fillId="10" borderId="1">
      <alignment horizontal="center" vertical="center" textRotation="90" wrapText="1"/>
    </xf>
    <xf numFmtId="0" fontId="2" fillId="11" borderId="1">
      <alignment horizontal="center" vertical="center" textRotation="90" wrapText="1"/>
    </xf>
    <xf numFmtId="0" fontId="2" fillId="12" borderId="1">
      <alignment horizontal="center" vertical="center" textRotation="90" wrapText="1"/>
    </xf>
    <xf numFmtId="0" fontId="2" fillId="13" borderId="1">
      <alignment horizontal="center" vertical="center" textRotation="90" wrapText="1"/>
    </xf>
    <xf numFmtId="0" fontId="2" fillId="12" borderId="1">
      <alignment horizontal="center" vertical="center" textRotation="90" wrapText="1"/>
    </xf>
    <xf numFmtId="0" fontId="2" fillId="14" borderId="1">
      <alignment horizontal="center" vertical="center" textRotation="90" wrapText="1"/>
    </xf>
    <xf numFmtId="0" fontId="2" fillId="15" borderId="1">
      <alignment horizontal="center" vertical="center" textRotation="90" wrapText="1"/>
    </xf>
    <xf numFmtId="0" fontId="2" fillId="16" borderId="1">
      <alignment horizontal="center" vertical="center" textRotation="90" wrapText="1"/>
    </xf>
    <xf numFmtId="0" fontId="3" fillId="0" borderId="0" applyNumberFormat="0" applyFill="0" applyBorder="0" applyAlignment="0" applyProtection="0"/>
    <xf numFmtId="43" fontId="51" fillId="0" borderId="0" applyFont="0" applyFill="0" applyBorder="0" applyAlignment="0" applyProtection="0"/>
    <xf numFmtId="165" fontId="1" fillId="0" borderId="0"/>
    <xf numFmtId="9" fontId="51" fillId="0" borderId="0" applyFont="0" applyFill="0" applyBorder="0" applyAlignment="0" applyProtection="0"/>
  </cellStyleXfs>
  <cellXfs count="492">
    <xf numFmtId="0" fontId="0" fillId="0" borderId="0" xfId="0"/>
    <xf numFmtId="0" fontId="13" fillId="0" borderId="0" xfId="0" applyFont="1"/>
    <xf numFmtId="0" fontId="15" fillId="6" borderId="1" xfId="1" applyFont="1" applyFill="1" applyBorder="1" applyAlignment="1" applyProtection="1">
      <alignment horizontal="left" vertical="center" wrapText="1"/>
    </xf>
    <xf numFmtId="0" fontId="15" fillId="2" borderId="1" xfId="1" applyFont="1" applyFill="1" applyBorder="1" applyAlignment="1" applyProtection="1">
      <alignment horizontal="left" vertical="center" wrapText="1"/>
    </xf>
    <xf numFmtId="0" fontId="15" fillId="7" borderId="1" xfId="1" applyFont="1" applyFill="1" applyBorder="1" applyAlignment="1" applyProtection="1">
      <alignment horizontal="left" vertical="center" wrapText="1"/>
    </xf>
    <xf numFmtId="0" fontId="15" fillId="8" borderId="1" xfId="1" applyFont="1" applyFill="1" applyBorder="1" applyAlignment="1" applyProtection="1">
      <alignment horizontal="left" vertical="center" wrapText="1"/>
    </xf>
    <xf numFmtId="0" fontId="16" fillId="17" borderId="0" xfId="0" applyFont="1" applyFill="1"/>
    <xf numFmtId="0" fontId="17" fillId="17" borderId="0" xfId="0" applyFont="1" applyFill="1"/>
    <xf numFmtId="0" fontId="16" fillId="0" borderId="0" xfId="0" applyFont="1"/>
    <xf numFmtId="0" fontId="14" fillId="4" borderId="1" xfId="1" applyFont="1" applyFill="1" applyBorder="1" applyAlignment="1">
      <alignment horizontal="center" vertical="center"/>
    </xf>
    <xf numFmtId="0" fontId="19" fillId="0" borderId="0" xfId="0" applyFont="1"/>
    <xf numFmtId="0" fontId="19" fillId="17" borderId="0" xfId="0" applyFont="1" applyFill="1"/>
    <xf numFmtId="1" fontId="19" fillId="0" borderId="1" xfId="0" applyNumberFormat="1" applyFont="1" applyBorder="1"/>
    <xf numFmtId="0" fontId="19" fillId="6" borderId="1" xfId="0" applyFont="1" applyFill="1" applyBorder="1"/>
    <xf numFmtId="0" fontId="20" fillId="4" borderId="1" xfId="1" applyFont="1" applyFill="1" applyBorder="1" applyAlignment="1">
      <alignment horizontal="center" vertical="center"/>
    </xf>
    <xf numFmtId="0" fontId="21" fillId="6"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xf>
    <xf numFmtId="0" fontId="19" fillId="2" borderId="1" xfId="0" applyFont="1" applyFill="1" applyBorder="1"/>
    <xf numFmtId="0" fontId="21" fillId="7" borderId="1" xfId="1" applyFont="1" applyFill="1" applyBorder="1" applyAlignment="1" applyProtection="1">
      <alignment horizontal="left" vertical="center" wrapText="1"/>
    </xf>
    <xf numFmtId="0" fontId="21" fillId="8" borderId="1" xfId="1" applyFont="1" applyFill="1" applyBorder="1" applyAlignment="1" applyProtection="1">
      <alignment horizontal="left" vertical="center" wrapText="1"/>
    </xf>
    <xf numFmtId="0" fontId="19" fillId="17" borderId="0" xfId="0" applyFont="1" applyFill="1" applyBorder="1"/>
    <xf numFmtId="0" fontId="19" fillId="17" borderId="0" xfId="0" applyFont="1" applyFill="1" applyBorder="1" applyAlignment="1">
      <alignment vertical="center" wrapText="1"/>
    </xf>
    <xf numFmtId="0" fontId="19" fillId="7" borderId="1" xfId="0" applyFont="1" applyFill="1" applyBorder="1"/>
    <xf numFmtId="0" fontId="19" fillId="8" borderId="1" xfId="0" applyFont="1" applyFill="1" applyBorder="1"/>
    <xf numFmtId="1" fontId="19" fillId="0" borderId="1" xfId="0" applyNumberFormat="1" applyFont="1" applyFill="1" applyBorder="1"/>
    <xf numFmtId="0" fontId="16" fillId="0" borderId="0" xfId="0" applyFont="1" applyProtection="1"/>
    <xf numFmtId="0" fontId="15" fillId="0" borderId="0" xfId="0" applyFont="1" applyProtection="1"/>
    <xf numFmtId="0" fontId="15" fillId="0" borderId="0" xfId="0" applyFont="1" applyAlignment="1" applyProtection="1">
      <alignment wrapText="1"/>
    </xf>
    <xf numFmtId="0" fontId="16" fillId="17" borderId="0" xfId="0" applyFont="1" applyFill="1" applyProtection="1"/>
    <xf numFmtId="0" fontId="16" fillId="17" borderId="0" xfId="0" applyFont="1" applyFill="1" applyBorder="1" applyProtection="1"/>
    <xf numFmtId="0" fontId="0" fillId="0" borderId="0" xfId="0"/>
    <xf numFmtId="0" fontId="15" fillId="0" borderId="1" xfId="1" applyFont="1" applyBorder="1" applyAlignment="1" applyProtection="1">
      <alignment horizontal="left" vertical="center" wrapText="1"/>
    </xf>
    <xf numFmtId="0" fontId="14" fillId="4" borderId="1" xfId="1" applyFont="1" applyFill="1" applyBorder="1" applyAlignment="1">
      <alignment horizontal="center" vertical="center"/>
    </xf>
    <xf numFmtId="0" fontId="22" fillId="3" borderId="2" xfId="1" applyFont="1" applyFill="1" applyBorder="1" applyAlignment="1" applyProtection="1">
      <alignment horizontal="center" vertical="center" wrapText="1"/>
    </xf>
    <xf numFmtId="0" fontId="22" fillId="4" borderId="2" xfId="1" applyFont="1" applyFill="1" applyBorder="1" applyAlignment="1" applyProtection="1">
      <alignment horizontal="center" vertical="center" wrapText="1"/>
    </xf>
    <xf numFmtId="0" fontId="23" fillId="3" borderId="2" xfId="1" applyFont="1" applyFill="1" applyBorder="1" applyAlignment="1" applyProtection="1">
      <alignment horizontal="center" vertical="center" wrapText="1"/>
    </xf>
    <xf numFmtId="0" fontId="16" fillId="17" borderId="0" xfId="0" applyFont="1" applyFill="1" applyAlignment="1">
      <alignment horizontal="center"/>
    </xf>
    <xf numFmtId="0" fontId="30" fillId="17" borderId="2" xfId="0" applyFont="1" applyFill="1" applyBorder="1" applyAlignment="1">
      <alignment horizontal="left" vertical="center" wrapText="1"/>
    </xf>
    <xf numFmtId="0" fontId="29" fillId="17" borderId="2" xfId="0" applyFont="1" applyFill="1" applyBorder="1" applyAlignment="1">
      <alignment horizontal="left"/>
    </xf>
    <xf numFmtId="0" fontId="34" fillId="17" borderId="2" xfId="0" applyFont="1" applyFill="1" applyBorder="1" applyAlignment="1">
      <alignment horizontal="center" vertical="center"/>
    </xf>
    <xf numFmtId="0" fontId="25" fillId="17" borderId="2" xfId="0" applyFont="1" applyFill="1" applyBorder="1" applyAlignment="1">
      <alignment horizontal="center" vertical="center" wrapText="1"/>
    </xf>
    <xf numFmtId="0" fontId="24" fillId="17" borderId="2" xfId="0" applyFont="1" applyFill="1" applyBorder="1" applyAlignment="1">
      <alignment horizontal="center" vertical="center"/>
    </xf>
    <xf numFmtId="0" fontId="24" fillId="19" borderId="2" xfId="0" applyFont="1" applyFill="1" applyBorder="1" applyAlignment="1">
      <alignment horizontal="center" vertical="center" wrapText="1"/>
    </xf>
    <xf numFmtId="0" fontId="35" fillId="0" borderId="2" xfId="0" applyFont="1" applyBorder="1" applyAlignment="1">
      <alignment horizontal="justify" vertical="center" wrapText="1"/>
    </xf>
    <xf numFmtId="0" fontId="24" fillId="6" borderId="2" xfId="1" applyFont="1" applyFill="1" applyBorder="1" applyAlignment="1" applyProtection="1">
      <alignment horizontal="center" vertical="center" wrapText="1"/>
    </xf>
    <xf numFmtId="0" fontId="24" fillId="2" borderId="2" xfId="1" applyFont="1" applyFill="1" applyBorder="1" applyAlignment="1" applyProtection="1">
      <alignment horizontal="center" vertical="center" wrapText="1"/>
    </xf>
    <xf numFmtId="0" fontId="24" fillId="7" borderId="2" xfId="1" applyFont="1" applyFill="1" applyBorder="1" applyAlignment="1" applyProtection="1">
      <alignment horizontal="center" vertical="center" wrapText="1"/>
    </xf>
    <xf numFmtId="0" fontId="24" fillId="8" borderId="2" xfId="1" applyFont="1" applyFill="1" applyBorder="1" applyAlignment="1" applyProtection="1">
      <alignment horizontal="center" vertical="center" wrapText="1"/>
    </xf>
    <xf numFmtId="0" fontId="16" fillId="17" borderId="15" xfId="0" applyFont="1" applyFill="1" applyBorder="1" applyAlignment="1"/>
    <xf numFmtId="0" fontId="16" fillId="17" borderId="11" xfId="0" applyFont="1" applyFill="1" applyBorder="1" applyAlignment="1"/>
    <xf numFmtId="0" fontId="16" fillId="17" borderId="12" xfId="0" applyFont="1" applyFill="1" applyBorder="1" applyAlignment="1"/>
    <xf numFmtId="0" fontId="16" fillId="17" borderId="13" xfId="0" applyFont="1" applyFill="1" applyBorder="1" applyAlignment="1"/>
    <xf numFmtId="0" fontId="16" fillId="17" borderId="17" xfId="0" applyFont="1" applyFill="1" applyBorder="1" applyAlignment="1"/>
    <xf numFmtId="0" fontId="16" fillId="17" borderId="0" xfId="0" applyFont="1" applyFill="1" applyBorder="1" applyAlignment="1"/>
    <xf numFmtId="0" fontId="16" fillId="17" borderId="18" xfId="0" applyFont="1" applyFill="1" applyBorder="1" applyAlignment="1"/>
    <xf numFmtId="0" fontId="16" fillId="17" borderId="14" xfId="0" applyFont="1" applyFill="1" applyBorder="1" applyAlignment="1"/>
    <xf numFmtId="0" fontId="16" fillId="17" borderId="16" xfId="0" applyFont="1" applyFill="1" applyBorder="1" applyAlignment="1"/>
    <xf numFmtId="0" fontId="16" fillId="0" borderId="0" xfId="0" applyFont="1" applyBorder="1" applyProtection="1"/>
    <xf numFmtId="0" fontId="26" fillId="18" borderId="2" xfId="0" applyFont="1" applyFill="1" applyBorder="1" applyAlignment="1">
      <alignment horizontal="center" vertical="center"/>
    </xf>
    <xf numFmtId="0" fontId="39" fillId="0" borderId="2" xfId="0" applyFont="1" applyBorder="1" applyAlignment="1">
      <alignment horizontal="center" vertical="center" wrapText="1"/>
    </xf>
    <xf numFmtId="0" fontId="39" fillId="0" borderId="2" xfId="0" applyFont="1" applyFill="1" applyBorder="1" applyAlignment="1">
      <alignment horizontal="center" vertical="center" wrapText="1"/>
    </xf>
    <xf numFmtId="0" fontId="18" fillId="17" borderId="0" xfId="0" applyFont="1" applyFill="1" applyBorder="1" applyAlignment="1">
      <alignment vertical="top" wrapText="1"/>
    </xf>
    <xf numFmtId="2" fontId="16" fillId="17" borderId="0" xfId="0" applyNumberFormat="1" applyFont="1" applyFill="1"/>
    <xf numFmtId="0" fontId="26" fillId="18" borderId="2" xfId="0" applyFont="1" applyFill="1" applyBorder="1" applyAlignment="1">
      <alignment horizontal="center" vertical="center"/>
    </xf>
    <xf numFmtId="0" fontId="34" fillId="17" borderId="2" xfId="0" applyFont="1" applyFill="1" applyBorder="1" applyAlignment="1">
      <alignment horizontal="justify" vertical="center" wrapText="1"/>
    </xf>
    <xf numFmtId="0" fontId="20" fillId="3" borderId="2" xfId="1" applyFont="1" applyFill="1" applyBorder="1" applyAlignment="1" applyProtection="1">
      <alignment horizontal="center" vertical="center"/>
    </xf>
    <xf numFmtId="0" fontId="20" fillId="17" borderId="0" xfId="1" applyFont="1" applyFill="1" applyBorder="1" applyAlignment="1" applyProtection="1">
      <alignment horizontal="center" vertical="center" wrapText="1"/>
    </xf>
    <xf numFmtId="0" fontId="27" fillId="17" borderId="0" xfId="1" applyFont="1" applyFill="1" applyBorder="1" applyAlignment="1" applyProtection="1">
      <alignment horizontal="center" vertical="center" wrapText="1"/>
    </xf>
    <xf numFmtId="0" fontId="19" fillId="17" borderId="0" xfId="0" applyFont="1" applyFill="1" applyBorder="1" applyAlignment="1"/>
    <xf numFmtId="0" fontId="21" fillId="17" borderId="0" xfId="1" applyFont="1" applyFill="1" applyBorder="1" applyAlignment="1">
      <alignment horizontal="center" vertical="center"/>
    </xf>
    <xf numFmtId="0" fontId="20" fillId="17" borderId="0" xfId="1" applyFont="1" applyFill="1" applyBorder="1" applyAlignment="1" applyProtection="1">
      <alignment horizontal="center" vertical="center"/>
    </xf>
    <xf numFmtId="0" fontId="22" fillId="17" borderId="0" xfId="1" applyFont="1" applyFill="1" applyBorder="1" applyAlignment="1" applyProtection="1">
      <alignment horizontal="center" vertical="center" wrapText="1"/>
    </xf>
    <xf numFmtId="0" fontId="39" fillId="0" borderId="2" xfId="0" applyFont="1" applyBorder="1" applyAlignment="1">
      <alignment horizontal="center" vertical="center" wrapText="1"/>
    </xf>
    <xf numFmtId="0" fontId="34" fillId="17" borderId="1" xfId="0" applyFont="1" applyFill="1" applyBorder="1" applyAlignment="1">
      <alignment horizontal="justify" vertical="center"/>
    </xf>
    <xf numFmtId="0" fontId="34" fillId="17" borderId="1" xfId="0" applyFont="1" applyFill="1" applyBorder="1" applyAlignment="1">
      <alignment horizontal="justify" vertical="center" wrapText="1"/>
    </xf>
    <xf numFmtId="0" fontId="29" fillId="17" borderId="2" xfId="0" applyFont="1" applyFill="1" applyBorder="1" applyAlignment="1">
      <alignment horizontal="center" vertical="center" wrapText="1"/>
    </xf>
    <xf numFmtId="0" fontId="29" fillId="0" borderId="2" xfId="0" applyFont="1" applyBorder="1" applyAlignment="1">
      <alignment horizontal="center" vertical="center" wrapText="1"/>
    </xf>
    <xf numFmtId="2" fontId="46" fillId="17" borderId="2" xfId="0" applyNumberFormat="1" applyFont="1" applyFill="1" applyBorder="1" applyAlignment="1">
      <alignment horizontal="center" vertical="center"/>
    </xf>
    <xf numFmtId="0" fontId="46" fillId="17" borderId="2" xfId="0" applyFont="1" applyFill="1" applyBorder="1" applyAlignment="1">
      <alignment horizontal="center" vertical="center"/>
    </xf>
    <xf numFmtId="0" fontId="45" fillId="17" borderId="0" xfId="0" applyFont="1" applyFill="1"/>
    <xf numFmtId="0" fontId="31" fillId="17" borderId="0" xfId="0" applyFont="1" applyFill="1" applyBorder="1" applyAlignment="1">
      <alignment horizontal="center" vertical="center"/>
    </xf>
    <xf numFmtId="0" fontId="16" fillId="17" borderId="0" xfId="0" applyFont="1" applyFill="1" applyAlignment="1"/>
    <xf numFmtId="0" fontId="16" fillId="17" borderId="0" xfId="0" applyFont="1" applyFill="1" applyBorder="1"/>
    <xf numFmtId="0" fontId="31" fillId="17" borderId="0" xfId="0" applyFont="1" applyFill="1" applyBorder="1" applyAlignment="1">
      <alignment vertical="center"/>
    </xf>
    <xf numFmtId="0" fontId="31" fillId="18" borderId="2" xfId="0" applyFont="1" applyFill="1" applyBorder="1" applyAlignment="1">
      <alignment horizontal="center" vertical="center" wrapText="1"/>
    </xf>
    <xf numFmtId="0" fontId="31" fillId="17" borderId="2" xfId="0" applyFont="1" applyFill="1" applyBorder="1" applyAlignment="1">
      <alignment horizontal="center" vertical="center" wrapText="1"/>
    </xf>
    <xf numFmtId="0" fontId="46" fillId="17" borderId="0" xfId="0" applyFont="1" applyFill="1" applyBorder="1"/>
    <xf numFmtId="0" fontId="31" fillId="17" borderId="2" xfId="0" applyFont="1" applyFill="1" applyBorder="1" applyAlignment="1">
      <alignment horizontal="center" vertical="center"/>
    </xf>
    <xf numFmtId="0" fontId="19" fillId="0" borderId="0" xfId="0" applyFont="1" applyBorder="1"/>
    <xf numFmtId="0" fontId="20" fillId="17" borderId="0" xfId="1" applyFont="1" applyFill="1" applyBorder="1" applyAlignment="1" applyProtection="1">
      <alignment vertical="center"/>
    </xf>
    <xf numFmtId="0" fontId="22" fillId="17" borderId="2" xfId="1" applyFont="1" applyFill="1" applyBorder="1" applyAlignment="1" applyProtection="1">
      <alignment horizontal="center" vertical="center" wrapText="1"/>
    </xf>
    <xf numFmtId="0" fontId="19" fillId="17" borderId="17" xfId="0" applyFont="1" applyFill="1" applyBorder="1" applyAlignment="1"/>
    <xf numFmtId="0" fontId="22" fillId="17" borderId="0" xfId="1" applyFont="1" applyFill="1" applyBorder="1" applyAlignment="1" applyProtection="1">
      <alignment vertical="center" wrapText="1"/>
    </xf>
    <xf numFmtId="0" fontId="22" fillId="17" borderId="2" xfId="1" applyFont="1" applyFill="1" applyBorder="1" applyAlignment="1" applyProtection="1">
      <alignment vertical="center" wrapText="1"/>
    </xf>
    <xf numFmtId="0" fontId="22" fillId="18" borderId="2" xfId="1" applyFont="1" applyFill="1" applyBorder="1" applyAlignment="1" applyProtection="1">
      <alignment horizontal="center" vertical="center" wrapText="1"/>
    </xf>
    <xf numFmtId="0" fontId="48" fillId="4" borderId="2" xfId="1" applyFont="1" applyFill="1" applyBorder="1" applyAlignment="1" applyProtection="1">
      <alignment horizontal="center" vertical="center" wrapText="1"/>
    </xf>
    <xf numFmtId="0" fontId="50" fillId="18" borderId="2" xfId="0" applyFont="1" applyFill="1" applyBorder="1" applyAlignment="1">
      <alignment horizontal="center" vertical="center"/>
    </xf>
    <xf numFmtId="0" fontId="49" fillId="3" borderId="2" xfId="1" applyFont="1" applyFill="1" applyBorder="1" applyAlignment="1" applyProtection="1">
      <alignment vertical="center"/>
    </xf>
    <xf numFmtId="0" fontId="50" fillId="17" borderId="0" xfId="0" applyFont="1" applyFill="1" applyBorder="1" applyAlignment="1">
      <alignment vertical="center"/>
    </xf>
    <xf numFmtId="0" fontId="19" fillId="0" borderId="2" xfId="0" applyFont="1" applyBorder="1"/>
    <xf numFmtId="0" fontId="0" fillId="17" borderId="0" xfId="0" applyFill="1" applyBorder="1" applyAlignment="1"/>
    <xf numFmtId="0" fontId="39" fillId="0" borderId="2"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2" xfId="0" applyFont="1" applyBorder="1" applyAlignment="1">
      <alignment horizontal="center" vertical="center" wrapText="1"/>
    </xf>
    <xf numFmtId="0" fontId="34" fillId="0" borderId="0" xfId="0" applyFont="1"/>
    <xf numFmtId="0" fontId="34" fillId="0" borderId="0" xfId="0" applyFont="1" applyAlignment="1"/>
    <xf numFmtId="0" fontId="29" fillId="0" borderId="0" xfId="0" applyFont="1" applyBorder="1" applyAlignment="1" applyProtection="1">
      <alignment horizontal="center" vertical="center" wrapText="1"/>
      <protection locked="0"/>
    </xf>
    <xf numFmtId="0" fontId="25" fillId="0" borderId="0" xfId="0" applyFont="1" applyProtection="1"/>
    <xf numFmtId="0" fontId="29" fillId="0" borderId="0" xfId="0" applyFont="1" applyProtection="1"/>
    <xf numFmtId="0" fontId="30" fillId="0" borderId="0" xfId="0" applyFont="1" applyProtection="1"/>
    <xf numFmtId="0" fontId="1" fillId="0" borderId="0" xfId="0" applyFont="1" applyProtection="1"/>
    <xf numFmtId="0" fontId="29" fillId="0" borderId="0" xfId="0" applyFont="1" applyProtection="1">
      <protection hidden="1"/>
    </xf>
    <xf numFmtId="0" fontId="30" fillId="0" borderId="0" xfId="0" applyFont="1" applyBorder="1" applyAlignment="1" applyProtection="1">
      <alignment horizontal="center" vertical="center" wrapText="1"/>
      <protection hidden="1"/>
    </xf>
    <xf numFmtId="0" fontId="29" fillId="0" borderId="0" xfId="0" applyFont="1" applyAlignment="1" applyProtection="1"/>
    <xf numFmtId="0" fontId="26" fillId="0" borderId="0" xfId="0" applyFont="1"/>
    <xf numFmtId="0" fontId="26" fillId="0" borderId="0" xfId="0" applyFont="1" applyBorder="1" applyAlignment="1" applyProtection="1">
      <alignment horizontal="center" vertical="center" wrapText="1"/>
      <protection hidden="1"/>
    </xf>
    <xf numFmtId="0" fontId="34" fillId="21" borderId="0" xfId="0" applyFont="1" applyFill="1"/>
    <xf numFmtId="0" fontId="34" fillId="8" borderId="0" xfId="0" applyFont="1" applyFill="1"/>
    <xf numFmtId="0" fontId="34" fillId="22" borderId="0" xfId="0" applyFont="1" applyFill="1"/>
    <xf numFmtId="0" fontId="34" fillId="7" borderId="0" xfId="0" applyFont="1" applyFill="1"/>
    <xf numFmtId="0" fontId="34" fillId="6" borderId="0" xfId="0" applyFont="1" applyFill="1"/>
    <xf numFmtId="0" fontId="34" fillId="23" borderId="0" xfId="0" applyFont="1" applyFill="1"/>
    <xf numFmtId="0" fontId="34" fillId="2" borderId="0" xfId="0" applyFont="1" applyFill="1"/>
    <xf numFmtId="0" fontId="63" fillId="0" borderId="0" xfId="0" applyFont="1" applyProtection="1"/>
    <xf numFmtId="0" fontId="16" fillId="0" borderId="0" xfId="0" applyFont="1" applyAlignment="1" applyProtection="1">
      <alignment horizontal="center" vertical="center" wrapText="1"/>
    </xf>
    <xf numFmtId="0" fontId="16" fillId="0" borderId="0" xfId="0" applyFont="1" applyFill="1" applyBorder="1" applyProtection="1"/>
    <xf numFmtId="0" fontId="64" fillId="17" borderId="2" xfId="0" applyFont="1" applyFill="1" applyBorder="1" applyProtection="1"/>
    <xf numFmtId="0" fontId="65" fillId="17" borderId="2" xfId="0" applyFont="1" applyFill="1" applyBorder="1" applyAlignment="1" applyProtection="1">
      <alignment horizontal="center" vertical="center"/>
    </xf>
    <xf numFmtId="0" fontId="64" fillId="17" borderId="2" xfId="0" applyFont="1" applyFill="1" applyBorder="1" applyAlignment="1" applyProtection="1">
      <alignment horizontal="center"/>
    </xf>
    <xf numFmtId="0" fontId="16" fillId="0" borderId="0" xfId="0" applyFont="1" applyAlignment="1" applyProtection="1">
      <alignment horizontal="center"/>
    </xf>
    <xf numFmtId="166" fontId="63" fillId="0" borderId="2" xfId="0" applyNumberFormat="1" applyFont="1" applyBorder="1" applyAlignment="1" applyProtection="1">
      <alignment horizontal="center" vertical="center"/>
    </xf>
    <xf numFmtId="0" fontId="16" fillId="0" borderId="0" xfId="0" applyFont="1" applyAlignment="1" applyProtection="1">
      <alignment horizontal="center" vertical="center"/>
    </xf>
    <xf numFmtId="0" fontId="63" fillId="0" borderId="2" xfId="0" applyFont="1" applyBorder="1" applyAlignment="1" applyProtection="1">
      <alignment horizontal="center" vertical="center"/>
    </xf>
    <xf numFmtId="0" fontId="64" fillId="17" borderId="2" xfId="0" applyFont="1" applyFill="1" applyBorder="1" applyAlignment="1" applyProtection="1">
      <alignment horizontal="justify" vertical="center" wrapText="1"/>
    </xf>
    <xf numFmtId="0" fontId="64" fillId="17" borderId="2" xfId="0" applyFont="1" applyFill="1" applyBorder="1" applyAlignment="1" applyProtection="1">
      <alignment horizontal="center" vertical="center"/>
    </xf>
    <xf numFmtId="166" fontId="64" fillId="17" borderId="2" xfId="0" applyNumberFormat="1" applyFont="1" applyFill="1" applyBorder="1" applyAlignment="1" applyProtection="1">
      <alignment horizontal="center" vertical="center"/>
    </xf>
    <xf numFmtId="166" fontId="16" fillId="0" borderId="0" xfId="0" applyNumberFormat="1" applyFont="1" applyAlignment="1" applyProtection="1">
      <alignment horizontal="center" vertical="center"/>
    </xf>
    <xf numFmtId="0" fontId="66" fillId="0" borderId="20" xfId="0" applyFont="1" applyBorder="1" applyAlignment="1">
      <alignment horizontal="center" vertical="center" wrapText="1"/>
    </xf>
    <xf numFmtId="0" fontId="66" fillId="0" borderId="21" xfId="0" applyFont="1" applyBorder="1" applyAlignment="1">
      <alignment horizontal="center" vertical="center" wrapText="1"/>
    </xf>
    <xf numFmtId="0" fontId="66" fillId="0" borderId="22" xfId="0" applyFont="1" applyBorder="1" applyAlignment="1">
      <alignment horizontal="center" vertical="center" wrapText="1"/>
    </xf>
    <xf numFmtId="0" fontId="66" fillId="0" borderId="23"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25" xfId="0" applyFont="1" applyBorder="1" applyAlignment="1">
      <alignment horizontal="center" vertical="center" wrapText="1"/>
    </xf>
    <xf numFmtId="0" fontId="16" fillId="0" borderId="0" xfId="0" applyFont="1" applyAlignment="1" applyProtection="1">
      <alignment horizontal="justify" vertical="center"/>
    </xf>
    <xf numFmtId="0" fontId="64" fillId="17" borderId="2" xfId="0" applyFont="1" applyFill="1" applyBorder="1" applyAlignment="1" applyProtection="1">
      <alignment horizontal="justify" vertical="center"/>
    </xf>
    <xf numFmtId="0" fontId="64" fillId="2" borderId="2" xfId="0" applyFont="1" applyFill="1" applyBorder="1" applyAlignment="1" applyProtection="1">
      <alignment horizontal="justify" vertical="center" wrapText="1"/>
    </xf>
    <xf numFmtId="0" fontId="65" fillId="17" borderId="2" xfId="0" applyFont="1" applyFill="1" applyBorder="1" applyAlignment="1" applyProtection="1">
      <alignment horizontal="justify" vertical="center"/>
    </xf>
    <xf numFmtId="0" fontId="64" fillId="17" borderId="2" xfId="0" applyFont="1" applyFill="1" applyBorder="1" applyAlignment="1" applyProtection="1">
      <alignment wrapText="1"/>
    </xf>
    <xf numFmtId="14" fontId="64" fillId="17" borderId="2" xfId="0" applyNumberFormat="1" applyFont="1" applyFill="1" applyBorder="1" applyAlignment="1" applyProtection="1">
      <alignment horizontal="center" vertical="center"/>
    </xf>
    <xf numFmtId="0" fontId="67" fillId="17" borderId="2" xfId="0" quotePrefix="1" applyFont="1" applyFill="1" applyBorder="1" applyAlignment="1" applyProtection="1">
      <alignment horizontal="center" vertical="center" wrapText="1"/>
    </xf>
    <xf numFmtId="14" fontId="67" fillId="17" borderId="2" xfId="0" quotePrefix="1" applyNumberFormat="1" applyFont="1" applyFill="1" applyBorder="1" applyAlignment="1" applyProtection="1">
      <alignment horizontal="center" vertical="center" wrapText="1"/>
    </xf>
    <xf numFmtId="0" fontId="74" fillId="18" borderId="2" xfId="13" applyFont="1" applyFill="1" applyBorder="1" applyAlignment="1" applyProtection="1">
      <alignment vertical="center" wrapText="1"/>
    </xf>
    <xf numFmtId="0" fontId="77" fillId="18" borderId="2" xfId="13" applyFont="1" applyFill="1" applyBorder="1" applyAlignment="1" applyProtection="1">
      <alignment horizontal="center" vertical="center" wrapText="1"/>
    </xf>
    <xf numFmtId="0" fontId="70" fillId="18" borderId="2" xfId="0" applyFont="1" applyFill="1" applyBorder="1" applyAlignment="1" applyProtection="1">
      <alignment horizontal="center" vertical="center" wrapText="1"/>
    </xf>
    <xf numFmtId="0" fontId="71" fillId="18" borderId="2" xfId="0" applyFont="1" applyFill="1" applyBorder="1" applyAlignment="1" applyProtection="1">
      <alignment horizontal="center" vertical="center" wrapText="1"/>
    </xf>
    <xf numFmtId="0" fontId="71" fillId="18" borderId="2" xfId="0" applyFont="1" applyFill="1" applyBorder="1" applyAlignment="1" applyProtection="1">
      <alignment horizontal="center" vertical="center" wrapText="1"/>
      <protection hidden="1"/>
    </xf>
    <xf numFmtId="0" fontId="79" fillId="18" borderId="2" xfId="13" applyFont="1" applyFill="1" applyBorder="1" applyAlignment="1" applyProtection="1">
      <alignment horizontal="center" vertical="center" wrapText="1"/>
    </xf>
    <xf numFmtId="0" fontId="76" fillId="18" borderId="2" xfId="0" applyFont="1" applyFill="1" applyBorder="1" applyAlignment="1" applyProtection="1">
      <alignment horizontal="center" vertical="center" wrapText="1"/>
    </xf>
    <xf numFmtId="0" fontId="64" fillId="17" borderId="2" xfId="0" applyFont="1" applyFill="1" applyBorder="1" applyAlignment="1" applyProtection="1">
      <alignment horizontal="center" vertical="center" wrapText="1"/>
      <protection locked="0"/>
    </xf>
    <xf numFmtId="1" fontId="64" fillId="17" borderId="2" xfId="0" applyNumberFormat="1" applyFont="1" applyFill="1" applyBorder="1" applyAlignment="1" applyProtection="1">
      <alignment vertical="center"/>
      <protection hidden="1"/>
    </xf>
    <xf numFmtId="0" fontId="64" fillId="17" borderId="2" xfId="0" applyFont="1" applyFill="1" applyBorder="1" applyAlignment="1" applyProtection="1">
      <alignment vertical="center"/>
      <protection hidden="1"/>
    </xf>
    <xf numFmtId="0" fontId="64" fillId="17" borderId="2" xfId="0" applyFont="1" applyFill="1" applyBorder="1" applyAlignment="1" applyProtection="1">
      <alignment horizontal="center" vertical="center"/>
      <protection hidden="1"/>
    </xf>
    <xf numFmtId="0" fontId="64" fillId="17" borderId="2" xfId="0" applyFont="1" applyFill="1" applyBorder="1" applyAlignment="1" applyProtection="1">
      <alignment horizontal="center" vertical="center" wrapText="1"/>
      <protection hidden="1"/>
    </xf>
    <xf numFmtId="0" fontId="81" fillId="17" borderId="2" xfId="0" applyFont="1" applyFill="1" applyBorder="1" applyAlignment="1" applyProtection="1">
      <alignment horizontal="justify" vertical="center" wrapText="1"/>
      <protection locked="0"/>
    </xf>
    <xf numFmtId="0" fontId="81" fillId="17" borderId="2" xfId="0" applyFont="1" applyFill="1" applyBorder="1" applyAlignment="1" applyProtection="1">
      <alignment horizontal="center" vertical="center" wrapText="1"/>
      <protection locked="0"/>
    </xf>
    <xf numFmtId="0" fontId="80" fillId="17" borderId="2" xfId="0" applyFont="1" applyFill="1" applyBorder="1" applyAlignment="1" applyProtection="1">
      <alignment horizontal="center" vertical="center" wrapText="1"/>
      <protection locked="0"/>
    </xf>
    <xf numFmtId="0" fontId="81" fillId="17" borderId="2" xfId="0" applyFont="1" applyFill="1" applyBorder="1" applyAlignment="1" applyProtection="1">
      <alignment horizontal="center" vertical="center" wrapText="1"/>
    </xf>
    <xf numFmtId="0" fontId="80" fillId="17" borderId="2" xfId="0" applyFont="1" applyFill="1" applyBorder="1" applyAlignment="1" applyProtection="1">
      <alignment horizontal="center" vertical="center" wrapText="1"/>
      <protection hidden="1"/>
    </xf>
    <xf numFmtId="1" fontId="80" fillId="17" borderId="2" xfId="14" applyNumberFormat="1" applyFont="1" applyFill="1" applyBorder="1" applyAlignment="1" applyProtection="1">
      <alignment horizontal="center" vertical="center" wrapText="1"/>
      <protection hidden="1"/>
    </xf>
    <xf numFmtId="1" fontId="64" fillId="17" borderId="2" xfId="14" applyNumberFormat="1" applyFont="1" applyFill="1" applyBorder="1" applyAlignment="1" applyProtection="1">
      <alignment horizontal="center" vertical="center" wrapText="1"/>
      <protection hidden="1"/>
    </xf>
    <xf numFmtId="1" fontId="64" fillId="17" borderId="2" xfId="0" applyNumberFormat="1" applyFont="1" applyFill="1" applyBorder="1" applyAlignment="1" applyProtection="1">
      <alignment horizontal="center" vertical="center" wrapText="1"/>
      <protection hidden="1"/>
    </xf>
    <xf numFmtId="0" fontId="64" fillId="17" borderId="2" xfId="0" applyFont="1" applyFill="1" applyBorder="1" applyAlignment="1" applyProtection="1">
      <alignment horizontal="justify" vertical="center" wrapText="1"/>
      <protection locked="0"/>
    </xf>
    <xf numFmtId="0" fontId="64" fillId="17" borderId="2" xfId="0" applyFont="1" applyFill="1" applyBorder="1" applyAlignment="1" applyProtection="1">
      <alignment horizontal="center" vertical="center" wrapText="1"/>
    </xf>
    <xf numFmtId="166" fontId="64" fillId="17" borderId="2" xfId="0" applyNumberFormat="1" applyFont="1" applyFill="1" applyBorder="1" applyAlignment="1" applyProtection="1">
      <alignment horizontal="center" vertical="center" wrapText="1"/>
      <protection locked="0"/>
    </xf>
    <xf numFmtId="0" fontId="65" fillId="17" borderId="2" xfId="0" applyFont="1" applyFill="1" applyBorder="1" applyAlignment="1" applyProtection="1">
      <alignment horizontal="center" vertical="center" wrapText="1"/>
    </xf>
    <xf numFmtId="0" fontId="65" fillId="17" borderId="2" xfId="0" applyFont="1" applyFill="1" applyBorder="1" applyAlignment="1" applyProtection="1">
      <alignment horizontal="justify" vertical="center" wrapText="1"/>
      <protection locked="0"/>
    </xf>
    <xf numFmtId="14" fontId="63" fillId="0" borderId="2" xfId="0" applyNumberFormat="1" applyFont="1" applyBorder="1" applyAlignment="1" applyProtection="1">
      <alignment horizontal="center" vertical="center" wrapText="1"/>
      <protection locked="0"/>
    </xf>
    <xf numFmtId="0" fontId="63" fillId="0" borderId="2" xfId="0" applyFont="1" applyBorder="1" applyAlignment="1" applyProtection="1">
      <alignment horizontal="center" vertical="center" wrapText="1"/>
      <protection locked="0"/>
    </xf>
    <xf numFmtId="166" fontId="63" fillId="0" borderId="2" xfId="0" applyNumberFormat="1" applyFont="1" applyBorder="1" applyAlignment="1" applyProtection="1">
      <alignment horizontal="center" vertical="center" wrapText="1"/>
      <protection locked="0"/>
    </xf>
    <xf numFmtId="0" fontId="80" fillId="17" borderId="2" xfId="0" applyFont="1" applyFill="1" applyBorder="1" applyAlignment="1" applyProtection="1">
      <alignment vertical="center"/>
      <protection locked="0"/>
    </xf>
    <xf numFmtId="0" fontId="64" fillId="17" borderId="2" xfId="0" applyFont="1" applyFill="1" applyBorder="1" applyAlignment="1" applyProtection="1">
      <alignment vertical="center" textRotation="90" wrapText="1"/>
      <protection locked="0"/>
    </xf>
    <xf numFmtId="0" fontId="80" fillId="17" borderId="2" xfId="0" applyFont="1" applyFill="1" applyBorder="1" applyAlignment="1" applyProtection="1">
      <alignment vertical="center" textRotation="90" wrapText="1"/>
      <protection locked="0"/>
    </xf>
    <xf numFmtId="0" fontId="64" fillId="17" borderId="2" xfId="0" applyFont="1" applyFill="1" applyBorder="1" applyAlignment="1" applyProtection="1">
      <alignment vertical="center" wrapText="1"/>
      <protection locked="0"/>
    </xf>
    <xf numFmtId="0" fontId="64" fillId="2" borderId="2" xfId="0" applyFont="1" applyFill="1" applyBorder="1" applyAlignment="1" applyProtection="1">
      <alignment vertical="center" wrapText="1"/>
      <protection locked="0"/>
    </xf>
    <xf numFmtId="0" fontId="64" fillId="17" borderId="2" xfId="0" applyFont="1" applyFill="1" applyBorder="1" applyAlignment="1" applyProtection="1">
      <alignment vertical="center"/>
      <protection locked="0"/>
    </xf>
    <xf numFmtId="0" fontId="64" fillId="17" borderId="2" xfId="0" applyFont="1" applyFill="1" applyBorder="1" applyAlignment="1" applyProtection="1">
      <alignment vertical="center" wrapText="1"/>
      <protection hidden="1"/>
    </xf>
    <xf numFmtId="0" fontId="80" fillId="17" borderId="2" xfId="0" applyFont="1" applyFill="1" applyBorder="1" applyAlignment="1" applyProtection="1">
      <alignment vertical="center" wrapText="1"/>
      <protection locked="0"/>
    </xf>
    <xf numFmtId="0" fontId="80" fillId="17" borderId="2" xfId="0" applyFont="1" applyFill="1" applyBorder="1" applyAlignment="1" applyProtection="1">
      <alignment horizontal="center" vertical="center"/>
      <protection locked="0"/>
    </xf>
    <xf numFmtId="0" fontId="64" fillId="17" borderId="2" xfId="0" applyFont="1" applyFill="1" applyBorder="1" applyAlignment="1" applyProtection="1">
      <alignment horizontal="center" vertical="center" textRotation="90" wrapText="1"/>
      <protection locked="0"/>
    </xf>
    <xf numFmtId="0" fontId="80" fillId="17" borderId="2" xfId="0" applyFont="1" applyFill="1" applyBorder="1" applyAlignment="1" applyProtection="1">
      <alignment horizontal="center" vertical="center" textRotation="90" wrapText="1"/>
      <protection locked="0"/>
    </xf>
    <xf numFmtId="0" fontId="80" fillId="17" borderId="2" xfId="0" applyFont="1" applyFill="1" applyBorder="1" applyAlignment="1" applyProtection="1">
      <alignment horizontal="justify" vertical="center" wrapText="1"/>
      <protection locked="0"/>
    </xf>
    <xf numFmtId="0" fontId="81" fillId="17" borderId="2" xfId="0" applyFont="1" applyFill="1" applyBorder="1" applyAlignment="1" applyProtection="1">
      <alignment horizontal="justify" vertical="center" wrapText="1"/>
    </xf>
    <xf numFmtId="0" fontId="64" fillId="17" borderId="2" xfId="0" applyFont="1" applyFill="1" applyBorder="1" applyAlignment="1" applyProtection="1">
      <alignment horizontal="center" vertical="center"/>
      <protection locked="0"/>
    </xf>
    <xf numFmtId="0" fontId="64" fillId="17" borderId="2" xfId="0" applyFont="1" applyFill="1" applyBorder="1" applyAlignment="1" applyProtection="1">
      <alignment horizontal="justify" vertical="top" wrapText="1"/>
      <protection locked="0"/>
    </xf>
    <xf numFmtId="0" fontId="81" fillId="17" borderId="2" xfId="0" applyFont="1" applyFill="1" applyBorder="1" applyAlignment="1" applyProtection="1">
      <alignment vertical="center" wrapText="1"/>
    </xf>
    <xf numFmtId="0" fontId="80" fillId="17" borderId="2" xfId="0" applyFont="1" applyFill="1" applyBorder="1" applyAlignment="1" applyProtection="1">
      <alignment vertical="center" wrapText="1"/>
      <protection hidden="1"/>
    </xf>
    <xf numFmtId="166" fontId="64" fillId="17" borderId="2" xfId="0" applyNumberFormat="1" applyFont="1" applyFill="1" applyBorder="1" applyAlignment="1" applyProtection="1">
      <alignment horizontal="justify" vertical="center" wrapText="1"/>
      <protection locked="0"/>
    </xf>
    <xf numFmtId="0" fontId="65" fillId="17" borderId="2" xfId="0" applyFont="1" applyFill="1" applyBorder="1" applyAlignment="1" applyProtection="1">
      <alignment horizontal="center" vertical="center" wrapText="1"/>
      <protection locked="0"/>
    </xf>
    <xf numFmtId="166" fontId="63" fillId="17" borderId="2" xfId="0" applyNumberFormat="1" applyFont="1" applyFill="1" applyBorder="1" applyAlignment="1" applyProtection="1">
      <alignment horizontal="center" vertical="center" wrapText="1"/>
      <protection locked="0"/>
    </xf>
    <xf numFmtId="0" fontId="63" fillId="17" borderId="2" xfId="0" applyFont="1" applyFill="1" applyBorder="1" applyAlignment="1" applyProtection="1">
      <alignment horizontal="center" vertical="center" wrapText="1"/>
      <protection locked="0"/>
    </xf>
    <xf numFmtId="0" fontId="64" fillId="17" borderId="2" xfId="0" applyFont="1" applyFill="1" applyBorder="1" applyAlignment="1" applyProtection="1">
      <alignment horizontal="left" vertical="center" wrapText="1"/>
      <protection locked="0"/>
    </xf>
    <xf numFmtId="0" fontId="82" fillId="17" borderId="2" xfId="0" applyFont="1" applyFill="1" applyBorder="1" applyAlignment="1" applyProtection="1">
      <alignment horizontal="justify" vertical="center" wrapText="1"/>
      <protection locked="0"/>
    </xf>
    <xf numFmtId="14" fontId="64" fillId="17" borderId="2" xfId="0" applyNumberFormat="1" applyFont="1" applyFill="1" applyBorder="1" applyAlignment="1" applyProtection="1">
      <alignment horizontal="justify" vertical="center" wrapText="1"/>
      <protection locked="0"/>
    </xf>
    <xf numFmtId="0" fontId="64" fillId="17" borderId="4" xfId="0" applyFont="1" applyFill="1" applyBorder="1" applyAlignment="1" applyProtection="1">
      <alignment horizontal="center" vertical="center" wrapText="1"/>
      <protection locked="0"/>
    </xf>
    <xf numFmtId="0" fontId="64" fillId="17" borderId="7" xfId="0" applyFont="1" applyFill="1" applyBorder="1" applyAlignment="1" applyProtection="1">
      <alignment horizontal="justify" vertical="center" wrapText="1"/>
      <protection locked="0"/>
    </xf>
    <xf numFmtId="0" fontId="81" fillId="17" borderId="2" xfId="0" applyFont="1" applyFill="1" applyBorder="1" applyAlignment="1" applyProtection="1">
      <alignment vertical="center"/>
      <protection hidden="1"/>
    </xf>
    <xf numFmtId="0" fontId="80" fillId="17" borderId="2" xfId="0" applyFont="1" applyFill="1" applyBorder="1" applyAlignment="1" applyProtection="1">
      <alignment horizontal="center" vertical="center"/>
    </xf>
    <xf numFmtId="0" fontId="81" fillId="2" borderId="2" xfId="0" applyFont="1" applyFill="1" applyBorder="1" applyAlignment="1" applyProtection="1">
      <alignment horizontal="justify" vertical="center" wrapText="1"/>
      <protection locked="0"/>
    </xf>
    <xf numFmtId="1" fontId="80" fillId="17" borderId="2" xfId="14" applyNumberFormat="1" applyFont="1" applyFill="1" applyBorder="1" applyAlignment="1" applyProtection="1">
      <alignment vertical="center" wrapText="1"/>
      <protection hidden="1"/>
    </xf>
    <xf numFmtId="1" fontId="64" fillId="17" borderId="2" xfId="14" applyNumberFormat="1" applyFont="1" applyFill="1" applyBorder="1" applyAlignment="1" applyProtection="1">
      <alignment vertical="center" wrapText="1"/>
      <protection hidden="1"/>
    </xf>
    <xf numFmtId="49" fontId="81" fillId="17" borderId="2" xfId="0" quotePrefix="1" applyNumberFormat="1" applyFont="1" applyFill="1" applyBorder="1" applyAlignment="1" applyProtection="1">
      <alignment horizontal="justify" vertical="center" wrapText="1"/>
      <protection locked="0"/>
    </xf>
    <xf numFmtId="0" fontId="81" fillId="17" borderId="2" xfId="0" applyFont="1" applyFill="1" applyBorder="1" applyAlignment="1" applyProtection="1">
      <alignment horizontal="center" vertical="center" wrapText="1"/>
      <protection hidden="1"/>
    </xf>
    <xf numFmtId="0" fontId="83" fillId="17" borderId="2" xfId="0" applyFont="1" applyFill="1" applyBorder="1" applyAlignment="1" applyProtection="1">
      <alignment horizontal="center" vertical="center" wrapText="1"/>
      <protection locked="0"/>
    </xf>
    <xf numFmtId="0" fontId="83" fillId="17" borderId="2" xfId="0" applyFont="1" applyFill="1" applyBorder="1" applyAlignment="1" applyProtection="1">
      <alignment horizontal="center" vertical="center" wrapText="1"/>
      <protection hidden="1"/>
    </xf>
    <xf numFmtId="1" fontId="83" fillId="17" borderId="2" xfId="14" applyNumberFormat="1" applyFont="1" applyFill="1" applyBorder="1" applyAlignment="1" applyProtection="1">
      <alignment horizontal="center" vertical="center" wrapText="1"/>
      <protection hidden="1"/>
    </xf>
    <xf numFmtId="1" fontId="81" fillId="17" borderId="2" xfId="14" applyNumberFormat="1" applyFont="1" applyFill="1" applyBorder="1" applyAlignment="1" applyProtection="1">
      <alignment horizontal="center" vertical="center" wrapText="1"/>
      <protection hidden="1"/>
    </xf>
    <xf numFmtId="1" fontId="81" fillId="17" borderId="2" xfId="0" applyNumberFormat="1" applyFont="1" applyFill="1" applyBorder="1" applyAlignment="1" applyProtection="1">
      <alignment vertical="center"/>
      <protection hidden="1"/>
    </xf>
    <xf numFmtId="1" fontId="81" fillId="17" borderId="2" xfId="0" applyNumberFormat="1" applyFont="1" applyFill="1" applyBorder="1" applyAlignment="1" applyProtection="1">
      <alignment horizontal="center" vertical="center" wrapText="1"/>
      <protection hidden="1"/>
    </xf>
    <xf numFmtId="49" fontId="81" fillId="17" borderId="2" xfId="0" quotePrefix="1" applyNumberFormat="1" applyFont="1" applyFill="1" applyBorder="1" applyAlignment="1" applyProtection="1">
      <alignment vertical="center" wrapText="1"/>
      <protection locked="0"/>
    </xf>
    <xf numFmtId="14" fontId="64" fillId="17" borderId="2" xfId="0" applyNumberFormat="1" applyFont="1" applyFill="1" applyBorder="1" applyAlignment="1" applyProtection="1">
      <alignment vertical="center" wrapText="1"/>
      <protection locked="0"/>
    </xf>
    <xf numFmtId="0" fontId="64" fillId="17" borderId="2" xfId="0" quotePrefix="1" applyFont="1" applyFill="1" applyBorder="1" applyAlignment="1" applyProtection="1">
      <alignment horizontal="justify" vertical="center" wrapText="1"/>
      <protection locked="0"/>
    </xf>
    <xf numFmtId="0" fontId="64" fillId="17" borderId="2" xfId="0" quotePrefix="1" applyFont="1" applyFill="1" applyBorder="1" applyAlignment="1" applyProtection="1">
      <alignment vertical="center" wrapText="1"/>
      <protection locked="0"/>
    </xf>
    <xf numFmtId="0" fontId="63" fillId="17" borderId="2" xfId="0" applyFont="1" applyFill="1" applyBorder="1" applyAlignment="1" applyProtection="1">
      <alignment horizontal="justify" vertical="center" wrapText="1"/>
      <protection locked="0"/>
    </xf>
    <xf numFmtId="0" fontId="64" fillId="2" borderId="2" xfId="0" applyFont="1" applyFill="1" applyBorder="1" applyAlignment="1" applyProtection="1">
      <alignment horizontal="center" vertical="center" wrapText="1"/>
      <protection locked="0"/>
    </xf>
    <xf numFmtId="0" fontId="64" fillId="0" borderId="2" xfId="0" applyFont="1" applyFill="1" applyBorder="1" applyAlignment="1" applyProtection="1">
      <alignment horizontal="justify" vertical="center" wrapText="1"/>
      <protection locked="0"/>
    </xf>
    <xf numFmtId="166" fontId="63" fillId="0" borderId="2" xfId="0" applyNumberFormat="1" applyFont="1" applyFill="1" applyBorder="1" applyAlignment="1" applyProtection="1">
      <alignment horizontal="center" vertical="center" wrapText="1"/>
      <protection locked="0"/>
    </xf>
    <xf numFmtId="0" fontId="63" fillId="0" borderId="2" xfId="0" applyFont="1" applyFill="1" applyBorder="1" applyAlignment="1" applyProtection="1">
      <alignment horizontal="center" vertical="center" wrapText="1"/>
      <protection locked="0"/>
    </xf>
    <xf numFmtId="0" fontId="64" fillId="17" borderId="2" xfId="0" quotePrefix="1" applyFont="1" applyFill="1" applyBorder="1" applyAlignment="1" applyProtection="1">
      <alignment horizontal="center" vertical="center" wrapText="1"/>
      <protection locked="0"/>
    </xf>
    <xf numFmtId="43" fontId="81" fillId="0" borderId="2" xfId="14" applyFont="1" applyFill="1" applyBorder="1" applyAlignment="1" applyProtection="1">
      <alignment horizontal="justify" vertical="center" wrapText="1"/>
      <protection locked="0"/>
    </xf>
    <xf numFmtId="0" fontId="81" fillId="0" borderId="2" xfId="0" applyFont="1" applyFill="1" applyBorder="1" applyAlignment="1" applyProtection="1">
      <alignment horizontal="center" vertical="center" wrapText="1"/>
      <protection locked="0"/>
    </xf>
    <xf numFmtId="0" fontId="81" fillId="0" borderId="2" xfId="0" applyFont="1" applyFill="1" applyBorder="1" applyAlignment="1" applyProtection="1">
      <alignment horizontal="justify" vertical="center" wrapText="1"/>
      <protection locked="0"/>
    </xf>
    <xf numFmtId="0" fontId="64" fillId="0" borderId="2" xfId="0" applyFont="1" applyFill="1" applyBorder="1" applyAlignment="1" applyProtection="1">
      <alignment horizontal="justify" vertical="top" wrapText="1"/>
      <protection locked="0"/>
    </xf>
    <xf numFmtId="166" fontId="64" fillId="0" borderId="2" xfId="0" applyNumberFormat="1" applyFont="1" applyFill="1" applyBorder="1" applyAlignment="1" applyProtection="1">
      <alignment horizontal="justify" vertical="center" wrapText="1"/>
      <protection locked="0"/>
    </xf>
    <xf numFmtId="14" fontId="64" fillId="0" borderId="2" xfId="0" applyNumberFormat="1" applyFont="1" applyFill="1" applyBorder="1" applyAlignment="1" applyProtection="1">
      <alignment horizontal="justify" vertical="center" wrapText="1"/>
      <protection locked="0"/>
    </xf>
    <xf numFmtId="0" fontId="84" fillId="18" borderId="2" xfId="0" applyFont="1" applyFill="1" applyBorder="1" applyAlignment="1" applyProtection="1">
      <alignment horizontal="center" vertical="center"/>
    </xf>
    <xf numFmtId="0" fontId="85" fillId="0" borderId="2" xfId="0" applyFont="1" applyBorder="1" applyAlignment="1" applyProtection="1">
      <alignment horizontal="center" vertical="center"/>
    </xf>
    <xf numFmtId="0" fontId="65" fillId="17" borderId="2" xfId="0" applyFont="1" applyFill="1" applyBorder="1" applyAlignment="1" applyProtection="1">
      <alignment horizontal="center"/>
    </xf>
    <xf numFmtId="0" fontId="64" fillId="0" borderId="19" xfId="0" applyFont="1" applyFill="1" applyBorder="1" applyAlignment="1" applyProtection="1">
      <alignment horizontal="justify" vertical="center" wrapText="1"/>
      <protection locked="0"/>
    </xf>
    <xf numFmtId="0" fontId="70" fillId="18" borderId="2" xfId="0" applyFont="1" applyFill="1" applyBorder="1" applyAlignment="1" applyProtection="1">
      <alignment horizontal="justify" vertical="center" wrapText="1"/>
    </xf>
    <xf numFmtId="9" fontId="0" fillId="0" borderId="0" xfId="16" applyFont="1"/>
    <xf numFmtId="9" fontId="0" fillId="0" borderId="0" xfId="0" applyNumberFormat="1"/>
    <xf numFmtId="9" fontId="19" fillId="0" borderId="26" xfId="0" applyNumberFormat="1" applyFont="1" applyBorder="1" applyAlignment="1">
      <alignment horizontal="justify" vertical="center" wrapText="1"/>
    </xf>
    <xf numFmtId="9" fontId="19" fillId="0" borderId="27" xfId="0" applyNumberFormat="1" applyFont="1" applyBorder="1" applyAlignment="1">
      <alignment horizontal="justify" vertical="center"/>
    </xf>
    <xf numFmtId="9" fontId="19" fillId="0" borderId="21" xfId="0" applyNumberFormat="1" applyFont="1" applyBorder="1" applyAlignment="1">
      <alignment horizontal="justify" vertical="center" wrapText="1"/>
    </xf>
    <xf numFmtId="9" fontId="19" fillId="0" borderId="23" xfId="0" applyNumberFormat="1" applyFont="1" applyBorder="1" applyAlignment="1">
      <alignment horizontal="justify" vertical="center"/>
    </xf>
    <xf numFmtId="9" fontId="0" fillId="0" borderId="0" xfId="0" applyNumberFormat="1" applyAlignment="1">
      <alignment horizontal="center"/>
    </xf>
    <xf numFmtId="9" fontId="87" fillId="0" borderId="23" xfId="0" applyNumberFormat="1" applyFont="1" applyBorder="1" applyAlignment="1">
      <alignment horizontal="center" vertical="center" wrapText="1"/>
    </xf>
    <xf numFmtId="9" fontId="16" fillId="0" borderId="28" xfId="0" applyNumberFormat="1"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21" xfId="0" applyNumberFormat="1" applyFont="1" applyBorder="1" applyAlignment="1">
      <alignment horizontal="center" vertical="center" wrapText="1"/>
    </xf>
    <xf numFmtId="9" fontId="87" fillId="0" borderId="21" xfId="0" applyNumberFormat="1" applyFont="1" applyBorder="1" applyAlignment="1">
      <alignment horizontal="center" vertical="center" wrapText="1"/>
    </xf>
    <xf numFmtId="9" fontId="19" fillId="0" borderId="26" xfId="0" applyNumberFormat="1" applyFont="1" applyBorder="1" applyAlignment="1">
      <alignment horizontal="center" vertical="center" wrapText="1"/>
    </xf>
    <xf numFmtId="9" fontId="19" fillId="0" borderId="27" xfId="0" applyNumberFormat="1" applyFont="1" applyBorder="1" applyAlignment="1">
      <alignment horizontal="center" vertical="center" wrapText="1"/>
    </xf>
    <xf numFmtId="9" fontId="66" fillId="0" borderId="21" xfId="0" applyNumberFormat="1" applyFont="1" applyBorder="1" applyAlignment="1">
      <alignment horizontal="center" vertical="center" wrapText="1"/>
    </xf>
    <xf numFmtId="9" fontId="19" fillId="0" borderId="23" xfId="0" applyNumberFormat="1" applyFont="1" applyBorder="1" applyAlignment="1">
      <alignment horizontal="center" vertical="center" wrapText="1"/>
    </xf>
    <xf numFmtId="9" fontId="19" fillId="0" borderId="21" xfId="0" applyNumberFormat="1" applyFont="1" applyBorder="1" applyAlignment="1">
      <alignment horizontal="center" vertical="center" wrapText="1"/>
    </xf>
    <xf numFmtId="0" fontId="30" fillId="0" borderId="0" xfId="0" applyFont="1" applyBorder="1" applyAlignment="1" applyProtection="1">
      <alignment horizontal="center" vertical="center" wrapText="1"/>
      <protection hidden="1"/>
    </xf>
    <xf numFmtId="0" fontId="26" fillId="0" borderId="1" xfId="0" applyFont="1" applyBorder="1" applyAlignment="1">
      <alignment horizontal="center"/>
    </xf>
    <xf numFmtId="0" fontId="64" fillId="17" borderId="2" xfId="0" applyFont="1" applyFill="1" applyBorder="1" applyAlignment="1" applyProtection="1">
      <alignment horizontal="justify" vertical="center" wrapText="1"/>
      <protection locked="0"/>
    </xf>
    <xf numFmtId="0" fontId="80" fillId="17" borderId="2" xfId="0" applyFont="1" applyFill="1" applyBorder="1" applyAlignment="1" applyProtection="1">
      <alignment horizontal="center" vertical="center" wrapText="1"/>
      <protection locked="0"/>
    </xf>
    <xf numFmtId="0" fontId="64" fillId="17" borderId="2" xfId="0" applyFont="1" applyFill="1" applyBorder="1" applyAlignment="1" applyProtection="1">
      <alignment horizontal="center" vertical="center" wrapText="1"/>
      <protection hidden="1"/>
    </xf>
    <xf numFmtId="0" fontId="64" fillId="17" borderId="2" xfId="0" applyFont="1" applyFill="1" applyBorder="1" applyAlignment="1" applyProtection="1">
      <alignment horizontal="center" vertical="center" wrapText="1"/>
      <protection locked="0"/>
    </xf>
    <xf numFmtId="0" fontId="81" fillId="0" borderId="7" xfId="0" applyFont="1" applyFill="1" applyBorder="1" applyAlignment="1" applyProtection="1">
      <alignment horizontal="center" vertical="center" wrapText="1"/>
      <protection locked="0"/>
    </xf>
    <xf numFmtId="0" fontId="81" fillId="0" borderId="19" xfId="0" applyFont="1" applyFill="1" applyBorder="1" applyAlignment="1" applyProtection="1">
      <alignment horizontal="center" vertical="center" wrapText="1"/>
      <protection locked="0"/>
    </xf>
    <xf numFmtId="0" fontId="81" fillId="0" borderId="4" xfId="0" applyFont="1" applyFill="1" applyBorder="1" applyAlignment="1" applyProtection="1">
      <alignment horizontal="center" vertical="center" wrapText="1"/>
      <protection locked="0"/>
    </xf>
    <xf numFmtId="14" fontId="81" fillId="17" borderId="7" xfId="0" applyNumberFormat="1" applyFont="1" applyFill="1" applyBorder="1" applyAlignment="1" applyProtection="1">
      <alignment horizontal="center" vertical="center" wrapText="1"/>
      <protection locked="0"/>
    </xf>
    <xf numFmtId="14" fontId="81" fillId="17" borderId="19" xfId="0" applyNumberFormat="1" applyFont="1" applyFill="1" applyBorder="1" applyAlignment="1" applyProtection="1">
      <alignment horizontal="center" vertical="center" wrapText="1"/>
      <protection locked="0"/>
    </xf>
    <xf numFmtId="14" fontId="81" fillId="17" borderId="4" xfId="0" applyNumberFormat="1" applyFont="1" applyFill="1" applyBorder="1" applyAlignment="1" applyProtection="1">
      <alignment horizontal="center" vertical="center" wrapText="1"/>
      <protection locked="0"/>
    </xf>
    <xf numFmtId="0" fontId="64" fillId="17" borderId="7" xfId="0" applyFont="1" applyFill="1" applyBorder="1" applyAlignment="1" applyProtection="1">
      <alignment horizontal="center" vertical="center" wrapText="1"/>
      <protection hidden="1"/>
    </xf>
    <xf numFmtId="0" fontId="64" fillId="17" borderId="19" xfId="0" applyFont="1" applyFill="1" applyBorder="1" applyAlignment="1" applyProtection="1">
      <alignment horizontal="center" vertical="center" wrapText="1"/>
      <protection hidden="1"/>
    </xf>
    <xf numFmtId="0" fontId="64" fillId="17" borderId="4" xfId="0" applyFont="1" applyFill="1" applyBorder="1" applyAlignment="1" applyProtection="1">
      <alignment horizontal="center" vertical="center" wrapText="1"/>
      <protection hidden="1"/>
    </xf>
    <xf numFmtId="0" fontId="80" fillId="17" borderId="7" xfId="0" applyFont="1" applyFill="1" applyBorder="1" applyAlignment="1" applyProtection="1">
      <alignment horizontal="center" vertical="center" wrapText="1"/>
      <protection locked="0"/>
    </xf>
    <xf numFmtId="0" fontId="80" fillId="17" borderId="19" xfId="0" applyFont="1" applyFill="1" applyBorder="1" applyAlignment="1" applyProtection="1">
      <alignment horizontal="center" vertical="center" wrapText="1"/>
      <protection locked="0"/>
    </xf>
    <xf numFmtId="0" fontId="80" fillId="17" borderId="4" xfId="0" applyFont="1" applyFill="1" applyBorder="1" applyAlignment="1" applyProtection="1">
      <alignment horizontal="center" vertical="center" wrapText="1"/>
      <protection locked="0"/>
    </xf>
    <xf numFmtId="0" fontId="64" fillId="2" borderId="2" xfId="0" applyFont="1" applyFill="1" applyBorder="1" applyAlignment="1" applyProtection="1">
      <alignment horizontal="center" vertical="center" wrapText="1"/>
      <protection locked="0"/>
    </xf>
    <xf numFmtId="0" fontId="64" fillId="17" borderId="2" xfId="0" quotePrefix="1" applyFont="1" applyFill="1" applyBorder="1" applyAlignment="1" applyProtection="1">
      <alignment horizontal="center" vertical="center" wrapText="1"/>
      <protection locked="0"/>
    </xf>
    <xf numFmtId="0" fontId="64" fillId="0" borderId="7" xfId="0" applyFont="1" applyFill="1" applyBorder="1" applyAlignment="1" applyProtection="1">
      <alignment horizontal="center" vertical="center" wrapText="1"/>
      <protection locked="0"/>
    </xf>
    <xf numFmtId="0" fontId="64" fillId="0" borderId="19" xfId="0" applyFont="1" applyFill="1" applyBorder="1" applyAlignment="1" applyProtection="1">
      <alignment horizontal="center" vertical="center" wrapText="1"/>
      <protection locked="0"/>
    </xf>
    <xf numFmtId="0" fontId="64" fillId="17" borderId="7" xfId="0" applyFont="1" applyFill="1" applyBorder="1" applyAlignment="1" applyProtection="1">
      <alignment horizontal="center" vertical="center" wrapText="1"/>
      <protection locked="0"/>
    </xf>
    <xf numFmtId="0" fontId="64" fillId="17" borderId="19" xfId="0" applyFont="1" applyFill="1" applyBorder="1" applyAlignment="1" applyProtection="1">
      <alignment horizontal="center" vertical="center" wrapText="1"/>
      <protection locked="0"/>
    </xf>
    <xf numFmtId="0" fontId="64" fillId="17" borderId="4" xfId="0" applyFont="1" applyFill="1" applyBorder="1" applyAlignment="1" applyProtection="1">
      <alignment horizontal="center" vertical="center" wrapText="1"/>
      <protection locked="0"/>
    </xf>
    <xf numFmtId="0" fontId="64" fillId="17" borderId="2" xfId="0" quotePrefix="1" applyFont="1" applyFill="1" applyBorder="1" applyAlignment="1" applyProtection="1">
      <alignment horizontal="left" vertical="center" wrapText="1"/>
      <protection locked="0"/>
    </xf>
    <xf numFmtId="0" fontId="64" fillId="17" borderId="2" xfId="0" applyFont="1" applyFill="1" applyBorder="1" applyAlignment="1" applyProtection="1">
      <alignment horizontal="left" vertical="center" wrapText="1"/>
      <protection locked="0"/>
    </xf>
    <xf numFmtId="0" fontId="64" fillId="17" borderId="2" xfId="0" applyFont="1" applyFill="1" applyBorder="1" applyAlignment="1" applyProtection="1">
      <alignment horizontal="center" vertical="center"/>
      <protection locked="0"/>
    </xf>
    <xf numFmtId="0" fontId="64" fillId="17" borderId="7" xfId="0" applyFont="1" applyFill="1" applyBorder="1" applyAlignment="1" applyProtection="1">
      <alignment horizontal="center" vertical="center"/>
      <protection locked="0"/>
    </xf>
    <xf numFmtId="0" fontId="64" fillId="17" borderId="19" xfId="0" applyFont="1" applyFill="1" applyBorder="1" applyAlignment="1" applyProtection="1">
      <alignment horizontal="center" vertical="center"/>
      <protection locked="0"/>
    </xf>
    <xf numFmtId="0" fontId="64" fillId="17" borderId="4" xfId="0" applyFont="1" applyFill="1" applyBorder="1" applyAlignment="1" applyProtection="1">
      <alignment horizontal="center" vertical="center"/>
      <protection locked="0"/>
    </xf>
    <xf numFmtId="0" fontId="81" fillId="17" borderId="2" xfId="0" applyFont="1" applyFill="1" applyBorder="1" applyAlignment="1" applyProtection="1">
      <alignment horizontal="justify" vertical="center" wrapText="1"/>
      <protection locked="0"/>
    </xf>
    <xf numFmtId="0" fontId="64" fillId="0" borderId="4" xfId="0" applyFont="1" applyFill="1" applyBorder="1" applyAlignment="1" applyProtection="1">
      <alignment horizontal="center" vertical="center" wrapText="1"/>
      <protection locked="0"/>
    </xf>
    <xf numFmtId="0" fontId="81" fillId="17" borderId="2" xfId="0" applyFont="1" applyFill="1" applyBorder="1" applyAlignment="1" applyProtection="1">
      <alignment horizontal="center" vertical="center" wrapText="1"/>
      <protection locked="0"/>
    </xf>
    <xf numFmtId="0" fontId="81" fillId="17" borderId="2" xfId="0" applyFont="1" applyFill="1" applyBorder="1" applyAlignment="1" applyProtection="1">
      <alignment horizontal="center" vertical="center" textRotation="90" wrapText="1"/>
      <protection locked="0"/>
    </xf>
    <xf numFmtId="0" fontId="64" fillId="17" borderId="2" xfId="0" applyFont="1" applyFill="1" applyBorder="1" applyAlignment="1" applyProtection="1">
      <alignment horizontal="center" vertical="center" textRotation="90" wrapText="1"/>
      <protection locked="0"/>
    </xf>
    <xf numFmtId="0" fontId="80" fillId="17" borderId="2" xfId="0" applyFont="1" applyFill="1" applyBorder="1" applyAlignment="1" applyProtection="1">
      <alignment horizontal="center" vertical="center" textRotation="90" wrapText="1"/>
      <protection locked="0"/>
    </xf>
    <xf numFmtId="0" fontId="64" fillId="17" borderId="2" xfId="0" applyFont="1" applyFill="1" applyBorder="1" applyAlignment="1" applyProtection="1">
      <alignment horizontal="center" vertical="center" wrapText="1"/>
    </xf>
    <xf numFmtId="0" fontId="64" fillId="2" borderId="2" xfId="0" applyFont="1" applyFill="1" applyBorder="1" applyAlignment="1" applyProtection="1">
      <alignment horizontal="justify" vertical="center" wrapText="1"/>
      <protection locked="0"/>
    </xf>
    <xf numFmtId="0" fontId="80" fillId="17" borderId="2" xfId="0" applyFont="1" applyFill="1" applyBorder="1" applyAlignment="1" applyProtection="1">
      <alignment horizontal="center" vertical="center"/>
      <protection locked="0"/>
    </xf>
    <xf numFmtId="0" fontId="80" fillId="17" borderId="2" xfId="0" applyFont="1" applyFill="1" applyBorder="1" applyAlignment="1" applyProtection="1">
      <alignment horizontal="center" vertical="center"/>
    </xf>
    <xf numFmtId="14" fontId="85" fillId="0" borderId="2" xfId="0" applyNumberFormat="1" applyFont="1" applyBorder="1" applyAlignment="1" applyProtection="1">
      <alignment horizontal="center" vertical="center" wrapText="1"/>
    </xf>
    <xf numFmtId="0" fontId="85" fillId="0" borderId="2" xfId="0" applyFont="1" applyBorder="1" applyAlignment="1" applyProtection="1">
      <alignment horizontal="center" vertical="center" wrapText="1"/>
    </xf>
    <xf numFmtId="0" fontId="86" fillId="0" borderId="2" xfId="0" applyFont="1" applyBorder="1" applyAlignment="1" applyProtection="1">
      <alignment horizontal="center" vertical="center"/>
    </xf>
    <xf numFmtId="0" fontId="85" fillId="0" borderId="2" xfId="0" applyFont="1" applyBorder="1" applyAlignment="1" applyProtection="1">
      <alignment horizontal="center" vertical="center"/>
    </xf>
    <xf numFmtId="0" fontId="84" fillId="18" borderId="2" xfId="0" applyFont="1" applyFill="1" applyBorder="1" applyAlignment="1" applyProtection="1">
      <alignment horizontal="center" vertical="center"/>
    </xf>
    <xf numFmtId="0" fontId="83" fillId="17" borderId="2" xfId="0" applyFont="1" applyFill="1" applyBorder="1" applyAlignment="1" applyProtection="1">
      <alignment horizontal="center" vertical="center" textRotation="90" wrapText="1"/>
      <protection locked="0"/>
    </xf>
    <xf numFmtId="14" fontId="64" fillId="17" borderId="2" xfId="0" applyNumberFormat="1" applyFont="1" applyFill="1" applyBorder="1" applyAlignment="1" applyProtection="1">
      <alignment horizontal="center" vertical="center" wrapText="1"/>
      <protection locked="0"/>
    </xf>
    <xf numFmtId="0" fontId="64" fillId="17" borderId="7" xfId="0" applyFont="1" applyFill="1" applyBorder="1" applyAlignment="1" applyProtection="1">
      <alignment horizontal="center" vertical="center" textRotation="90" wrapText="1"/>
      <protection locked="0"/>
    </xf>
    <xf numFmtId="0" fontId="64" fillId="17" borderId="19" xfId="0" applyFont="1" applyFill="1" applyBorder="1" applyAlignment="1" applyProtection="1">
      <alignment horizontal="center" vertical="center" textRotation="90" wrapText="1"/>
      <protection locked="0"/>
    </xf>
    <xf numFmtId="0" fontId="64" fillId="17" borderId="4" xfId="0" applyFont="1" applyFill="1" applyBorder="1" applyAlignment="1" applyProtection="1">
      <alignment horizontal="center" vertical="center" textRotation="90" wrapText="1"/>
      <protection locked="0"/>
    </xf>
    <xf numFmtId="14" fontId="64" fillId="17" borderId="2" xfId="0" applyNumberFormat="1" applyFont="1" applyFill="1" applyBorder="1" applyAlignment="1" applyProtection="1">
      <alignment horizontal="justify" vertical="center" wrapText="1"/>
      <protection locked="0"/>
    </xf>
    <xf numFmtId="0" fontId="81" fillId="17" borderId="2" xfId="0" applyFont="1" applyFill="1" applyBorder="1" applyAlignment="1" applyProtection="1">
      <alignment horizontal="center" vertical="center" wrapText="1"/>
    </xf>
    <xf numFmtId="0" fontId="67" fillId="18" borderId="3" xfId="0" quotePrefix="1" applyFont="1" applyFill="1" applyBorder="1" applyAlignment="1" applyProtection="1">
      <alignment horizontal="center" vertical="center" wrapText="1"/>
    </xf>
    <xf numFmtId="0" fontId="67" fillId="18" borderId="5" xfId="0" quotePrefix="1" applyFont="1" applyFill="1" applyBorder="1" applyAlignment="1" applyProtection="1">
      <alignment horizontal="center" vertical="center" wrapText="1"/>
    </xf>
    <xf numFmtId="0" fontId="70" fillId="18" borderId="2" xfId="0" applyFont="1" applyFill="1" applyBorder="1" applyAlignment="1" applyProtection="1">
      <alignment horizontal="center" vertical="center" wrapText="1"/>
    </xf>
    <xf numFmtId="0" fontId="67" fillId="18" borderId="6" xfId="0" quotePrefix="1" applyFont="1" applyFill="1" applyBorder="1" applyAlignment="1" applyProtection="1">
      <alignment horizontal="center" vertical="center" wrapText="1"/>
    </xf>
    <xf numFmtId="0" fontId="75" fillId="18" borderId="2" xfId="1" applyFont="1" applyFill="1" applyBorder="1" applyAlignment="1" applyProtection="1">
      <alignment horizontal="center" vertical="center" wrapText="1"/>
    </xf>
    <xf numFmtId="0" fontId="69" fillId="18" borderId="2" xfId="1" applyFont="1" applyFill="1" applyBorder="1" applyAlignment="1" applyProtection="1">
      <alignment horizontal="center" vertical="center" wrapText="1"/>
    </xf>
    <xf numFmtId="0" fontId="67" fillId="17" borderId="3" xfId="0" quotePrefix="1" applyFont="1" applyFill="1" applyBorder="1" applyAlignment="1" applyProtection="1">
      <alignment horizontal="center" vertical="center" wrapText="1"/>
    </xf>
    <xf numFmtId="0" fontId="67" fillId="17" borderId="6" xfId="0" quotePrefix="1" applyFont="1" applyFill="1" applyBorder="1" applyAlignment="1" applyProtection="1">
      <alignment horizontal="center" vertical="center" wrapText="1"/>
    </xf>
    <xf numFmtId="0" fontId="67" fillId="17" borderId="5" xfId="0" quotePrefix="1" applyFont="1" applyFill="1" applyBorder="1" applyAlignment="1" applyProtection="1">
      <alignment horizontal="center" vertical="center" wrapText="1"/>
    </xf>
    <xf numFmtId="14" fontId="67" fillId="17" borderId="3" xfId="0" quotePrefix="1" applyNumberFormat="1" applyFont="1" applyFill="1" applyBorder="1" applyAlignment="1" applyProtection="1">
      <alignment horizontal="center" vertical="center" wrapText="1"/>
    </xf>
    <xf numFmtId="0" fontId="68" fillId="17" borderId="11" xfId="0" quotePrefix="1" applyFont="1" applyFill="1" applyBorder="1" applyAlignment="1" applyProtection="1">
      <alignment horizontal="center" vertical="center" wrapText="1"/>
    </xf>
    <xf numFmtId="0" fontId="68" fillId="17" borderId="12" xfId="0" quotePrefix="1" applyFont="1" applyFill="1" applyBorder="1" applyAlignment="1" applyProtection="1">
      <alignment horizontal="center" vertical="center" wrapText="1"/>
    </xf>
    <xf numFmtId="0" fontId="68" fillId="17" borderId="13" xfId="0" quotePrefix="1" applyFont="1" applyFill="1" applyBorder="1" applyAlignment="1" applyProtection="1">
      <alignment horizontal="center" vertical="center" wrapText="1"/>
    </xf>
    <xf numFmtId="0" fontId="68" fillId="17" borderId="17" xfId="0" quotePrefix="1" applyFont="1" applyFill="1" applyBorder="1" applyAlignment="1" applyProtection="1">
      <alignment horizontal="center" vertical="center" wrapText="1"/>
    </xf>
    <xf numFmtId="0" fontId="68" fillId="17" borderId="0" xfId="0" quotePrefix="1" applyFont="1" applyFill="1" applyBorder="1" applyAlignment="1" applyProtection="1">
      <alignment horizontal="center" vertical="center" wrapText="1"/>
    </xf>
    <xf numFmtId="0" fontId="68" fillId="17" borderId="18" xfId="0" quotePrefix="1" applyFont="1" applyFill="1" applyBorder="1" applyAlignment="1" applyProtection="1">
      <alignment horizontal="center" vertical="center" wrapText="1"/>
    </xf>
    <xf numFmtId="0" fontId="68" fillId="17" borderId="14" xfId="0" quotePrefix="1" applyFont="1" applyFill="1" applyBorder="1" applyAlignment="1" applyProtection="1">
      <alignment horizontal="center" vertical="center" wrapText="1"/>
    </xf>
    <xf numFmtId="0" fontId="68" fillId="17" borderId="15" xfId="0" quotePrefix="1" applyFont="1" applyFill="1" applyBorder="1" applyAlignment="1" applyProtection="1">
      <alignment horizontal="center" vertical="center" wrapText="1"/>
    </xf>
    <xf numFmtId="0" fontId="68" fillId="17" borderId="16" xfId="0" quotePrefix="1" applyFont="1" applyFill="1" applyBorder="1" applyAlignment="1" applyProtection="1">
      <alignment horizontal="center" vertical="center" wrapText="1"/>
    </xf>
    <xf numFmtId="0" fontId="69" fillId="18" borderId="2" xfId="0" applyFont="1" applyFill="1" applyBorder="1" applyAlignment="1" applyProtection="1">
      <alignment horizontal="center" vertical="center"/>
    </xf>
    <xf numFmtId="0" fontId="67" fillId="17" borderId="11" xfId="0" quotePrefix="1" applyFont="1" applyFill="1" applyBorder="1" applyAlignment="1" applyProtection="1">
      <alignment horizontal="center" vertical="center" wrapText="1"/>
    </xf>
    <xf numFmtId="0" fontId="67" fillId="17" borderId="12" xfId="0" quotePrefix="1" applyFont="1" applyFill="1" applyBorder="1" applyAlignment="1" applyProtection="1">
      <alignment horizontal="center" vertical="center" wrapText="1"/>
    </xf>
    <xf numFmtId="0" fontId="67" fillId="17" borderId="13" xfId="0" quotePrefix="1" applyFont="1" applyFill="1" applyBorder="1" applyAlignment="1" applyProtection="1">
      <alignment horizontal="center" vertical="center" wrapText="1"/>
    </xf>
    <xf numFmtId="0" fontId="67" fillId="17" borderId="17" xfId="0" quotePrefix="1" applyFont="1" applyFill="1" applyBorder="1" applyAlignment="1" applyProtection="1">
      <alignment horizontal="center" vertical="center" wrapText="1"/>
    </xf>
    <xf numFmtId="0" fontId="67" fillId="17" borderId="0" xfId="0" quotePrefix="1" applyFont="1" applyFill="1" applyBorder="1" applyAlignment="1" applyProtection="1">
      <alignment horizontal="center" vertical="center" wrapText="1"/>
    </xf>
    <xf numFmtId="0" fontId="67" fillId="17" borderId="18" xfId="0" quotePrefix="1" applyFont="1" applyFill="1" applyBorder="1" applyAlignment="1" applyProtection="1">
      <alignment horizontal="center" vertical="center" wrapText="1"/>
    </xf>
    <xf numFmtId="0" fontId="67" fillId="17" borderId="14" xfId="0" quotePrefix="1" applyFont="1" applyFill="1" applyBorder="1" applyAlignment="1" applyProtection="1">
      <alignment horizontal="center" vertical="center" wrapText="1"/>
    </xf>
    <xf numFmtId="0" fontId="67" fillId="17" borderId="15" xfId="0" quotePrefix="1" applyFont="1" applyFill="1" applyBorder="1" applyAlignment="1" applyProtection="1">
      <alignment horizontal="center" vertical="center" wrapText="1"/>
    </xf>
    <xf numFmtId="0" fontId="67" fillId="17" borderId="16" xfId="0" quotePrefix="1" applyFont="1" applyFill="1" applyBorder="1" applyAlignment="1" applyProtection="1">
      <alignment horizontal="center" vertical="center" wrapText="1"/>
    </xf>
    <xf numFmtId="0" fontId="73" fillId="18" borderId="2" xfId="0" applyFont="1" applyFill="1" applyBorder="1" applyAlignment="1" applyProtection="1">
      <alignment horizontal="center" vertical="center" wrapText="1"/>
    </xf>
    <xf numFmtId="0" fontId="69" fillId="18" borderId="2" xfId="0" applyFont="1" applyFill="1" applyBorder="1" applyAlignment="1" applyProtection="1">
      <alignment horizontal="center" vertical="center" wrapText="1"/>
    </xf>
    <xf numFmtId="0" fontId="76" fillId="18" borderId="2" xfId="0" applyFont="1" applyFill="1" applyBorder="1" applyAlignment="1" applyProtection="1">
      <alignment horizontal="center" vertical="center" wrapText="1"/>
    </xf>
    <xf numFmtId="166" fontId="78" fillId="18" borderId="2" xfId="0" applyNumberFormat="1" applyFont="1" applyFill="1" applyBorder="1" applyAlignment="1" applyProtection="1">
      <alignment horizontal="center" vertical="center" wrapText="1"/>
    </xf>
    <xf numFmtId="0" fontId="75" fillId="18" borderId="2" xfId="0" applyFont="1" applyFill="1" applyBorder="1" applyAlignment="1" applyProtection="1">
      <alignment horizontal="center" vertical="center" wrapText="1"/>
    </xf>
    <xf numFmtId="0" fontId="77" fillId="18" borderId="2" xfId="13" applyFont="1" applyFill="1" applyBorder="1" applyAlignment="1" applyProtection="1">
      <alignment horizontal="center" vertical="center" wrapText="1"/>
    </xf>
    <xf numFmtId="0" fontId="70" fillId="18" borderId="2" xfId="1" applyFont="1" applyFill="1" applyBorder="1" applyAlignment="1" applyProtection="1">
      <alignment horizontal="center" vertical="center" wrapText="1"/>
    </xf>
    <xf numFmtId="0" fontId="71" fillId="18" borderId="2" xfId="0" applyFont="1" applyFill="1" applyBorder="1" applyAlignment="1" applyProtection="1">
      <alignment horizontal="center" vertical="center" textRotation="90" wrapText="1"/>
    </xf>
    <xf numFmtId="0" fontId="69" fillId="18" borderId="2" xfId="0" applyFont="1" applyFill="1" applyBorder="1" applyAlignment="1" applyProtection="1">
      <alignment horizontal="center" vertical="center" textRotation="90" wrapText="1"/>
    </xf>
    <xf numFmtId="0" fontId="74" fillId="18" borderId="2" xfId="13" applyFont="1" applyFill="1" applyBorder="1" applyAlignment="1" applyProtection="1">
      <alignment horizontal="center" vertical="center" wrapText="1"/>
    </xf>
    <xf numFmtId="0" fontId="71" fillId="18" borderId="2" xfId="0" applyFont="1" applyFill="1" applyBorder="1" applyAlignment="1" applyProtection="1">
      <alignment horizontal="center" vertical="center" wrapText="1"/>
    </xf>
    <xf numFmtId="0" fontId="71" fillId="18" borderId="2" xfId="0" applyFont="1" applyFill="1" applyBorder="1" applyAlignment="1">
      <alignment horizontal="center" vertical="center" wrapText="1"/>
    </xf>
    <xf numFmtId="0" fontId="72" fillId="18" borderId="2" xfId="13" applyFont="1" applyFill="1" applyBorder="1" applyAlignment="1" applyProtection="1">
      <alignment horizontal="center" vertical="center" textRotation="90" wrapText="1"/>
    </xf>
    <xf numFmtId="0" fontId="71" fillId="18" borderId="2" xfId="0" applyFont="1" applyFill="1" applyBorder="1" applyAlignment="1" applyProtection="1">
      <alignment horizontal="center" vertical="center"/>
    </xf>
    <xf numFmtId="1" fontId="64" fillId="17" borderId="2" xfId="0" applyNumberFormat="1" applyFont="1" applyFill="1" applyBorder="1" applyAlignment="1" applyProtection="1">
      <alignment horizontal="center" vertical="center" wrapText="1"/>
      <protection hidden="1"/>
    </xf>
    <xf numFmtId="49" fontId="81" fillId="17" borderId="2" xfId="0" quotePrefix="1" applyNumberFormat="1" applyFont="1" applyFill="1" applyBorder="1" applyAlignment="1" applyProtection="1">
      <alignment horizontal="justify" vertical="center" wrapText="1"/>
      <protection locked="0"/>
    </xf>
    <xf numFmtId="0" fontId="81" fillId="17" borderId="2" xfId="0" quotePrefix="1" applyFont="1" applyFill="1" applyBorder="1" applyAlignment="1" applyProtection="1">
      <alignment horizontal="center" vertical="center" wrapText="1"/>
      <protection locked="0"/>
    </xf>
    <xf numFmtId="0" fontId="81" fillId="17" borderId="2" xfId="0" applyFont="1" applyFill="1" applyBorder="1" applyAlignment="1" applyProtection="1">
      <alignment horizontal="center" vertical="center"/>
      <protection locked="0"/>
    </xf>
    <xf numFmtId="0" fontId="83" fillId="17" borderId="2" xfId="0" applyFont="1" applyFill="1" applyBorder="1" applyAlignment="1" applyProtection="1">
      <alignment horizontal="center" vertical="center" wrapText="1"/>
      <protection locked="0"/>
    </xf>
    <xf numFmtId="0" fontId="81" fillId="2" borderId="2" xfId="0" applyFont="1" applyFill="1" applyBorder="1" applyAlignment="1" applyProtection="1">
      <alignment horizontal="center" vertical="center" wrapText="1"/>
      <protection locked="0"/>
    </xf>
    <xf numFmtId="0" fontId="81" fillId="17" borderId="2" xfId="1" applyFont="1" applyFill="1" applyBorder="1" applyAlignment="1" applyProtection="1">
      <alignment horizontal="center" vertical="center" wrapText="1"/>
    </xf>
    <xf numFmtId="14" fontId="81" fillId="17" borderId="2" xfId="1" applyNumberFormat="1" applyFont="1" applyFill="1" applyBorder="1" applyAlignment="1" applyProtection="1">
      <alignment horizontal="center" vertical="center" wrapText="1"/>
    </xf>
    <xf numFmtId="1" fontId="64" fillId="17" borderId="7" xfId="14" applyNumberFormat="1" applyFont="1" applyFill="1" applyBorder="1" applyAlignment="1" applyProtection="1">
      <alignment horizontal="center" vertical="center" wrapText="1"/>
      <protection hidden="1"/>
    </xf>
    <xf numFmtId="1" fontId="64" fillId="17" borderId="4" xfId="14" applyNumberFormat="1" applyFont="1" applyFill="1" applyBorder="1" applyAlignment="1" applyProtection="1">
      <alignment horizontal="center" vertical="center" wrapText="1"/>
      <protection hidden="1"/>
    </xf>
    <xf numFmtId="1" fontId="80" fillId="17" borderId="2" xfId="14" applyNumberFormat="1" applyFont="1" applyFill="1" applyBorder="1" applyAlignment="1" applyProtection="1">
      <alignment horizontal="center" vertical="center" wrapText="1"/>
      <protection hidden="1"/>
    </xf>
    <xf numFmtId="0" fontId="80" fillId="17" borderId="2" xfId="0" applyFont="1" applyFill="1" applyBorder="1" applyAlignment="1" applyProtection="1">
      <alignment horizontal="center" vertical="center" wrapText="1"/>
      <protection hidden="1"/>
    </xf>
    <xf numFmtId="1" fontId="64" fillId="17" borderId="2" xfId="14" applyNumberFormat="1" applyFont="1" applyFill="1" applyBorder="1" applyAlignment="1" applyProtection="1">
      <alignment horizontal="center" vertical="center" wrapText="1"/>
      <protection hidden="1"/>
    </xf>
    <xf numFmtId="0" fontId="64" fillId="17" borderId="2" xfId="0" quotePrefix="1" applyFont="1" applyFill="1" applyBorder="1" applyAlignment="1" applyProtection="1">
      <alignment horizontal="justify" vertical="center" wrapText="1"/>
      <protection locked="0"/>
    </xf>
    <xf numFmtId="0" fontId="82" fillId="17" borderId="2" xfId="0" applyFont="1" applyFill="1" applyBorder="1" applyAlignment="1" applyProtection="1">
      <alignment horizontal="justify" vertical="center" wrapText="1"/>
      <protection locked="0"/>
    </xf>
    <xf numFmtId="0" fontId="82" fillId="17" borderId="2" xfId="0" applyFont="1" applyFill="1" applyBorder="1" applyAlignment="1" applyProtection="1">
      <alignment horizontal="center" vertical="center" wrapText="1"/>
      <protection locked="0"/>
    </xf>
    <xf numFmtId="0" fontId="64" fillId="17" borderId="7" xfId="0" applyFont="1" applyFill="1" applyBorder="1" applyAlignment="1" applyProtection="1">
      <alignment horizontal="justify" vertical="center" wrapText="1"/>
      <protection locked="0"/>
    </xf>
    <xf numFmtId="0" fontId="13" fillId="0" borderId="19" xfId="0" applyFont="1" applyBorder="1" applyAlignment="1">
      <alignment horizontal="justify" vertical="center" wrapText="1"/>
    </xf>
    <xf numFmtId="0" fontId="13" fillId="0" borderId="4" xfId="0" applyFont="1" applyBorder="1" applyAlignment="1">
      <alignment horizontal="justify" vertical="center" wrapText="1"/>
    </xf>
    <xf numFmtId="0" fontId="64" fillId="17" borderId="4" xfId="0" applyFont="1" applyFill="1" applyBorder="1" applyAlignment="1" applyProtection="1">
      <alignment horizontal="justify" vertical="center" wrapText="1"/>
      <protection locked="0"/>
    </xf>
    <xf numFmtId="0" fontId="64" fillId="17" borderId="7" xfId="0" applyFont="1" applyFill="1" applyBorder="1" applyAlignment="1" applyProtection="1">
      <alignment horizontal="center" vertical="center" wrapText="1"/>
    </xf>
    <xf numFmtId="0" fontId="13" fillId="0" borderId="19" xfId="0" applyFont="1" applyBorder="1" applyAlignment="1">
      <alignment horizontal="center" vertical="center" wrapText="1"/>
    </xf>
    <xf numFmtId="0" fontId="13" fillId="0" borderId="4" xfId="0" applyFont="1" applyBorder="1" applyAlignment="1">
      <alignment horizontal="center" vertical="center" wrapText="1"/>
    </xf>
    <xf numFmtId="0" fontId="64" fillId="17" borderId="4" xfId="0" applyFont="1" applyFill="1" applyBorder="1" applyAlignment="1" applyProtection="1">
      <alignment horizontal="center" vertical="center" wrapText="1"/>
    </xf>
    <xf numFmtId="166" fontId="64" fillId="17" borderId="7" xfId="0" applyNumberFormat="1" applyFont="1" applyFill="1" applyBorder="1" applyAlignment="1" applyProtection="1">
      <alignment horizontal="center" vertical="center" wrapText="1"/>
      <protection locked="0"/>
    </xf>
    <xf numFmtId="166" fontId="64" fillId="17" borderId="4" xfId="0" applyNumberFormat="1" applyFont="1" applyFill="1" applyBorder="1" applyAlignment="1" applyProtection="1">
      <alignment horizontal="center" vertical="center" wrapText="1"/>
      <protection locked="0"/>
    </xf>
    <xf numFmtId="0" fontId="65" fillId="17" borderId="7" xfId="0" applyFont="1" applyFill="1" applyBorder="1" applyAlignment="1" applyProtection="1">
      <alignment horizontal="center" vertical="center" wrapText="1"/>
    </xf>
    <xf numFmtId="0" fontId="65" fillId="17" borderId="4" xfId="0" applyFont="1" applyFill="1" applyBorder="1" applyAlignment="1" applyProtection="1">
      <alignment horizontal="center" vertical="center" wrapText="1"/>
    </xf>
    <xf numFmtId="0" fontId="65" fillId="17" borderId="7" xfId="0" applyFont="1" applyFill="1" applyBorder="1" applyAlignment="1" applyProtection="1">
      <alignment horizontal="justify" vertical="center" wrapText="1"/>
      <protection locked="0"/>
    </xf>
    <xf numFmtId="0" fontId="65" fillId="17" borderId="4" xfId="0" applyFont="1" applyFill="1" applyBorder="1" applyAlignment="1" applyProtection="1">
      <alignment horizontal="justify" vertical="center" wrapText="1"/>
      <protection locked="0"/>
    </xf>
    <xf numFmtId="0" fontId="65" fillId="17" borderId="7" xfId="0" applyFont="1" applyFill="1" applyBorder="1" applyAlignment="1" applyProtection="1">
      <alignment horizontal="center" vertical="center" wrapText="1"/>
      <protection locked="0"/>
    </xf>
    <xf numFmtId="0" fontId="65" fillId="17" borderId="4" xfId="0" applyFont="1" applyFill="1" applyBorder="1" applyAlignment="1" applyProtection="1">
      <alignment horizontal="center" vertical="center" wrapText="1"/>
      <protection locked="0"/>
    </xf>
    <xf numFmtId="0" fontId="64" fillId="17" borderId="7" xfId="0" applyFont="1" applyFill="1" applyBorder="1" applyAlignment="1" applyProtection="1">
      <alignment horizontal="justify" vertical="center"/>
    </xf>
    <xf numFmtId="0" fontId="64" fillId="17" borderId="4" xfId="0" applyFont="1" applyFill="1" applyBorder="1" applyAlignment="1" applyProtection="1">
      <alignment horizontal="justify" vertical="center"/>
    </xf>
    <xf numFmtId="0" fontId="65" fillId="17" borderId="7" xfId="0" applyFont="1" applyFill="1" applyBorder="1" applyAlignment="1" applyProtection="1">
      <alignment horizontal="center" vertical="center"/>
    </xf>
    <xf numFmtId="0" fontId="65" fillId="17" borderId="4" xfId="0" applyFont="1" applyFill="1" applyBorder="1" applyAlignment="1" applyProtection="1">
      <alignment horizontal="center" vertical="center"/>
    </xf>
    <xf numFmtId="0" fontId="65" fillId="17" borderId="7" xfId="0" applyFont="1" applyFill="1" applyBorder="1" applyAlignment="1" applyProtection="1">
      <alignment horizontal="justify" vertical="center"/>
    </xf>
    <xf numFmtId="0" fontId="65" fillId="17" borderId="4" xfId="0" applyFont="1" applyFill="1" applyBorder="1" applyAlignment="1" applyProtection="1">
      <alignment horizontal="justify" vertical="center"/>
    </xf>
    <xf numFmtId="0" fontId="65" fillId="17" borderId="7" xfId="0" applyFont="1" applyFill="1" applyBorder="1" applyAlignment="1" applyProtection="1">
      <alignment horizontal="center"/>
    </xf>
    <xf numFmtId="0" fontId="65" fillId="17" borderId="4" xfId="0" applyFont="1" applyFill="1" applyBorder="1" applyAlignment="1" applyProtection="1">
      <alignment horizontal="center"/>
    </xf>
    <xf numFmtId="0" fontId="16" fillId="17" borderId="0" xfId="0" applyFont="1" applyFill="1" applyAlignment="1">
      <alignment horizontal="center"/>
    </xf>
    <xf numFmtId="0" fontId="1" fillId="17" borderId="2" xfId="0" applyFont="1" applyFill="1" applyBorder="1" applyAlignment="1">
      <alignment horizontal="left" vertical="center" wrapText="1"/>
    </xf>
    <xf numFmtId="0" fontId="31" fillId="18" borderId="2" xfId="0" applyFont="1" applyFill="1" applyBorder="1" applyAlignment="1">
      <alignment horizontal="center" vertical="center"/>
    </xf>
    <xf numFmtId="0" fontId="31" fillId="18" borderId="3" xfId="0" applyFont="1" applyFill="1" applyBorder="1" applyAlignment="1">
      <alignment horizontal="center" vertical="center"/>
    </xf>
    <xf numFmtId="0" fontId="31" fillId="18" borderId="6" xfId="0" applyFont="1" applyFill="1" applyBorder="1" applyAlignment="1">
      <alignment horizontal="center" vertical="center"/>
    </xf>
    <xf numFmtId="0" fontId="31" fillId="18" borderId="5" xfId="0" applyFont="1" applyFill="1" applyBorder="1" applyAlignment="1">
      <alignment horizontal="center" vertical="center"/>
    </xf>
    <xf numFmtId="0" fontId="31" fillId="18" borderId="2" xfId="0" applyFont="1" applyFill="1" applyBorder="1" applyAlignment="1">
      <alignment horizontal="center" vertical="center" wrapText="1"/>
    </xf>
    <xf numFmtId="0" fontId="31" fillId="17" borderId="7" xfId="0" applyFont="1" applyFill="1" applyBorder="1" applyAlignment="1">
      <alignment horizontal="center" vertical="center"/>
    </xf>
    <xf numFmtId="0" fontId="31" fillId="17" borderId="4" xfId="0" applyFont="1" applyFill="1" applyBorder="1" applyAlignment="1">
      <alignment horizontal="center" vertical="center"/>
    </xf>
    <xf numFmtId="0" fontId="34" fillId="17" borderId="2" xfId="0" applyFont="1" applyFill="1" applyBorder="1" applyAlignment="1">
      <alignment horizontal="justify" vertical="center"/>
    </xf>
    <xf numFmtId="0" fontId="26" fillId="18" borderId="2" xfId="0" applyFont="1" applyFill="1" applyBorder="1" applyAlignment="1">
      <alignment horizontal="center" vertical="center"/>
    </xf>
    <xf numFmtId="0" fontId="35" fillId="17" borderId="8" xfId="0" applyFont="1" applyFill="1" applyBorder="1" applyAlignment="1">
      <alignment vertical="center"/>
    </xf>
    <xf numFmtId="0" fontId="35" fillId="17" borderId="9" xfId="0" applyFont="1" applyFill="1" applyBorder="1" applyAlignment="1">
      <alignment vertical="center"/>
    </xf>
    <xf numFmtId="0" fontId="35" fillId="17" borderId="10" xfId="0" applyFont="1" applyFill="1" applyBorder="1" applyAlignment="1">
      <alignment vertical="center"/>
    </xf>
    <xf numFmtId="0" fontId="34" fillId="17" borderId="2" xfId="0" applyFont="1" applyFill="1" applyBorder="1" applyAlignment="1">
      <alignment horizontal="justify" vertical="center" wrapText="1"/>
    </xf>
    <xf numFmtId="0" fontId="21" fillId="0" borderId="1" xfId="1" applyFont="1" applyBorder="1" applyAlignment="1" applyProtection="1">
      <alignment horizontal="left" vertical="center" wrapText="1"/>
    </xf>
    <xf numFmtId="0" fontId="50" fillId="18" borderId="2" xfId="0" applyFont="1" applyFill="1" applyBorder="1" applyAlignment="1">
      <alignment horizontal="center" vertical="center"/>
    </xf>
    <xf numFmtId="0" fontId="47" fillId="2" borderId="2" xfId="0" applyFont="1" applyFill="1" applyBorder="1" applyAlignment="1">
      <alignment horizontal="center" vertical="center" wrapText="1"/>
    </xf>
    <xf numFmtId="0" fontId="47" fillId="20" borderId="2" xfId="0" applyFont="1" applyFill="1" applyBorder="1" applyAlignment="1">
      <alignment horizontal="center" vertical="center" wrapText="1"/>
    </xf>
    <xf numFmtId="0" fontId="20" fillId="4" borderId="1" xfId="1" applyFont="1" applyFill="1" applyBorder="1" applyAlignment="1">
      <alignment horizontal="center" vertical="center"/>
    </xf>
    <xf numFmtId="0" fontId="22" fillId="8" borderId="2" xfId="1" applyFont="1" applyFill="1" applyBorder="1" applyAlignment="1" applyProtection="1">
      <alignment horizontal="center" vertical="center" wrapText="1"/>
    </xf>
    <xf numFmtId="0" fontId="19" fillId="6" borderId="3"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20" fillId="18" borderId="2" xfId="1" applyFont="1" applyFill="1" applyBorder="1" applyAlignment="1" applyProtection="1">
      <alignment horizontal="center" vertical="center"/>
    </xf>
    <xf numFmtId="0" fontId="22" fillId="18" borderId="2" xfId="1" applyFont="1" applyFill="1" applyBorder="1" applyAlignment="1" applyProtection="1">
      <alignment horizontal="center" vertical="center" wrapText="1"/>
    </xf>
    <xf numFmtId="0" fontId="47" fillId="8" borderId="2" xfId="0" applyFont="1" applyFill="1" applyBorder="1" applyAlignment="1">
      <alignment horizontal="center" vertical="center" wrapText="1"/>
    </xf>
    <xf numFmtId="0" fontId="48" fillId="7" borderId="2" xfId="1" applyFont="1" applyFill="1" applyBorder="1" applyAlignment="1" applyProtection="1">
      <alignment horizontal="center" vertical="center" wrapText="1"/>
    </xf>
    <xf numFmtId="0" fontId="19" fillId="7" borderId="3" xfId="0" applyFont="1" applyFill="1" applyBorder="1" applyAlignment="1">
      <alignment horizontal="center" vertical="center" wrapText="1"/>
    </xf>
    <xf numFmtId="0" fontId="19" fillId="7" borderId="6" xfId="0" applyFont="1" applyFill="1" applyBorder="1" applyAlignment="1">
      <alignment horizontal="center" vertical="center" wrapText="1"/>
    </xf>
    <xf numFmtId="0" fontId="19" fillId="7" borderId="5"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0" fillId="4" borderId="2" xfId="1" applyFont="1" applyFill="1" applyBorder="1" applyAlignment="1" applyProtection="1">
      <alignment horizontal="center" vertical="center"/>
    </xf>
    <xf numFmtId="0" fontId="20" fillId="3" borderId="2" xfId="1" applyFont="1" applyFill="1" applyBorder="1" applyAlignment="1" applyProtection="1">
      <alignment horizontal="center" vertical="center"/>
    </xf>
    <xf numFmtId="0" fontId="22" fillId="6" borderId="2" xfId="1" applyFont="1" applyFill="1" applyBorder="1" applyAlignment="1" applyProtection="1">
      <alignment horizontal="center" vertical="center" wrapText="1"/>
    </xf>
    <xf numFmtId="0" fontId="20" fillId="6" borderId="2" xfId="1" applyFont="1" applyFill="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22" fillId="7" borderId="2" xfId="1" applyFont="1" applyFill="1" applyBorder="1" applyAlignment="1" applyProtection="1">
      <alignment horizontal="center" vertical="center"/>
    </xf>
    <xf numFmtId="0" fontId="22" fillId="2" borderId="2" xfId="1" applyFont="1" applyFill="1" applyBorder="1" applyAlignment="1" applyProtection="1">
      <alignment horizontal="center" vertical="center"/>
    </xf>
    <xf numFmtId="0" fontId="22" fillId="8" borderId="2" xfId="1" applyFont="1" applyFill="1" applyBorder="1" applyAlignment="1" applyProtection="1">
      <alignment horizontal="center" vertical="center"/>
    </xf>
    <xf numFmtId="0" fontId="20" fillId="17" borderId="0" xfId="1" applyFont="1" applyFill="1" applyBorder="1" applyAlignment="1" applyProtection="1">
      <alignment horizontal="center" vertical="center"/>
    </xf>
    <xf numFmtId="0" fontId="27" fillId="17" borderId="7" xfId="1" applyFont="1" applyFill="1" applyBorder="1" applyAlignment="1" applyProtection="1">
      <alignment horizontal="center" vertical="center" wrapText="1"/>
    </xf>
    <xf numFmtId="0" fontId="27" fillId="17" borderId="19" xfId="1" applyFont="1" applyFill="1" applyBorder="1" applyAlignment="1" applyProtection="1">
      <alignment horizontal="center" vertical="center" wrapText="1"/>
    </xf>
    <xf numFmtId="0" fontId="27" fillId="17" borderId="4" xfId="1" applyFont="1" applyFill="1" applyBorder="1" applyAlignment="1" applyProtection="1">
      <alignment horizontal="center" vertical="center" wrapText="1"/>
    </xf>
    <xf numFmtId="0" fontId="22" fillId="7" borderId="2" xfId="1" applyFont="1" applyFill="1" applyBorder="1" applyAlignment="1" applyProtection="1">
      <alignment horizontal="center" vertical="center" wrapText="1"/>
    </xf>
    <xf numFmtId="0" fontId="22" fillId="6" borderId="2" xfId="1" applyFont="1" applyFill="1" applyBorder="1" applyAlignment="1" applyProtection="1">
      <alignment horizontal="center" vertical="center"/>
    </xf>
    <xf numFmtId="0" fontId="20" fillId="17" borderId="7" xfId="1" applyFont="1" applyFill="1" applyBorder="1" applyAlignment="1" applyProtection="1">
      <alignment horizontal="center" vertical="center" wrapText="1"/>
    </xf>
    <xf numFmtId="0" fontId="20" fillId="17" borderId="19" xfId="1" applyFont="1" applyFill="1" applyBorder="1" applyAlignment="1" applyProtection="1">
      <alignment horizontal="center" vertical="center" wrapText="1"/>
    </xf>
    <xf numFmtId="0" fontId="20" fillId="17" borderId="4" xfId="1" applyFont="1" applyFill="1" applyBorder="1" applyAlignment="1" applyProtection="1">
      <alignment horizontal="center" vertical="center" wrapText="1"/>
    </xf>
    <xf numFmtId="0" fontId="1" fillId="17" borderId="2" xfId="0" applyFont="1" applyFill="1" applyBorder="1" applyAlignment="1">
      <alignment vertical="center"/>
    </xf>
    <xf numFmtId="0" fontId="35" fillId="0" borderId="2" xfId="1" applyFont="1" applyBorder="1" applyAlignment="1" applyProtection="1">
      <alignment horizontal="center" vertical="center" wrapText="1"/>
    </xf>
    <xf numFmtId="0" fontId="35" fillId="17" borderId="2" xfId="0" applyFont="1" applyFill="1" applyBorder="1" applyAlignment="1">
      <alignment horizontal="justify" vertical="center" wrapText="1"/>
    </xf>
    <xf numFmtId="0" fontId="31" fillId="5" borderId="7" xfId="0" applyFont="1" applyFill="1" applyBorder="1" applyAlignment="1">
      <alignment horizontal="center" vertical="center"/>
    </xf>
    <xf numFmtId="0" fontId="31" fillId="5" borderId="4" xfId="0" applyFont="1" applyFill="1" applyBorder="1" applyAlignment="1">
      <alignment horizontal="center" vertical="center"/>
    </xf>
    <xf numFmtId="0" fontId="17" fillId="17" borderId="7" xfId="0" applyFont="1" applyFill="1" applyBorder="1" applyAlignment="1">
      <alignment horizontal="center"/>
    </xf>
    <xf numFmtId="0" fontId="17" fillId="17" borderId="4" xfId="0" applyFont="1" applyFill="1" applyBorder="1" applyAlignment="1">
      <alignment horizontal="center"/>
    </xf>
    <xf numFmtId="0" fontId="27" fillId="5" borderId="11" xfId="1" applyFont="1" applyFill="1" applyBorder="1" applyAlignment="1">
      <alignment horizontal="center" vertical="center"/>
    </xf>
    <xf numFmtId="0" fontId="27" fillId="5" borderId="12" xfId="1" applyFont="1" applyFill="1" applyBorder="1" applyAlignment="1">
      <alignment horizontal="center" vertical="center"/>
    </xf>
    <xf numFmtId="0" fontId="27" fillId="5" borderId="13" xfId="1" applyFont="1" applyFill="1" applyBorder="1" applyAlignment="1">
      <alignment horizontal="center" vertical="center"/>
    </xf>
    <xf numFmtId="0" fontId="27" fillId="5" borderId="14" xfId="1" applyFont="1" applyFill="1" applyBorder="1" applyAlignment="1">
      <alignment horizontal="center" vertical="center"/>
    </xf>
    <xf numFmtId="0" fontId="27" fillId="5" borderId="15" xfId="1" applyFont="1" applyFill="1" applyBorder="1" applyAlignment="1">
      <alignment horizontal="center" vertical="center"/>
    </xf>
    <xf numFmtId="0" fontId="27" fillId="5" borderId="16" xfId="1" applyFont="1" applyFill="1" applyBorder="1" applyAlignment="1">
      <alignment horizontal="center" vertical="center"/>
    </xf>
    <xf numFmtId="0" fontId="27" fillId="18" borderId="7" xfId="1" applyFont="1" applyFill="1" applyBorder="1" applyAlignment="1">
      <alignment horizontal="center" vertical="center" wrapText="1"/>
    </xf>
    <xf numFmtId="0" fontId="27" fillId="18" borderId="4" xfId="1" applyFont="1" applyFill="1" applyBorder="1" applyAlignment="1">
      <alignment horizontal="center" vertical="center" wrapText="1"/>
    </xf>
    <xf numFmtId="0" fontId="39" fillId="0" borderId="2" xfId="0" applyFont="1" applyBorder="1" applyAlignment="1">
      <alignment horizontal="left" vertical="center"/>
    </xf>
    <xf numFmtId="0" fontId="39" fillId="0" borderId="2" xfId="0" applyFont="1" applyBorder="1" applyAlignment="1">
      <alignment horizontal="left" vertical="center" wrapText="1"/>
    </xf>
    <xf numFmtId="0" fontId="41" fillId="0" borderId="2" xfId="0" applyFont="1" applyBorder="1" applyAlignment="1">
      <alignment horizontal="center" vertical="center"/>
    </xf>
    <xf numFmtId="0" fontId="39" fillId="0" borderId="2" xfId="0" applyFont="1" applyBorder="1" applyAlignment="1">
      <alignment horizontal="justify" vertical="center" wrapText="1"/>
    </xf>
    <xf numFmtId="0" fontId="41" fillId="0" borderId="2" xfId="0" applyFont="1" applyBorder="1" applyAlignment="1">
      <alignment horizontal="center" vertical="center" wrapText="1"/>
    </xf>
    <xf numFmtId="0" fontId="25" fillId="18" borderId="3" xfId="1" applyFont="1" applyFill="1" applyBorder="1" applyAlignment="1">
      <alignment horizontal="center" vertical="center"/>
    </xf>
    <xf numFmtId="0" fontId="25" fillId="18" borderId="6" xfId="1" applyFont="1" applyFill="1" applyBorder="1" applyAlignment="1">
      <alignment horizontal="center" vertical="center"/>
    </xf>
    <xf numFmtId="0" fontId="25" fillId="18" borderId="5" xfId="1" applyFont="1" applyFill="1" applyBorder="1" applyAlignment="1">
      <alignment horizontal="center" vertical="center"/>
    </xf>
    <xf numFmtId="0" fontId="26" fillId="18" borderId="2" xfId="0" applyFont="1" applyFill="1" applyBorder="1" applyAlignment="1">
      <alignment horizontal="center" vertical="center" wrapText="1"/>
    </xf>
    <xf numFmtId="0" fontId="0" fillId="0" borderId="0" xfId="0" applyFont="1" applyBorder="1" applyAlignment="1">
      <alignment horizontal="center"/>
    </xf>
    <xf numFmtId="0" fontId="39" fillId="0" borderId="3" xfId="0" applyFont="1" applyBorder="1" applyAlignment="1">
      <alignment horizontal="left" vertical="center" wrapText="1"/>
    </xf>
    <xf numFmtId="0" fontId="39" fillId="0" borderId="6" xfId="0" applyFont="1" applyBorder="1" applyAlignment="1">
      <alignment horizontal="left" vertical="center" wrapText="1"/>
    </xf>
    <xf numFmtId="0" fontId="39" fillId="0" borderId="5" xfId="0" applyFont="1" applyBorder="1" applyAlignment="1">
      <alignment horizontal="left" vertical="center" wrapText="1"/>
    </xf>
    <xf numFmtId="0" fontId="39" fillId="0" borderId="3" xfId="0" applyFont="1" applyBorder="1" applyAlignment="1">
      <alignment horizontal="left" vertical="center"/>
    </xf>
    <xf numFmtId="0" fontId="39" fillId="0" borderId="6" xfId="0" applyFont="1" applyBorder="1" applyAlignment="1">
      <alignment horizontal="left" vertical="center"/>
    </xf>
    <xf numFmtId="0" fontId="39" fillId="0" borderId="5" xfId="0" applyFont="1" applyBorder="1" applyAlignment="1">
      <alignment horizontal="left" vertical="center"/>
    </xf>
    <xf numFmtId="0" fontId="28" fillId="0" borderId="2" xfId="1" applyFont="1" applyBorder="1" applyAlignment="1">
      <alignment horizontal="center" vertical="center" wrapText="1"/>
    </xf>
    <xf numFmtId="0" fontId="28" fillId="0" borderId="2" xfId="1" applyFont="1" applyBorder="1" applyAlignment="1">
      <alignment horizontal="center" vertical="center"/>
    </xf>
    <xf numFmtId="0" fontId="40" fillId="17" borderId="12" xfId="1" applyFont="1" applyFill="1" applyBorder="1" applyAlignment="1">
      <alignment horizontal="center" vertical="center" wrapText="1"/>
    </xf>
    <xf numFmtId="0" fontId="40" fillId="17" borderId="13" xfId="1" applyFont="1" applyFill="1" applyBorder="1" applyAlignment="1">
      <alignment horizontal="center" vertical="center" wrapText="1"/>
    </xf>
    <xf numFmtId="0" fontId="40" fillId="17" borderId="0" xfId="1" applyFont="1" applyFill="1" applyBorder="1" applyAlignment="1">
      <alignment horizontal="center" vertical="center" wrapText="1"/>
    </xf>
    <xf numFmtId="0" fontId="40" fillId="17" borderId="18" xfId="1" applyFont="1" applyFill="1" applyBorder="1" applyAlignment="1">
      <alignment horizontal="center" vertical="center" wrapText="1"/>
    </xf>
    <xf numFmtId="0" fontId="40" fillId="17" borderId="15" xfId="1" applyFont="1" applyFill="1" applyBorder="1" applyAlignment="1">
      <alignment horizontal="center" vertical="center" wrapText="1"/>
    </xf>
    <xf numFmtId="0" fontId="40" fillId="17" borderId="16" xfId="1" applyFont="1" applyFill="1" applyBorder="1" applyAlignment="1">
      <alignment horizontal="center" vertical="center" wrapText="1"/>
    </xf>
    <xf numFmtId="0" fontId="0" fillId="0" borderId="2" xfId="0" applyBorder="1" applyAlignment="1">
      <alignment horizontal="center"/>
    </xf>
    <xf numFmtId="0" fontId="24" fillId="18" borderId="3" xfId="1" applyFont="1" applyFill="1" applyBorder="1" applyAlignment="1">
      <alignment horizontal="center" vertical="center"/>
    </xf>
    <xf numFmtId="0" fontId="24" fillId="18" borderId="5" xfId="1" applyFont="1" applyFill="1" applyBorder="1" applyAlignment="1">
      <alignment horizontal="center" vertical="center"/>
    </xf>
    <xf numFmtId="0" fontId="24" fillId="17" borderId="3" xfId="1" applyFont="1" applyFill="1" applyBorder="1" applyAlignment="1">
      <alignment horizontal="center" vertical="center"/>
    </xf>
    <xf numFmtId="0" fontId="24" fillId="17" borderId="6" xfId="1" applyFont="1" applyFill="1" applyBorder="1" applyAlignment="1">
      <alignment horizontal="center" vertical="center"/>
    </xf>
    <xf numFmtId="0" fontId="24" fillId="17" borderId="5" xfId="1" applyFont="1" applyFill="1" applyBorder="1" applyAlignment="1">
      <alignment horizontal="center" vertical="center"/>
    </xf>
    <xf numFmtId="14" fontId="24" fillId="17" borderId="3" xfId="1" applyNumberFormat="1" applyFont="1" applyFill="1" applyBorder="1" applyAlignment="1">
      <alignment horizontal="center" vertical="center"/>
    </xf>
  </cellXfs>
  <cellStyles count="17">
    <cellStyle name="Estilo 1" xfId="4" xr:uid="{00000000-0005-0000-0000-000000000000}"/>
    <cellStyle name="Estilo 2" xfId="5" xr:uid="{00000000-0005-0000-0000-000001000000}"/>
    <cellStyle name="Estilo 3" xfId="6" xr:uid="{00000000-0005-0000-0000-000002000000}"/>
    <cellStyle name="Estilo 4" xfId="7" xr:uid="{00000000-0005-0000-0000-000003000000}"/>
    <cellStyle name="Estilo 5" xfId="8" xr:uid="{00000000-0005-0000-0000-000004000000}"/>
    <cellStyle name="Estilo 6" xfId="9" xr:uid="{00000000-0005-0000-0000-000005000000}"/>
    <cellStyle name="Estilo 7" xfId="10" xr:uid="{00000000-0005-0000-0000-000006000000}"/>
    <cellStyle name="Estilo 8" xfId="11" xr:uid="{00000000-0005-0000-0000-000007000000}"/>
    <cellStyle name="Estilo 9" xfId="12" xr:uid="{00000000-0005-0000-0000-000008000000}"/>
    <cellStyle name="Hipervínculo" xfId="13" builtinId="8"/>
    <cellStyle name="Millares" xfId="14" builtinId="3"/>
    <cellStyle name="Moneda 2" xfId="2" xr:uid="{00000000-0005-0000-0000-00000B000000}"/>
    <cellStyle name="Normal" xfId="0" builtinId="0"/>
    <cellStyle name="Normal 2" xfId="1" xr:uid="{00000000-0005-0000-0000-00000D000000}"/>
    <cellStyle name="Normal 5" xfId="15" xr:uid="{00000000-0005-0000-0000-00000E000000}"/>
    <cellStyle name="Porcentaje" xfId="16" builtinId="5"/>
    <cellStyle name="Porcentaje 2" xfId="3" xr:uid="{00000000-0005-0000-0000-00000F000000}"/>
  </cellStyles>
  <dxfs count="304">
    <dxf>
      <fill>
        <patternFill>
          <bgColor rgb="FF00B050"/>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ill>
        <patternFill>
          <bgColor theme="9"/>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FFFF00"/>
        </patternFill>
      </fill>
    </dxf>
    <dxf>
      <font>
        <b/>
        <i val="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ill>
        <patternFill>
          <bgColor theme="9"/>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rgb="FFFFFF00"/>
        </patternFill>
      </fill>
    </dxf>
  </dxfs>
  <tableStyles count="0" defaultTableStyle="TableStyleMedium2" defaultPivotStyle="PivotStyleLight16"/>
  <colors>
    <mruColors>
      <color rgb="FF339933"/>
      <color rgb="FFFFB9B9"/>
      <color rgb="FFFF9999"/>
      <color rgb="FF43C143"/>
      <color rgb="FFFFCB25"/>
      <color rgb="FF009999"/>
      <color rgb="FFFFFFCC"/>
      <color rgb="FFFFFF99"/>
      <color rgb="FFCCFFFF"/>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APA DE RIESGOS'!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hyperlink" Target="#'MAPA DE RIESGO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525737</xdr:colOff>
      <xdr:row>0</xdr:row>
      <xdr:rowOff>136612</xdr:rowOff>
    </xdr:from>
    <xdr:to>
      <xdr:col>2</xdr:col>
      <xdr:colOff>1441738</xdr:colOff>
      <xdr:row>2</xdr:row>
      <xdr:rowOff>443181</xdr:rowOff>
    </xdr:to>
    <xdr:pic>
      <xdr:nvPicPr>
        <xdr:cNvPr id="4" name="Imagen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464" y="136612"/>
          <a:ext cx="3007172" cy="13612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633786</xdr:colOff>
      <xdr:row>0</xdr:row>
      <xdr:rowOff>82752</xdr:rowOff>
    </xdr:from>
    <xdr:to>
      <xdr:col>39</xdr:col>
      <xdr:colOff>186085</xdr:colOff>
      <xdr:row>3</xdr:row>
      <xdr:rowOff>6755</xdr:rowOff>
    </xdr:to>
    <xdr:pic>
      <xdr:nvPicPr>
        <xdr:cNvPr id="8" name="Imagen 4">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527468" y="82752"/>
          <a:ext cx="3401350" cy="1435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48780</xdr:colOff>
      <xdr:row>0</xdr:row>
      <xdr:rowOff>172813</xdr:rowOff>
    </xdr:from>
    <xdr:to>
      <xdr:col>39</xdr:col>
      <xdr:colOff>1543915</xdr:colOff>
      <xdr:row>2</xdr:row>
      <xdr:rowOff>357988</xdr:rowOff>
    </xdr:to>
    <xdr:pic>
      <xdr:nvPicPr>
        <xdr:cNvPr id="6" name="Imagen 5" descr="C:\Users\eduardo.santos\Downloads\logo_MADR (1).png">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38930" y="172813"/>
          <a:ext cx="4782415" cy="1213875"/>
        </a:xfrm>
        <a:prstGeom prst="rect">
          <a:avLst/>
        </a:prstGeom>
        <a:noFill/>
        <a:ln>
          <a:noFill/>
        </a:ln>
      </xdr:spPr>
    </xdr:pic>
    <xdr:clientData/>
  </xdr:twoCellAnchor>
  <xdr:twoCellAnchor editAs="oneCell">
    <xdr:from>
      <xdr:col>63</xdr:col>
      <xdr:colOff>1408264</xdr:colOff>
      <xdr:row>0</xdr:row>
      <xdr:rowOff>142237</xdr:rowOff>
    </xdr:from>
    <xdr:to>
      <xdr:col>67</xdr:col>
      <xdr:colOff>400050</xdr:colOff>
      <xdr:row>2</xdr:row>
      <xdr:rowOff>355658</xdr:rowOff>
    </xdr:to>
    <xdr:pic>
      <xdr:nvPicPr>
        <xdr:cNvPr id="10" name="Imagen 9" descr="C:\Users\eduardo.santos\Downloads\logo_MADR (1).png">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631537" y="142237"/>
          <a:ext cx="4860918" cy="126809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5102677</xdr:colOff>
      <xdr:row>8</xdr:row>
      <xdr:rowOff>0</xdr:rowOff>
    </xdr:from>
    <xdr:to>
      <xdr:col>2</xdr:col>
      <xdr:colOff>6490607</xdr:colOff>
      <xdr:row>10</xdr:row>
      <xdr:rowOff>151340</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361463" y="5238750"/>
          <a:ext cx="1387930" cy="505126"/>
        </a:xfrm>
        <a:prstGeom prst="leftArrow">
          <a:avLst/>
        </a:prstGeom>
        <a:solidFill>
          <a:schemeClr val="accent3">
            <a:lumMod val="75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500" b="1" i="0">
              <a:latin typeface="Tahoma" pitchFamily="34" charset="0"/>
              <a:ea typeface="Tahoma" pitchFamily="34" charset="0"/>
              <a:cs typeface="Tahoma" pitchFamily="34" charset="0"/>
            </a:rPr>
            <a:t>REGRESAR AL MAPA DE RIESGOS</a:t>
          </a:r>
        </a:p>
      </xdr:txBody>
    </xdr:sp>
    <xdr:clientData/>
  </xdr:twoCellAnchor>
  <xdr:twoCellAnchor editAs="oneCell">
    <xdr:from>
      <xdr:col>1</xdr:col>
      <xdr:colOff>162958</xdr:colOff>
      <xdr:row>0</xdr:row>
      <xdr:rowOff>195942</xdr:rowOff>
    </xdr:from>
    <xdr:to>
      <xdr:col>1</xdr:col>
      <xdr:colOff>1964496</xdr:colOff>
      <xdr:row>0</xdr:row>
      <xdr:rowOff>1009650</xdr:rowOff>
    </xdr:to>
    <xdr:pic>
      <xdr:nvPicPr>
        <xdr:cNvPr id="5" name="Imagen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7258" y="281667"/>
          <a:ext cx="1801538" cy="813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62899</xdr:colOff>
      <xdr:row>0</xdr:row>
      <xdr:rowOff>360591</xdr:rowOff>
    </xdr:from>
    <xdr:to>
      <xdr:col>3</xdr:col>
      <xdr:colOff>2065257</xdr:colOff>
      <xdr:row>0</xdr:row>
      <xdr:rowOff>884465</xdr:rowOff>
    </xdr:to>
    <xdr:pic>
      <xdr:nvPicPr>
        <xdr:cNvPr id="7" name="Imagen 6" descr="C:\Users\eduardo.santos\Downloads\logo_MADR (1).png">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71078" y="360591"/>
          <a:ext cx="2002358" cy="5238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1438274</xdr:colOff>
      <xdr:row>3</xdr:row>
      <xdr:rowOff>28575</xdr:rowOff>
    </xdr:from>
    <xdr:to>
      <xdr:col>4</xdr:col>
      <xdr:colOff>2819399</xdr:colOff>
      <xdr:row>4</xdr:row>
      <xdr:rowOff>0</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458074" y="1257300"/>
          <a:ext cx="1381125" cy="466725"/>
        </a:xfrm>
        <a:prstGeom prst="leftArrow">
          <a:avLst/>
        </a:prstGeom>
        <a:solidFill>
          <a:schemeClr val="accent3">
            <a:lumMod val="75000"/>
          </a:schemeClr>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b="1" i="0">
              <a:solidFill>
                <a:schemeClr val="lt1"/>
              </a:solidFill>
              <a:effectLst/>
              <a:latin typeface="+mn-lt"/>
              <a:ea typeface="+mn-ea"/>
              <a:cs typeface="+mn-cs"/>
            </a:rPr>
            <a:t>    </a:t>
          </a:r>
          <a:r>
            <a:rPr lang="es-CO" sz="500" b="1" i="0">
              <a:solidFill>
                <a:schemeClr val="lt1"/>
              </a:solidFill>
              <a:effectLst/>
              <a:latin typeface="Tahoma" pitchFamily="34" charset="0"/>
              <a:ea typeface="Tahoma" pitchFamily="34" charset="0"/>
              <a:cs typeface="Tahoma" pitchFamily="34" charset="0"/>
            </a:rPr>
            <a:t>REGRESAR AL MAPA DE</a:t>
          </a:r>
          <a:r>
            <a:rPr lang="es-CO" sz="500" b="1" i="0" baseline="0">
              <a:solidFill>
                <a:schemeClr val="lt1"/>
              </a:solidFill>
              <a:effectLst/>
              <a:latin typeface="Tahoma" pitchFamily="34" charset="0"/>
              <a:ea typeface="Tahoma" pitchFamily="34" charset="0"/>
              <a:cs typeface="Tahoma" pitchFamily="34" charset="0"/>
            </a:rPr>
            <a:t> </a:t>
          </a:r>
          <a:r>
            <a:rPr lang="es-CO" sz="500" b="1" i="0">
              <a:solidFill>
                <a:schemeClr val="lt1"/>
              </a:solidFill>
              <a:effectLst/>
              <a:latin typeface="Tahoma" pitchFamily="34" charset="0"/>
              <a:ea typeface="Tahoma" pitchFamily="34" charset="0"/>
              <a:cs typeface="Tahoma" pitchFamily="34" charset="0"/>
            </a:rPr>
            <a:t>RIESGOS</a:t>
          </a:r>
          <a:endParaRPr lang="es-CO" sz="200">
            <a:effectLst/>
            <a:latin typeface="Tahoma" pitchFamily="34" charset="0"/>
            <a:ea typeface="Tahoma" pitchFamily="34" charset="0"/>
            <a:cs typeface="Tahoma" pitchFamily="34" charset="0"/>
          </a:endParaRPr>
        </a:p>
      </xdr:txBody>
    </xdr:sp>
    <xdr:clientData/>
  </xdr:twoCellAnchor>
  <xdr:twoCellAnchor editAs="oneCell">
    <xdr:from>
      <xdr:col>1</xdr:col>
      <xdr:colOff>319954</xdr:colOff>
      <xdr:row>1</xdr:row>
      <xdr:rowOff>194583</xdr:rowOff>
    </xdr:from>
    <xdr:to>
      <xdr:col>2</xdr:col>
      <xdr:colOff>1529209</xdr:colOff>
      <xdr:row>2</xdr:row>
      <xdr:rowOff>276225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7579" y="261258"/>
          <a:ext cx="1656930" cy="748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129313</xdr:colOff>
      <xdr:row>1</xdr:row>
      <xdr:rowOff>211540</xdr:rowOff>
    </xdr:from>
    <xdr:to>
      <xdr:col>4</xdr:col>
      <xdr:colOff>2771775</xdr:colOff>
      <xdr:row>2</xdr:row>
      <xdr:rowOff>236134</xdr:rowOff>
    </xdr:to>
    <xdr:pic>
      <xdr:nvPicPr>
        <xdr:cNvPr id="5" name="Imagen 4" descr="C:\Users\eduardo.santos\Downloads\logo_MADR (1).png">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49113" y="278215"/>
          <a:ext cx="2642462" cy="69134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1143000</xdr:colOff>
      <xdr:row>30</xdr:row>
      <xdr:rowOff>85724</xdr:rowOff>
    </xdr:from>
    <xdr:to>
      <xdr:col>12</xdr:col>
      <xdr:colOff>930274</xdr:colOff>
      <xdr:row>32</xdr:row>
      <xdr:rowOff>57149</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57975" y="6381749"/>
          <a:ext cx="4102099" cy="409575"/>
        </a:xfrm>
        <a:prstGeom prst="leftArrow">
          <a:avLst/>
        </a:prstGeom>
        <a:solidFill>
          <a:schemeClr val="accent3">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panose="020B0604020202020204" pitchFamily="34" charset="0"/>
              <a:cs typeface="Arial" panose="020B0604020202020204" pitchFamily="34" charset="0"/>
            </a:rPr>
            <a:t>REGRESAR AL MAPA DE RIESGOS</a:t>
          </a:r>
        </a:p>
      </xdr:txBody>
    </xdr:sp>
    <xdr:clientData/>
  </xdr:twoCellAnchor>
  <xdr:twoCellAnchor editAs="oneCell">
    <xdr:from>
      <xdr:col>1</xdr:col>
      <xdr:colOff>95250</xdr:colOff>
      <xdr:row>2</xdr:row>
      <xdr:rowOff>180974</xdr:rowOff>
    </xdr:from>
    <xdr:to>
      <xdr:col>3</xdr:col>
      <xdr:colOff>579338</xdr:colOff>
      <xdr:row>4</xdr:row>
      <xdr:rowOff>194582</xdr:rowOff>
    </xdr:to>
    <xdr:pic>
      <xdr:nvPicPr>
        <xdr:cNvPr id="3" name="Imagen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80974"/>
          <a:ext cx="1493738" cy="699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314325</xdr:colOff>
      <xdr:row>2</xdr:row>
      <xdr:rowOff>161925</xdr:rowOff>
    </xdr:from>
    <xdr:to>
      <xdr:col>14</xdr:col>
      <xdr:colOff>375512</xdr:colOff>
      <xdr:row>4</xdr:row>
      <xdr:rowOff>167469</xdr:rowOff>
    </xdr:to>
    <xdr:pic>
      <xdr:nvPicPr>
        <xdr:cNvPr id="6" name="Imagen 5" descr="C:\Users\eduardo.santos\Downloads\logo_MADR (1).pn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67750" y="161925"/>
          <a:ext cx="2642462" cy="69134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3509885</xdr:colOff>
      <xdr:row>8</xdr:row>
      <xdr:rowOff>43295</xdr:rowOff>
    </xdr:from>
    <xdr:to>
      <xdr:col>8</xdr:col>
      <xdr:colOff>129887</xdr:colOff>
      <xdr:row>12</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505680" y="7208693"/>
          <a:ext cx="4694605" cy="754101"/>
        </a:xfrm>
        <a:prstGeom prst="leftArrow">
          <a:avLst/>
        </a:prstGeom>
        <a:solidFill>
          <a:schemeClr val="accent3">
            <a:lumMod val="75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i="0">
              <a:latin typeface="Arial" panose="020B0604020202020204" pitchFamily="34" charset="0"/>
              <a:cs typeface="Arial" panose="020B0604020202020204" pitchFamily="34" charset="0"/>
            </a:rPr>
            <a:t>REGRESAR AL MAPA DE RIESGOS</a:t>
          </a:r>
          <a:endParaRPr lang="es-CO" sz="2000" b="1" i="0">
            <a:latin typeface="Arial" panose="020B0604020202020204" pitchFamily="34" charset="0"/>
            <a:cs typeface="Arial" panose="020B0604020202020204" pitchFamily="34" charset="0"/>
          </a:endParaRPr>
        </a:p>
      </xdr:txBody>
    </xdr:sp>
    <xdr:clientData/>
  </xdr:twoCellAnchor>
  <xdr:twoCellAnchor editAs="oneCell">
    <xdr:from>
      <xdr:col>1</xdr:col>
      <xdr:colOff>119306</xdr:colOff>
      <xdr:row>1</xdr:row>
      <xdr:rowOff>293789</xdr:rowOff>
    </xdr:from>
    <xdr:to>
      <xdr:col>1</xdr:col>
      <xdr:colOff>1613044</xdr:colOff>
      <xdr:row>2</xdr:row>
      <xdr:rowOff>259772</xdr:rowOff>
    </xdr:to>
    <xdr:pic>
      <xdr:nvPicPr>
        <xdr:cNvPr id="3" name="Imagen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721" y="380380"/>
          <a:ext cx="1493738" cy="702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330728</xdr:colOff>
      <xdr:row>0</xdr:row>
      <xdr:rowOff>130969</xdr:rowOff>
    </xdr:from>
    <xdr:to>
      <xdr:col>5</xdr:col>
      <xdr:colOff>230186</xdr:colOff>
      <xdr:row>2</xdr:row>
      <xdr:rowOff>263025</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728" y="130969"/>
          <a:ext cx="1804458" cy="822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261030</xdr:colOff>
      <xdr:row>0</xdr:row>
      <xdr:rowOff>200818</xdr:rowOff>
    </xdr:from>
    <xdr:to>
      <xdr:col>27</xdr:col>
      <xdr:colOff>2544808</xdr:colOff>
      <xdr:row>2</xdr:row>
      <xdr:rowOff>107155</xdr:rowOff>
    </xdr:to>
    <xdr:pic>
      <xdr:nvPicPr>
        <xdr:cNvPr id="5" name="Imagen 4" descr="C:\Users\eduardo.santos\Downloads\logo_MADR (1).png">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62718" y="200818"/>
          <a:ext cx="2283778" cy="5969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CTO_011_2017_Eduardo%20Santos%20Uribe\Riesgos_Inst\Procesos_GPO_GPU_GFI_GCO\Mapa%20de%20riesgos_GPO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CTO_011_2017_Eduardo%20Santos%20Uribe\Riesgos_Inst\Procesos_GPO_GPU_GFI_GCO\Mapa%20de%20riesgos_GC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duardo.santos\Downloads\MAPA%20DE%20RIESGOS%20PROCESO%20PLANEACION%20ESTRATEGIC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duardo.santos\Downloads\MAPA%20DE%20RIESGOS%20PROCESO%20COMUNICACION%20%20Y%20DIVULGACION%20ESTRATEG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DE RIESGOS"/>
      <sheetName val="CLASIFICACIÓN DEL RIESGO "/>
      <sheetName val="CALIFICACIÓN DEL RIESGO"/>
      <sheetName val="MATRIZ CALIFICACIÓN"/>
      <sheetName val="OPCIONES DE MANEJO DEL RIESGO"/>
      <sheetName val="INSTRUCTIVO DE DILIGENCIAMIENTO"/>
      <sheetName val="Hoja2"/>
    </sheetNames>
    <sheetDataSet>
      <sheetData sheetId="0" refreshError="1"/>
      <sheetData sheetId="1" refreshError="1"/>
      <sheetData sheetId="2" refreshError="1"/>
      <sheetData sheetId="3" refreshError="1"/>
      <sheetData sheetId="4">
        <row r="9">
          <cell r="D9" t="str">
            <v>INSIGNIFICANTE (1)</v>
          </cell>
          <cell r="E9" t="str">
            <v>MENOR (2)</v>
          </cell>
          <cell r="F9" t="str">
            <v>MODERADO (3)</v>
          </cell>
          <cell r="G9" t="str">
            <v>MAYOR (4)</v>
          </cell>
          <cell r="H9" t="str">
            <v>CATASTRÓFICO (5)</v>
          </cell>
        </row>
        <row r="10">
          <cell r="D10">
            <v>1</v>
          </cell>
          <cell r="E10">
            <v>2</v>
          </cell>
          <cell r="F10">
            <v>3</v>
          </cell>
          <cell r="G10">
            <v>4</v>
          </cell>
          <cell r="H10">
            <v>5</v>
          </cell>
        </row>
        <row r="11">
          <cell r="B11" t="str">
            <v>RARO (1)</v>
          </cell>
          <cell r="C11">
            <v>1</v>
          </cell>
        </row>
        <row r="14">
          <cell r="B14" t="str">
            <v>IMPROBABLE (2)</v>
          </cell>
          <cell r="C14">
            <v>2</v>
          </cell>
        </row>
        <row r="17">
          <cell r="B17" t="str">
            <v>POSIBLE (3)</v>
          </cell>
          <cell r="C17">
            <v>3</v>
          </cell>
        </row>
        <row r="20">
          <cell r="B20" t="str">
            <v>PROBABLE (4)</v>
          </cell>
          <cell r="C20">
            <v>4</v>
          </cell>
        </row>
        <row r="23">
          <cell r="B23" t="str">
            <v>CASI SEGURO (5)</v>
          </cell>
          <cell r="C23">
            <v>5</v>
          </cell>
        </row>
      </sheetData>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DE RIESGOS"/>
      <sheetName val="CLASIFICACIÓN DEL RIESGO "/>
      <sheetName val="CALIFICACIÓN DEL RIESGO"/>
      <sheetName val="MATRIZ CALIFICACIÓN"/>
      <sheetName val="OPCIONES DE MANEJO DEL RIESGO"/>
      <sheetName val="INSTRUCTIVO DE DILIGENCIAMIENTO"/>
      <sheetName val="Hoja2"/>
    </sheetNames>
    <sheetDataSet>
      <sheetData sheetId="0"/>
      <sheetData sheetId="1" refreshError="1"/>
      <sheetData sheetId="2" refreshError="1"/>
      <sheetData sheetId="3" refreshError="1"/>
      <sheetData sheetId="4">
        <row r="9">
          <cell r="D9" t="str">
            <v>INSIGNIFICANTE (1)</v>
          </cell>
          <cell r="E9" t="str">
            <v>MENOR (2)</v>
          </cell>
          <cell r="F9" t="str">
            <v>MODERADO (3)</v>
          </cell>
          <cell r="G9" t="str">
            <v>MAYOR (4)</v>
          </cell>
          <cell r="H9" t="str">
            <v>CATASTRÓFICO (5)</v>
          </cell>
        </row>
        <row r="10">
          <cell r="D10">
            <v>1</v>
          </cell>
          <cell r="E10">
            <v>2</v>
          </cell>
          <cell r="F10">
            <v>3</v>
          </cell>
          <cell r="G10">
            <v>4</v>
          </cell>
          <cell r="H10">
            <v>5</v>
          </cell>
        </row>
        <row r="11">
          <cell r="B11" t="str">
            <v>RARO (1)</v>
          </cell>
          <cell r="C11">
            <v>1</v>
          </cell>
        </row>
        <row r="14">
          <cell r="B14" t="str">
            <v>IMPROBABLE (2)</v>
          </cell>
          <cell r="C14">
            <v>2</v>
          </cell>
        </row>
        <row r="17">
          <cell r="B17" t="str">
            <v>POSIBLE (3)</v>
          </cell>
          <cell r="C17">
            <v>3</v>
          </cell>
        </row>
        <row r="20">
          <cell r="B20" t="str">
            <v>PROBABLE (4)</v>
          </cell>
          <cell r="C20">
            <v>4</v>
          </cell>
        </row>
        <row r="23">
          <cell r="B23" t="str">
            <v>CASI SEGURO (5)</v>
          </cell>
          <cell r="C23">
            <v>5</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PA DE RIESGOS"/>
      <sheetName val="CLASIFICACIÓN DEL RIESGO "/>
      <sheetName val="CALIFICACIÓN DEL RIESGO"/>
      <sheetName val="MATRIZ CALIFICACIÓN"/>
      <sheetName val="OPCIONES DE MANEJO DEL RIESGO"/>
      <sheetName val="INSTRUCTIVO DE DILIGENCIAMIENTO"/>
      <sheetName val="Hoja2"/>
    </sheetNames>
    <sheetDataSet>
      <sheetData sheetId="0"/>
      <sheetData sheetId="1" refreshError="1"/>
      <sheetData sheetId="2" refreshError="1"/>
      <sheetData sheetId="3" refreshError="1"/>
      <sheetData sheetId="4">
        <row r="46">
          <cell r="G46" t="str">
            <v>BAJA</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3"/>
  <sheetViews>
    <sheetView topLeftCell="A57" zoomScale="85" zoomScaleNormal="85" workbookViewId="0">
      <selection activeCell="B57" sqref="B57"/>
    </sheetView>
  </sheetViews>
  <sheetFormatPr baseColWidth="10" defaultRowHeight="16.5" x14ac:dyDescent="0.3"/>
  <cols>
    <col min="1" max="1" width="11.42578125" style="1"/>
    <col min="2" max="2" width="34" style="1" customWidth="1"/>
    <col min="3" max="3" width="69.42578125" style="1" customWidth="1"/>
    <col min="4" max="4" width="13.5703125" style="1" bestFit="1" customWidth="1"/>
    <col min="5" max="5" width="23.28515625" style="1" customWidth="1"/>
    <col min="6" max="11" width="11.42578125" style="1"/>
    <col min="12" max="12" width="17" style="1" customWidth="1"/>
    <col min="13" max="19" width="11.42578125" style="1"/>
    <col min="20" max="20" width="35.28515625" style="1" customWidth="1"/>
    <col min="21" max="16384" width="11.42578125" style="1"/>
  </cols>
  <sheetData>
    <row r="1" spans="1:6" x14ac:dyDescent="0.3">
      <c r="A1" s="104"/>
      <c r="B1" s="104"/>
      <c r="C1" s="104"/>
      <c r="D1" s="104"/>
      <c r="E1" s="104"/>
      <c r="F1" s="104"/>
    </row>
    <row r="2" spans="1:6" x14ac:dyDescent="0.3">
      <c r="A2" s="104"/>
      <c r="B2" s="104" t="s">
        <v>93</v>
      </c>
      <c r="C2" s="104"/>
      <c r="D2" s="104"/>
      <c r="E2" s="104"/>
      <c r="F2" s="104"/>
    </row>
    <row r="3" spans="1:6" x14ac:dyDescent="0.3">
      <c r="A3" s="104"/>
      <c r="B3" s="104" t="s">
        <v>94</v>
      </c>
      <c r="C3" s="104"/>
      <c r="D3" s="104"/>
      <c r="E3" s="104"/>
      <c r="F3" s="104"/>
    </row>
    <row r="4" spans="1:6" x14ac:dyDescent="0.3">
      <c r="A4" s="104"/>
      <c r="B4" s="104" t="s">
        <v>95</v>
      </c>
      <c r="C4" s="104"/>
      <c r="D4" s="104"/>
      <c r="E4" s="104"/>
      <c r="F4" s="104"/>
    </row>
    <row r="5" spans="1:6" x14ac:dyDescent="0.3">
      <c r="A5" s="104"/>
      <c r="B5" s="104" t="s">
        <v>96</v>
      </c>
      <c r="C5" s="104"/>
      <c r="D5" s="104"/>
      <c r="E5" s="104"/>
      <c r="F5" s="104"/>
    </row>
    <row r="6" spans="1:6" x14ac:dyDescent="0.3">
      <c r="A6" s="104"/>
      <c r="B6" s="104"/>
      <c r="C6" s="104"/>
      <c r="D6" s="104"/>
      <c r="E6" s="104"/>
      <c r="F6" s="104"/>
    </row>
    <row r="7" spans="1:6" x14ac:dyDescent="0.3">
      <c r="A7" s="104"/>
      <c r="B7" s="257" t="s">
        <v>97</v>
      </c>
      <c r="C7" s="257"/>
      <c r="D7" s="104"/>
      <c r="E7" s="104"/>
      <c r="F7" s="104"/>
    </row>
    <row r="8" spans="1:6" ht="71.25" x14ac:dyDescent="0.3">
      <c r="A8" s="104"/>
      <c r="B8" s="73" t="s">
        <v>278</v>
      </c>
      <c r="C8" s="74" t="s">
        <v>279</v>
      </c>
      <c r="D8" s="104"/>
      <c r="E8" s="104"/>
      <c r="F8" s="104"/>
    </row>
    <row r="9" spans="1:6" ht="42.75" x14ac:dyDescent="0.3">
      <c r="A9" s="104"/>
      <c r="B9" s="73" t="s">
        <v>280</v>
      </c>
      <c r="C9" s="74" t="s">
        <v>281</v>
      </c>
      <c r="D9" s="104"/>
      <c r="E9" s="104"/>
      <c r="F9" s="104"/>
    </row>
    <row r="10" spans="1:6" ht="57" x14ac:dyDescent="0.3">
      <c r="A10" s="104"/>
      <c r="B10" s="73" t="s">
        <v>282</v>
      </c>
      <c r="C10" s="74" t="s">
        <v>283</v>
      </c>
      <c r="D10" s="104"/>
      <c r="E10" s="104"/>
      <c r="F10" s="104"/>
    </row>
    <row r="11" spans="1:6" ht="71.25" x14ac:dyDescent="0.3">
      <c r="A11" s="104"/>
      <c r="B11" s="73" t="s">
        <v>284</v>
      </c>
      <c r="C11" s="74" t="s">
        <v>285</v>
      </c>
      <c r="D11" s="104"/>
      <c r="E11" s="104"/>
      <c r="F11" s="104"/>
    </row>
    <row r="12" spans="1:6" ht="71.25" x14ac:dyDescent="0.3">
      <c r="A12" s="104"/>
      <c r="B12" s="73" t="s">
        <v>286</v>
      </c>
      <c r="C12" s="74" t="s">
        <v>287</v>
      </c>
      <c r="D12" s="104"/>
      <c r="E12" s="104"/>
      <c r="F12" s="104"/>
    </row>
    <row r="13" spans="1:6" ht="85.5" x14ac:dyDescent="0.3">
      <c r="A13" s="104"/>
      <c r="B13" s="73" t="s">
        <v>288</v>
      </c>
      <c r="C13" s="74" t="s">
        <v>289</v>
      </c>
      <c r="D13" s="104"/>
      <c r="E13" s="105"/>
      <c r="F13" s="104"/>
    </row>
    <row r="14" spans="1:6" ht="28.5" x14ac:dyDescent="0.3">
      <c r="A14" s="104"/>
      <c r="B14" s="73" t="s">
        <v>290</v>
      </c>
      <c r="C14" s="74" t="s">
        <v>291</v>
      </c>
      <c r="D14" s="104"/>
      <c r="E14" s="104"/>
      <c r="F14" s="104"/>
    </row>
    <row r="15" spans="1:6" ht="54" customHeight="1" x14ac:dyDescent="0.3">
      <c r="A15" s="104"/>
      <c r="B15" s="73" t="s">
        <v>292</v>
      </c>
      <c r="C15" s="74" t="s">
        <v>293</v>
      </c>
      <c r="D15" s="106"/>
      <c r="E15" s="104"/>
      <c r="F15" s="104"/>
    </row>
    <row r="16" spans="1:6" ht="42.75" x14ac:dyDescent="0.3">
      <c r="A16" s="104"/>
      <c r="B16" s="73" t="s">
        <v>294</v>
      </c>
      <c r="C16" s="74" t="s">
        <v>295</v>
      </c>
      <c r="D16" s="106"/>
      <c r="E16" s="104"/>
      <c r="F16" s="104"/>
    </row>
    <row r="17" spans="1:36" ht="90.75" customHeight="1" x14ac:dyDescent="0.3">
      <c r="A17" s="104"/>
      <c r="B17" s="73" t="s">
        <v>296</v>
      </c>
      <c r="C17" s="74" t="s">
        <v>297</v>
      </c>
      <c r="D17" s="106"/>
      <c r="E17" s="104"/>
      <c r="F17" s="104"/>
    </row>
    <row r="18" spans="1:36" ht="71.25" x14ac:dyDescent="0.3">
      <c r="A18" s="104"/>
      <c r="B18" s="73" t="s">
        <v>298</v>
      </c>
      <c r="C18" s="74" t="s">
        <v>299</v>
      </c>
      <c r="D18" s="106"/>
      <c r="E18" s="104"/>
      <c r="F18" s="104"/>
    </row>
    <row r="19" spans="1:36" ht="42.75" x14ac:dyDescent="0.3">
      <c r="A19" s="104"/>
      <c r="B19" s="73" t="s">
        <v>300</v>
      </c>
      <c r="C19" s="74" t="s">
        <v>203</v>
      </c>
      <c r="D19" s="106"/>
      <c r="E19" s="104"/>
      <c r="F19" s="104"/>
    </row>
    <row r="20" spans="1:36" x14ac:dyDescent="0.3">
      <c r="A20" s="104"/>
      <c r="B20" s="104"/>
      <c r="C20" s="104"/>
      <c r="D20" s="106"/>
      <c r="E20" s="104"/>
      <c r="F20" s="104"/>
    </row>
    <row r="21" spans="1:36" x14ac:dyDescent="0.3">
      <c r="A21" s="104"/>
      <c r="B21" s="107" t="s">
        <v>0</v>
      </c>
      <c r="C21" s="108"/>
      <c r="D21" s="108"/>
      <c r="E21" s="108"/>
      <c r="F21" s="108"/>
    </row>
    <row r="22" spans="1:36" x14ac:dyDescent="0.3">
      <c r="A22" s="104"/>
      <c r="B22" s="107" t="s">
        <v>1</v>
      </c>
      <c r="C22" s="109" t="s">
        <v>2</v>
      </c>
      <c r="D22" s="104"/>
      <c r="E22" s="108"/>
      <c r="F22" s="108"/>
    </row>
    <row r="23" spans="1:36" ht="15" customHeight="1" x14ac:dyDescent="0.3">
      <c r="A23" s="104"/>
      <c r="B23" s="110" t="s">
        <v>70</v>
      </c>
      <c r="C23" s="108" t="s">
        <v>60</v>
      </c>
      <c r="D23" s="104"/>
      <c r="E23" s="108"/>
      <c r="F23" s="108"/>
    </row>
    <row r="24" spans="1:36" ht="15" customHeight="1" x14ac:dyDescent="0.3">
      <c r="A24" s="104"/>
      <c r="B24" s="110" t="s">
        <v>301</v>
      </c>
      <c r="C24" s="108" t="s">
        <v>73</v>
      </c>
      <c r="D24" s="108"/>
      <c r="E24" s="108"/>
      <c r="F24" s="108"/>
    </row>
    <row r="25" spans="1:36" x14ac:dyDescent="0.3">
      <c r="A25" s="104"/>
      <c r="B25" s="110" t="s">
        <v>67</v>
      </c>
      <c r="C25" s="108" t="s">
        <v>7</v>
      </c>
      <c r="D25" s="108"/>
      <c r="E25" s="108"/>
      <c r="F25" s="108"/>
    </row>
    <row r="26" spans="1:36" x14ac:dyDescent="0.3">
      <c r="A26" s="104"/>
      <c r="B26" s="110" t="s">
        <v>64</v>
      </c>
      <c r="C26" s="108" t="s">
        <v>302</v>
      </c>
      <c r="D26" s="108"/>
      <c r="E26" s="108"/>
      <c r="F26" s="108"/>
      <c r="G26" s="25"/>
    </row>
    <row r="27" spans="1:36" x14ac:dyDescent="0.3">
      <c r="A27" s="104"/>
      <c r="B27" s="110" t="s">
        <v>71</v>
      </c>
      <c r="C27" s="108" t="s">
        <v>74</v>
      </c>
      <c r="D27" s="104"/>
      <c r="E27" s="104"/>
      <c r="F27" s="108"/>
      <c r="G27" s="25"/>
    </row>
    <row r="28" spans="1:36" x14ac:dyDescent="0.3">
      <c r="A28" s="104"/>
      <c r="B28" s="110" t="s">
        <v>72</v>
      </c>
      <c r="C28" s="108" t="s">
        <v>78</v>
      </c>
      <c r="D28" s="104"/>
      <c r="E28" s="104"/>
      <c r="F28" s="108"/>
      <c r="G28" s="25"/>
    </row>
    <row r="29" spans="1:36" x14ac:dyDescent="0.3">
      <c r="A29" s="104"/>
      <c r="B29" s="110" t="s">
        <v>89</v>
      </c>
      <c r="C29" s="108" t="s">
        <v>75</v>
      </c>
      <c r="D29" s="104"/>
      <c r="E29" s="104"/>
      <c r="F29" s="108"/>
      <c r="G29" s="25"/>
    </row>
    <row r="30" spans="1:36" x14ac:dyDescent="0.3">
      <c r="A30" s="104"/>
      <c r="B30" s="110" t="s">
        <v>90</v>
      </c>
      <c r="C30" s="108" t="s">
        <v>76</v>
      </c>
      <c r="D30" s="104"/>
      <c r="E30" s="104"/>
      <c r="F30" s="104"/>
      <c r="G30" s="25"/>
    </row>
    <row r="31" spans="1:36" x14ac:dyDescent="0.3">
      <c r="A31" s="104"/>
      <c r="B31" s="110"/>
      <c r="C31" s="108" t="s">
        <v>77</v>
      </c>
      <c r="D31" s="104"/>
      <c r="E31" s="104"/>
      <c r="F31" s="104"/>
      <c r="G31" s="25"/>
    </row>
    <row r="32" spans="1:36" x14ac:dyDescent="0.3">
      <c r="A32" s="104"/>
      <c r="B32" s="110"/>
      <c r="C32" s="108" t="s">
        <v>80</v>
      </c>
      <c r="D32" s="108"/>
      <c r="E32" s="108"/>
      <c r="F32" s="104"/>
      <c r="H32" s="25"/>
      <c r="I32" s="25"/>
      <c r="J32" s="25"/>
      <c r="K32" s="25"/>
      <c r="O32" s="25"/>
      <c r="P32" s="25"/>
      <c r="Q32" s="25"/>
      <c r="R32" s="25"/>
      <c r="S32" s="25"/>
      <c r="T32" s="25"/>
      <c r="U32" s="25"/>
      <c r="V32" s="25"/>
      <c r="W32" s="25"/>
      <c r="X32" s="25"/>
      <c r="Y32" s="25"/>
      <c r="Z32" s="25"/>
      <c r="AA32" s="25"/>
      <c r="AB32" s="25"/>
      <c r="AC32" s="25"/>
      <c r="AD32" s="25"/>
      <c r="AE32" s="25"/>
      <c r="AF32" s="25"/>
      <c r="AG32" s="25"/>
      <c r="AH32" s="25"/>
      <c r="AI32" s="25"/>
      <c r="AJ32" s="25"/>
    </row>
    <row r="33" spans="1:36" x14ac:dyDescent="0.3">
      <c r="A33" s="104"/>
      <c r="B33" s="104"/>
      <c r="C33" s="104"/>
      <c r="D33" s="108"/>
      <c r="E33" s="108"/>
      <c r="F33" s="104"/>
      <c r="H33" s="25"/>
      <c r="O33" s="25"/>
      <c r="S33" s="25"/>
      <c r="T33" s="25"/>
      <c r="U33" s="25"/>
      <c r="V33" s="25"/>
      <c r="W33" s="25"/>
      <c r="X33" s="25"/>
      <c r="Y33" s="25"/>
      <c r="Z33" s="25"/>
      <c r="AA33" s="25"/>
      <c r="AB33" s="25"/>
      <c r="AC33" s="25"/>
      <c r="AD33" s="25"/>
      <c r="AE33" s="25"/>
      <c r="AF33" s="25"/>
      <c r="AG33" s="25"/>
      <c r="AH33" s="25"/>
      <c r="AI33" s="25"/>
      <c r="AJ33" s="25"/>
    </row>
    <row r="34" spans="1:36" x14ac:dyDescent="0.3">
      <c r="A34" s="104"/>
      <c r="B34" s="109" t="s">
        <v>3</v>
      </c>
      <c r="C34" s="104"/>
      <c r="D34" s="108"/>
      <c r="E34" s="108"/>
      <c r="F34" s="104"/>
      <c r="H34" s="25"/>
      <c r="O34" s="25"/>
      <c r="S34" s="25"/>
      <c r="T34" s="25"/>
      <c r="W34" s="25"/>
      <c r="X34" s="25"/>
      <c r="Y34" s="25"/>
      <c r="Z34" s="25"/>
      <c r="AA34" s="25"/>
      <c r="AB34" s="25"/>
      <c r="AC34" s="25"/>
      <c r="AD34" s="25"/>
      <c r="AE34" s="25"/>
      <c r="AF34" s="25"/>
      <c r="AG34" s="25"/>
      <c r="AH34" s="25"/>
      <c r="AI34" s="25"/>
      <c r="AJ34" s="25"/>
    </row>
    <row r="35" spans="1:36" x14ac:dyDescent="0.3">
      <c r="A35" s="104"/>
      <c r="B35" s="108" t="s">
        <v>69</v>
      </c>
      <c r="C35" s="104"/>
      <c r="D35" s="108"/>
      <c r="E35" s="108"/>
      <c r="F35" s="108"/>
      <c r="H35" s="25"/>
      <c r="O35" s="25"/>
      <c r="S35" s="25"/>
      <c r="T35" s="25"/>
      <c r="W35" s="25"/>
      <c r="X35" s="25"/>
      <c r="Y35" s="25"/>
      <c r="Z35" s="25"/>
      <c r="AA35" s="25"/>
      <c r="AB35" s="25"/>
      <c r="AC35" s="25"/>
      <c r="AD35" s="25"/>
      <c r="AE35" s="25"/>
      <c r="AF35" s="25"/>
      <c r="AG35" s="25"/>
      <c r="AH35" s="25"/>
      <c r="AI35" s="25"/>
      <c r="AJ35" s="25"/>
    </row>
    <row r="36" spans="1:36" x14ac:dyDescent="0.3">
      <c r="A36" s="104"/>
      <c r="B36" s="108" t="s">
        <v>59</v>
      </c>
      <c r="C36" s="104"/>
      <c r="D36" s="108"/>
      <c r="E36" s="108"/>
      <c r="F36" s="108"/>
      <c r="H36" s="25"/>
      <c r="O36" s="25"/>
      <c r="S36" s="25"/>
      <c r="T36" s="25"/>
      <c r="W36" s="25"/>
      <c r="X36" s="25"/>
      <c r="Y36" s="25"/>
      <c r="Z36" s="25"/>
      <c r="AA36" s="25"/>
      <c r="AB36" s="25"/>
      <c r="AC36" s="25"/>
      <c r="AD36" s="25"/>
      <c r="AE36" s="25"/>
      <c r="AF36" s="25"/>
      <c r="AG36" s="25"/>
      <c r="AH36" s="25"/>
      <c r="AI36" s="25"/>
      <c r="AJ36" s="25"/>
    </row>
    <row r="37" spans="1:36" x14ac:dyDescent="0.3">
      <c r="A37" s="104"/>
      <c r="B37" s="108" t="s">
        <v>4</v>
      </c>
      <c r="C37" s="104"/>
      <c r="D37" s="108"/>
      <c r="E37" s="108"/>
      <c r="F37" s="108"/>
      <c r="H37" s="25"/>
      <c r="O37" s="25"/>
      <c r="S37" s="25"/>
      <c r="T37" s="25"/>
      <c r="W37" s="25"/>
      <c r="AF37" s="25"/>
      <c r="AG37" s="25"/>
      <c r="AH37" s="25"/>
      <c r="AI37" s="25"/>
      <c r="AJ37" s="25"/>
    </row>
    <row r="38" spans="1:36" x14ac:dyDescent="0.3">
      <c r="A38" s="104"/>
      <c r="B38" s="108" t="s">
        <v>5</v>
      </c>
      <c r="C38" s="104"/>
      <c r="D38" s="108"/>
      <c r="E38" s="108"/>
      <c r="F38" s="108"/>
      <c r="H38" s="26"/>
      <c r="O38" s="25"/>
      <c r="S38" s="25"/>
      <c r="T38" s="25"/>
      <c r="W38" s="25"/>
      <c r="AF38" s="25"/>
      <c r="AG38" s="25"/>
      <c r="AH38" s="25"/>
      <c r="AI38" s="25"/>
      <c r="AJ38" s="25"/>
    </row>
    <row r="39" spans="1:36" x14ac:dyDescent="0.3">
      <c r="A39" s="104"/>
      <c r="B39" s="108" t="s">
        <v>6</v>
      </c>
      <c r="C39" s="104"/>
      <c r="D39" s="108"/>
      <c r="E39" s="108"/>
      <c r="F39" s="108"/>
      <c r="H39" s="26"/>
      <c r="O39" s="25"/>
      <c r="S39" s="25"/>
      <c r="T39" s="25"/>
      <c r="W39" s="25"/>
      <c r="AF39" s="25"/>
      <c r="AG39" s="25"/>
      <c r="AH39" s="25"/>
      <c r="AI39" s="25"/>
      <c r="AJ39" s="25"/>
    </row>
    <row r="40" spans="1:36" x14ac:dyDescent="0.3">
      <c r="A40" s="104"/>
      <c r="B40" s="108" t="s">
        <v>7</v>
      </c>
      <c r="C40" s="104"/>
      <c r="D40" s="108"/>
      <c r="E40" s="108"/>
      <c r="F40" s="108"/>
      <c r="H40" s="26"/>
      <c r="O40" s="25"/>
      <c r="S40" s="25"/>
      <c r="T40" s="25"/>
      <c r="W40" s="25"/>
      <c r="AF40" s="25"/>
      <c r="AG40" s="25"/>
      <c r="AH40" s="25"/>
      <c r="AI40" s="25"/>
      <c r="AJ40" s="25"/>
    </row>
    <row r="41" spans="1:36" x14ac:dyDescent="0.3">
      <c r="A41" s="104"/>
      <c r="B41" s="108" t="s">
        <v>92</v>
      </c>
      <c r="C41" s="104"/>
      <c r="D41" s="111"/>
      <c r="E41" s="111"/>
      <c r="F41" s="110"/>
      <c r="G41" s="25"/>
      <c r="H41" s="25"/>
      <c r="I41" s="25"/>
      <c r="O41" s="25"/>
      <c r="S41" s="25"/>
      <c r="T41" s="25"/>
      <c r="U41" s="25"/>
      <c r="V41" s="25"/>
      <c r="W41" s="25"/>
      <c r="AF41" s="25"/>
      <c r="AG41" s="25"/>
      <c r="AH41" s="25"/>
      <c r="AI41" s="25"/>
      <c r="AJ41" s="25"/>
    </row>
    <row r="42" spans="1:36" x14ac:dyDescent="0.3">
      <c r="A42" s="104"/>
      <c r="B42" s="108"/>
      <c r="C42" s="104"/>
      <c r="D42" s="111"/>
      <c r="E42" s="111"/>
      <c r="F42" s="110"/>
      <c r="G42" s="25"/>
      <c r="H42" s="25"/>
      <c r="I42" s="25"/>
      <c r="O42" s="25"/>
      <c r="AF42" s="25"/>
      <c r="AG42" s="25"/>
      <c r="AH42" s="25"/>
      <c r="AI42" s="25"/>
      <c r="AJ42" s="25"/>
    </row>
    <row r="43" spans="1:36" x14ac:dyDescent="0.3">
      <c r="A43" s="104"/>
      <c r="B43" s="108"/>
      <c r="C43" s="104"/>
      <c r="D43" s="111"/>
      <c r="E43" s="111"/>
      <c r="F43" s="110"/>
      <c r="G43" s="25"/>
      <c r="H43" s="25"/>
      <c r="I43" s="25"/>
      <c r="O43" s="25"/>
      <c r="AF43" s="25"/>
      <c r="AG43" s="25"/>
      <c r="AH43" s="25"/>
      <c r="AI43" s="25"/>
      <c r="AJ43" s="25"/>
    </row>
    <row r="44" spans="1:36" x14ac:dyDescent="0.3">
      <c r="A44" s="104"/>
      <c r="B44" s="104"/>
      <c r="C44" s="104"/>
      <c r="D44" s="111"/>
      <c r="E44" s="111"/>
      <c r="F44" s="108"/>
      <c r="G44" s="25"/>
      <c r="H44" s="25"/>
      <c r="I44" s="25"/>
      <c r="O44" s="25"/>
      <c r="AF44" s="25"/>
      <c r="AG44" s="25"/>
      <c r="AH44" s="25"/>
      <c r="AI44" s="25"/>
      <c r="AJ44" s="25"/>
    </row>
    <row r="45" spans="1:36" x14ac:dyDescent="0.3">
      <c r="A45" s="104"/>
      <c r="B45" s="256" t="s">
        <v>13</v>
      </c>
      <c r="C45" s="256"/>
      <c r="D45" s="111"/>
      <c r="E45" s="111"/>
      <c r="F45" s="108"/>
      <c r="G45" s="25"/>
      <c r="H45" s="25"/>
      <c r="I45" s="25"/>
      <c r="O45" s="25"/>
      <c r="AF45" s="25"/>
      <c r="AG45" s="25"/>
      <c r="AH45" s="25"/>
      <c r="AI45" s="25"/>
      <c r="AJ45" s="25"/>
    </row>
    <row r="46" spans="1:36" x14ac:dyDescent="0.3">
      <c r="A46" s="104"/>
      <c r="B46" s="112" t="s">
        <v>8</v>
      </c>
      <c r="C46" s="112" t="s">
        <v>9</v>
      </c>
      <c r="D46" s="111"/>
      <c r="E46" s="111"/>
      <c r="F46" s="108"/>
      <c r="G46" s="25"/>
      <c r="H46" s="25"/>
      <c r="I46" s="25"/>
      <c r="O46" s="25"/>
      <c r="AF46" s="25"/>
      <c r="AG46" s="25"/>
      <c r="AH46" s="25"/>
      <c r="AI46" s="25"/>
      <c r="AJ46" s="25"/>
    </row>
    <row r="47" spans="1:36" x14ac:dyDescent="0.3">
      <c r="A47" s="104"/>
      <c r="B47" s="111" t="s">
        <v>23</v>
      </c>
      <c r="C47" s="111" t="s">
        <v>27</v>
      </c>
      <c r="D47" s="104"/>
      <c r="E47" s="111"/>
      <c r="F47" s="111"/>
      <c r="G47" s="25"/>
      <c r="H47" s="25"/>
      <c r="I47" s="25"/>
      <c r="O47" s="25"/>
      <c r="S47" s="25"/>
      <c r="T47" s="25"/>
      <c r="U47" s="25"/>
      <c r="V47" s="25"/>
      <c r="W47" s="25"/>
      <c r="X47" s="25"/>
      <c r="Y47" s="25"/>
      <c r="Z47" s="25"/>
      <c r="AA47" s="25"/>
      <c r="AB47" s="25"/>
      <c r="AC47" s="25"/>
      <c r="AD47" s="25"/>
      <c r="AE47" s="25"/>
      <c r="AF47" s="25"/>
      <c r="AG47" s="25"/>
      <c r="AH47" s="25"/>
      <c r="AI47" s="25"/>
      <c r="AJ47" s="25"/>
    </row>
    <row r="48" spans="1:36" x14ac:dyDescent="0.3">
      <c r="A48" s="104"/>
      <c r="B48" s="111" t="s">
        <v>24</v>
      </c>
      <c r="C48" s="111" t="s">
        <v>28</v>
      </c>
      <c r="D48" s="104"/>
      <c r="E48" s="111"/>
      <c r="F48" s="111"/>
      <c r="G48" s="25"/>
      <c r="O48" s="25"/>
      <c r="S48" s="25"/>
      <c r="T48" s="25"/>
      <c r="U48" s="25"/>
      <c r="V48" s="25"/>
      <c r="W48" s="25"/>
      <c r="X48" s="25"/>
      <c r="Y48" s="25"/>
      <c r="Z48" s="25"/>
      <c r="AA48" s="25"/>
      <c r="AB48" s="25"/>
      <c r="AC48" s="25"/>
      <c r="AD48" s="25"/>
      <c r="AE48" s="25"/>
      <c r="AF48" s="25"/>
      <c r="AG48" s="25"/>
      <c r="AH48" s="25"/>
      <c r="AI48" s="25"/>
      <c r="AJ48" s="25"/>
    </row>
    <row r="49" spans="1:36" x14ac:dyDescent="0.3">
      <c r="A49" s="104"/>
      <c r="B49" s="111" t="s">
        <v>54</v>
      </c>
      <c r="C49" s="111" t="s">
        <v>25</v>
      </c>
      <c r="D49" s="104"/>
      <c r="E49" s="111"/>
      <c r="F49" s="111"/>
      <c r="G49" s="25"/>
      <c r="O49" s="25"/>
      <c r="S49" s="25"/>
      <c r="T49" s="25"/>
      <c r="U49" s="25"/>
      <c r="V49" s="25"/>
      <c r="W49" s="25"/>
      <c r="X49" s="25"/>
      <c r="Y49" s="25"/>
      <c r="Z49" s="25"/>
      <c r="AA49" s="25"/>
      <c r="AB49" s="25"/>
      <c r="AC49" s="25"/>
      <c r="AD49" s="25"/>
      <c r="AE49" s="25"/>
      <c r="AF49" s="25"/>
      <c r="AG49" s="25"/>
      <c r="AH49" s="25"/>
      <c r="AI49" s="25"/>
      <c r="AJ49" s="25"/>
    </row>
    <row r="50" spans="1:36" x14ac:dyDescent="0.3">
      <c r="A50" s="104"/>
      <c r="B50" s="111" t="s">
        <v>26</v>
      </c>
      <c r="C50" s="111" t="s">
        <v>29</v>
      </c>
      <c r="D50" s="108"/>
      <c r="E50" s="108"/>
      <c r="F50" s="111"/>
      <c r="G50" s="25"/>
      <c r="O50" s="25"/>
      <c r="S50" s="25"/>
      <c r="T50" s="25"/>
      <c r="U50" s="25"/>
      <c r="V50" s="25"/>
      <c r="W50" s="25"/>
      <c r="X50" s="25"/>
      <c r="Y50" s="25"/>
      <c r="Z50" s="25"/>
      <c r="AA50" s="25"/>
      <c r="AB50" s="25"/>
      <c r="AC50" s="25"/>
      <c r="AD50" s="25"/>
      <c r="AE50" s="25"/>
      <c r="AF50" s="25"/>
      <c r="AG50" s="25"/>
      <c r="AH50" s="25"/>
      <c r="AI50" s="25"/>
      <c r="AJ50" s="25"/>
    </row>
    <row r="51" spans="1:36" x14ac:dyDescent="0.3">
      <c r="A51" s="104"/>
      <c r="B51" s="111" t="s">
        <v>55</v>
      </c>
      <c r="C51" s="111" t="s">
        <v>30</v>
      </c>
      <c r="D51" s="108"/>
      <c r="E51" s="108"/>
      <c r="F51" s="111"/>
      <c r="G51" s="25"/>
      <c r="O51" s="25"/>
      <c r="S51" s="25"/>
      <c r="T51" s="25"/>
      <c r="U51" s="25"/>
      <c r="V51" s="25"/>
      <c r="W51" s="25"/>
      <c r="X51" s="25"/>
      <c r="Y51" s="25"/>
      <c r="Z51" s="25"/>
      <c r="AA51" s="25"/>
      <c r="AB51" s="25"/>
      <c r="AC51" s="25"/>
      <c r="AD51" s="25"/>
      <c r="AE51" s="25"/>
      <c r="AF51" s="25"/>
      <c r="AG51" s="25"/>
      <c r="AH51" s="25"/>
      <c r="AI51" s="25"/>
      <c r="AJ51" s="25"/>
    </row>
    <row r="52" spans="1:36" x14ac:dyDescent="0.3">
      <c r="A52" s="104"/>
      <c r="B52" s="111"/>
      <c r="C52" s="111"/>
      <c r="D52" s="113"/>
      <c r="E52" s="113"/>
      <c r="F52" s="104"/>
      <c r="O52" s="25"/>
      <c r="S52" s="25"/>
      <c r="T52" s="25"/>
      <c r="U52" s="25"/>
      <c r="V52" s="25"/>
      <c r="W52" s="25"/>
      <c r="X52" s="25"/>
      <c r="Y52" s="25"/>
      <c r="Z52" s="25"/>
      <c r="AA52" s="25"/>
      <c r="AB52" s="25"/>
      <c r="AC52" s="25"/>
      <c r="AD52" s="25"/>
      <c r="AE52" s="25"/>
      <c r="AF52" s="25"/>
      <c r="AG52" s="25"/>
      <c r="AH52" s="25"/>
      <c r="AI52" s="25"/>
      <c r="AJ52" s="25"/>
    </row>
    <row r="53" spans="1:36" x14ac:dyDescent="0.3">
      <c r="A53" s="104"/>
      <c r="B53" s="111"/>
      <c r="C53" s="111"/>
      <c r="D53" s="113"/>
      <c r="E53" s="113"/>
      <c r="F53" s="104"/>
      <c r="K53" s="25"/>
      <c r="O53" s="25"/>
      <c r="P53" s="25"/>
      <c r="Q53" s="25"/>
      <c r="R53" s="25"/>
      <c r="S53" s="25"/>
      <c r="T53" s="25"/>
      <c r="U53" s="25"/>
      <c r="V53" s="25"/>
      <c r="W53" s="25"/>
      <c r="X53" s="25"/>
      <c r="Y53" s="25"/>
      <c r="Z53" s="25"/>
      <c r="AA53" s="25"/>
      <c r="AB53" s="25"/>
      <c r="AC53" s="25"/>
      <c r="AD53" s="25"/>
      <c r="AE53" s="25"/>
      <c r="AF53" s="25"/>
      <c r="AG53" s="25"/>
      <c r="AH53" s="25"/>
      <c r="AI53" s="25"/>
      <c r="AJ53" s="25"/>
    </row>
    <row r="54" spans="1:36" x14ac:dyDescent="0.3">
      <c r="A54" s="104"/>
      <c r="B54" s="104"/>
      <c r="C54" s="104"/>
      <c r="D54" s="113"/>
      <c r="E54" s="113"/>
      <c r="F54" s="104"/>
      <c r="K54" s="25"/>
      <c r="P54" s="25"/>
      <c r="R54" s="25"/>
      <c r="S54" s="25"/>
      <c r="T54" s="25"/>
      <c r="U54" s="25"/>
      <c r="V54" s="25"/>
      <c r="W54" s="25"/>
      <c r="X54" s="25"/>
      <c r="Y54" s="25"/>
      <c r="Z54" s="25"/>
      <c r="AA54" s="25"/>
      <c r="AB54" s="25"/>
      <c r="AC54" s="25"/>
      <c r="AD54" s="25"/>
      <c r="AE54" s="25"/>
      <c r="AF54" s="25"/>
      <c r="AG54" s="25"/>
      <c r="AH54" s="25"/>
      <c r="AI54" s="25"/>
      <c r="AJ54" s="25"/>
    </row>
    <row r="55" spans="1:36" x14ac:dyDescent="0.3">
      <c r="A55" s="104"/>
      <c r="B55" s="109" t="s">
        <v>326</v>
      </c>
      <c r="C55" s="104"/>
      <c r="D55" s="104"/>
      <c r="E55" s="104"/>
      <c r="F55" s="104"/>
      <c r="K55" s="25"/>
      <c r="P55" s="25"/>
      <c r="R55" s="25"/>
      <c r="S55" s="25"/>
      <c r="T55" s="25"/>
      <c r="U55" s="25"/>
      <c r="V55" s="25"/>
      <c r="W55" s="25"/>
      <c r="X55" s="25"/>
      <c r="Y55" s="25"/>
      <c r="Z55" s="25"/>
      <c r="AA55" s="25"/>
      <c r="AB55" s="25"/>
      <c r="AC55" s="25"/>
      <c r="AD55" s="25"/>
      <c r="AE55" s="25"/>
      <c r="AF55" s="25"/>
      <c r="AG55" s="25"/>
      <c r="AH55" s="25"/>
      <c r="AI55" s="25"/>
      <c r="AJ55" s="25"/>
    </row>
    <row r="56" spans="1:36" x14ac:dyDescent="0.3">
      <c r="A56" s="104"/>
      <c r="B56" s="108" t="s">
        <v>68</v>
      </c>
      <c r="C56" s="108" t="s">
        <v>8</v>
      </c>
      <c r="D56" s="104"/>
      <c r="E56" s="104"/>
      <c r="F56" s="104"/>
      <c r="K56" s="25"/>
      <c r="P56" s="25"/>
      <c r="R56" s="25"/>
      <c r="S56" s="25"/>
      <c r="T56" s="25"/>
      <c r="U56" s="25"/>
      <c r="V56" s="25"/>
      <c r="W56" s="25"/>
      <c r="X56" s="25"/>
      <c r="Y56" s="25"/>
      <c r="Z56" s="25"/>
      <c r="AA56" s="25"/>
      <c r="AB56" s="25"/>
      <c r="AC56" s="25"/>
      <c r="AD56" s="25"/>
      <c r="AE56" s="25"/>
      <c r="AF56" s="25"/>
      <c r="AG56" s="25"/>
      <c r="AH56" s="25"/>
      <c r="AI56" s="25"/>
      <c r="AJ56" s="25"/>
    </row>
    <row r="57" spans="1:36" x14ac:dyDescent="0.3">
      <c r="A57" s="104"/>
      <c r="B57" s="108"/>
      <c r="C57" s="108" t="s">
        <v>9</v>
      </c>
      <c r="D57" s="104"/>
      <c r="E57" s="104"/>
      <c r="F57" s="104"/>
      <c r="K57" s="25"/>
      <c r="R57" s="25"/>
      <c r="S57" s="25"/>
      <c r="T57" s="25"/>
      <c r="U57" s="25"/>
      <c r="V57" s="25"/>
      <c r="W57" s="25"/>
      <c r="X57" s="25"/>
      <c r="Y57" s="25"/>
      <c r="Z57" s="25"/>
      <c r="AA57" s="25"/>
      <c r="AB57" s="25"/>
      <c r="AC57" s="25"/>
      <c r="AD57" s="25"/>
      <c r="AE57" s="25"/>
      <c r="AF57" s="25"/>
      <c r="AG57" s="25"/>
      <c r="AH57" s="25"/>
      <c r="AI57" s="25"/>
      <c r="AJ57" s="25"/>
    </row>
    <row r="58" spans="1:36" x14ac:dyDescent="0.3">
      <c r="A58" s="104"/>
      <c r="B58" s="104" t="s">
        <v>329</v>
      </c>
      <c r="C58" s="104"/>
      <c r="D58" s="104"/>
      <c r="E58" s="104"/>
      <c r="F58" s="104"/>
      <c r="Q58" s="25"/>
      <c r="R58" s="25"/>
      <c r="S58" s="25"/>
      <c r="T58" s="25"/>
      <c r="U58" s="25"/>
      <c r="V58" s="25"/>
      <c r="W58" s="25"/>
      <c r="X58" s="25"/>
      <c r="Y58" s="25"/>
      <c r="Z58" s="25"/>
      <c r="AA58" s="25"/>
      <c r="AB58" s="25"/>
      <c r="AC58" s="25"/>
      <c r="AD58" s="25"/>
      <c r="AE58" s="25"/>
      <c r="AF58" s="25"/>
      <c r="AG58" s="25"/>
      <c r="AH58" s="25"/>
      <c r="AI58" s="25"/>
      <c r="AJ58" s="25"/>
    </row>
    <row r="59" spans="1:36" x14ac:dyDescent="0.3">
      <c r="A59" s="104"/>
      <c r="B59" s="104"/>
      <c r="C59" s="104"/>
      <c r="D59" s="104"/>
      <c r="E59" s="104"/>
      <c r="F59" s="104"/>
      <c r="Q59" s="25"/>
      <c r="R59" s="25"/>
      <c r="S59" s="25"/>
      <c r="T59" s="25"/>
      <c r="U59" s="25"/>
      <c r="V59" s="25"/>
      <c r="W59" s="25"/>
      <c r="X59" s="25"/>
      <c r="Y59" s="25"/>
      <c r="Z59" s="25"/>
      <c r="AA59" s="25"/>
      <c r="AB59" s="25"/>
      <c r="AC59" s="25"/>
      <c r="AD59" s="25"/>
      <c r="AE59" s="25"/>
      <c r="AF59" s="25"/>
      <c r="AG59" s="25"/>
      <c r="AH59" s="25"/>
      <c r="AI59" s="25"/>
      <c r="AJ59" s="25"/>
    </row>
    <row r="60" spans="1:36" x14ac:dyDescent="0.3">
      <c r="A60" s="104"/>
      <c r="B60" s="114" t="s">
        <v>330</v>
      </c>
      <c r="C60" s="104"/>
      <c r="D60" s="104"/>
      <c r="E60" s="104"/>
      <c r="F60" s="104"/>
      <c r="Q60" s="25"/>
      <c r="R60" s="25"/>
      <c r="S60" s="25"/>
      <c r="T60" s="25"/>
      <c r="U60" s="25"/>
      <c r="V60" s="25"/>
      <c r="W60" s="25"/>
      <c r="X60" s="25"/>
      <c r="Y60" s="25"/>
      <c r="Z60" s="25"/>
      <c r="AA60" s="25"/>
      <c r="AB60" s="25"/>
      <c r="AC60" s="25"/>
      <c r="AD60" s="25"/>
      <c r="AE60" s="25"/>
      <c r="AF60" s="25"/>
      <c r="AG60" s="25"/>
      <c r="AH60" s="25"/>
      <c r="AI60" s="25"/>
      <c r="AJ60" s="25"/>
    </row>
    <row r="61" spans="1:36" x14ac:dyDescent="0.3">
      <c r="A61" s="104"/>
      <c r="B61" s="104" t="s">
        <v>331</v>
      </c>
      <c r="C61" s="104"/>
      <c r="D61" s="104"/>
      <c r="E61" s="104"/>
      <c r="F61" s="104"/>
      <c r="Q61" s="25"/>
      <c r="R61" s="25"/>
      <c r="S61" s="25"/>
      <c r="T61" s="25"/>
      <c r="U61" s="25"/>
      <c r="V61" s="25"/>
      <c r="W61" s="25"/>
      <c r="X61" s="25"/>
      <c r="Y61" s="25"/>
      <c r="Z61" s="25"/>
      <c r="AA61" s="25"/>
      <c r="AB61" s="25"/>
      <c r="AC61" s="25"/>
      <c r="AD61" s="25"/>
      <c r="AE61" s="25"/>
      <c r="AF61" s="25"/>
      <c r="AG61" s="25"/>
      <c r="AH61" s="25"/>
      <c r="AI61" s="25"/>
      <c r="AJ61" s="25"/>
    </row>
    <row r="62" spans="1:36" x14ac:dyDescent="0.3">
      <c r="A62" s="104"/>
      <c r="B62" s="104" t="s">
        <v>332</v>
      </c>
      <c r="C62" s="104"/>
      <c r="D62" s="104"/>
      <c r="E62" s="104"/>
      <c r="F62" s="104"/>
      <c r="Q62" s="25"/>
      <c r="R62" s="25"/>
      <c r="S62" s="25"/>
      <c r="T62" s="25"/>
      <c r="U62" s="25"/>
      <c r="V62" s="25"/>
      <c r="W62" s="25"/>
      <c r="X62" s="25"/>
      <c r="Y62" s="25"/>
      <c r="Z62" s="25"/>
      <c r="AA62" s="25"/>
      <c r="AB62" s="25"/>
      <c r="AC62" s="25"/>
      <c r="AD62" s="25"/>
      <c r="AE62" s="25"/>
      <c r="AF62" s="25"/>
      <c r="AG62" s="25"/>
      <c r="AH62" s="25"/>
      <c r="AI62" s="25"/>
      <c r="AJ62" s="25"/>
    </row>
    <row r="63" spans="1:36" x14ac:dyDescent="0.3">
      <c r="A63" s="104"/>
      <c r="B63" s="104"/>
      <c r="C63" s="104"/>
      <c r="D63" s="104"/>
      <c r="E63" s="104"/>
      <c r="F63" s="104"/>
      <c r="Q63" s="25"/>
      <c r="R63" s="25"/>
      <c r="S63" s="25"/>
      <c r="T63" s="25"/>
      <c r="U63" s="25"/>
      <c r="V63" s="25"/>
      <c r="W63" s="25"/>
      <c r="X63" s="25"/>
      <c r="Y63" s="25"/>
      <c r="Z63" s="25"/>
      <c r="AA63" s="25"/>
      <c r="AB63" s="25"/>
      <c r="AC63" s="25"/>
      <c r="AD63" s="25"/>
      <c r="AE63" s="25"/>
      <c r="AF63" s="25"/>
      <c r="AG63" s="25"/>
      <c r="AH63" s="25"/>
      <c r="AI63" s="25"/>
      <c r="AJ63" s="25"/>
    </row>
    <row r="64" spans="1:36" x14ac:dyDescent="0.3">
      <c r="A64" s="104"/>
      <c r="B64" s="104"/>
      <c r="C64" s="104"/>
      <c r="D64" s="104"/>
      <c r="E64" s="104"/>
      <c r="F64" s="104"/>
      <c r="Q64" s="25"/>
      <c r="R64" s="25"/>
      <c r="S64" s="25"/>
      <c r="T64" s="25"/>
      <c r="U64" s="25"/>
      <c r="V64" s="25"/>
      <c r="W64" s="25"/>
      <c r="X64" s="25"/>
      <c r="Y64" s="25"/>
      <c r="Z64" s="25"/>
      <c r="AA64" s="25"/>
      <c r="AB64" s="25"/>
      <c r="AC64" s="25"/>
      <c r="AD64" s="25"/>
      <c r="AE64" s="25"/>
      <c r="AF64" s="25"/>
      <c r="AG64" s="25"/>
      <c r="AH64" s="25"/>
      <c r="AI64" s="25"/>
      <c r="AJ64" s="25"/>
    </row>
    <row r="65" spans="1:36" x14ac:dyDescent="0.3">
      <c r="A65" s="104"/>
      <c r="B65" s="110" t="s">
        <v>31</v>
      </c>
      <c r="C65" s="104"/>
      <c r="D65" s="104"/>
      <c r="E65" s="104"/>
      <c r="F65" s="104"/>
      <c r="Q65" s="25"/>
      <c r="R65" s="25"/>
      <c r="S65" s="25"/>
      <c r="T65" s="25"/>
      <c r="U65" s="25"/>
      <c r="V65" s="25"/>
      <c r="W65" s="25"/>
      <c r="X65" s="25"/>
      <c r="Y65" s="25"/>
      <c r="Z65" s="25"/>
      <c r="AA65" s="25"/>
      <c r="AB65" s="25"/>
      <c r="AC65" s="25"/>
      <c r="AD65" s="25"/>
      <c r="AE65" s="25"/>
      <c r="AF65" s="25"/>
      <c r="AG65" s="25"/>
      <c r="AH65" s="25"/>
      <c r="AI65" s="25"/>
      <c r="AJ65" s="25"/>
    </row>
    <row r="66" spans="1:36" x14ac:dyDescent="0.3">
      <c r="A66" s="104"/>
      <c r="B66" s="110" t="s">
        <v>62</v>
      </c>
      <c r="C66" s="104"/>
      <c r="D66" s="104"/>
      <c r="E66" s="104"/>
      <c r="F66" s="104"/>
      <c r="N66" s="27"/>
      <c r="O66" s="25"/>
      <c r="Q66" s="25"/>
      <c r="R66" s="25"/>
      <c r="U66" s="25"/>
      <c r="V66" s="25"/>
      <c r="W66" s="25"/>
      <c r="X66" s="25"/>
      <c r="Y66" s="25"/>
      <c r="Z66" s="25"/>
      <c r="AA66" s="25"/>
      <c r="AB66" s="25"/>
      <c r="AC66" s="25"/>
      <c r="AD66" s="25"/>
      <c r="AE66" s="25"/>
      <c r="AF66" s="25"/>
      <c r="AG66" s="25"/>
      <c r="AH66" s="25"/>
      <c r="AI66" s="25"/>
      <c r="AJ66" s="25"/>
    </row>
    <row r="67" spans="1:36" x14ac:dyDescent="0.3">
      <c r="A67" s="104"/>
      <c r="B67" s="110"/>
      <c r="C67" s="104"/>
      <c r="D67" s="104"/>
      <c r="E67" s="104"/>
      <c r="F67" s="104"/>
      <c r="N67" s="26"/>
      <c r="O67" s="25"/>
      <c r="Q67" s="25"/>
      <c r="R67" s="25"/>
      <c r="U67" s="25"/>
      <c r="V67" s="25"/>
      <c r="W67" s="25"/>
      <c r="X67" s="25"/>
      <c r="Y67" s="25"/>
      <c r="Z67" s="25"/>
      <c r="AA67" s="25"/>
      <c r="AB67" s="25"/>
      <c r="AC67" s="25"/>
      <c r="AD67" s="25"/>
      <c r="AE67" s="25"/>
      <c r="AF67" s="25"/>
      <c r="AG67" s="25"/>
      <c r="AH67" s="25"/>
      <c r="AI67" s="25"/>
      <c r="AJ67" s="25"/>
    </row>
    <row r="68" spans="1:36" x14ac:dyDescent="0.3">
      <c r="A68" s="104"/>
      <c r="B68" s="108" t="s">
        <v>31</v>
      </c>
      <c r="C68" s="108" t="s">
        <v>61</v>
      </c>
      <c r="D68" s="104"/>
      <c r="E68" s="104"/>
      <c r="F68" s="104"/>
    </row>
    <row r="69" spans="1:36" x14ac:dyDescent="0.3">
      <c r="A69" s="104"/>
      <c r="B69" s="108" t="s">
        <v>62</v>
      </c>
      <c r="C69" s="108" t="s">
        <v>63</v>
      </c>
      <c r="D69" s="104"/>
      <c r="E69" s="104"/>
      <c r="F69" s="104"/>
    </row>
    <row r="70" spans="1:36" x14ac:dyDescent="0.3">
      <c r="A70" s="104"/>
      <c r="B70" s="108" t="s">
        <v>36</v>
      </c>
      <c r="C70" s="108" t="s">
        <v>65</v>
      </c>
      <c r="D70" s="104"/>
      <c r="E70" s="104"/>
      <c r="F70" s="104"/>
    </row>
    <row r="71" spans="1:36" x14ac:dyDescent="0.3">
      <c r="A71" s="104"/>
      <c r="B71" s="108"/>
      <c r="C71" s="108" t="s">
        <v>66</v>
      </c>
      <c r="D71" s="104"/>
      <c r="E71" s="104"/>
      <c r="F71" s="104"/>
    </row>
    <row r="72" spans="1:36" x14ac:dyDescent="0.3">
      <c r="A72" s="104"/>
      <c r="B72" s="108"/>
      <c r="C72" s="108" t="s">
        <v>36</v>
      </c>
      <c r="D72" s="104"/>
      <c r="E72" s="104"/>
      <c r="F72" s="104"/>
    </row>
    <row r="73" spans="1:36" x14ac:dyDescent="0.3">
      <c r="A73" s="104"/>
      <c r="B73" s="104"/>
      <c r="C73" s="104"/>
      <c r="D73" s="104"/>
      <c r="E73" s="104"/>
      <c r="F73" s="104"/>
    </row>
    <row r="74" spans="1:36" ht="30" x14ac:dyDescent="0.3">
      <c r="A74" s="104"/>
      <c r="B74" s="104"/>
      <c r="C74" s="115" t="s">
        <v>457</v>
      </c>
      <c r="D74" s="104"/>
      <c r="E74" s="115" t="s">
        <v>469</v>
      </c>
      <c r="F74" s="104"/>
    </row>
    <row r="75" spans="1:36" x14ac:dyDescent="0.3">
      <c r="A75" s="104"/>
      <c r="B75" s="104"/>
      <c r="C75" s="117" t="s">
        <v>460</v>
      </c>
      <c r="D75" s="104"/>
      <c r="E75" s="121" t="s">
        <v>464</v>
      </c>
      <c r="F75" s="104"/>
    </row>
    <row r="76" spans="1:36" x14ac:dyDescent="0.3">
      <c r="A76" s="104"/>
      <c r="B76" s="104"/>
      <c r="C76" s="118" t="s">
        <v>461</v>
      </c>
      <c r="D76" s="104"/>
      <c r="E76" s="117" t="s">
        <v>489</v>
      </c>
      <c r="F76" s="104"/>
    </row>
    <row r="77" spans="1:36" x14ac:dyDescent="0.3">
      <c r="A77" s="104"/>
      <c r="B77" s="104"/>
      <c r="C77" s="119" t="s">
        <v>462</v>
      </c>
      <c r="D77" s="104"/>
      <c r="E77" s="117" t="s">
        <v>490</v>
      </c>
      <c r="F77" s="104"/>
    </row>
    <row r="78" spans="1:36" x14ac:dyDescent="0.3">
      <c r="A78" s="104"/>
      <c r="B78" s="104"/>
      <c r="C78" s="120" t="s">
        <v>463</v>
      </c>
      <c r="D78" s="104"/>
      <c r="E78" s="116" t="s">
        <v>465</v>
      </c>
      <c r="F78" s="104"/>
    </row>
    <row r="79" spans="1:36" x14ac:dyDescent="0.3">
      <c r="A79" s="104"/>
      <c r="B79" s="104"/>
      <c r="C79" s="104"/>
      <c r="D79" s="104"/>
      <c r="E79" s="122" t="s">
        <v>466</v>
      </c>
      <c r="F79" s="104"/>
    </row>
    <row r="80" spans="1:36" x14ac:dyDescent="0.3">
      <c r="A80" s="104"/>
      <c r="B80" s="104"/>
      <c r="C80" s="104"/>
      <c r="D80" s="104"/>
      <c r="E80" s="120" t="s">
        <v>467</v>
      </c>
      <c r="F80" s="104"/>
    </row>
    <row r="81" spans="1:6" x14ac:dyDescent="0.3">
      <c r="A81" s="104"/>
      <c r="B81" s="104"/>
      <c r="C81" s="104"/>
      <c r="D81" s="104"/>
      <c r="E81" s="120" t="s">
        <v>468</v>
      </c>
      <c r="F81" s="104"/>
    </row>
    <row r="82" spans="1:6" x14ac:dyDescent="0.3">
      <c r="A82" s="104"/>
      <c r="B82" s="104"/>
      <c r="C82" s="104"/>
      <c r="D82" s="104"/>
      <c r="E82" s="104"/>
      <c r="F82" s="104"/>
    </row>
    <row r="83" spans="1:6" x14ac:dyDescent="0.3">
      <c r="A83" s="104"/>
      <c r="B83" s="104"/>
      <c r="C83" s="104"/>
      <c r="D83" s="104"/>
      <c r="E83" s="104"/>
      <c r="F83" s="104"/>
    </row>
  </sheetData>
  <mergeCells count="2">
    <mergeCell ref="B45:C45"/>
    <mergeCell ref="B7:C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6"/>
  <sheetViews>
    <sheetView workbookViewId="0">
      <selection activeCell="B6" sqref="B6"/>
    </sheetView>
  </sheetViews>
  <sheetFormatPr baseColWidth="10" defaultRowHeight="15" x14ac:dyDescent="0.25"/>
  <sheetData>
    <row r="1" spans="2:2" x14ac:dyDescent="0.25">
      <c r="B1" t="s">
        <v>243</v>
      </c>
    </row>
    <row r="3" spans="2:2" x14ac:dyDescent="0.25">
      <c r="B3" t="s">
        <v>245</v>
      </c>
    </row>
    <row r="4" spans="2:2" x14ac:dyDescent="0.25">
      <c r="B4" t="s">
        <v>244</v>
      </c>
    </row>
    <row r="5" spans="2:2" x14ac:dyDescent="0.25">
      <c r="B5" t="s">
        <v>246</v>
      </c>
    </row>
    <row r="6" spans="2:2" x14ac:dyDescent="0.25">
      <c r="B6"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tabColor rgb="FF00B050"/>
  </sheetPr>
  <dimension ref="A1:GZ116"/>
  <sheetViews>
    <sheetView tabSelected="1" zoomScale="10" zoomScaleNormal="10" zoomScaleSheetLayoutView="50" workbookViewId="0">
      <selection activeCell="BM72" sqref="BM72"/>
    </sheetView>
  </sheetViews>
  <sheetFormatPr baseColWidth="10" defaultColWidth="11.42578125" defaultRowHeight="231" customHeight="1" x14ac:dyDescent="0.25"/>
  <cols>
    <col min="1" max="1" width="11" style="25" customWidth="1"/>
    <col min="2" max="2" width="31.85546875" style="25" customWidth="1"/>
    <col min="3" max="3" width="33.28515625" style="25" customWidth="1"/>
    <col min="4" max="4" width="11.7109375" style="25" customWidth="1"/>
    <col min="5" max="5" width="14.5703125" style="25" customWidth="1"/>
    <col min="6" max="6" width="8.28515625" style="25" customWidth="1"/>
    <col min="7" max="7" width="60.85546875" style="25" customWidth="1"/>
    <col min="8" max="8" width="32.85546875" style="25" customWidth="1"/>
    <col min="9" max="9" width="41" style="25" customWidth="1"/>
    <col min="10" max="10" width="26.5703125" style="25" hidden="1" customWidth="1"/>
    <col min="11" max="11" width="28.28515625" style="25" hidden="1" customWidth="1"/>
    <col min="12" max="13" width="5.85546875" style="25" hidden="1" customWidth="1"/>
    <col min="14" max="14" width="12.85546875" style="25" hidden="1" customWidth="1"/>
    <col min="15" max="15" width="26.140625" style="25" hidden="1" customWidth="1"/>
    <col min="16" max="16" width="19.5703125" style="25" hidden="1" customWidth="1"/>
    <col min="17" max="17" width="24.5703125" style="25" hidden="1" customWidth="1"/>
    <col min="18" max="18" width="57.7109375" style="25" customWidth="1"/>
    <col min="19" max="19" width="45.85546875" style="25" customWidth="1"/>
    <col min="20" max="20" width="42.42578125" style="143" customWidth="1"/>
    <col min="21" max="21" width="8.85546875" style="25" hidden="1" customWidth="1"/>
    <col min="22" max="22" width="11.42578125" style="25" hidden="1" customWidth="1"/>
    <col min="23" max="23" width="63.85546875" style="25" customWidth="1"/>
    <col min="24" max="24" width="9.28515625" style="25" hidden="1" customWidth="1"/>
    <col min="25" max="25" width="11.140625" style="25" hidden="1" customWidth="1"/>
    <col min="26" max="26" width="62.85546875" style="25" customWidth="1"/>
    <col min="27" max="27" width="9" style="25" hidden="1" customWidth="1"/>
    <col min="28" max="28" width="11.42578125" style="25" hidden="1" customWidth="1"/>
    <col min="29" max="29" width="21.85546875" style="25" hidden="1" customWidth="1"/>
    <col min="30" max="30" width="17.5703125" style="25" hidden="1" customWidth="1"/>
    <col min="31" max="31" width="24.42578125" style="25" hidden="1" customWidth="1"/>
    <col min="32" max="32" width="37.28515625" style="25" hidden="1" customWidth="1"/>
    <col min="33" max="33" width="33" style="25" hidden="1" customWidth="1"/>
    <col min="34" max="34" width="26.7109375" style="25" hidden="1" customWidth="1"/>
    <col min="35" max="36" width="8.7109375" style="25" hidden="1" customWidth="1"/>
    <col min="37" max="37" width="8.28515625" style="25" hidden="1" customWidth="1"/>
    <col min="38" max="38" width="26.42578125" style="124" customWidth="1"/>
    <col min="39" max="39" width="21.85546875" style="124" customWidth="1"/>
    <col min="40" max="40" width="29.28515625" style="25" customWidth="1"/>
    <col min="41" max="41" width="23.42578125" style="25" customWidth="1"/>
    <col min="42" max="42" width="23" style="25" customWidth="1"/>
    <col min="43" max="43" width="28.28515625" style="25" customWidth="1"/>
    <col min="44" max="44" width="36.85546875" style="25" hidden="1" customWidth="1"/>
    <col min="45" max="45" width="22.85546875" style="25" hidden="1" customWidth="1"/>
    <col min="46" max="46" width="29.42578125" style="25" hidden="1" customWidth="1"/>
    <col min="47" max="47" width="24.28515625" style="25" hidden="1" customWidth="1"/>
    <col min="48" max="48" width="110.85546875" style="25" customWidth="1"/>
    <col min="49" max="49" width="28" style="129" customWidth="1"/>
    <col min="50" max="50" width="34.85546875" style="129" customWidth="1"/>
    <col min="51" max="51" width="21.42578125" style="129" customWidth="1"/>
    <col min="52" max="52" width="26" style="129" customWidth="1"/>
    <col min="53" max="53" width="25.140625" style="129" customWidth="1"/>
    <col min="54" max="54" width="25.42578125" style="136" customWidth="1"/>
    <col min="55" max="55" width="17.140625" style="25" customWidth="1"/>
    <col min="56" max="56" width="15.140625" style="25" customWidth="1"/>
    <col min="57" max="57" width="52.140625" style="131" customWidth="1"/>
    <col min="58" max="58" width="20.5703125" style="25" customWidth="1"/>
    <col min="59" max="59" width="223" style="25" customWidth="1"/>
    <col min="60" max="60" width="23.42578125" style="129" customWidth="1"/>
    <col min="61" max="61" width="13.140625" style="129" customWidth="1"/>
    <col min="62" max="62" width="14.42578125" style="129" customWidth="1"/>
    <col min="63" max="63" width="34" style="129" customWidth="1"/>
    <col min="64" max="64" width="21.7109375" style="129" customWidth="1"/>
    <col min="65" max="65" width="20" style="131" customWidth="1"/>
    <col min="66" max="66" width="25.42578125" style="129" customWidth="1"/>
    <col min="67" max="67" width="20.85546875" style="129" customWidth="1"/>
    <col min="68" max="68" width="20" style="131" customWidth="1"/>
    <col min="69" max="69" width="29.85546875" style="131" customWidth="1"/>
    <col min="70" max="77" width="11.42578125" style="25" customWidth="1"/>
    <col min="78" max="78" width="29.140625" style="25" customWidth="1"/>
    <col min="79" max="208" width="11.42578125" style="25" customWidth="1"/>
    <col min="209" max="16384" width="11.42578125" style="25"/>
  </cols>
  <sheetData>
    <row r="1" spans="1:208" s="28" customFormat="1" ht="39" customHeight="1" x14ac:dyDescent="0.25">
      <c r="A1" s="329"/>
      <c r="B1" s="330"/>
      <c r="C1" s="330"/>
      <c r="D1" s="330"/>
      <c r="E1" s="331"/>
      <c r="F1" s="319" t="s">
        <v>199</v>
      </c>
      <c r="G1" s="320"/>
      <c r="H1" s="320"/>
      <c r="I1" s="320"/>
      <c r="J1" s="320"/>
      <c r="K1" s="320"/>
      <c r="L1" s="320"/>
      <c r="M1" s="320"/>
      <c r="N1" s="320"/>
      <c r="O1" s="320"/>
      <c r="P1" s="320"/>
      <c r="Q1" s="320"/>
      <c r="R1" s="320"/>
      <c r="S1" s="320"/>
      <c r="T1" s="320"/>
      <c r="U1" s="320"/>
      <c r="V1" s="321"/>
      <c r="W1" s="309" t="s">
        <v>98</v>
      </c>
      <c r="X1" s="312"/>
      <c r="Y1" s="310"/>
      <c r="Z1" s="149" t="s">
        <v>665</v>
      </c>
      <c r="AA1" s="329"/>
      <c r="AB1" s="330"/>
      <c r="AC1" s="330"/>
      <c r="AD1" s="330"/>
      <c r="AE1" s="330"/>
      <c r="AF1" s="331"/>
      <c r="AG1" s="329"/>
      <c r="AH1" s="330"/>
      <c r="AI1" s="330"/>
      <c r="AJ1" s="330"/>
      <c r="AK1" s="330"/>
      <c r="AL1" s="330"/>
      <c r="AM1" s="330"/>
      <c r="AN1" s="331"/>
      <c r="AO1" s="319" t="s">
        <v>200</v>
      </c>
      <c r="AP1" s="320"/>
      <c r="AQ1" s="320"/>
      <c r="AR1" s="320"/>
      <c r="AS1" s="320"/>
      <c r="AT1" s="320"/>
      <c r="AU1" s="320"/>
      <c r="AV1" s="320"/>
      <c r="AW1" s="320"/>
      <c r="AX1" s="320"/>
      <c r="AY1" s="320"/>
      <c r="AZ1" s="320"/>
      <c r="BA1" s="320"/>
      <c r="BB1" s="320"/>
      <c r="BC1" s="320"/>
      <c r="BD1" s="320"/>
      <c r="BE1" s="320"/>
      <c r="BF1" s="321"/>
      <c r="BG1" s="309" t="s">
        <v>98</v>
      </c>
      <c r="BH1" s="310"/>
      <c r="BI1" s="315" t="str">
        <f>+Z1</f>
        <v>COG-FT-001</v>
      </c>
      <c r="BJ1" s="316"/>
      <c r="BK1" s="317"/>
      <c r="BL1" s="329"/>
      <c r="BM1" s="330"/>
      <c r="BN1" s="330"/>
      <c r="BO1" s="330"/>
      <c r="BP1" s="330"/>
      <c r="BQ1" s="331"/>
    </row>
    <row r="2" spans="1:208" s="28" customFormat="1" ht="42" customHeight="1" x14ac:dyDescent="0.25">
      <c r="A2" s="332"/>
      <c r="B2" s="333"/>
      <c r="C2" s="333"/>
      <c r="D2" s="333"/>
      <c r="E2" s="334"/>
      <c r="F2" s="322"/>
      <c r="G2" s="323"/>
      <c r="H2" s="323"/>
      <c r="I2" s="323"/>
      <c r="J2" s="323"/>
      <c r="K2" s="323"/>
      <c r="L2" s="323"/>
      <c r="M2" s="323"/>
      <c r="N2" s="323"/>
      <c r="O2" s="323"/>
      <c r="P2" s="323"/>
      <c r="Q2" s="323"/>
      <c r="R2" s="323"/>
      <c r="S2" s="323"/>
      <c r="T2" s="323"/>
      <c r="U2" s="323"/>
      <c r="V2" s="324"/>
      <c r="W2" s="309" t="s">
        <v>197</v>
      </c>
      <c r="X2" s="312"/>
      <c r="Y2" s="310"/>
      <c r="Z2" s="149">
        <v>3</v>
      </c>
      <c r="AA2" s="332"/>
      <c r="AB2" s="333"/>
      <c r="AC2" s="333"/>
      <c r="AD2" s="333"/>
      <c r="AE2" s="333"/>
      <c r="AF2" s="334"/>
      <c r="AG2" s="332"/>
      <c r="AH2" s="333"/>
      <c r="AI2" s="333"/>
      <c r="AJ2" s="333"/>
      <c r="AK2" s="333"/>
      <c r="AL2" s="333"/>
      <c r="AM2" s="333"/>
      <c r="AN2" s="334"/>
      <c r="AO2" s="322"/>
      <c r="AP2" s="323"/>
      <c r="AQ2" s="323"/>
      <c r="AR2" s="323"/>
      <c r="AS2" s="323"/>
      <c r="AT2" s="323"/>
      <c r="AU2" s="323"/>
      <c r="AV2" s="323"/>
      <c r="AW2" s="323"/>
      <c r="AX2" s="323"/>
      <c r="AY2" s="323"/>
      <c r="AZ2" s="323"/>
      <c r="BA2" s="323"/>
      <c r="BB2" s="323"/>
      <c r="BC2" s="323"/>
      <c r="BD2" s="323"/>
      <c r="BE2" s="323"/>
      <c r="BF2" s="324"/>
      <c r="BG2" s="309" t="s">
        <v>99</v>
      </c>
      <c r="BH2" s="310"/>
      <c r="BI2" s="315">
        <f>+Z2</f>
        <v>3</v>
      </c>
      <c r="BJ2" s="316"/>
      <c r="BK2" s="317"/>
      <c r="BL2" s="332"/>
      <c r="BM2" s="333"/>
      <c r="BN2" s="333"/>
      <c r="BO2" s="333"/>
      <c r="BP2" s="333"/>
      <c r="BQ2" s="334"/>
    </row>
    <row r="3" spans="1:208" s="28" customFormat="1" ht="36" customHeight="1" x14ac:dyDescent="0.25">
      <c r="A3" s="335"/>
      <c r="B3" s="336"/>
      <c r="C3" s="336"/>
      <c r="D3" s="336"/>
      <c r="E3" s="337"/>
      <c r="F3" s="325"/>
      <c r="G3" s="326"/>
      <c r="H3" s="326"/>
      <c r="I3" s="326"/>
      <c r="J3" s="326"/>
      <c r="K3" s="326"/>
      <c r="L3" s="326"/>
      <c r="M3" s="326"/>
      <c r="N3" s="326"/>
      <c r="O3" s="326"/>
      <c r="P3" s="326"/>
      <c r="Q3" s="326"/>
      <c r="R3" s="326"/>
      <c r="S3" s="326"/>
      <c r="T3" s="326"/>
      <c r="U3" s="326"/>
      <c r="V3" s="327"/>
      <c r="W3" s="309" t="s">
        <v>198</v>
      </c>
      <c r="X3" s="312"/>
      <c r="Y3" s="310"/>
      <c r="Z3" s="150">
        <v>42766</v>
      </c>
      <c r="AA3" s="335"/>
      <c r="AB3" s="336"/>
      <c r="AC3" s="336"/>
      <c r="AD3" s="336"/>
      <c r="AE3" s="336"/>
      <c r="AF3" s="337"/>
      <c r="AG3" s="335"/>
      <c r="AH3" s="336"/>
      <c r="AI3" s="336"/>
      <c r="AJ3" s="336"/>
      <c r="AK3" s="336"/>
      <c r="AL3" s="336"/>
      <c r="AM3" s="336"/>
      <c r="AN3" s="337"/>
      <c r="AO3" s="325"/>
      <c r="AP3" s="326"/>
      <c r="AQ3" s="326"/>
      <c r="AR3" s="326"/>
      <c r="AS3" s="326"/>
      <c r="AT3" s="326"/>
      <c r="AU3" s="326"/>
      <c r="AV3" s="326"/>
      <c r="AW3" s="326"/>
      <c r="AX3" s="326"/>
      <c r="AY3" s="326"/>
      <c r="AZ3" s="326"/>
      <c r="BA3" s="326"/>
      <c r="BB3" s="326"/>
      <c r="BC3" s="326"/>
      <c r="BD3" s="326"/>
      <c r="BE3" s="326"/>
      <c r="BF3" s="327"/>
      <c r="BG3" s="309" t="s">
        <v>198</v>
      </c>
      <c r="BH3" s="310"/>
      <c r="BI3" s="318">
        <f>+Z3</f>
        <v>42766</v>
      </c>
      <c r="BJ3" s="316"/>
      <c r="BK3" s="317"/>
      <c r="BL3" s="335"/>
      <c r="BM3" s="336"/>
      <c r="BN3" s="336"/>
      <c r="BO3" s="336"/>
      <c r="BP3" s="336"/>
      <c r="BQ3" s="337"/>
    </row>
    <row r="4" spans="1:208" ht="78.75" customHeight="1" x14ac:dyDescent="0.25">
      <c r="A4" s="346" t="s">
        <v>160</v>
      </c>
      <c r="B4" s="311" t="s">
        <v>349</v>
      </c>
      <c r="C4" s="311" t="s">
        <v>350</v>
      </c>
      <c r="D4" s="349" t="s">
        <v>351</v>
      </c>
      <c r="E4" s="349"/>
      <c r="F4" s="350" t="s">
        <v>354</v>
      </c>
      <c r="G4" s="348" t="s">
        <v>359</v>
      </c>
      <c r="H4" s="348"/>
      <c r="I4" s="348"/>
      <c r="J4" s="348" t="s">
        <v>369</v>
      </c>
      <c r="K4" s="348"/>
      <c r="L4" s="348"/>
      <c r="M4" s="348"/>
      <c r="N4" s="348"/>
      <c r="O4" s="348"/>
      <c r="P4" s="348"/>
      <c r="Q4" s="351" t="s">
        <v>488</v>
      </c>
      <c r="R4" s="351"/>
      <c r="S4" s="351"/>
      <c r="T4" s="351"/>
      <c r="U4" s="351"/>
      <c r="V4" s="351"/>
      <c r="W4" s="351"/>
      <c r="X4" s="351"/>
      <c r="Y4" s="351"/>
      <c r="Z4" s="351"/>
      <c r="AA4" s="351"/>
      <c r="AB4" s="351"/>
      <c r="AC4" s="351"/>
      <c r="AD4" s="351"/>
      <c r="AE4" s="351"/>
      <c r="AF4" s="351"/>
      <c r="AG4" s="338" t="s">
        <v>407</v>
      </c>
      <c r="AH4" s="338"/>
      <c r="AI4" s="338"/>
      <c r="AJ4" s="338"/>
      <c r="AK4" s="338"/>
      <c r="AL4" s="338"/>
      <c r="AM4" s="338"/>
      <c r="AN4" s="328" t="s">
        <v>421</v>
      </c>
      <c r="AO4" s="328"/>
      <c r="AP4" s="328"/>
      <c r="AQ4" s="328"/>
      <c r="AR4" s="339" t="s">
        <v>429</v>
      </c>
      <c r="AS4" s="339"/>
      <c r="AT4" s="339"/>
      <c r="AU4" s="339"/>
      <c r="AV4" s="339" t="s">
        <v>435</v>
      </c>
      <c r="AW4" s="339"/>
      <c r="AX4" s="339"/>
      <c r="AY4" s="339"/>
      <c r="AZ4" s="339"/>
      <c r="BA4" s="339"/>
      <c r="BB4" s="339"/>
      <c r="BC4" s="339" t="s">
        <v>459</v>
      </c>
      <c r="BD4" s="339"/>
      <c r="BE4" s="339"/>
      <c r="BF4" s="339"/>
      <c r="BG4" s="339" t="s">
        <v>470</v>
      </c>
      <c r="BH4" s="339"/>
      <c r="BI4" s="339"/>
      <c r="BJ4" s="339"/>
      <c r="BK4" s="339"/>
      <c r="BL4" s="339"/>
      <c r="BM4" s="339"/>
      <c r="BN4" s="339"/>
      <c r="BO4" s="339"/>
      <c r="BP4" s="339"/>
      <c r="BQ4" s="339"/>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row>
    <row r="5" spans="1:208" ht="62.25" customHeight="1" x14ac:dyDescent="0.25">
      <c r="A5" s="346"/>
      <c r="B5" s="311"/>
      <c r="C5" s="311"/>
      <c r="D5" s="349"/>
      <c r="E5" s="349"/>
      <c r="F5" s="350"/>
      <c r="G5" s="311" t="s">
        <v>360</v>
      </c>
      <c r="H5" s="311" t="s">
        <v>361</v>
      </c>
      <c r="I5" s="311" t="s">
        <v>362</v>
      </c>
      <c r="J5" s="347" t="s">
        <v>374</v>
      </c>
      <c r="K5" s="347"/>
      <c r="L5" s="151"/>
      <c r="M5" s="151"/>
      <c r="N5" s="151"/>
      <c r="O5" s="347" t="s">
        <v>375</v>
      </c>
      <c r="P5" s="347"/>
      <c r="Q5" s="351"/>
      <c r="R5" s="351"/>
      <c r="S5" s="351"/>
      <c r="T5" s="351"/>
      <c r="U5" s="351"/>
      <c r="V5" s="351"/>
      <c r="W5" s="351"/>
      <c r="X5" s="351"/>
      <c r="Y5" s="351"/>
      <c r="Z5" s="351"/>
      <c r="AA5" s="351"/>
      <c r="AB5" s="351"/>
      <c r="AC5" s="351"/>
      <c r="AD5" s="351"/>
      <c r="AE5" s="351"/>
      <c r="AF5" s="351"/>
      <c r="AG5" s="338"/>
      <c r="AH5" s="338"/>
      <c r="AI5" s="338"/>
      <c r="AJ5" s="338"/>
      <c r="AK5" s="338"/>
      <c r="AL5" s="338"/>
      <c r="AM5" s="338"/>
      <c r="AN5" s="328"/>
      <c r="AO5" s="328"/>
      <c r="AP5" s="328"/>
      <c r="AQ5" s="328"/>
      <c r="AR5" s="339"/>
      <c r="AS5" s="339"/>
      <c r="AT5" s="339"/>
      <c r="AU5" s="339"/>
      <c r="AV5" s="339"/>
      <c r="AW5" s="339"/>
      <c r="AX5" s="339"/>
      <c r="AY5" s="339"/>
      <c r="AZ5" s="339"/>
      <c r="BA5" s="339"/>
      <c r="BB5" s="339"/>
      <c r="BC5" s="339"/>
      <c r="BD5" s="339"/>
      <c r="BE5" s="339"/>
      <c r="BF5" s="339"/>
      <c r="BG5" s="314" t="s">
        <v>471</v>
      </c>
      <c r="BH5" s="314"/>
      <c r="BI5" s="314"/>
      <c r="BJ5" s="314"/>
      <c r="BK5" s="314" t="s">
        <v>472</v>
      </c>
      <c r="BL5" s="314"/>
      <c r="BM5" s="342" t="s">
        <v>482</v>
      </c>
      <c r="BN5" s="342" t="s">
        <v>473</v>
      </c>
      <c r="BO5" s="342" t="s">
        <v>474</v>
      </c>
      <c r="BP5" s="313" t="s">
        <v>475</v>
      </c>
      <c r="BQ5" s="313" t="s">
        <v>202</v>
      </c>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row>
    <row r="6" spans="1:208" ht="37.5" customHeight="1" x14ac:dyDescent="0.25">
      <c r="A6" s="346"/>
      <c r="B6" s="311"/>
      <c r="C6" s="311"/>
      <c r="D6" s="345" t="s">
        <v>352</v>
      </c>
      <c r="E6" s="345" t="s">
        <v>353</v>
      </c>
      <c r="F6" s="350"/>
      <c r="G6" s="311"/>
      <c r="H6" s="311"/>
      <c r="I6" s="311"/>
      <c r="J6" s="347"/>
      <c r="K6" s="347"/>
      <c r="L6" s="151"/>
      <c r="M6" s="151"/>
      <c r="N6" s="151"/>
      <c r="O6" s="347"/>
      <c r="P6" s="347"/>
      <c r="Q6" s="348" t="s">
        <v>378</v>
      </c>
      <c r="R6" s="311" t="s">
        <v>379</v>
      </c>
      <c r="S6" s="311"/>
      <c r="T6" s="311"/>
      <c r="U6" s="311" t="s">
        <v>454</v>
      </c>
      <c r="V6" s="311"/>
      <c r="W6" s="153" t="s">
        <v>380</v>
      </c>
      <c r="X6" s="311" t="s">
        <v>381</v>
      </c>
      <c r="Y6" s="311"/>
      <c r="Z6" s="153" t="s">
        <v>382</v>
      </c>
      <c r="AA6" s="311" t="s">
        <v>383</v>
      </c>
      <c r="AB6" s="311"/>
      <c r="AC6" s="348" t="s">
        <v>385</v>
      </c>
      <c r="AD6" s="311" t="s">
        <v>386</v>
      </c>
      <c r="AE6" s="311" t="s">
        <v>448</v>
      </c>
      <c r="AF6" s="311" t="s">
        <v>1257</v>
      </c>
      <c r="AG6" s="343" t="s">
        <v>408</v>
      </c>
      <c r="AH6" s="343"/>
      <c r="AI6" s="152"/>
      <c r="AJ6" s="152"/>
      <c r="AK6" s="152"/>
      <c r="AL6" s="340" t="s">
        <v>409</v>
      </c>
      <c r="AM6" s="340"/>
      <c r="AN6" s="344" t="s">
        <v>425</v>
      </c>
      <c r="AO6" s="344" t="s">
        <v>426</v>
      </c>
      <c r="AP6" s="344" t="s">
        <v>427</v>
      </c>
      <c r="AQ6" s="344" t="s">
        <v>428</v>
      </c>
      <c r="AR6" s="311" t="s">
        <v>430</v>
      </c>
      <c r="AS6" s="311" t="s">
        <v>431</v>
      </c>
      <c r="AT6" s="311" t="s">
        <v>433</v>
      </c>
      <c r="AU6" s="311" t="s">
        <v>434</v>
      </c>
      <c r="AV6" s="340" t="s">
        <v>436</v>
      </c>
      <c r="AW6" s="340" t="s">
        <v>437</v>
      </c>
      <c r="AX6" s="340" t="s">
        <v>438</v>
      </c>
      <c r="AY6" s="340" t="s">
        <v>439</v>
      </c>
      <c r="AZ6" s="340" t="s">
        <v>440</v>
      </c>
      <c r="BA6" s="340" t="s">
        <v>441</v>
      </c>
      <c r="BB6" s="341" t="s">
        <v>486</v>
      </c>
      <c r="BC6" s="340" t="s">
        <v>483</v>
      </c>
      <c r="BD6" s="340" t="s">
        <v>484</v>
      </c>
      <c r="BE6" s="340" t="s">
        <v>485</v>
      </c>
      <c r="BF6" s="340" t="s">
        <v>487</v>
      </c>
      <c r="BG6" s="313" t="s">
        <v>476</v>
      </c>
      <c r="BH6" s="313" t="s">
        <v>477</v>
      </c>
      <c r="BI6" s="313" t="s">
        <v>481</v>
      </c>
      <c r="BJ6" s="313" t="s">
        <v>478</v>
      </c>
      <c r="BK6" s="313" t="s">
        <v>479</v>
      </c>
      <c r="BL6" s="342" t="s">
        <v>480</v>
      </c>
      <c r="BM6" s="342"/>
      <c r="BN6" s="342"/>
      <c r="BO6" s="342"/>
      <c r="BP6" s="313"/>
      <c r="BQ6" s="313"/>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row>
    <row r="7" spans="1:208" ht="90.75" customHeight="1" x14ac:dyDescent="0.25">
      <c r="A7" s="346"/>
      <c r="B7" s="311"/>
      <c r="C7" s="311"/>
      <c r="D7" s="345"/>
      <c r="E7" s="345"/>
      <c r="F7" s="350"/>
      <c r="G7" s="153" t="s">
        <v>91</v>
      </c>
      <c r="H7" s="153" t="s">
        <v>12</v>
      </c>
      <c r="I7" s="153" t="s">
        <v>79</v>
      </c>
      <c r="J7" s="154" t="s">
        <v>370</v>
      </c>
      <c r="K7" s="154" t="s">
        <v>371</v>
      </c>
      <c r="L7" s="155"/>
      <c r="M7" s="155"/>
      <c r="N7" s="155" t="s">
        <v>10</v>
      </c>
      <c r="O7" s="155" t="s">
        <v>372</v>
      </c>
      <c r="P7" s="156" t="s">
        <v>373</v>
      </c>
      <c r="Q7" s="348"/>
      <c r="R7" s="153" t="s">
        <v>1258</v>
      </c>
      <c r="S7" s="153" t="s">
        <v>327</v>
      </c>
      <c r="T7" s="238" t="s">
        <v>328</v>
      </c>
      <c r="U7" s="153" t="s">
        <v>387</v>
      </c>
      <c r="V7" s="153" t="s">
        <v>388</v>
      </c>
      <c r="W7" s="153" t="s">
        <v>1259</v>
      </c>
      <c r="X7" s="153" t="s">
        <v>389</v>
      </c>
      <c r="Y7" s="153" t="s">
        <v>390</v>
      </c>
      <c r="Z7" s="238" t="s">
        <v>1260</v>
      </c>
      <c r="AA7" s="153" t="s">
        <v>384</v>
      </c>
      <c r="AB7" s="153" t="s">
        <v>391</v>
      </c>
      <c r="AC7" s="348"/>
      <c r="AD7" s="311"/>
      <c r="AE7" s="311"/>
      <c r="AF7" s="311"/>
      <c r="AG7" s="157" t="s">
        <v>412</v>
      </c>
      <c r="AH7" s="157" t="s">
        <v>413</v>
      </c>
      <c r="AI7" s="157"/>
      <c r="AJ7" s="157"/>
      <c r="AK7" s="157"/>
      <c r="AL7" s="157" t="s">
        <v>419</v>
      </c>
      <c r="AM7" s="152" t="s">
        <v>420</v>
      </c>
      <c r="AN7" s="344"/>
      <c r="AO7" s="344"/>
      <c r="AP7" s="344"/>
      <c r="AQ7" s="344"/>
      <c r="AR7" s="311"/>
      <c r="AS7" s="311"/>
      <c r="AT7" s="311"/>
      <c r="AU7" s="311"/>
      <c r="AV7" s="340"/>
      <c r="AW7" s="340"/>
      <c r="AX7" s="340"/>
      <c r="AY7" s="340"/>
      <c r="AZ7" s="340"/>
      <c r="BA7" s="340"/>
      <c r="BB7" s="341"/>
      <c r="BC7" s="340" t="s">
        <v>456</v>
      </c>
      <c r="BD7" s="340" t="s">
        <v>457</v>
      </c>
      <c r="BE7" s="340"/>
      <c r="BF7" s="340"/>
      <c r="BG7" s="313"/>
      <c r="BH7" s="313"/>
      <c r="BI7" s="313"/>
      <c r="BJ7" s="313"/>
      <c r="BK7" s="313"/>
      <c r="BL7" s="342"/>
      <c r="BM7" s="342"/>
      <c r="BN7" s="342"/>
      <c r="BO7" s="342"/>
      <c r="BP7" s="313"/>
      <c r="BQ7" s="313"/>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row>
    <row r="8" spans="1:208" s="57" customFormat="1" ht="339.75" customHeight="1" x14ac:dyDescent="0.25">
      <c r="A8" s="295">
        <v>1</v>
      </c>
      <c r="B8" s="278" t="s">
        <v>278</v>
      </c>
      <c r="C8" s="261" t="s">
        <v>769</v>
      </c>
      <c r="D8" s="291" t="s">
        <v>89</v>
      </c>
      <c r="E8" s="291" t="s">
        <v>78</v>
      </c>
      <c r="F8" s="292" t="s">
        <v>92</v>
      </c>
      <c r="G8" s="158" t="s">
        <v>517</v>
      </c>
      <c r="H8" s="274" t="s">
        <v>951</v>
      </c>
      <c r="I8" s="261" t="s">
        <v>518</v>
      </c>
      <c r="J8" s="283" t="s">
        <v>24</v>
      </c>
      <c r="K8" s="283" t="s">
        <v>29</v>
      </c>
      <c r="L8" s="159">
        <f>VLOOKUP(J8,'MATRIZ CALIFICACIÓN'!$B$11:$C$25,2,FALSE)</f>
        <v>2</v>
      </c>
      <c r="M8" s="160">
        <f>HLOOKUP(K8,'MATRIZ CALIFICACIÓN'!$D$9:$H$10,2,FALSE)</f>
        <v>4</v>
      </c>
      <c r="N8" s="161">
        <f>VALUE(CONCATENATE(L8,M8))</f>
        <v>24</v>
      </c>
      <c r="O8" s="260" t="str">
        <f>IF(AND(ISTEXT(J8),ISTEXT(K8)),(IF(F8="DE CORRUPCIÓN",(VLOOKUP(N8,'MATRIZ CALIFICACIÓN'!$D$71:$E$85,2,FALSE)),(VLOOKUP(N8,'MATRIZ CALIFICACIÓN'!$D$45:$E$69,2,FALSE)))),"Seleccione la probabilidad y el impacto")</f>
        <v>MODERADA</v>
      </c>
      <c r="P8" s="260" t="str">
        <f>IF(AND(ISTEXT(J8),ISTEXT(K8)),(IF(F8="DE CORRUPCIÓN",(VLOOKUP(O8,'MATRIZ CALIFICACIÓN'!$G$51:$K$54,2,FALSE)),(VLOOKUP(O8,'MATRIZ CALIFICACIÓN'!$G$46:$K$49,2,FALSE)))),"Seleccione la probabilidad y el impacto")</f>
        <v>* Reducir el riesgo</v>
      </c>
      <c r="Q8" s="162" t="s">
        <v>68</v>
      </c>
      <c r="R8" s="163" t="s">
        <v>953</v>
      </c>
      <c r="S8" s="164" t="s">
        <v>954</v>
      </c>
      <c r="T8" s="163" t="s">
        <v>521</v>
      </c>
      <c r="U8" s="165" t="s">
        <v>31</v>
      </c>
      <c r="V8" s="166">
        <f>IF(U8="","Evalue la documentación del control",IF(U8="si",25,0))</f>
        <v>25</v>
      </c>
      <c r="W8" s="163" t="s">
        <v>959</v>
      </c>
      <c r="X8" s="165" t="s">
        <v>31</v>
      </c>
      <c r="Y8" s="166">
        <f>IF(X8="","Evalue la aplicación del control",IF(X8="si",25,0))</f>
        <v>25</v>
      </c>
      <c r="Z8" s="163" t="s">
        <v>522</v>
      </c>
      <c r="AA8" s="165" t="s">
        <v>31</v>
      </c>
      <c r="AB8" s="166">
        <f>IF(AA8="","Evalue la efectividad del control",IF(AA8="si",40,0))</f>
        <v>40</v>
      </c>
      <c r="AC8" s="167" t="s">
        <v>331</v>
      </c>
      <c r="AD8" s="168">
        <f>IF(AC8="AUTOMÁTICO",10,IF(AC8="MANUAL",0,""))</f>
        <v>0</v>
      </c>
      <c r="AE8" s="169">
        <f>IF(ISTEXT(AB8),"Evalue el control",(AB8+Y8+V8+AD8))</f>
        <v>90</v>
      </c>
      <c r="AF8" s="259" t="s">
        <v>8</v>
      </c>
      <c r="AG8" s="283" t="s">
        <v>23</v>
      </c>
      <c r="AH8" s="283" t="s">
        <v>29</v>
      </c>
      <c r="AI8" s="170">
        <f>VLOOKUP(AG8,'MATRIZ CALIFICACIÓN'!$B$11:$C$25,2,FALSE)</f>
        <v>1</v>
      </c>
      <c r="AJ8" s="162">
        <f>HLOOKUP(AH8,'MATRIZ CALIFICACIÓN'!$D$9:$H$10,2,FALSE)</f>
        <v>4</v>
      </c>
      <c r="AK8" s="162">
        <f t="shared" ref="AK8" si="0">VALUE(CONCATENATE(AI8,AJ8))</f>
        <v>14</v>
      </c>
      <c r="AL8" s="260" t="str">
        <f>IF(AND(ISTEXT(AG8),ISTEXT(AH8)),(IF(F8="DE CORRUPCIÓN",(VLOOKUP(AK8,'MATRIZ CALIFICACIÓN'!$D$71:$E$85,2,FALSE)),(VLOOKUP(AK8,'MATRIZ CALIFICACIÓN'!$D$45:$E$69,2,FALSE)))),"Seleccione la probabilidad y el impacto")</f>
        <v>BAJA</v>
      </c>
      <c r="AM8" s="260" t="str">
        <f>IF(AND(ISTEXT(AG8),ISTEXT(AH8)),(IF(F8="DE CORRUPCIÓN",(VLOOKUP(AL8,'MATRIZ CALIFICACIÓN'!$G$51:$K$54,2,FALSE)),(VLOOKUP(AL8,'MATRIZ CALIFICACIÓN'!$G$46:$K$49,2,FALSE)))),"Seleccione la probabilidad y el impacto")</f>
        <v>* Reducir  el riesgo</v>
      </c>
      <c r="AN8" s="158" t="s">
        <v>468</v>
      </c>
      <c r="AO8" s="158" t="s">
        <v>468</v>
      </c>
      <c r="AP8" s="158" t="s">
        <v>468</v>
      </c>
      <c r="AQ8" s="158" t="s">
        <v>468</v>
      </c>
      <c r="AR8" s="282" t="s">
        <v>963</v>
      </c>
      <c r="AS8" s="282" t="s">
        <v>964</v>
      </c>
      <c r="AT8" s="282" t="s">
        <v>520</v>
      </c>
      <c r="AU8" s="282" t="s">
        <v>964</v>
      </c>
      <c r="AV8" s="171" t="s">
        <v>1261</v>
      </c>
      <c r="AW8" s="158" t="s">
        <v>468</v>
      </c>
      <c r="AX8" s="172" t="s">
        <v>36</v>
      </c>
      <c r="AY8" s="172" t="s">
        <v>62</v>
      </c>
      <c r="AZ8" s="158" t="s">
        <v>468</v>
      </c>
      <c r="BA8" s="158" t="s">
        <v>468</v>
      </c>
      <c r="BB8" s="173">
        <v>43228</v>
      </c>
      <c r="BC8" s="158" t="s">
        <v>462</v>
      </c>
      <c r="BD8" s="158" t="s">
        <v>468</v>
      </c>
      <c r="BE8" s="171" t="s">
        <v>1183</v>
      </c>
      <c r="BF8" s="173">
        <v>43228</v>
      </c>
      <c r="BG8" s="171" t="s">
        <v>1228</v>
      </c>
      <c r="BH8" s="174" t="s">
        <v>31</v>
      </c>
      <c r="BI8" s="174" t="s">
        <v>31</v>
      </c>
      <c r="BJ8" s="174" t="s">
        <v>31</v>
      </c>
      <c r="BK8" s="175" t="s">
        <v>1241</v>
      </c>
      <c r="BL8" s="197" t="s">
        <v>36</v>
      </c>
      <c r="BM8" s="174" t="s">
        <v>62</v>
      </c>
      <c r="BN8" s="174"/>
      <c r="BO8" s="197"/>
      <c r="BP8" s="176">
        <v>43231</v>
      </c>
      <c r="BQ8" s="177" t="s">
        <v>1184</v>
      </c>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row>
    <row r="9" spans="1:208" s="57" customFormat="1" ht="230.25" customHeight="1" x14ac:dyDescent="0.25">
      <c r="A9" s="295"/>
      <c r="B9" s="279"/>
      <c r="C9" s="261"/>
      <c r="D9" s="291"/>
      <c r="E9" s="291"/>
      <c r="F9" s="292"/>
      <c r="G9" s="261" t="s">
        <v>952</v>
      </c>
      <c r="H9" s="274"/>
      <c r="I9" s="261"/>
      <c r="J9" s="283"/>
      <c r="K9" s="283"/>
      <c r="L9" s="159"/>
      <c r="M9" s="160"/>
      <c r="N9" s="160"/>
      <c r="O9" s="260"/>
      <c r="P9" s="260"/>
      <c r="Q9" s="162" t="s">
        <v>68</v>
      </c>
      <c r="R9" s="163" t="s">
        <v>955</v>
      </c>
      <c r="S9" s="164" t="s">
        <v>956</v>
      </c>
      <c r="T9" s="163" t="s">
        <v>523</v>
      </c>
      <c r="U9" s="165" t="s">
        <v>31</v>
      </c>
      <c r="V9" s="166">
        <f t="shared" ref="V9:V15" si="1">IF(U9="","Evalue la documentación del control",IF(U9="si",25,0))</f>
        <v>25</v>
      </c>
      <c r="W9" s="163" t="s">
        <v>1121</v>
      </c>
      <c r="X9" s="165" t="s">
        <v>31</v>
      </c>
      <c r="Y9" s="166">
        <f t="shared" ref="Y9:Y15" si="2">IF(X9="","Evalue la aplicación del control",IF(X9="si",25,0))</f>
        <v>25</v>
      </c>
      <c r="Z9" s="163" t="s">
        <v>960</v>
      </c>
      <c r="AA9" s="165" t="s">
        <v>31</v>
      </c>
      <c r="AB9" s="166">
        <f t="shared" ref="AB9:AB15" si="3">IF(AA9="","Evalue la efectividad del control",IF(AA9="si",40,0))</f>
        <v>40</v>
      </c>
      <c r="AC9" s="167" t="s">
        <v>331</v>
      </c>
      <c r="AD9" s="168">
        <f t="shared" ref="AD9:AD15" si="4">IF(AC9="AUTOMÁTICO",10,IF(AC9="MANUAL",0,""))</f>
        <v>0</v>
      </c>
      <c r="AE9" s="169">
        <f t="shared" ref="AE9:AE15" si="5">IF(ISTEXT(AB9),"Evalue el control",(AB9+Y9+V9+AD9))</f>
        <v>90</v>
      </c>
      <c r="AF9" s="259"/>
      <c r="AG9" s="283"/>
      <c r="AH9" s="283"/>
      <c r="AI9" s="170"/>
      <c r="AJ9" s="162"/>
      <c r="AK9" s="162"/>
      <c r="AL9" s="260"/>
      <c r="AM9" s="260"/>
      <c r="AN9" s="158" t="s">
        <v>468</v>
      </c>
      <c r="AO9" s="158" t="s">
        <v>468</v>
      </c>
      <c r="AP9" s="158" t="s">
        <v>468</v>
      </c>
      <c r="AQ9" s="158" t="s">
        <v>468</v>
      </c>
      <c r="AR9" s="282"/>
      <c r="AS9" s="282"/>
      <c r="AT9" s="282"/>
      <c r="AU9" s="282"/>
      <c r="AV9" s="171" t="s">
        <v>1119</v>
      </c>
      <c r="AW9" s="158" t="s">
        <v>468</v>
      </c>
      <c r="AX9" s="172" t="s">
        <v>36</v>
      </c>
      <c r="AY9" s="172" t="s">
        <v>62</v>
      </c>
      <c r="AZ9" s="158" t="s">
        <v>468</v>
      </c>
      <c r="BA9" s="158" t="s">
        <v>468</v>
      </c>
      <c r="BB9" s="173">
        <v>43228</v>
      </c>
      <c r="BC9" s="158" t="s">
        <v>462</v>
      </c>
      <c r="BD9" s="158" t="s">
        <v>468</v>
      </c>
      <c r="BE9" s="171" t="s">
        <v>1183</v>
      </c>
      <c r="BF9" s="173">
        <v>43228</v>
      </c>
      <c r="BG9" s="171" t="s">
        <v>1229</v>
      </c>
      <c r="BH9" s="174" t="s">
        <v>31</v>
      </c>
      <c r="BI9" s="174" t="s">
        <v>31</v>
      </c>
      <c r="BJ9" s="174" t="s">
        <v>31</v>
      </c>
      <c r="BK9" s="175" t="s">
        <v>1241</v>
      </c>
      <c r="BL9" s="197" t="s">
        <v>36</v>
      </c>
      <c r="BM9" s="174" t="s">
        <v>62</v>
      </c>
      <c r="BN9" s="174"/>
      <c r="BO9" s="197"/>
      <c r="BP9" s="178">
        <v>43231</v>
      </c>
      <c r="BQ9" s="177" t="s">
        <v>1184</v>
      </c>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row>
    <row r="10" spans="1:208" s="57" customFormat="1" ht="240" customHeight="1" x14ac:dyDescent="0.25">
      <c r="A10" s="295"/>
      <c r="B10" s="279"/>
      <c r="C10" s="261"/>
      <c r="D10" s="291"/>
      <c r="E10" s="291"/>
      <c r="F10" s="292"/>
      <c r="G10" s="261"/>
      <c r="H10" s="274"/>
      <c r="I10" s="261"/>
      <c r="J10" s="283"/>
      <c r="K10" s="283"/>
      <c r="L10" s="159"/>
      <c r="M10" s="160"/>
      <c r="N10" s="160"/>
      <c r="O10" s="260"/>
      <c r="P10" s="260"/>
      <c r="Q10" s="162" t="s">
        <v>68</v>
      </c>
      <c r="R10" s="163" t="s">
        <v>957</v>
      </c>
      <c r="S10" s="164" t="s">
        <v>980</v>
      </c>
      <c r="T10" s="163" t="s">
        <v>524</v>
      </c>
      <c r="U10" s="165" t="s">
        <v>31</v>
      </c>
      <c r="V10" s="166">
        <f t="shared" si="1"/>
        <v>25</v>
      </c>
      <c r="W10" s="163" t="s">
        <v>525</v>
      </c>
      <c r="X10" s="165" t="s">
        <v>31</v>
      </c>
      <c r="Y10" s="166">
        <f t="shared" si="2"/>
        <v>25</v>
      </c>
      <c r="Z10" s="163" t="s">
        <v>526</v>
      </c>
      <c r="AA10" s="165" t="s">
        <v>31</v>
      </c>
      <c r="AB10" s="166">
        <f t="shared" si="3"/>
        <v>40</v>
      </c>
      <c r="AC10" s="167" t="s">
        <v>331</v>
      </c>
      <c r="AD10" s="168">
        <f t="shared" si="4"/>
        <v>0</v>
      </c>
      <c r="AE10" s="169">
        <f t="shared" si="5"/>
        <v>90</v>
      </c>
      <c r="AF10" s="259"/>
      <c r="AG10" s="283"/>
      <c r="AH10" s="283"/>
      <c r="AI10" s="170"/>
      <c r="AJ10" s="162"/>
      <c r="AK10" s="162"/>
      <c r="AL10" s="260"/>
      <c r="AM10" s="260"/>
      <c r="AN10" s="158" t="s">
        <v>468</v>
      </c>
      <c r="AO10" s="158" t="s">
        <v>468</v>
      </c>
      <c r="AP10" s="158" t="s">
        <v>468</v>
      </c>
      <c r="AQ10" s="158" t="s">
        <v>468</v>
      </c>
      <c r="AR10" s="282"/>
      <c r="AS10" s="282"/>
      <c r="AT10" s="282"/>
      <c r="AU10" s="282"/>
      <c r="AV10" s="171" t="s">
        <v>1118</v>
      </c>
      <c r="AW10" s="158" t="s">
        <v>468</v>
      </c>
      <c r="AX10" s="172" t="s">
        <v>36</v>
      </c>
      <c r="AY10" s="172" t="s">
        <v>62</v>
      </c>
      <c r="AZ10" s="158" t="s">
        <v>468</v>
      </c>
      <c r="BA10" s="158" t="s">
        <v>468</v>
      </c>
      <c r="BB10" s="173">
        <v>43228</v>
      </c>
      <c r="BC10" s="158" t="s">
        <v>462</v>
      </c>
      <c r="BD10" s="158" t="s">
        <v>468</v>
      </c>
      <c r="BE10" s="171" t="s">
        <v>1183</v>
      </c>
      <c r="BF10" s="173">
        <v>43228</v>
      </c>
      <c r="BG10" s="171" t="s">
        <v>1122</v>
      </c>
      <c r="BH10" s="174" t="s">
        <v>31</v>
      </c>
      <c r="BI10" s="174" t="s">
        <v>31</v>
      </c>
      <c r="BJ10" s="174" t="s">
        <v>31</v>
      </c>
      <c r="BK10" s="175" t="s">
        <v>1241</v>
      </c>
      <c r="BL10" s="197" t="s">
        <v>36</v>
      </c>
      <c r="BM10" s="174" t="s">
        <v>62</v>
      </c>
      <c r="BN10" s="174"/>
      <c r="BO10" s="197"/>
      <c r="BP10" s="178">
        <v>43231</v>
      </c>
      <c r="BQ10" s="177" t="s">
        <v>1184</v>
      </c>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row>
    <row r="11" spans="1:208" s="57" customFormat="1" ht="141" customHeight="1" x14ac:dyDescent="0.25">
      <c r="A11" s="295"/>
      <c r="B11" s="279"/>
      <c r="C11" s="261"/>
      <c r="D11" s="291"/>
      <c r="E11" s="291"/>
      <c r="F11" s="292"/>
      <c r="G11" s="261"/>
      <c r="H11" s="274"/>
      <c r="I11" s="261"/>
      <c r="J11" s="283"/>
      <c r="K11" s="283"/>
      <c r="L11" s="159"/>
      <c r="M11" s="160"/>
      <c r="N11" s="160"/>
      <c r="O11" s="260"/>
      <c r="P11" s="260"/>
      <c r="Q11" s="162" t="s">
        <v>68</v>
      </c>
      <c r="R11" s="163" t="s">
        <v>1126</v>
      </c>
      <c r="S11" s="164" t="s">
        <v>958</v>
      </c>
      <c r="T11" s="163" t="s">
        <v>527</v>
      </c>
      <c r="U11" s="165" t="s">
        <v>31</v>
      </c>
      <c r="V11" s="166">
        <f t="shared" si="1"/>
        <v>25</v>
      </c>
      <c r="W11" s="163" t="s">
        <v>528</v>
      </c>
      <c r="X11" s="165" t="s">
        <v>31</v>
      </c>
      <c r="Y11" s="166">
        <f t="shared" si="2"/>
        <v>25</v>
      </c>
      <c r="Z11" s="163" t="s">
        <v>961</v>
      </c>
      <c r="AA11" s="165" t="s">
        <v>31</v>
      </c>
      <c r="AB11" s="166">
        <f t="shared" si="3"/>
        <v>40</v>
      </c>
      <c r="AC11" s="167" t="s">
        <v>331</v>
      </c>
      <c r="AD11" s="168">
        <f t="shared" si="4"/>
        <v>0</v>
      </c>
      <c r="AE11" s="169">
        <f t="shared" si="5"/>
        <v>90</v>
      </c>
      <c r="AF11" s="259"/>
      <c r="AG11" s="283"/>
      <c r="AH11" s="283"/>
      <c r="AI11" s="170"/>
      <c r="AJ11" s="162"/>
      <c r="AK11" s="162"/>
      <c r="AL11" s="260"/>
      <c r="AM11" s="260"/>
      <c r="AN11" s="158" t="s">
        <v>468</v>
      </c>
      <c r="AO11" s="158" t="s">
        <v>468</v>
      </c>
      <c r="AP11" s="158" t="s">
        <v>468</v>
      </c>
      <c r="AQ11" s="158" t="s">
        <v>468</v>
      </c>
      <c r="AR11" s="282"/>
      <c r="AS11" s="282"/>
      <c r="AT11" s="282"/>
      <c r="AU11" s="282"/>
      <c r="AV11" s="171" t="s">
        <v>1120</v>
      </c>
      <c r="AW11" s="158" t="s">
        <v>468</v>
      </c>
      <c r="AX11" s="172" t="s">
        <v>36</v>
      </c>
      <c r="AY11" s="172" t="s">
        <v>62</v>
      </c>
      <c r="AZ11" s="158" t="s">
        <v>468</v>
      </c>
      <c r="BA11" s="158" t="s">
        <v>468</v>
      </c>
      <c r="BB11" s="173">
        <v>43228</v>
      </c>
      <c r="BC11" s="158" t="s">
        <v>462</v>
      </c>
      <c r="BD11" s="158" t="s">
        <v>468</v>
      </c>
      <c r="BE11" s="171" t="s">
        <v>1183</v>
      </c>
      <c r="BF11" s="173">
        <v>43228</v>
      </c>
      <c r="BG11" s="171" t="s">
        <v>1123</v>
      </c>
      <c r="BH11" s="174" t="s">
        <v>31</v>
      </c>
      <c r="BI11" s="174" t="s">
        <v>31</v>
      </c>
      <c r="BJ11" s="174" t="s">
        <v>31</v>
      </c>
      <c r="BK11" s="175" t="s">
        <v>1241</v>
      </c>
      <c r="BL11" s="197" t="s">
        <v>36</v>
      </c>
      <c r="BM11" s="174" t="s">
        <v>62</v>
      </c>
      <c r="BN11" s="174"/>
      <c r="BO11" s="197"/>
      <c r="BP11" s="178">
        <v>43231</v>
      </c>
      <c r="BQ11" s="177" t="s">
        <v>1184</v>
      </c>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row>
    <row r="12" spans="1:208" s="57" customFormat="1" ht="140.25" customHeight="1" x14ac:dyDescent="0.25">
      <c r="A12" s="295"/>
      <c r="B12" s="279"/>
      <c r="C12" s="261"/>
      <c r="D12" s="291"/>
      <c r="E12" s="291"/>
      <c r="F12" s="292"/>
      <c r="G12" s="261"/>
      <c r="H12" s="274"/>
      <c r="I12" s="261"/>
      <c r="J12" s="283"/>
      <c r="K12" s="283"/>
      <c r="L12" s="159"/>
      <c r="M12" s="160"/>
      <c r="N12" s="160"/>
      <c r="O12" s="260"/>
      <c r="P12" s="260"/>
      <c r="Q12" s="162" t="s">
        <v>68</v>
      </c>
      <c r="R12" s="163" t="s">
        <v>1124</v>
      </c>
      <c r="S12" s="164" t="s">
        <v>979</v>
      </c>
      <c r="T12" s="163" t="s">
        <v>523</v>
      </c>
      <c r="U12" s="165" t="s">
        <v>31</v>
      </c>
      <c r="V12" s="166">
        <f t="shared" si="1"/>
        <v>25</v>
      </c>
      <c r="W12" s="163" t="s">
        <v>981</v>
      </c>
      <c r="X12" s="165" t="s">
        <v>31</v>
      </c>
      <c r="Y12" s="166">
        <f t="shared" si="2"/>
        <v>25</v>
      </c>
      <c r="Z12" s="163" t="s">
        <v>529</v>
      </c>
      <c r="AA12" s="165" t="s">
        <v>31</v>
      </c>
      <c r="AB12" s="166">
        <f t="shared" si="3"/>
        <v>40</v>
      </c>
      <c r="AC12" s="167" t="s">
        <v>331</v>
      </c>
      <c r="AD12" s="168">
        <f t="shared" si="4"/>
        <v>0</v>
      </c>
      <c r="AE12" s="169">
        <f t="shared" si="5"/>
        <v>90</v>
      </c>
      <c r="AF12" s="259"/>
      <c r="AG12" s="283"/>
      <c r="AH12" s="283"/>
      <c r="AI12" s="170"/>
      <c r="AJ12" s="162"/>
      <c r="AK12" s="162"/>
      <c r="AL12" s="260"/>
      <c r="AM12" s="260"/>
      <c r="AN12" s="158" t="s">
        <v>468</v>
      </c>
      <c r="AO12" s="158" t="s">
        <v>468</v>
      </c>
      <c r="AP12" s="158" t="s">
        <v>468</v>
      </c>
      <c r="AQ12" s="158" t="s">
        <v>468</v>
      </c>
      <c r="AR12" s="282"/>
      <c r="AS12" s="282"/>
      <c r="AT12" s="282"/>
      <c r="AU12" s="282"/>
      <c r="AV12" s="171" t="s">
        <v>529</v>
      </c>
      <c r="AW12" s="158" t="s">
        <v>468</v>
      </c>
      <c r="AX12" s="172" t="s">
        <v>36</v>
      </c>
      <c r="AY12" s="172" t="s">
        <v>62</v>
      </c>
      <c r="AZ12" s="158" t="s">
        <v>468</v>
      </c>
      <c r="BA12" s="158" t="s">
        <v>468</v>
      </c>
      <c r="BB12" s="173">
        <v>43228</v>
      </c>
      <c r="BC12" s="158" t="s">
        <v>462</v>
      </c>
      <c r="BD12" s="158" t="s">
        <v>468</v>
      </c>
      <c r="BE12" s="171" t="s">
        <v>1183</v>
      </c>
      <c r="BF12" s="173">
        <v>43228</v>
      </c>
      <c r="BG12" s="171" t="s">
        <v>1127</v>
      </c>
      <c r="BH12" s="174" t="s">
        <v>31</v>
      </c>
      <c r="BI12" s="174" t="s">
        <v>31</v>
      </c>
      <c r="BJ12" s="174" t="s">
        <v>31</v>
      </c>
      <c r="BK12" s="175" t="s">
        <v>1241</v>
      </c>
      <c r="BL12" s="197" t="s">
        <v>36</v>
      </c>
      <c r="BM12" s="174" t="s">
        <v>62</v>
      </c>
      <c r="BN12" s="174"/>
      <c r="BO12" s="197"/>
      <c r="BP12" s="178">
        <v>43231</v>
      </c>
      <c r="BQ12" s="177" t="s">
        <v>1184</v>
      </c>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row>
    <row r="13" spans="1:208" s="57" customFormat="1" ht="392.25" customHeight="1" x14ac:dyDescent="0.25">
      <c r="A13" s="295"/>
      <c r="B13" s="280"/>
      <c r="C13" s="261"/>
      <c r="D13" s="291"/>
      <c r="E13" s="291"/>
      <c r="F13" s="292"/>
      <c r="G13" s="261"/>
      <c r="H13" s="274"/>
      <c r="I13" s="261"/>
      <c r="J13" s="283"/>
      <c r="K13" s="283"/>
      <c r="L13" s="159"/>
      <c r="M13" s="160"/>
      <c r="N13" s="160"/>
      <c r="O13" s="260"/>
      <c r="P13" s="260"/>
      <c r="Q13" s="162" t="s">
        <v>68</v>
      </c>
      <c r="R13" s="163" t="s">
        <v>1125</v>
      </c>
      <c r="S13" s="164" t="s">
        <v>519</v>
      </c>
      <c r="T13" s="163" t="s">
        <v>530</v>
      </c>
      <c r="U13" s="165" t="s">
        <v>31</v>
      </c>
      <c r="V13" s="166">
        <f t="shared" si="1"/>
        <v>25</v>
      </c>
      <c r="W13" s="163" t="s">
        <v>982</v>
      </c>
      <c r="X13" s="165" t="s">
        <v>31</v>
      </c>
      <c r="Y13" s="166">
        <f t="shared" si="2"/>
        <v>25</v>
      </c>
      <c r="Z13" s="163" t="s">
        <v>962</v>
      </c>
      <c r="AA13" s="165" t="s">
        <v>31</v>
      </c>
      <c r="AB13" s="166">
        <f t="shared" si="3"/>
        <v>40</v>
      </c>
      <c r="AC13" s="167" t="s">
        <v>331</v>
      </c>
      <c r="AD13" s="168">
        <f t="shared" si="4"/>
        <v>0</v>
      </c>
      <c r="AE13" s="169">
        <f t="shared" si="5"/>
        <v>90</v>
      </c>
      <c r="AF13" s="259"/>
      <c r="AG13" s="283"/>
      <c r="AH13" s="283"/>
      <c r="AI13" s="170"/>
      <c r="AJ13" s="162"/>
      <c r="AK13" s="162"/>
      <c r="AL13" s="260"/>
      <c r="AM13" s="260"/>
      <c r="AN13" s="158" t="s">
        <v>468</v>
      </c>
      <c r="AO13" s="158" t="s">
        <v>468</v>
      </c>
      <c r="AP13" s="158" t="s">
        <v>468</v>
      </c>
      <c r="AQ13" s="158" t="s">
        <v>468</v>
      </c>
      <c r="AR13" s="282"/>
      <c r="AS13" s="282"/>
      <c r="AT13" s="282"/>
      <c r="AU13" s="282"/>
      <c r="AV13" s="171" t="s">
        <v>962</v>
      </c>
      <c r="AW13" s="158" t="s">
        <v>468</v>
      </c>
      <c r="AX13" s="172" t="s">
        <v>36</v>
      </c>
      <c r="AY13" s="172" t="s">
        <v>62</v>
      </c>
      <c r="AZ13" s="158" t="s">
        <v>468</v>
      </c>
      <c r="BA13" s="158" t="s">
        <v>468</v>
      </c>
      <c r="BB13" s="173">
        <v>43228</v>
      </c>
      <c r="BC13" s="158" t="s">
        <v>462</v>
      </c>
      <c r="BD13" s="158" t="s">
        <v>468</v>
      </c>
      <c r="BE13" s="171" t="s">
        <v>1183</v>
      </c>
      <c r="BF13" s="173">
        <v>43228</v>
      </c>
      <c r="BG13" s="171" t="s">
        <v>1262</v>
      </c>
      <c r="BH13" s="174" t="s">
        <v>31</v>
      </c>
      <c r="BI13" s="174" t="s">
        <v>31</v>
      </c>
      <c r="BJ13" s="174" t="s">
        <v>31</v>
      </c>
      <c r="BK13" s="175" t="s">
        <v>1241</v>
      </c>
      <c r="BL13" s="197" t="s">
        <v>36</v>
      </c>
      <c r="BM13" s="174" t="s">
        <v>62</v>
      </c>
      <c r="BN13" s="174"/>
      <c r="BO13" s="197"/>
      <c r="BP13" s="178">
        <v>43231</v>
      </c>
      <c r="BQ13" s="177" t="s">
        <v>1184</v>
      </c>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row>
    <row r="14" spans="1:208" s="57" customFormat="1" ht="326.25" customHeight="1" x14ac:dyDescent="0.25">
      <c r="A14" s="179">
        <v>2</v>
      </c>
      <c r="B14" s="158" t="s">
        <v>278</v>
      </c>
      <c r="C14" s="261"/>
      <c r="D14" s="180" t="s">
        <v>70</v>
      </c>
      <c r="E14" s="180" t="s">
        <v>75</v>
      </c>
      <c r="F14" s="181" t="s">
        <v>92</v>
      </c>
      <c r="G14" s="182" t="s">
        <v>773</v>
      </c>
      <c r="H14" s="183" t="s">
        <v>965</v>
      </c>
      <c r="I14" s="182" t="s">
        <v>518</v>
      </c>
      <c r="J14" s="184" t="s">
        <v>24</v>
      </c>
      <c r="K14" s="184" t="s">
        <v>29</v>
      </c>
      <c r="L14" s="159">
        <f>VLOOKUP(J14,'MATRIZ CALIFICACIÓN'!$B$11:$C$25,2,FALSE)</f>
        <v>2</v>
      </c>
      <c r="M14" s="160">
        <f>HLOOKUP(K14,'MATRIZ CALIFICACIÓN'!$D$9:$H$10,2,FALSE)</f>
        <v>4</v>
      </c>
      <c r="N14" s="161">
        <f>VALUE(CONCATENATE(L14,M14))</f>
        <v>24</v>
      </c>
      <c r="O14" s="185" t="str">
        <f>IF(AND(ISTEXT(J14),ISTEXT(K14)),(IF(F14="DE CORRUPCIÓN",(VLOOKUP(N14,'MATRIZ CALIFICACIÓN'!$D$71:$E$85,2,FALSE)),(VLOOKUP(N14,'MATRIZ CALIFICACIÓN'!$D$45:$E$69,2,FALSE)))),"Seleccione la probabilidad y el impacto")</f>
        <v>MODERADA</v>
      </c>
      <c r="P14" s="185" t="str">
        <f>IF(AND(ISTEXT(J14),ISTEXT(K14)),(IF(F14="DE CORRUPCIÓN",(VLOOKUP(O14,'MATRIZ CALIFICACIÓN'!$G$51:$K$54,2,FALSE)),(VLOOKUP(O14,'MATRIZ CALIFICACIÓN'!$G$46:$K$49,2,FALSE)))),"Seleccione la probabilidad y el impacto")</f>
        <v>* Reducir el riesgo</v>
      </c>
      <c r="Q14" s="162" t="s">
        <v>68</v>
      </c>
      <c r="R14" s="163" t="s">
        <v>966</v>
      </c>
      <c r="S14" s="164" t="s">
        <v>519</v>
      </c>
      <c r="T14" s="163" t="s">
        <v>523</v>
      </c>
      <c r="U14" s="165" t="s">
        <v>31</v>
      </c>
      <c r="V14" s="166">
        <f t="shared" si="1"/>
        <v>25</v>
      </c>
      <c r="W14" s="163" t="s">
        <v>531</v>
      </c>
      <c r="X14" s="165" t="s">
        <v>31</v>
      </c>
      <c r="Y14" s="166">
        <f t="shared" si="2"/>
        <v>25</v>
      </c>
      <c r="Z14" s="163" t="s">
        <v>532</v>
      </c>
      <c r="AA14" s="165" t="s">
        <v>31</v>
      </c>
      <c r="AB14" s="166">
        <f t="shared" si="3"/>
        <v>40</v>
      </c>
      <c r="AC14" s="167" t="s">
        <v>331</v>
      </c>
      <c r="AD14" s="168">
        <f t="shared" si="4"/>
        <v>0</v>
      </c>
      <c r="AE14" s="169">
        <f t="shared" si="5"/>
        <v>90</v>
      </c>
      <c r="AF14" s="186" t="s">
        <v>8</v>
      </c>
      <c r="AG14" s="184" t="s">
        <v>23</v>
      </c>
      <c r="AH14" s="184" t="s">
        <v>29</v>
      </c>
      <c r="AI14" s="170">
        <f>VLOOKUP(AG14,'MATRIZ CALIFICACIÓN'!$B$11:$C$25,2,FALSE)</f>
        <v>1</v>
      </c>
      <c r="AJ14" s="162">
        <f>HLOOKUP(AH14,'MATRIZ CALIFICACIÓN'!$D$9:$H$10,2,FALSE)</f>
        <v>4</v>
      </c>
      <c r="AK14" s="162">
        <f t="shared" ref="AK14" si="6">VALUE(CONCATENATE(AI14,AJ14))</f>
        <v>14</v>
      </c>
      <c r="AL14" s="185" t="str">
        <f>IF(AND(ISTEXT(AG14),ISTEXT(AH14)),(IF(F14="DE CORRUPCIÓN",(VLOOKUP(AK14,'MATRIZ CALIFICACIÓN'!$D$71:$E$85,2,FALSE)),(VLOOKUP(AK14,'MATRIZ CALIFICACIÓN'!$D$45:$E$69,2,FALSE)))),"Seleccione la probabilidad y el impacto")</f>
        <v>BAJA</v>
      </c>
      <c r="AM14" s="185" t="str">
        <f>IF(AND(ISTEXT(AG14),ISTEXT(AH14)),(IF(F14="DE CORRUPCIÓN",(VLOOKUP(AL14,'MATRIZ CALIFICACIÓN'!$G$51:$K$54,2,FALSE)),(VLOOKUP(AL14,'MATRIZ CALIFICACIÓN'!$G$46:$K$49,2,FALSE)))),"Seleccione la probabilidad y el impacto")</f>
        <v>* Reducir  el riesgo</v>
      </c>
      <c r="AN14" s="158" t="s">
        <v>468</v>
      </c>
      <c r="AO14" s="158" t="s">
        <v>468</v>
      </c>
      <c r="AP14" s="158" t="s">
        <v>468</v>
      </c>
      <c r="AQ14" s="158" t="s">
        <v>468</v>
      </c>
      <c r="AR14" s="182" t="s">
        <v>967</v>
      </c>
      <c r="AS14" s="182" t="s">
        <v>964</v>
      </c>
      <c r="AT14" s="182" t="s">
        <v>968</v>
      </c>
      <c r="AU14" s="182" t="s">
        <v>964</v>
      </c>
      <c r="AV14" s="171" t="s">
        <v>532</v>
      </c>
      <c r="AW14" s="158" t="s">
        <v>468</v>
      </c>
      <c r="AX14" s="172" t="s">
        <v>36</v>
      </c>
      <c r="AY14" s="172" t="s">
        <v>62</v>
      </c>
      <c r="AZ14" s="158" t="s">
        <v>468</v>
      </c>
      <c r="BA14" s="158" t="s">
        <v>468</v>
      </c>
      <c r="BB14" s="173">
        <v>43228</v>
      </c>
      <c r="BC14" s="158" t="s">
        <v>462</v>
      </c>
      <c r="BD14" s="158" t="s">
        <v>468</v>
      </c>
      <c r="BE14" s="171" t="s">
        <v>1183</v>
      </c>
      <c r="BF14" s="173">
        <v>43228</v>
      </c>
      <c r="BG14" s="171" t="s">
        <v>1230</v>
      </c>
      <c r="BH14" s="174" t="s">
        <v>31</v>
      </c>
      <c r="BI14" s="174" t="s">
        <v>31</v>
      </c>
      <c r="BJ14" s="174" t="s">
        <v>31</v>
      </c>
      <c r="BK14" s="175" t="s">
        <v>1241</v>
      </c>
      <c r="BL14" s="197" t="s">
        <v>36</v>
      </c>
      <c r="BM14" s="174" t="s">
        <v>62</v>
      </c>
      <c r="BN14" s="174"/>
      <c r="BO14" s="197"/>
      <c r="BP14" s="178">
        <v>43231</v>
      </c>
      <c r="BQ14" s="177" t="s">
        <v>1184</v>
      </c>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row>
    <row r="15" spans="1:208" s="57" customFormat="1" ht="253.5" customHeight="1" x14ac:dyDescent="0.25">
      <c r="A15" s="187">
        <v>3</v>
      </c>
      <c r="B15" s="158" t="s">
        <v>278</v>
      </c>
      <c r="C15" s="261"/>
      <c r="D15" s="188" t="s">
        <v>70</v>
      </c>
      <c r="E15" s="188" t="s">
        <v>78</v>
      </c>
      <c r="F15" s="189" t="s">
        <v>4</v>
      </c>
      <c r="G15" s="182" t="s">
        <v>969</v>
      </c>
      <c r="H15" s="182" t="s">
        <v>970</v>
      </c>
      <c r="I15" s="182" t="s">
        <v>1233</v>
      </c>
      <c r="J15" s="184" t="s">
        <v>54</v>
      </c>
      <c r="K15" s="184" t="s">
        <v>28</v>
      </c>
      <c r="L15" s="159">
        <f>VLOOKUP(J15,'MATRIZ CALIFICACIÓN'!$B$11:$C$25,2,FALSE)</f>
        <v>3</v>
      </c>
      <c r="M15" s="160">
        <f>HLOOKUP(K15,'MATRIZ CALIFICACIÓN'!$D$9:$H$10,2,FALSE)</f>
        <v>2</v>
      </c>
      <c r="N15" s="161">
        <f>VALUE(CONCATENATE(L15,M15))</f>
        <v>32</v>
      </c>
      <c r="O15" s="185" t="str">
        <f>IF(AND(ISTEXT(J15),ISTEXT(K15)),(IF(F15="DE CORRUPCIÓN",(VLOOKUP(N15,'MATRIZ CALIFICACIÓN'!$D$71:$E$85,2,FALSE)),(VLOOKUP(N15,'MATRIZ CALIFICACIÓN'!$D$45:$E$69,2,FALSE)))),"Seleccione la probabilidad y el impacto")</f>
        <v>MODERADA</v>
      </c>
      <c r="P15" s="185" t="str">
        <f>IF(AND(ISTEXT(J15),ISTEXT(K15)),(IF(F15="DE CORRUPCIÓN",(VLOOKUP(O15,'MATRIZ CALIFICACIÓN'!$G$51:$K$54,2,FALSE)),(VLOOKUP(O15,'MATRIZ CALIFICACIÓN'!$G$46:$K$49,2,FALSE)))),"Seleccione la probabilidad y el impacto")</f>
        <v>* Asumir el riesgo
* Reducir el riesgo</v>
      </c>
      <c r="Q15" s="162" t="s">
        <v>68</v>
      </c>
      <c r="R15" s="163" t="s">
        <v>971</v>
      </c>
      <c r="S15" s="163" t="s">
        <v>978</v>
      </c>
      <c r="T15" s="163" t="s">
        <v>972</v>
      </c>
      <c r="U15" s="190" t="s">
        <v>31</v>
      </c>
      <c r="V15" s="191">
        <f t="shared" si="1"/>
        <v>25</v>
      </c>
      <c r="W15" s="171" t="s">
        <v>973</v>
      </c>
      <c r="X15" s="165" t="s">
        <v>31</v>
      </c>
      <c r="Y15" s="166">
        <f t="shared" si="2"/>
        <v>25</v>
      </c>
      <c r="Z15" s="171" t="s">
        <v>974</v>
      </c>
      <c r="AA15" s="165" t="s">
        <v>31</v>
      </c>
      <c r="AB15" s="166">
        <f t="shared" si="3"/>
        <v>40</v>
      </c>
      <c r="AC15" s="167" t="s">
        <v>331</v>
      </c>
      <c r="AD15" s="168">
        <f t="shared" si="4"/>
        <v>0</v>
      </c>
      <c r="AE15" s="169">
        <f t="shared" si="5"/>
        <v>90</v>
      </c>
      <c r="AF15" s="165" t="s">
        <v>8</v>
      </c>
      <c r="AG15" s="192" t="s">
        <v>24</v>
      </c>
      <c r="AH15" s="192" t="s">
        <v>28</v>
      </c>
      <c r="AI15" s="170">
        <f>VLOOKUP(AG15,'MATRIZ CALIFICACIÓN'!$B$11:$C$25,2,FALSE)</f>
        <v>2</v>
      </c>
      <c r="AJ15" s="162">
        <f>HLOOKUP(AH15,'MATRIZ CALIFICACIÓN'!$D$9:$H$10,2,FALSE)</f>
        <v>2</v>
      </c>
      <c r="AK15" s="162">
        <f t="shared" ref="AK15" si="7">VALUE(CONCATENATE(AI15,AJ15))</f>
        <v>22</v>
      </c>
      <c r="AL15" s="185" t="str">
        <f>IF(AND(ISTEXT(AG15),ISTEXT(AH15)),(IF(F15="DE CORRUPCIÓN",(VLOOKUP(AK15,'MATRIZ CALIFICACIÓN'!$D$71:$E$85,2,FALSE)),(VLOOKUP(AK15,'MATRIZ CALIFICACIÓN'!$D$45:$E$69,2,FALSE)))),"Seleccione la probabilidad y el impacto")</f>
        <v>BAJA</v>
      </c>
      <c r="AM15" s="185" t="str">
        <f>IF(AND(ISTEXT(AG15),ISTEXT(AH15)),(IF(F15="DE CORRUPCIÓN",(VLOOKUP(AL15,'MATRIZ CALIFICACIÓN'!$G$51:$K$54,2,FALSE)),(VLOOKUP(AL15,'MATRIZ CALIFICACIÓN'!$G$46:$K$49,2,FALSE)))),"Seleccione la probabilidad y el impacto")</f>
        <v>* Asumir el riesgo</v>
      </c>
      <c r="AN15" s="158" t="s">
        <v>468</v>
      </c>
      <c r="AO15" s="158" t="s">
        <v>468</v>
      </c>
      <c r="AP15" s="158" t="s">
        <v>468</v>
      </c>
      <c r="AQ15" s="158" t="s">
        <v>468</v>
      </c>
      <c r="AR15" s="171" t="s">
        <v>975</v>
      </c>
      <c r="AS15" s="171" t="s">
        <v>976</v>
      </c>
      <c r="AT15" s="171" t="s">
        <v>977</v>
      </c>
      <c r="AU15" s="171" t="s">
        <v>976</v>
      </c>
      <c r="AV15" s="171" t="s">
        <v>974</v>
      </c>
      <c r="AW15" s="158" t="s">
        <v>468</v>
      </c>
      <c r="AX15" s="172" t="s">
        <v>36</v>
      </c>
      <c r="AY15" s="172" t="s">
        <v>62</v>
      </c>
      <c r="AZ15" s="158" t="s">
        <v>468</v>
      </c>
      <c r="BA15" s="158" t="s">
        <v>468</v>
      </c>
      <c r="BB15" s="173">
        <v>43228</v>
      </c>
      <c r="BC15" s="158" t="s">
        <v>462</v>
      </c>
      <c r="BD15" s="158" t="s">
        <v>468</v>
      </c>
      <c r="BE15" s="171" t="s">
        <v>1183</v>
      </c>
      <c r="BF15" s="173">
        <v>43228</v>
      </c>
      <c r="BG15" s="171" t="s">
        <v>1128</v>
      </c>
      <c r="BH15" s="174" t="s">
        <v>31</v>
      </c>
      <c r="BI15" s="174" t="s">
        <v>31</v>
      </c>
      <c r="BJ15" s="174" t="s">
        <v>31</v>
      </c>
      <c r="BK15" s="175" t="s">
        <v>1241</v>
      </c>
      <c r="BL15" s="197" t="s">
        <v>36</v>
      </c>
      <c r="BM15" s="174" t="s">
        <v>62</v>
      </c>
      <c r="BN15" s="174"/>
      <c r="BO15" s="197"/>
      <c r="BP15" s="178">
        <v>43231</v>
      </c>
      <c r="BQ15" s="177" t="s">
        <v>1184</v>
      </c>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row>
    <row r="16" spans="1:208" s="29" customFormat="1" ht="383.25" customHeight="1" x14ac:dyDescent="0.25">
      <c r="A16" s="295">
        <v>4</v>
      </c>
      <c r="B16" s="259" t="s">
        <v>280</v>
      </c>
      <c r="C16" s="261" t="s">
        <v>533</v>
      </c>
      <c r="D16" s="291" t="s">
        <v>89</v>
      </c>
      <c r="E16" s="291" t="s">
        <v>73</v>
      </c>
      <c r="F16" s="292" t="s">
        <v>92</v>
      </c>
      <c r="G16" s="193" t="s">
        <v>906</v>
      </c>
      <c r="H16" s="294" t="s">
        <v>907</v>
      </c>
      <c r="I16" s="258" t="s">
        <v>534</v>
      </c>
      <c r="J16" s="283" t="s">
        <v>54</v>
      </c>
      <c r="K16" s="283" t="s">
        <v>25</v>
      </c>
      <c r="L16" s="159">
        <f>VLOOKUP(J16,'MATRIZ CALIFICACIÓN'!$B$11:$C$25,2,FALSE)</f>
        <v>3</v>
      </c>
      <c r="M16" s="160">
        <f>HLOOKUP(K16,'MATRIZ CALIFICACIÓN'!$D$9:$H$10,2,FALSE)</f>
        <v>3</v>
      </c>
      <c r="N16" s="161">
        <f>VALUE(CONCATENATE(L16,M16))</f>
        <v>33</v>
      </c>
      <c r="O16" s="260" t="str">
        <f>IF(AND(ISTEXT(J16),ISTEXT(K16)),(IF(F16="DE CORRUPCIÓN",(VLOOKUP(N16,'MATRIZ CALIFICACIÓN'!$D$71:$E$85,2,FALSE)),(VLOOKUP(N16,'MATRIZ CALIFICACIÓN'!$D$45:$E$69,2,FALSE)))),"Seleccione la probabilidad y el impacto")</f>
        <v>MODERADA</v>
      </c>
      <c r="P16" s="260" t="str">
        <f>IF(AND(ISTEXT(J16),ISTEXT(K16)),(IF(F16="DE CORRUPCIÓN",(VLOOKUP(O16,'MATRIZ CALIFICACIÓN'!$G$51:$K$54,2,FALSE)),(VLOOKUP(O16,'MATRIZ CALIFICACIÓN'!$G$46:$K$49,2,FALSE)))),"Seleccione la probabilidad y el impacto")</f>
        <v>* Reducir el riesgo</v>
      </c>
      <c r="Q16" s="185" t="s">
        <v>68</v>
      </c>
      <c r="R16" s="171" t="s">
        <v>908</v>
      </c>
      <c r="S16" s="171" t="s">
        <v>909</v>
      </c>
      <c r="T16" s="171" t="s">
        <v>535</v>
      </c>
      <c r="U16" s="190" t="s">
        <v>31</v>
      </c>
      <c r="V16" s="191">
        <f>IF(U16="","Evalue la documentación del control",IF(U16="si",25,0))</f>
        <v>25</v>
      </c>
      <c r="W16" s="171" t="s">
        <v>913</v>
      </c>
      <c r="X16" s="186" t="s">
        <v>31</v>
      </c>
      <c r="Y16" s="194">
        <f>IF(X16="","Evalue la aplicación del control",IF(X16="si",25,0))</f>
        <v>25</v>
      </c>
      <c r="Z16" s="171" t="s">
        <v>536</v>
      </c>
      <c r="AA16" s="186" t="s">
        <v>31</v>
      </c>
      <c r="AB16" s="194">
        <f>IF(AA16="","Evalue la efectividad del control",IF(AA16="si",40,0))</f>
        <v>40</v>
      </c>
      <c r="AC16" s="195" t="s">
        <v>331</v>
      </c>
      <c r="AD16" s="168">
        <f>IF(AC16="AUTOMÁTICO",10,IF(AC16="MANUAL",0,""))</f>
        <v>0</v>
      </c>
      <c r="AE16" s="169">
        <f>IF(ISTEXT(AB16),"Evalue el control",(AB16+Y16+V16+AD16))</f>
        <v>90</v>
      </c>
      <c r="AF16" s="186" t="s">
        <v>8</v>
      </c>
      <c r="AG16" s="261" t="s">
        <v>23</v>
      </c>
      <c r="AH16" s="261" t="s">
        <v>25</v>
      </c>
      <c r="AI16" s="170">
        <f>VLOOKUP(AG16,'MATRIZ CALIFICACIÓN'!$B$11:$C$25,2,FALSE)</f>
        <v>1</v>
      </c>
      <c r="AJ16" s="162">
        <f>HLOOKUP(AH16,'MATRIZ CALIFICACIÓN'!$D$9:$H$10,2,FALSE)</f>
        <v>3</v>
      </c>
      <c r="AK16" s="162">
        <f t="shared" ref="AK16" si="8">VALUE(CONCATENATE(AI16,AJ16))</f>
        <v>13</v>
      </c>
      <c r="AL16" s="260" t="str">
        <f>IF(AND(ISTEXT(AG16),ISTEXT(AH16)),(IF(F16="DE CORRUPCIÓN",(VLOOKUP(AK16,'MATRIZ CALIFICACIÓN'!$D$71:$E$85,2,FALSE)),(VLOOKUP(AK16,'MATRIZ CALIFICACIÓN'!$D$45:$E$69,2,FALSE)))),"Seleccione la probabilidad y el impacto")</f>
        <v>BAJA</v>
      </c>
      <c r="AM16" s="260" t="str">
        <f>IF(AND(ISTEXT(AG16),ISTEXT(AH16)),(IF(F16="DE CORRUPCIÓN",(VLOOKUP(AL16,'MATRIZ CALIFICACIÓN'!$G$51:$K$54,2,FALSE)),(VLOOKUP(AL16,'MATRIZ CALIFICACIÓN'!$G$46:$K$49,2,FALSE)))),"Seleccione la probabilidad y el impacto")</f>
        <v>* Reducir  el riesgo</v>
      </c>
      <c r="AN16" s="158" t="s">
        <v>468</v>
      </c>
      <c r="AO16" s="158" t="s">
        <v>468</v>
      </c>
      <c r="AP16" s="158" t="s">
        <v>468</v>
      </c>
      <c r="AQ16" s="158" t="s">
        <v>468</v>
      </c>
      <c r="AR16" s="258" t="s">
        <v>537</v>
      </c>
      <c r="AS16" s="261" t="s">
        <v>538</v>
      </c>
      <c r="AT16" s="171" t="s">
        <v>915</v>
      </c>
      <c r="AU16" s="158" t="s">
        <v>538</v>
      </c>
      <c r="AV16" s="171" t="s">
        <v>1134</v>
      </c>
      <c r="AW16" s="158" t="s">
        <v>468</v>
      </c>
      <c r="AX16" s="172" t="s">
        <v>36</v>
      </c>
      <c r="AY16" s="172" t="s">
        <v>62</v>
      </c>
      <c r="AZ16" s="158" t="s">
        <v>468</v>
      </c>
      <c r="BA16" s="158" t="s">
        <v>468</v>
      </c>
      <c r="BB16" s="173">
        <v>43228</v>
      </c>
      <c r="BC16" s="158" t="s">
        <v>462</v>
      </c>
      <c r="BD16" s="158" t="s">
        <v>468</v>
      </c>
      <c r="BE16" s="171" t="s">
        <v>1185</v>
      </c>
      <c r="BF16" s="196">
        <v>43228</v>
      </c>
      <c r="BG16" s="171" t="s">
        <v>1263</v>
      </c>
      <c r="BH16" s="174" t="s">
        <v>31</v>
      </c>
      <c r="BI16" s="174" t="s">
        <v>31</v>
      </c>
      <c r="BJ16" s="174" t="s">
        <v>31</v>
      </c>
      <c r="BK16" s="175" t="s">
        <v>1241</v>
      </c>
      <c r="BL16" s="197" t="s">
        <v>36</v>
      </c>
      <c r="BM16" s="174" t="s">
        <v>62</v>
      </c>
      <c r="BN16" s="174"/>
      <c r="BO16" s="197"/>
      <c r="BP16" s="198">
        <v>43231</v>
      </c>
      <c r="BQ16" s="199" t="s">
        <v>1184</v>
      </c>
    </row>
    <row r="17" spans="1:208" s="57" customFormat="1" ht="260.25" customHeight="1" x14ac:dyDescent="0.25">
      <c r="A17" s="295"/>
      <c r="B17" s="259"/>
      <c r="C17" s="261"/>
      <c r="D17" s="291"/>
      <c r="E17" s="291"/>
      <c r="F17" s="292"/>
      <c r="G17" s="171" t="s">
        <v>539</v>
      </c>
      <c r="H17" s="294"/>
      <c r="I17" s="258"/>
      <c r="J17" s="283"/>
      <c r="K17" s="283"/>
      <c r="L17" s="159"/>
      <c r="M17" s="160"/>
      <c r="N17" s="161"/>
      <c r="O17" s="260"/>
      <c r="P17" s="260"/>
      <c r="Q17" s="185" t="s">
        <v>68</v>
      </c>
      <c r="R17" s="171" t="s">
        <v>910</v>
      </c>
      <c r="S17" s="171" t="s">
        <v>909</v>
      </c>
      <c r="T17" s="171" t="s">
        <v>911</v>
      </c>
      <c r="U17" s="186" t="s">
        <v>31</v>
      </c>
      <c r="V17" s="194">
        <f>IF(U17="","Evalue la documentación del control",IF(U17="si",25,0))</f>
        <v>25</v>
      </c>
      <c r="W17" s="171" t="s">
        <v>914</v>
      </c>
      <c r="X17" s="186" t="s">
        <v>31</v>
      </c>
      <c r="Y17" s="194">
        <f>IF(X17="","Evalue la aplicación del control",IF(X17="si",25,0))</f>
        <v>25</v>
      </c>
      <c r="Z17" s="171" t="s">
        <v>950</v>
      </c>
      <c r="AA17" s="186" t="s">
        <v>31</v>
      </c>
      <c r="AB17" s="194">
        <f>IF(AA17="","Evalue la efectividad del control",IF(AA17="si",40,0))</f>
        <v>40</v>
      </c>
      <c r="AC17" s="195" t="s">
        <v>331</v>
      </c>
      <c r="AD17" s="168">
        <f>IF(AC17="AUTOMÁTICO",10,IF(AC17="MANUAL",0,""))</f>
        <v>0</v>
      </c>
      <c r="AE17" s="169">
        <f>IF(ISTEXT(AB17),"Evalue el control",(AB17+Y17+V17+AD17))</f>
        <v>90</v>
      </c>
      <c r="AF17" s="186" t="s">
        <v>8</v>
      </c>
      <c r="AG17" s="261"/>
      <c r="AH17" s="261"/>
      <c r="AI17" s="170"/>
      <c r="AJ17" s="162"/>
      <c r="AK17" s="162"/>
      <c r="AL17" s="260"/>
      <c r="AM17" s="260"/>
      <c r="AN17" s="158" t="s">
        <v>468</v>
      </c>
      <c r="AO17" s="158" t="s">
        <v>468</v>
      </c>
      <c r="AP17" s="158" t="s">
        <v>468</v>
      </c>
      <c r="AQ17" s="158" t="s">
        <v>468</v>
      </c>
      <c r="AR17" s="258"/>
      <c r="AS17" s="261"/>
      <c r="AT17" s="171" t="s">
        <v>540</v>
      </c>
      <c r="AU17" s="158" t="s">
        <v>538</v>
      </c>
      <c r="AV17" s="171" t="s">
        <v>1129</v>
      </c>
      <c r="AW17" s="158" t="s">
        <v>468</v>
      </c>
      <c r="AX17" s="172" t="s">
        <v>36</v>
      </c>
      <c r="AY17" s="172" t="s">
        <v>62</v>
      </c>
      <c r="AZ17" s="158" t="s">
        <v>468</v>
      </c>
      <c r="BA17" s="158" t="s">
        <v>468</v>
      </c>
      <c r="BB17" s="173">
        <v>43228</v>
      </c>
      <c r="BC17" s="158" t="s">
        <v>462</v>
      </c>
      <c r="BD17" s="158" t="s">
        <v>468</v>
      </c>
      <c r="BE17" s="171" t="s">
        <v>1185</v>
      </c>
      <c r="BF17" s="196">
        <v>43228</v>
      </c>
      <c r="BG17" s="171" t="s">
        <v>1264</v>
      </c>
      <c r="BH17" s="174" t="s">
        <v>31</v>
      </c>
      <c r="BI17" s="174" t="s">
        <v>31</v>
      </c>
      <c r="BJ17" s="174" t="s">
        <v>31</v>
      </c>
      <c r="BK17" s="175" t="s">
        <v>1241</v>
      </c>
      <c r="BL17" s="197" t="s">
        <v>36</v>
      </c>
      <c r="BM17" s="174" t="s">
        <v>62</v>
      </c>
      <c r="BN17" s="174"/>
      <c r="BO17" s="197"/>
      <c r="BP17" s="178">
        <v>43231</v>
      </c>
      <c r="BQ17" s="177" t="s">
        <v>1184</v>
      </c>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row>
    <row r="18" spans="1:208" s="57" customFormat="1" ht="302.25" customHeight="1" x14ac:dyDescent="0.25">
      <c r="A18" s="295"/>
      <c r="B18" s="259"/>
      <c r="C18" s="261"/>
      <c r="D18" s="291"/>
      <c r="E18" s="291"/>
      <c r="F18" s="292"/>
      <c r="G18" s="171" t="s">
        <v>541</v>
      </c>
      <c r="H18" s="294"/>
      <c r="I18" s="258"/>
      <c r="J18" s="283"/>
      <c r="K18" s="283"/>
      <c r="L18" s="159"/>
      <c r="M18" s="160"/>
      <c r="N18" s="161"/>
      <c r="O18" s="260"/>
      <c r="P18" s="260"/>
      <c r="Q18" s="162" t="s">
        <v>68</v>
      </c>
      <c r="R18" s="171" t="s">
        <v>1254</v>
      </c>
      <c r="S18" s="171" t="s">
        <v>912</v>
      </c>
      <c r="T18" s="171" t="s">
        <v>542</v>
      </c>
      <c r="U18" s="186" t="s">
        <v>31</v>
      </c>
      <c r="V18" s="166">
        <f>IF(U18="","Evalue la documentación del control",IF(U18="si",25,0))</f>
        <v>25</v>
      </c>
      <c r="W18" s="171" t="s">
        <v>1255</v>
      </c>
      <c r="X18" s="186" t="s">
        <v>31</v>
      </c>
      <c r="Y18" s="166">
        <f>IF(X18="","Evalue la aplicación del control",IF(X18="si",25,0))</f>
        <v>25</v>
      </c>
      <c r="Z18" s="171" t="s">
        <v>543</v>
      </c>
      <c r="AA18" s="186" t="s">
        <v>31</v>
      </c>
      <c r="AB18" s="166">
        <f>IF(AA18="","Evalue la efectividad del control",IF(AA18="si",40,0))</f>
        <v>40</v>
      </c>
      <c r="AC18" s="167" t="s">
        <v>331</v>
      </c>
      <c r="AD18" s="168">
        <f>IF(AC18="AUTOMÁTICO",10,IF(AC18="MANUAL",0,""))</f>
        <v>0</v>
      </c>
      <c r="AE18" s="169">
        <f>IF(ISTEXT(AB18),"Evalue el control",(AB18+Y18+V18+AD18))</f>
        <v>90</v>
      </c>
      <c r="AF18" s="186" t="s">
        <v>8</v>
      </c>
      <c r="AG18" s="261"/>
      <c r="AH18" s="261"/>
      <c r="AI18" s="170"/>
      <c r="AJ18" s="162"/>
      <c r="AK18" s="162"/>
      <c r="AL18" s="260"/>
      <c r="AM18" s="260"/>
      <c r="AN18" s="158" t="s">
        <v>468</v>
      </c>
      <c r="AO18" s="158" t="s">
        <v>468</v>
      </c>
      <c r="AP18" s="158" t="s">
        <v>468</v>
      </c>
      <c r="AQ18" s="158" t="s">
        <v>468</v>
      </c>
      <c r="AR18" s="258"/>
      <c r="AS18" s="261"/>
      <c r="AT18" s="171"/>
      <c r="AU18" s="158"/>
      <c r="AV18" s="171" t="s">
        <v>1130</v>
      </c>
      <c r="AW18" s="158" t="s">
        <v>468</v>
      </c>
      <c r="AX18" s="172" t="s">
        <v>36</v>
      </c>
      <c r="AY18" s="172" t="s">
        <v>62</v>
      </c>
      <c r="AZ18" s="158" t="s">
        <v>468</v>
      </c>
      <c r="BA18" s="158" t="s">
        <v>468</v>
      </c>
      <c r="BB18" s="173">
        <v>43228</v>
      </c>
      <c r="BC18" s="158" t="s">
        <v>462</v>
      </c>
      <c r="BD18" s="158" t="s">
        <v>468</v>
      </c>
      <c r="BE18" s="171" t="s">
        <v>1185</v>
      </c>
      <c r="BF18" s="196">
        <v>43228</v>
      </c>
      <c r="BG18" s="171" t="s">
        <v>1265</v>
      </c>
      <c r="BH18" s="174" t="s">
        <v>31</v>
      </c>
      <c r="BI18" s="174" t="s">
        <v>31</v>
      </c>
      <c r="BJ18" s="174" t="s">
        <v>31</v>
      </c>
      <c r="BK18" s="175" t="s">
        <v>1241</v>
      </c>
      <c r="BL18" s="197" t="s">
        <v>36</v>
      </c>
      <c r="BM18" s="174" t="s">
        <v>62</v>
      </c>
      <c r="BN18" s="174"/>
      <c r="BO18" s="197"/>
      <c r="BP18" s="178">
        <v>43231</v>
      </c>
      <c r="BQ18" s="177" t="s">
        <v>1184</v>
      </c>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row>
    <row r="19" spans="1:208" s="57" customFormat="1" ht="287.25" customHeight="1" x14ac:dyDescent="0.25">
      <c r="A19" s="187">
        <v>5</v>
      </c>
      <c r="B19" s="259" t="s">
        <v>280</v>
      </c>
      <c r="C19" s="261" t="s">
        <v>533</v>
      </c>
      <c r="D19" s="188" t="s">
        <v>89</v>
      </c>
      <c r="E19" s="188" t="s">
        <v>78</v>
      </c>
      <c r="F19" s="189" t="s">
        <v>59</v>
      </c>
      <c r="G19" s="171" t="s">
        <v>544</v>
      </c>
      <c r="H19" s="158" t="s">
        <v>545</v>
      </c>
      <c r="I19" s="158" t="s">
        <v>546</v>
      </c>
      <c r="J19" s="192" t="s">
        <v>54</v>
      </c>
      <c r="K19" s="192" t="s">
        <v>28</v>
      </c>
      <c r="L19" s="159">
        <f>VLOOKUP(J19,'MATRIZ CALIFICACIÓN'!$B$11:$C$25,2,FALSE)</f>
        <v>3</v>
      </c>
      <c r="M19" s="160">
        <f>HLOOKUP(K19,'MATRIZ CALIFICACIÓN'!$D$9:$H$10,2,FALSE)</f>
        <v>2</v>
      </c>
      <c r="N19" s="161">
        <f>VALUE(CONCATENATE(L19,M19))</f>
        <v>32</v>
      </c>
      <c r="O19" s="185" t="str">
        <f>IF(AND(ISTEXT(J19),ISTEXT(K19)),(IF(F19="DE CORRUPCIÓN",(VLOOKUP(N19,'MATRIZ CALIFICACIÓN'!$D$71:$E$85,2,FALSE)),(VLOOKUP(N19,'MATRIZ CALIFICACIÓN'!$D$45:$E$69,2,FALSE)))),"Seleccione la probabilidad y el impacto")</f>
        <v>MODERADA</v>
      </c>
      <c r="P19" s="185" t="str">
        <f>IF(AND(ISTEXT(J19),ISTEXT(K19)),(IF(F19="DE CORRUPCIÓN",(VLOOKUP(O19,'MATRIZ CALIFICACIÓN'!$G$51:$K$54,2,FALSE)),(VLOOKUP(O19,'MATRIZ CALIFICACIÓN'!$G$46:$K$49,2,FALSE)))),"Seleccione la probabilidad y el impacto")</f>
        <v>* Asumir el riesgo
* Reducir el riesgo</v>
      </c>
      <c r="Q19" s="162" t="s">
        <v>68</v>
      </c>
      <c r="R19" s="171" t="s">
        <v>547</v>
      </c>
      <c r="S19" s="171" t="s">
        <v>916</v>
      </c>
      <c r="T19" s="171" t="s">
        <v>535</v>
      </c>
      <c r="U19" s="165" t="s">
        <v>31</v>
      </c>
      <c r="V19" s="166">
        <f>IF(U19="","Evalue la documentación del control",IF(U19="si",25,0))</f>
        <v>25</v>
      </c>
      <c r="W19" s="171" t="s">
        <v>548</v>
      </c>
      <c r="X19" s="165" t="s">
        <v>31</v>
      </c>
      <c r="Y19" s="166">
        <f>IF(X19="","Evalue la aplicación del control",IF(X19="si",25,0))</f>
        <v>25</v>
      </c>
      <c r="Z19" s="171" t="s">
        <v>917</v>
      </c>
      <c r="AA19" s="165" t="s">
        <v>31</v>
      </c>
      <c r="AB19" s="166">
        <f>IF(AA19="","Evalue la efectividad del control",IF(AA19="si",40,0))</f>
        <v>40</v>
      </c>
      <c r="AC19" s="167" t="s">
        <v>331</v>
      </c>
      <c r="AD19" s="168">
        <f>IF(AC19="AUTOMÁTICO",10,IF(AC19="MANUAL",0,""))</f>
        <v>0</v>
      </c>
      <c r="AE19" s="169">
        <f>IF(ISTEXT(AB19),"Evalue el control",(AB19+Y19+V19+AD19))</f>
        <v>90</v>
      </c>
      <c r="AF19" s="165" t="s">
        <v>8</v>
      </c>
      <c r="AG19" s="158" t="s">
        <v>23</v>
      </c>
      <c r="AH19" s="158" t="s">
        <v>28</v>
      </c>
      <c r="AI19" s="170">
        <f>VLOOKUP(AG19,'MATRIZ CALIFICACIÓN'!$B$11:$C$25,2,FALSE)</f>
        <v>1</v>
      </c>
      <c r="AJ19" s="162">
        <f>HLOOKUP(AH19,'MATRIZ CALIFICACIÓN'!$D$9:$H$10,2,FALSE)</f>
        <v>2</v>
      </c>
      <c r="AK19" s="162">
        <f t="shared" ref="AK19" si="9">VALUE(CONCATENATE(AI19,AJ19))</f>
        <v>12</v>
      </c>
      <c r="AL19" s="162" t="str">
        <f>IF(AND(ISTEXT(AG19),ISTEXT(AH19)),(IF(F19="DE CORRUPCIÓN",(VLOOKUP(AK19,'MATRIZ CALIFICACIÓN'!$D$71:$E$85,2,FALSE)),(VLOOKUP(AK19,'MATRIZ CALIFICACIÓN'!$D$45:$E$69,2,FALSE)))),"Seleccione la probabilidad y el impacto")</f>
        <v>BAJA</v>
      </c>
      <c r="AM19" s="162" t="str">
        <f>IF(AND(ISTEXT(AG19),ISTEXT(AH19)),(IF(F19="DE CORRUPCIÓN",(VLOOKUP(AL19,'MATRIZ CALIFICACIÓN'!$G$51:$K$54,2,FALSE)),(VLOOKUP(AL19,'MATRIZ CALIFICACIÓN'!$G$46:$K$49,2,FALSE)))),"Seleccione la probabilidad y el impacto")</f>
        <v>* Asumir el riesgo</v>
      </c>
      <c r="AN19" s="158" t="s">
        <v>468</v>
      </c>
      <c r="AO19" s="158" t="s">
        <v>468</v>
      </c>
      <c r="AP19" s="158" t="s">
        <v>468</v>
      </c>
      <c r="AQ19" s="158" t="s">
        <v>468</v>
      </c>
      <c r="AR19" s="171" t="s">
        <v>918</v>
      </c>
      <c r="AS19" s="158" t="s">
        <v>919</v>
      </c>
      <c r="AT19" s="171" t="s">
        <v>920</v>
      </c>
      <c r="AU19" s="158" t="s">
        <v>538</v>
      </c>
      <c r="AV19" s="171" t="s">
        <v>1131</v>
      </c>
      <c r="AW19" s="158" t="s">
        <v>468</v>
      </c>
      <c r="AX19" s="172" t="s">
        <v>36</v>
      </c>
      <c r="AY19" s="172" t="s">
        <v>62</v>
      </c>
      <c r="AZ19" s="158" t="s">
        <v>468</v>
      </c>
      <c r="BA19" s="158" t="s">
        <v>468</v>
      </c>
      <c r="BB19" s="173">
        <v>43228</v>
      </c>
      <c r="BC19" s="158" t="s">
        <v>462</v>
      </c>
      <c r="BD19" s="158" t="s">
        <v>468</v>
      </c>
      <c r="BE19" s="171" t="s">
        <v>1185</v>
      </c>
      <c r="BF19" s="196">
        <v>43228</v>
      </c>
      <c r="BG19" s="171" t="s">
        <v>1264</v>
      </c>
      <c r="BH19" s="174" t="s">
        <v>31</v>
      </c>
      <c r="BI19" s="174" t="s">
        <v>31</v>
      </c>
      <c r="BJ19" s="174" t="s">
        <v>31</v>
      </c>
      <c r="BK19" s="175" t="s">
        <v>1241</v>
      </c>
      <c r="BL19" s="197" t="s">
        <v>36</v>
      </c>
      <c r="BM19" s="174" t="s">
        <v>62</v>
      </c>
      <c r="BN19" s="174"/>
      <c r="BO19" s="197"/>
      <c r="BP19" s="178">
        <v>43231</v>
      </c>
      <c r="BQ19" s="177" t="s">
        <v>1184</v>
      </c>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row>
    <row r="20" spans="1:208" s="57" customFormat="1" ht="409.5" customHeight="1" x14ac:dyDescent="0.25">
      <c r="A20" s="295">
        <v>6</v>
      </c>
      <c r="B20" s="259"/>
      <c r="C20" s="261"/>
      <c r="D20" s="291" t="s">
        <v>89</v>
      </c>
      <c r="E20" s="291" t="s">
        <v>78</v>
      </c>
      <c r="F20" s="292" t="s">
        <v>59</v>
      </c>
      <c r="G20" s="171" t="s">
        <v>921</v>
      </c>
      <c r="H20" s="261" t="s">
        <v>922</v>
      </c>
      <c r="I20" s="261" t="s">
        <v>923</v>
      </c>
      <c r="J20" s="184" t="s">
        <v>54</v>
      </c>
      <c r="K20" s="184" t="s">
        <v>28</v>
      </c>
      <c r="L20" s="159">
        <f>VLOOKUP(J20,'MATRIZ CALIFICACIÓN'!$B$11:$C$25,2,FALSE)</f>
        <v>3</v>
      </c>
      <c r="M20" s="160">
        <f>HLOOKUP(K20,'MATRIZ CALIFICACIÓN'!$D$9:$H$10,2,FALSE)</f>
        <v>2</v>
      </c>
      <c r="N20" s="161">
        <f>VALUE(CONCATENATE(L20,M20))</f>
        <v>32</v>
      </c>
      <c r="O20" s="260" t="str">
        <f>IF(AND(ISTEXT(J20),ISTEXT(K20)),(IF(F20="DE CORRUPCIÓN",(VLOOKUP(N20,'MATRIZ CALIFICACIÓN'!$D$71:$E$85,2,FALSE)),(VLOOKUP(N20,'MATRIZ CALIFICACIÓN'!$D$45:$E$69,2,FALSE)))),"Seleccione la probabilidad y el impacto")</f>
        <v>MODERADA</v>
      </c>
      <c r="P20" s="260" t="str">
        <f>IF(AND(ISTEXT(J20),ISTEXT(K20)),(IF(F20="DE CORRUPCIÓN",(VLOOKUP(O20,'MATRIZ CALIFICACIÓN'!$G$51:$K$54,2,FALSE)),(VLOOKUP(O20,'MATRIZ CALIFICACIÓN'!$G$46:$K$49,2,FALSE)))),"Seleccione la probabilidad y el impacto")</f>
        <v>* Asumir el riesgo
* Reducir el riesgo</v>
      </c>
      <c r="Q20" s="162" t="s">
        <v>68</v>
      </c>
      <c r="R20" s="171" t="s">
        <v>925</v>
      </c>
      <c r="S20" s="171" t="s">
        <v>549</v>
      </c>
      <c r="T20" s="171" t="s">
        <v>926</v>
      </c>
      <c r="U20" s="165" t="s">
        <v>31</v>
      </c>
      <c r="V20" s="166">
        <f t="shared" ref="V20:V21" si="10">IF(U20="","Evalue la documentación del control",IF(U20="si",25,0))</f>
        <v>25</v>
      </c>
      <c r="W20" s="171" t="s">
        <v>927</v>
      </c>
      <c r="X20" s="165" t="s">
        <v>31</v>
      </c>
      <c r="Y20" s="166">
        <f t="shared" ref="Y20:Y21" si="11">IF(X20="","Evalue la aplicación del control",IF(X20="si",25,0))</f>
        <v>25</v>
      </c>
      <c r="Z20" s="171" t="s">
        <v>550</v>
      </c>
      <c r="AA20" s="165" t="s">
        <v>31</v>
      </c>
      <c r="AB20" s="166">
        <f t="shared" ref="AB20:AB21" si="12">IF(AA20="","Evalue la efectividad del control",IF(AA20="si",40,0))</f>
        <v>40</v>
      </c>
      <c r="AC20" s="167" t="s">
        <v>331</v>
      </c>
      <c r="AD20" s="168">
        <f t="shared" ref="AD20:AD21" si="13">IF(AC20="AUTOMÁTICO",10,IF(AC20="MANUAL",0,""))</f>
        <v>0</v>
      </c>
      <c r="AE20" s="169">
        <f t="shared" ref="AE20:AE21" si="14">IF(ISTEXT(AB20),"Evalue el control",(AB20+Y20+V20+AD20))</f>
        <v>90</v>
      </c>
      <c r="AF20" s="165" t="s">
        <v>8</v>
      </c>
      <c r="AG20" s="261" t="s">
        <v>23</v>
      </c>
      <c r="AH20" s="261" t="s">
        <v>28</v>
      </c>
      <c r="AI20" s="170">
        <f>VLOOKUP(AG20,'MATRIZ CALIFICACIÓN'!$B$11:$C$25,2,FALSE)</f>
        <v>1</v>
      </c>
      <c r="AJ20" s="162">
        <f>HLOOKUP(AH20,'MATRIZ CALIFICACIÓN'!$D$9:$H$10,2,FALSE)</f>
        <v>2</v>
      </c>
      <c r="AK20" s="162">
        <f t="shared" ref="AK20" si="15">VALUE(CONCATENATE(AI20,AJ20))</f>
        <v>12</v>
      </c>
      <c r="AL20" s="260" t="str">
        <f>IF(AND(ISTEXT(AG20),ISTEXT(AH20)),(IF(F20="DE CORRUPCIÓN",(VLOOKUP(AK20,'MATRIZ CALIFICACIÓN'!$D$71:$E$85,2,FALSE)),(VLOOKUP(AK20,'MATRIZ CALIFICACIÓN'!$D$45:$E$69,2,FALSE)))),"Seleccione la probabilidad y el impacto")</f>
        <v>BAJA</v>
      </c>
      <c r="AM20" s="260" t="str">
        <f>IF(AND(ISTEXT(AG20),ISTEXT(AH20)),(IF(F20="DE CORRUPCIÓN",(VLOOKUP(AL20,'MATRIZ CALIFICACIÓN'!$G$51:$K$54,2,FALSE)),(VLOOKUP(AL20,'MATRIZ CALIFICACIÓN'!$G$46:$K$49,2,FALSE)))),"Seleccione la probabilidad y el impacto")</f>
        <v>* Asumir el riesgo</v>
      </c>
      <c r="AN20" s="158" t="s">
        <v>468</v>
      </c>
      <c r="AO20" s="158" t="s">
        <v>468</v>
      </c>
      <c r="AP20" s="158" t="s">
        <v>468</v>
      </c>
      <c r="AQ20" s="158" t="s">
        <v>468</v>
      </c>
      <c r="AR20" s="261" t="s">
        <v>537</v>
      </c>
      <c r="AS20" s="261" t="s">
        <v>538</v>
      </c>
      <c r="AT20" s="261" t="s">
        <v>915</v>
      </c>
      <c r="AU20" s="261" t="s">
        <v>538</v>
      </c>
      <c r="AV20" s="171" t="s">
        <v>1132</v>
      </c>
      <c r="AW20" s="158" t="s">
        <v>468</v>
      </c>
      <c r="AX20" s="172" t="s">
        <v>36</v>
      </c>
      <c r="AY20" s="172" t="s">
        <v>62</v>
      </c>
      <c r="AZ20" s="158" t="s">
        <v>468</v>
      </c>
      <c r="BA20" s="158" t="s">
        <v>468</v>
      </c>
      <c r="BB20" s="173">
        <v>43228</v>
      </c>
      <c r="BC20" s="158" t="s">
        <v>462</v>
      </c>
      <c r="BD20" s="158" t="s">
        <v>468</v>
      </c>
      <c r="BE20" s="171" t="s">
        <v>1185</v>
      </c>
      <c r="BF20" s="196">
        <v>43228</v>
      </c>
      <c r="BG20" s="171" t="s">
        <v>1268</v>
      </c>
      <c r="BH20" s="174" t="s">
        <v>31</v>
      </c>
      <c r="BI20" s="174" t="s">
        <v>31</v>
      </c>
      <c r="BJ20" s="174"/>
      <c r="BK20" s="175" t="s">
        <v>1241</v>
      </c>
      <c r="BL20" s="197" t="s">
        <v>36</v>
      </c>
      <c r="BM20" s="174" t="s">
        <v>62</v>
      </c>
      <c r="BN20" s="174"/>
      <c r="BO20" s="197"/>
      <c r="BP20" s="178">
        <v>43231</v>
      </c>
      <c r="BQ20" s="177" t="s">
        <v>1184</v>
      </c>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row>
    <row r="21" spans="1:208" s="57" customFormat="1" ht="294.75" customHeight="1" x14ac:dyDescent="0.25">
      <c r="A21" s="295"/>
      <c r="B21" s="259"/>
      <c r="C21" s="261"/>
      <c r="D21" s="291"/>
      <c r="E21" s="291"/>
      <c r="F21" s="292"/>
      <c r="G21" s="171" t="s">
        <v>924</v>
      </c>
      <c r="H21" s="261"/>
      <c r="I21" s="261"/>
      <c r="J21" s="184"/>
      <c r="K21" s="184"/>
      <c r="L21" s="159"/>
      <c r="M21" s="160"/>
      <c r="N21" s="161"/>
      <c r="O21" s="260"/>
      <c r="P21" s="260"/>
      <c r="Q21" s="162" t="s">
        <v>68</v>
      </c>
      <c r="R21" s="171" t="s">
        <v>551</v>
      </c>
      <c r="S21" s="171" t="s">
        <v>549</v>
      </c>
      <c r="T21" s="171" t="s">
        <v>530</v>
      </c>
      <c r="U21" s="165" t="s">
        <v>31</v>
      </c>
      <c r="V21" s="166">
        <f t="shared" si="10"/>
        <v>25</v>
      </c>
      <c r="W21" s="171" t="s">
        <v>552</v>
      </c>
      <c r="X21" s="165" t="s">
        <v>31</v>
      </c>
      <c r="Y21" s="166">
        <f t="shared" si="11"/>
        <v>25</v>
      </c>
      <c r="Z21" s="171" t="s">
        <v>553</v>
      </c>
      <c r="AA21" s="165" t="s">
        <v>31</v>
      </c>
      <c r="AB21" s="166">
        <f t="shared" si="12"/>
        <v>40</v>
      </c>
      <c r="AC21" s="167" t="s">
        <v>331</v>
      </c>
      <c r="AD21" s="168">
        <f t="shared" si="13"/>
        <v>0</v>
      </c>
      <c r="AE21" s="169">
        <f t="shared" si="14"/>
        <v>90</v>
      </c>
      <c r="AF21" s="165" t="s">
        <v>8</v>
      </c>
      <c r="AG21" s="261"/>
      <c r="AH21" s="261"/>
      <c r="AI21" s="170"/>
      <c r="AJ21" s="162"/>
      <c r="AK21" s="162"/>
      <c r="AL21" s="260"/>
      <c r="AM21" s="260"/>
      <c r="AN21" s="158" t="s">
        <v>468</v>
      </c>
      <c r="AO21" s="158" t="s">
        <v>468</v>
      </c>
      <c r="AP21" s="158" t="s">
        <v>468</v>
      </c>
      <c r="AQ21" s="158" t="s">
        <v>468</v>
      </c>
      <c r="AR21" s="261"/>
      <c r="AS21" s="261"/>
      <c r="AT21" s="261"/>
      <c r="AU21" s="261"/>
      <c r="AV21" s="171" t="s">
        <v>1133</v>
      </c>
      <c r="AW21" s="158" t="s">
        <v>468</v>
      </c>
      <c r="AX21" s="172" t="s">
        <v>36</v>
      </c>
      <c r="AY21" s="172" t="s">
        <v>62</v>
      </c>
      <c r="AZ21" s="158" t="s">
        <v>468</v>
      </c>
      <c r="BA21" s="158" t="s">
        <v>468</v>
      </c>
      <c r="BB21" s="173">
        <v>43228</v>
      </c>
      <c r="BC21" s="158" t="s">
        <v>462</v>
      </c>
      <c r="BD21" s="158" t="s">
        <v>468</v>
      </c>
      <c r="BE21" s="171" t="s">
        <v>1185</v>
      </c>
      <c r="BF21" s="196">
        <v>43228</v>
      </c>
      <c r="BG21" s="171" t="s">
        <v>1266</v>
      </c>
      <c r="BH21" s="174" t="s">
        <v>31</v>
      </c>
      <c r="BI21" s="174" t="s">
        <v>31</v>
      </c>
      <c r="BJ21" s="174" t="s">
        <v>31</v>
      </c>
      <c r="BK21" s="175" t="s">
        <v>1241</v>
      </c>
      <c r="BL21" s="197" t="s">
        <v>36</v>
      </c>
      <c r="BM21" s="174" t="s">
        <v>62</v>
      </c>
      <c r="BN21" s="174"/>
      <c r="BO21" s="197"/>
      <c r="BP21" s="178">
        <v>43231</v>
      </c>
      <c r="BQ21" s="177" t="s">
        <v>1184</v>
      </c>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row>
    <row r="22" spans="1:208" s="57" customFormat="1" ht="264.75" hidden="1" customHeight="1" x14ac:dyDescent="0.25">
      <c r="A22" s="295">
        <v>7</v>
      </c>
      <c r="B22" s="278" t="s">
        <v>282</v>
      </c>
      <c r="C22" s="278" t="s">
        <v>283</v>
      </c>
      <c r="D22" s="291" t="s">
        <v>67</v>
      </c>
      <c r="E22" s="291" t="s">
        <v>7</v>
      </c>
      <c r="F22" s="292" t="s">
        <v>7</v>
      </c>
      <c r="G22" s="289" t="s">
        <v>654</v>
      </c>
      <c r="H22" s="261" t="s">
        <v>983</v>
      </c>
      <c r="I22" s="261" t="s">
        <v>984</v>
      </c>
      <c r="J22" s="283" t="s">
        <v>54</v>
      </c>
      <c r="K22" s="283" t="s">
        <v>25</v>
      </c>
      <c r="L22" s="159">
        <f>VLOOKUP(J22,'MATRIZ CALIFICACIÓN'!$B$11:$C$25,2,FALSE)</f>
        <v>3</v>
      </c>
      <c r="M22" s="160">
        <f>HLOOKUP(K22,'MATRIZ CALIFICACIÓN'!$D$9:$H$10,2,FALSE)</f>
        <v>3</v>
      </c>
      <c r="N22" s="161">
        <f>VALUE(CONCATENATE(L22,M22))</f>
        <v>33</v>
      </c>
      <c r="O22" s="260" t="str">
        <f>IF(AND(ISTEXT(J22),ISTEXT(K22)),(IF(F22="DE CORRUPCIÓN",(VLOOKUP(N22,'MATRIZ CALIFICACIÓN'!$D$71:$E$85,2,FALSE)),(VLOOKUP(N22,'MATRIZ CALIFICACIÓN'!$D$45:$E$69,2,FALSE)))),"Seleccione la probabilidad y el impacto")</f>
        <v>ALTA</v>
      </c>
      <c r="P22" s="260" t="str">
        <f>IF(AND(ISTEXT(J22),ISTEXT(K22)),(IF(F22="DE CORRUPCIÓN",(VLOOKUP(O22,'MATRIZ CALIFICACIÓN'!$G$51:$K$54,2,FALSE)),(VLOOKUP(O22,'MATRIZ CALIFICACIÓN'!$G$46:$K$49,2,FALSE)))),"Seleccione la probabilidad y el impacto")</f>
        <v>* Reducir el riesgo
* Evitar el riesgo
* Compartir o transferir</v>
      </c>
      <c r="Q22" s="185" t="s">
        <v>68</v>
      </c>
      <c r="R22" s="191" t="s">
        <v>989</v>
      </c>
      <c r="S22" s="171" t="s">
        <v>985</v>
      </c>
      <c r="T22" s="171" t="s">
        <v>642</v>
      </c>
      <c r="U22" s="165" t="s">
        <v>31</v>
      </c>
      <c r="V22" s="166">
        <f t="shared" ref="V22:V27" si="16">IF(U22="","Evalue la documentación del control",IF(U22="si",25,0))</f>
        <v>25</v>
      </c>
      <c r="W22" s="171" t="s">
        <v>990</v>
      </c>
      <c r="X22" s="165" t="s">
        <v>31</v>
      </c>
      <c r="Y22" s="166">
        <f t="shared" ref="Y22:Y27" si="17">IF(X22="","Evalue la aplicación del control",IF(X22="si",25,0))</f>
        <v>25</v>
      </c>
      <c r="Z22" s="171" t="s">
        <v>992</v>
      </c>
      <c r="AA22" s="165" t="s">
        <v>31</v>
      </c>
      <c r="AB22" s="166">
        <f t="shared" ref="AB22:AB27" si="18">IF(AA22="","Evalue la efectividad del control",IF(AA22="si",40,0))</f>
        <v>40</v>
      </c>
      <c r="AC22" s="167" t="s">
        <v>331</v>
      </c>
      <c r="AD22" s="168">
        <f t="shared" ref="AD22:AD27" si="19">IF(AC22="AUTOMÁTICO",10,IF(AC22="MANUAL",0,""))</f>
        <v>0</v>
      </c>
      <c r="AE22" s="169">
        <f t="shared" ref="AE22:AE27" si="20">IF(ISTEXT(AB22),"Evalue el control",(AB22+Y22+V22+AD22))</f>
        <v>90</v>
      </c>
      <c r="AF22" s="259" t="s">
        <v>8</v>
      </c>
      <c r="AG22" s="261" t="s">
        <v>24</v>
      </c>
      <c r="AH22" s="261" t="s">
        <v>25</v>
      </c>
      <c r="AI22" s="170">
        <f>VLOOKUP(AG22,'MATRIZ CALIFICACIÓN'!$B$11:$C$25,2,FALSE)</f>
        <v>2</v>
      </c>
      <c r="AJ22" s="162">
        <f>HLOOKUP(AH22,'MATRIZ CALIFICACIÓN'!$D$9:$H$10,2,FALSE)</f>
        <v>3</v>
      </c>
      <c r="AK22" s="162">
        <f t="shared" ref="AK22" si="21">VALUE(CONCATENATE(AI22,AJ22))</f>
        <v>23</v>
      </c>
      <c r="AL22" s="260" t="str">
        <f>IF(AND(ISTEXT(AG22),ISTEXT(AH22)),(IF(F22="DE CORRUPCIÓN",(VLOOKUP(AK22,'MATRIZ CALIFICACIÓN'!$D$71:$E$85,2,FALSE)),(VLOOKUP(AK22,'MATRIZ CALIFICACIÓN'!$D$45:$E$69,2,FALSE)))),"Seleccione la probabilidad y el impacto")</f>
        <v>MODERADA</v>
      </c>
      <c r="AM22" s="260" t="str">
        <f>IF(AND(ISTEXT(AG22),ISTEXT(AH22)),(IF(F22="DE CORRUPCIÓN",(VLOOKUP(AL22,'MATRIZ CALIFICACIÓN'!$G$51:$K$54,2,FALSE)),(VLOOKUP(AL22,'MATRIZ CALIFICACIÓN'!$G$46:$K$49,2,FALSE)))),"Seleccione la probabilidad y el impacto")</f>
        <v>* Asumir el riesgo
* Reducir el riesgo</v>
      </c>
      <c r="AN22" s="358" t="s">
        <v>994</v>
      </c>
      <c r="AO22" s="359">
        <v>43160</v>
      </c>
      <c r="AP22" s="359">
        <v>43465</v>
      </c>
      <c r="AQ22" s="358" t="s">
        <v>995</v>
      </c>
      <c r="AR22" s="171"/>
      <c r="AS22" s="171"/>
      <c r="AT22" s="171"/>
      <c r="AU22" s="171"/>
      <c r="AV22" s="171" t="s">
        <v>1186</v>
      </c>
      <c r="AW22" s="368" t="s">
        <v>1187</v>
      </c>
      <c r="AX22" s="372" t="s">
        <v>63</v>
      </c>
      <c r="AY22" s="372" t="s">
        <v>62</v>
      </c>
      <c r="AZ22" s="278" t="s">
        <v>36</v>
      </c>
      <c r="BA22" s="278" t="s">
        <v>36</v>
      </c>
      <c r="BB22" s="376">
        <v>43223</v>
      </c>
      <c r="BC22" s="278" t="s">
        <v>462</v>
      </c>
      <c r="BD22" s="278" t="s">
        <v>465</v>
      </c>
      <c r="BE22" s="171" t="s">
        <v>1183</v>
      </c>
      <c r="BF22" s="171"/>
      <c r="BG22" s="171"/>
      <c r="BH22" s="174"/>
      <c r="BI22" s="174"/>
      <c r="BJ22" s="174"/>
      <c r="BK22" s="175"/>
      <c r="BL22" s="197"/>
      <c r="BM22" s="174"/>
      <c r="BN22" s="174"/>
      <c r="BO22" s="197"/>
      <c r="BP22" s="178">
        <v>43231</v>
      </c>
      <c r="BQ22" s="177" t="s">
        <v>1184</v>
      </c>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row>
    <row r="23" spans="1:208" s="57" customFormat="1" ht="409.6" hidden="1" customHeight="1" x14ac:dyDescent="0.25">
      <c r="A23" s="295"/>
      <c r="B23" s="279"/>
      <c r="C23" s="279"/>
      <c r="D23" s="291"/>
      <c r="E23" s="291"/>
      <c r="F23" s="292"/>
      <c r="G23" s="289"/>
      <c r="H23" s="261"/>
      <c r="I23" s="261"/>
      <c r="J23" s="283"/>
      <c r="K23" s="283"/>
      <c r="L23" s="159"/>
      <c r="M23" s="160"/>
      <c r="N23" s="160"/>
      <c r="O23" s="260"/>
      <c r="P23" s="260"/>
      <c r="Q23" s="185" t="s">
        <v>68</v>
      </c>
      <c r="R23" s="191" t="s">
        <v>986</v>
      </c>
      <c r="S23" s="171" t="s">
        <v>760</v>
      </c>
      <c r="T23" s="171" t="s">
        <v>642</v>
      </c>
      <c r="U23" s="165" t="s">
        <v>31</v>
      </c>
      <c r="V23" s="166">
        <f t="shared" si="16"/>
        <v>25</v>
      </c>
      <c r="W23" s="171" t="s">
        <v>991</v>
      </c>
      <c r="X23" s="165" t="s">
        <v>31</v>
      </c>
      <c r="Y23" s="166">
        <f t="shared" si="17"/>
        <v>25</v>
      </c>
      <c r="Z23" s="171" t="s">
        <v>993</v>
      </c>
      <c r="AA23" s="165" t="s">
        <v>31</v>
      </c>
      <c r="AB23" s="166">
        <f t="shared" si="18"/>
        <v>40</v>
      </c>
      <c r="AC23" s="167" t="s">
        <v>331</v>
      </c>
      <c r="AD23" s="168">
        <f t="shared" si="19"/>
        <v>0</v>
      </c>
      <c r="AE23" s="169">
        <f t="shared" si="20"/>
        <v>90</v>
      </c>
      <c r="AF23" s="259"/>
      <c r="AG23" s="261"/>
      <c r="AH23" s="261"/>
      <c r="AI23" s="170"/>
      <c r="AJ23" s="162"/>
      <c r="AK23" s="162"/>
      <c r="AL23" s="260"/>
      <c r="AM23" s="260"/>
      <c r="AN23" s="358"/>
      <c r="AO23" s="359"/>
      <c r="AP23" s="359"/>
      <c r="AQ23" s="358"/>
      <c r="AR23" s="171"/>
      <c r="AS23" s="171"/>
      <c r="AT23" s="171"/>
      <c r="AU23" s="171"/>
      <c r="AV23" s="171" t="s">
        <v>1188</v>
      </c>
      <c r="AW23" s="369"/>
      <c r="AX23" s="373"/>
      <c r="AY23" s="373"/>
      <c r="AZ23" s="279"/>
      <c r="BA23" s="373"/>
      <c r="BB23" s="373"/>
      <c r="BC23" s="373"/>
      <c r="BD23" s="279"/>
      <c r="BE23" s="171" t="s">
        <v>1183</v>
      </c>
      <c r="BF23" s="171"/>
      <c r="BG23" s="171"/>
      <c r="BH23" s="174"/>
      <c r="BI23" s="174"/>
      <c r="BJ23" s="174"/>
      <c r="BK23" s="175"/>
      <c r="BL23" s="197"/>
      <c r="BM23" s="174"/>
      <c r="BN23" s="174"/>
      <c r="BO23" s="197"/>
      <c r="BP23" s="178">
        <v>43231</v>
      </c>
      <c r="BQ23" s="177" t="s">
        <v>1184</v>
      </c>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row>
    <row r="24" spans="1:208" s="57" customFormat="1" ht="213.75" hidden="1" customHeight="1" x14ac:dyDescent="0.35">
      <c r="A24" s="295"/>
      <c r="B24" s="280"/>
      <c r="C24" s="280"/>
      <c r="D24" s="291"/>
      <c r="E24" s="291"/>
      <c r="F24" s="292"/>
      <c r="G24" s="289"/>
      <c r="H24" s="261"/>
      <c r="I24" s="261"/>
      <c r="J24" s="283"/>
      <c r="K24" s="283"/>
      <c r="L24" s="126"/>
      <c r="M24" s="126"/>
      <c r="N24" s="126"/>
      <c r="O24" s="260"/>
      <c r="P24" s="260"/>
      <c r="Q24" s="162" t="s">
        <v>68</v>
      </c>
      <c r="R24" s="171" t="s">
        <v>987</v>
      </c>
      <c r="S24" s="201" t="s">
        <v>988</v>
      </c>
      <c r="T24" s="201" t="s">
        <v>642</v>
      </c>
      <c r="U24" s="165" t="s">
        <v>31</v>
      </c>
      <c r="V24" s="166">
        <f t="shared" si="16"/>
        <v>25</v>
      </c>
      <c r="W24" s="201" t="s">
        <v>761</v>
      </c>
      <c r="X24" s="165" t="s">
        <v>31</v>
      </c>
      <c r="Y24" s="166">
        <f t="shared" si="17"/>
        <v>25</v>
      </c>
      <c r="Z24" s="171" t="s">
        <v>762</v>
      </c>
      <c r="AA24" s="165" t="s">
        <v>31</v>
      </c>
      <c r="AB24" s="166">
        <f t="shared" si="18"/>
        <v>40</v>
      </c>
      <c r="AC24" s="167" t="s">
        <v>332</v>
      </c>
      <c r="AD24" s="168">
        <f t="shared" si="19"/>
        <v>10</v>
      </c>
      <c r="AE24" s="169">
        <f t="shared" si="20"/>
        <v>100</v>
      </c>
      <c r="AF24" s="259"/>
      <c r="AG24" s="261"/>
      <c r="AH24" s="261"/>
      <c r="AI24" s="126"/>
      <c r="AJ24" s="126"/>
      <c r="AK24" s="126"/>
      <c r="AL24" s="260"/>
      <c r="AM24" s="260"/>
      <c r="AN24" s="358"/>
      <c r="AO24" s="359"/>
      <c r="AP24" s="359"/>
      <c r="AQ24" s="358"/>
      <c r="AR24" s="171"/>
      <c r="AS24" s="171"/>
      <c r="AT24" s="171"/>
      <c r="AU24" s="171"/>
      <c r="AV24" s="171" t="s">
        <v>1189</v>
      </c>
      <c r="AW24" s="370"/>
      <c r="AX24" s="374"/>
      <c r="AY24" s="374"/>
      <c r="AZ24" s="280"/>
      <c r="BA24" s="374"/>
      <c r="BB24" s="374"/>
      <c r="BC24" s="374"/>
      <c r="BD24" s="280"/>
      <c r="BE24" s="171" t="s">
        <v>1183</v>
      </c>
      <c r="BF24" s="171"/>
      <c r="BG24" s="171"/>
      <c r="BH24" s="174"/>
      <c r="BI24" s="174"/>
      <c r="BJ24" s="174"/>
      <c r="BK24" s="175"/>
      <c r="BL24" s="197"/>
      <c r="BM24" s="174"/>
      <c r="BN24" s="174"/>
      <c r="BO24" s="197"/>
      <c r="BP24" s="178">
        <v>43231</v>
      </c>
      <c r="BQ24" s="177" t="s">
        <v>1184</v>
      </c>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row>
    <row r="25" spans="1:208" s="57" customFormat="1" ht="321.75" hidden="1" customHeight="1" x14ac:dyDescent="0.25">
      <c r="A25" s="295">
        <v>8</v>
      </c>
      <c r="B25" s="368" t="s">
        <v>282</v>
      </c>
      <c r="C25" s="188"/>
      <c r="D25" s="291" t="s">
        <v>67</v>
      </c>
      <c r="E25" s="291" t="s">
        <v>7</v>
      </c>
      <c r="F25" s="292" t="s">
        <v>4</v>
      </c>
      <c r="G25" s="171" t="s">
        <v>996</v>
      </c>
      <c r="H25" s="261" t="s">
        <v>655</v>
      </c>
      <c r="I25" s="261" t="s">
        <v>656</v>
      </c>
      <c r="J25" s="283" t="s">
        <v>54</v>
      </c>
      <c r="K25" s="283" t="s">
        <v>25</v>
      </c>
      <c r="L25" s="159">
        <f>VLOOKUP(J25,'MATRIZ CALIFICACIÓN'!$B$11:$C$25,2,FALSE)</f>
        <v>3</v>
      </c>
      <c r="M25" s="160">
        <f>HLOOKUP(K25,'MATRIZ CALIFICACIÓN'!$D$9:$H$10,2,FALSE)</f>
        <v>3</v>
      </c>
      <c r="N25" s="161">
        <f>VALUE(CONCATENATE(L25,M25))</f>
        <v>33</v>
      </c>
      <c r="O25" s="260" t="str">
        <f>IF(AND(ISTEXT(J25),ISTEXT(K25)),(IF(F25="DE CORRUPCIÓN",(VLOOKUP(N25,'MATRIZ CALIFICACIÓN'!$D$71:$E$85,2,FALSE)),(VLOOKUP(N25,'MATRIZ CALIFICACIÓN'!$D$45:$E$69,2,FALSE)))),"Seleccione la probabilidad y el impacto")</f>
        <v>ALTA</v>
      </c>
      <c r="P25" s="260" t="str">
        <f>IF(AND(ISTEXT(J24),ISTEXT(K24)),(IF(F24="DE CORRUPCIÓN",(VLOOKUP(O25,'MATRIZ CALIFICACIÓN'!$G$51:$K$54,2,FALSE)),(VLOOKUP(O25,'MATRIZ CALIFICACIÓN'!$G$46:$K$49,2,FALSE)))),"Seleccione la probabilidad y el impacto")</f>
        <v>Seleccione la probabilidad y el impacto</v>
      </c>
      <c r="Q25" s="260" t="s">
        <v>68</v>
      </c>
      <c r="R25" s="261" t="s">
        <v>998</v>
      </c>
      <c r="S25" s="367" t="s">
        <v>763</v>
      </c>
      <c r="T25" s="366" t="s">
        <v>764</v>
      </c>
      <c r="U25" s="259" t="s">
        <v>31</v>
      </c>
      <c r="V25" s="308">
        <f t="shared" si="16"/>
        <v>25</v>
      </c>
      <c r="W25" s="261" t="s">
        <v>999</v>
      </c>
      <c r="X25" s="259" t="s">
        <v>31</v>
      </c>
      <c r="Y25" s="308">
        <f t="shared" si="17"/>
        <v>25</v>
      </c>
      <c r="Z25" s="258" t="s">
        <v>1000</v>
      </c>
      <c r="AA25" s="259" t="s">
        <v>31</v>
      </c>
      <c r="AB25" s="308">
        <f t="shared" si="18"/>
        <v>40</v>
      </c>
      <c r="AC25" s="363" t="s">
        <v>331</v>
      </c>
      <c r="AD25" s="362">
        <f t="shared" si="19"/>
        <v>0</v>
      </c>
      <c r="AE25" s="364">
        <f t="shared" si="20"/>
        <v>90</v>
      </c>
      <c r="AF25" s="259" t="s">
        <v>8</v>
      </c>
      <c r="AG25" s="261" t="s">
        <v>24</v>
      </c>
      <c r="AH25" s="261" t="s">
        <v>25</v>
      </c>
      <c r="AI25" s="170">
        <f>VLOOKUP(AG25,'MATRIZ CALIFICACIÓN'!$B$11:$C$25,2,FALSE)</f>
        <v>2</v>
      </c>
      <c r="AJ25" s="162">
        <f>HLOOKUP(AH25,'MATRIZ CALIFICACIÓN'!$D$9:$H$10,2,FALSE)</f>
        <v>3</v>
      </c>
      <c r="AK25" s="162">
        <f>VALUE(CONCATENATE(AI25,AJ25))</f>
        <v>23</v>
      </c>
      <c r="AL25" s="260" t="str">
        <f>IF(AND(ISTEXT(AG25),ISTEXT(AH25)),(IF(F25="DE CORRUPCIÓN",(VLOOKUP(AK25,'MATRIZ CALIFICACIÓN'!$D$71:$E$85,2,FALSE)),(VLOOKUP(AK25,'MATRIZ CALIFICACIÓN'!$D$45:$E$69,2,FALSE)))),"Seleccione la probabilidad y el impacto")</f>
        <v>MODERADA</v>
      </c>
      <c r="AM25" s="260" t="str">
        <f>IF(AND(ISTEXT(AG25),ISTEXT(AH25)),(IF(F25="DE CORRUPCIÓN",(VLOOKUP(AL25,'MATRIZ CALIFICACIÓN'!$G$51:$K$54,2,FALSE)),(VLOOKUP(AL25,'MATRIZ CALIFICACIÓN'!$G$46:$K$49,2,FALSE)))),"Seleccione la probabilidad y el impacto")</f>
        <v>* Asumir el riesgo
* Reducir el riesgo</v>
      </c>
      <c r="AN25" s="261" t="s">
        <v>765</v>
      </c>
      <c r="AO25" s="303">
        <v>43101</v>
      </c>
      <c r="AP25" s="303">
        <v>43465</v>
      </c>
      <c r="AQ25" s="261" t="s">
        <v>1001</v>
      </c>
      <c r="AR25" s="171"/>
      <c r="AS25" s="171"/>
      <c r="AT25" s="171"/>
      <c r="AU25" s="171"/>
      <c r="AV25" s="368" t="s">
        <v>1190</v>
      </c>
      <c r="AW25" s="368" t="s">
        <v>1135</v>
      </c>
      <c r="AX25" s="372" t="s">
        <v>63</v>
      </c>
      <c r="AY25" s="372" t="s">
        <v>62</v>
      </c>
      <c r="AZ25" s="278" t="s">
        <v>36</v>
      </c>
      <c r="BA25" s="278" t="s">
        <v>36</v>
      </c>
      <c r="BB25" s="376">
        <v>43224</v>
      </c>
      <c r="BC25" s="278" t="s">
        <v>462</v>
      </c>
      <c r="BD25" s="278" t="s">
        <v>465</v>
      </c>
      <c r="BE25" s="368" t="s">
        <v>1183</v>
      </c>
      <c r="BF25" s="171"/>
      <c r="BG25" s="171"/>
      <c r="BH25" s="174"/>
      <c r="BI25" s="174"/>
      <c r="BJ25" s="174"/>
      <c r="BK25" s="175"/>
      <c r="BL25" s="197"/>
      <c r="BM25" s="174"/>
      <c r="BN25" s="174"/>
      <c r="BO25" s="197"/>
      <c r="BP25" s="178">
        <v>43231</v>
      </c>
      <c r="BQ25" s="177" t="s">
        <v>1184</v>
      </c>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row>
    <row r="26" spans="1:208" s="57" customFormat="1" ht="209.25" hidden="1" customHeight="1" x14ac:dyDescent="0.25">
      <c r="A26" s="295"/>
      <c r="B26" s="371"/>
      <c r="C26" s="180"/>
      <c r="D26" s="291"/>
      <c r="E26" s="291"/>
      <c r="F26" s="292"/>
      <c r="G26" s="171" t="s">
        <v>997</v>
      </c>
      <c r="H26" s="261"/>
      <c r="I26" s="261"/>
      <c r="J26" s="283"/>
      <c r="K26" s="283"/>
      <c r="L26" s="159"/>
      <c r="M26" s="160"/>
      <c r="N26" s="160"/>
      <c r="O26" s="260"/>
      <c r="P26" s="260"/>
      <c r="Q26" s="260"/>
      <c r="R26" s="261"/>
      <c r="S26" s="367"/>
      <c r="T26" s="366"/>
      <c r="U26" s="259"/>
      <c r="V26" s="308"/>
      <c r="W26" s="261"/>
      <c r="X26" s="259"/>
      <c r="Y26" s="308"/>
      <c r="Z26" s="258"/>
      <c r="AA26" s="259"/>
      <c r="AB26" s="308"/>
      <c r="AC26" s="363"/>
      <c r="AD26" s="362"/>
      <c r="AE26" s="364"/>
      <c r="AF26" s="259"/>
      <c r="AG26" s="261"/>
      <c r="AH26" s="261"/>
      <c r="AI26" s="170"/>
      <c r="AJ26" s="162"/>
      <c r="AK26" s="162"/>
      <c r="AL26" s="260"/>
      <c r="AM26" s="260"/>
      <c r="AN26" s="261"/>
      <c r="AO26" s="303"/>
      <c r="AP26" s="303"/>
      <c r="AQ26" s="261"/>
      <c r="AR26" s="171"/>
      <c r="AS26" s="171"/>
      <c r="AT26" s="171"/>
      <c r="AU26" s="171"/>
      <c r="AV26" s="370"/>
      <c r="AW26" s="370"/>
      <c r="AX26" s="374"/>
      <c r="AY26" s="374"/>
      <c r="AZ26" s="374"/>
      <c r="BA26" s="374"/>
      <c r="BB26" s="374"/>
      <c r="BC26" s="280"/>
      <c r="BD26" s="280"/>
      <c r="BE26" s="371"/>
      <c r="BF26" s="171"/>
      <c r="BG26" s="171"/>
      <c r="BH26" s="174"/>
      <c r="BI26" s="174"/>
      <c r="BJ26" s="174"/>
      <c r="BK26" s="175"/>
      <c r="BL26" s="197"/>
      <c r="BM26" s="174"/>
      <c r="BN26" s="174"/>
      <c r="BO26" s="197"/>
      <c r="BP26" s="178">
        <v>43231</v>
      </c>
      <c r="BQ26" s="177" t="s">
        <v>1184</v>
      </c>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row>
    <row r="27" spans="1:208" s="57" customFormat="1" ht="156.75" customHeight="1" x14ac:dyDescent="0.25">
      <c r="A27" s="295">
        <v>9</v>
      </c>
      <c r="B27" s="278" t="s">
        <v>282</v>
      </c>
      <c r="C27" s="180"/>
      <c r="D27" s="291" t="s">
        <v>67</v>
      </c>
      <c r="E27" s="291" t="s">
        <v>7</v>
      </c>
      <c r="F27" s="292" t="s">
        <v>92</v>
      </c>
      <c r="G27" s="171" t="s">
        <v>1002</v>
      </c>
      <c r="H27" s="274" t="s">
        <v>657</v>
      </c>
      <c r="I27" s="365" t="s">
        <v>658</v>
      </c>
      <c r="J27" s="283" t="s">
        <v>54</v>
      </c>
      <c r="K27" s="283" t="s">
        <v>29</v>
      </c>
      <c r="L27" s="159">
        <f>VLOOKUP(J27,'MATRIZ CALIFICACIÓN'!$B$11:$C$25,2,FALSE)</f>
        <v>3</v>
      </c>
      <c r="M27" s="160">
        <f>HLOOKUP(K27,'MATRIZ CALIFICACIÓN'!$D$9:$H$10,2,FALSE)</f>
        <v>4</v>
      </c>
      <c r="N27" s="161">
        <f>VALUE(CONCATENATE(L27,M27))</f>
        <v>34</v>
      </c>
      <c r="O27" s="260" t="str">
        <f>IF(AND(ISTEXT(J27),ISTEXT(K27)),(IF(F27="DE CORRUPCIÓN",(VLOOKUP(N27,'MATRIZ CALIFICACIÓN'!$D$71:$E$85,2,FALSE)),(VLOOKUP(N27,'MATRIZ CALIFICACIÓN'!$D$45:$E$69,2,FALSE)))),"Seleccione la probabilidad y el impacto")</f>
        <v>ALTA</v>
      </c>
      <c r="P27" s="260" t="str">
        <f>IF(AND(ISTEXT(J27),ISTEXT(K27)),(IF(F27="DE CORRUPCIÓN",(VLOOKUP(O27,'MATRIZ CALIFICACIÓN'!$G$51:$K$54,2,FALSE)),(VLOOKUP(O27,'MATRIZ CALIFICACIÓN'!$G$46:$K$49,2,FALSE)))),"Seleccione la probabilidad y el impacto")</f>
        <v>* Reducir el riesgo
* Evitar el riesgo
* Compartir o transferir</v>
      </c>
      <c r="Q27" s="260" t="s">
        <v>68</v>
      </c>
      <c r="R27" s="258" t="s">
        <v>1004</v>
      </c>
      <c r="S27" s="367" t="s">
        <v>1005</v>
      </c>
      <c r="T27" s="366" t="s">
        <v>642</v>
      </c>
      <c r="U27" s="259" t="s">
        <v>31</v>
      </c>
      <c r="V27" s="308">
        <f t="shared" si="16"/>
        <v>25</v>
      </c>
      <c r="W27" s="287" t="s">
        <v>1006</v>
      </c>
      <c r="X27" s="259" t="s">
        <v>31</v>
      </c>
      <c r="Y27" s="308">
        <f t="shared" si="17"/>
        <v>25</v>
      </c>
      <c r="Z27" s="287" t="s">
        <v>1007</v>
      </c>
      <c r="AA27" s="259" t="s">
        <v>31</v>
      </c>
      <c r="AB27" s="308">
        <f t="shared" si="18"/>
        <v>40</v>
      </c>
      <c r="AC27" s="363" t="s">
        <v>331</v>
      </c>
      <c r="AD27" s="362">
        <f t="shared" si="19"/>
        <v>0</v>
      </c>
      <c r="AE27" s="364">
        <f t="shared" si="20"/>
        <v>90</v>
      </c>
      <c r="AF27" s="259" t="s">
        <v>8</v>
      </c>
      <c r="AG27" s="261" t="s">
        <v>24</v>
      </c>
      <c r="AH27" s="261" t="s">
        <v>29</v>
      </c>
      <c r="AI27" s="170">
        <f>VLOOKUP(AG27,'MATRIZ CALIFICACIÓN'!$B$11:$C$25,2,FALSE)</f>
        <v>2</v>
      </c>
      <c r="AJ27" s="162">
        <f>HLOOKUP(AH27,'MATRIZ CALIFICACIÓN'!$D$9:$H$10,2,FALSE)</f>
        <v>4</v>
      </c>
      <c r="AK27" s="162">
        <f t="shared" ref="AK27" si="22">VALUE(CONCATENATE(AI27,AJ27))</f>
        <v>24</v>
      </c>
      <c r="AL27" s="260" t="str">
        <f>IF(AND(ISTEXT(AG27),ISTEXT(AH27)),(IF(F27="DE CORRUPCIÓN",(VLOOKUP(AK27,'MATRIZ CALIFICACIÓN'!$D$71:$E$85,2,FALSE)),(VLOOKUP(AK27,'MATRIZ CALIFICACIÓN'!$D$45:$E$69,2,FALSE)))),"Seleccione la probabilidad y el impacto")</f>
        <v>MODERADA</v>
      </c>
      <c r="AM27" s="260" t="str">
        <f>IF(AND(ISTEXT(AG27),ISTEXT(AH27)),(IF(F27="DE CORRUPCIÓN",(VLOOKUP(AL27,'MATRIZ CALIFICACIÓN'!$G$51:$K$54,2,FALSE)),(VLOOKUP(AL27,'MATRIZ CALIFICACIÓN'!$G$46:$K$49,2,FALSE)))),"Seleccione la probabilidad y el impacto")</f>
        <v>* Reducir el riesgo</v>
      </c>
      <c r="AN27" s="274" t="s">
        <v>1008</v>
      </c>
      <c r="AO27" s="303">
        <v>43101</v>
      </c>
      <c r="AP27" s="303">
        <v>43465</v>
      </c>
      <c r="AQ27" s="261" t="s">
        <v>1009</v>
      </c>
      <c r="AR27" s="171"/>
      <c r="AS27" s="171"/>
      <c r="AT27" s="171"/>
      <c r="AU27" s="171"/>
      <c r="AV27" s="368" t="s">
        <v>1191</v>
      </c>
      <c r="AW27" s="368" t="s">
        <v>1136</v>
      </c>
      <c r="AX27" s="372" t="s">
        <v>63</v>
      </c>
      <c r="AY27" s="372" t="s">
        <v>62</v>
      </c>
      <c r="AZ27" s="278" t="s">
        <v>36</v>
      </c>
      <c r="BA27" s="278" t="s">
        <v>36</v>
      </c>
      <c r="BB27" s="376">
        <v>43223</v>
      </c>
      <c r="BC27" s="278" t="s">
        <v>462</v>
      </c>
      <c r="BD27" s="278" t="s">
        <v>465</v>
      </c>
      <c r="BE27" s="368" t="s">
        <v>1183</v>
      </c>
      <c r="BF27" s="202">
        <v>43228</v>
      </c>
      <c r="BG27" s="368" t="s">
        <v>1240</v>
      </c>
      <c r="BH27" s="378" t="s">
        <v>31</v>
      </c>
      <c r="BI27" s="378" t="s">
        <v>31</v>
      </c>
      <c r="BJ27" s="378" t="s">
        <v>31</v>
      </c>
      <c r="BK27" s="380" t="s">
        <v>1239</v>
      </c>
      <c r="BL27" s="382" t="s">
        <v>63</v>
      </c>
      <c r="BM27" s="378" t="s">
        <v>62</v>
      </c>
      <c r="BN27" s="378"/>
      <c r="BO27" s="382"/>
      <c r="BP27" s="178">
        <v>43231</v>
      </c>
      <c r="BQ27" s="177" t="s">
        <v>1184</v>
      </c>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row>
    <row r="28" spans="1:208" s="57" customFormat="1" ht="295.5" customHeight="1" x14ac:dyDescent="0.25">
      <c r="A28" s="295"/>
      <c r="B28" s="280"/>
      <c r="C28" s="203" t="s">
        <v>283</v>
      </c>
      <c r="D28" s="291"/>
      <c r="E28" s="291"/>
      <c r="F28" s="292"/>
      <c r="G28" s="171" t="s">
        <v>1003</v>
      </c>
      <c r="H28" s="274"/>
      <c r="I28" s="365"/>
      <c r="J28" s="283"/>
      <c r="K28" s="283"/>
      <c r="L28" s="159"/>
      <c r="M28" s="160"/>
      <c r="N28" s="161"/>
      <c r="O28" s="260"/>
      <c r="P28" s="260"/>
      <c r="Q28" s="260"/>
      <c r="R28" s="258"/>
      <c r="S28" s="367"/>
      <c r="T28" s="366"/>
      <c r="U28" s="259"/>
      <c r="V28" s="308"/>
      <c r="W28" s="287"/>
      <c r="X28" s="259"/>
      <c r="Y28" s="308"/>
      <c r="Z28" s="287"/>
      <c r="AA28" s="259"/>
      <c r="AB28" s="308"/>
      <c r="AC28" s="363"/>
      <c r="AD28" s="362"/>
      <c r="AE28" s="364"/>
      <c r="AF28" s="259"/>
      <c r="AG28" s="261"/>
      <c r="AH28" s="261"/>
      <c r="AI28" s="170"/>
      <c r="AJ28" s="162"/>
      <c r="AK28" s="162"/>
      <c r="AL28" s="260"/>
      <c r="AM28" s="260"/>
      <c r="AN28" s="274"/>
      <c r="AO28" s="303"/>
      <c r="AP28" s="303"/>
      <c r="AQ28" s="261"/>
      <c r="AR28" s="171"/>
      <c r="AS28" s="171"/>
      <c r="AT28" s="171"/>
      <c r="AU28" s="171"/>
      <c r="AV28" s="370"/>
      <c r="AW28" s="370"/>
      <c r="AX28" s="375"/>
      <c r="AY28" s="375"/>
      <c r="AZ28" s="280"/>
      <c r="BA28" s="280"/>
      <c r="BB28" s="377"/>
      <c r="BC28" s="280"/>
      <c r="BD28" s="280"/>
      <c r="BE28" s="371"/>
      <c r="BF28" s="202">
        <v>43228</v>
      </c>
      <c r="BG28" s="371"/>
      <c r="BH28" s="379"/>
      <c r="BI28" s="379"/>
      <c r="BJ28" s="379"/>
      <c r="BK28" s="381"/>
      <c r="BL28" s="383"/>
      <c r="BM28" s="379"/>
      <c r="BN28" s="379"/>
      <c r="BO28" s="383"/>
      <c r="BP28" s="178">
        <v>43231</v>
      </c>
      <c r="BQ28" s="177" t="s">
        <v>1184</v>
      </c>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row>
    <row r="29" spans="1:208" s="57" customFormat="1" ht="180" hidden="1" customHeight="1" x14ac:dyDescent="0.25">
      <c r="A29" s="295">
        <v>10</v>
      </c>
      <c r="B29" s="171"/>
      <c r="C29" s="171"/>
      <c r="D29" s="291" t="s">
        <v>67</v>
      </c>
      <c r="E29" s="291" t="s">
        <v>7</v>
      </c>
      <c r="F29" s="292" t="s">
        <v>4</v>
      </c>
      <c r="G29" s="289" t="s">
        <v>1010</v>
      </c>
      <c r="H29" s="261" t="s">
        <v>1011</v>
      </c>
      <c r="I29" s="261" t="s">
        <v>984</v>
      </c>
      <c r="J29" s="283" t="s">
        <v>54</v>
      </c>
      <c r="K29" s="283" t="s">
        <v>29</v>
      </c>
      <c r="L29" s="159">
        <f>VLOOKUP(J29,'MATRIZ CALIFICACIÓN'!$B$11:$C$25,2,FALSE)</f>
        <v>3</v>
      </c>
      <c r="M29" s="160">
        <f>HLOOKUP(K29,'MATRIZ CALIFICACIÓN'!$D$9:$H$10,2,FALSE)</f>
        <v>4</v>
      </c>
      <c r="N29" s="161">
        <f>VALUE(CONCATENATE(L29,M29))</f>
        <v>34</v>
      </c>
      <c r="O29" s="260" t="str">
        <f>IF(AND(ISTEXT(J29),ISTEXT(K29)),(IF(F29="DE CORRUPCIÓN",(VLOOKUP(N29,'MATRIZ CALIFICACIÓN'!$D$71:$E$85,2,FALSE)),(VLOOKUP(N29,'MATRIZ CALIFICACIÓN'!$D$45:$E$69,2,FALSE)))),"Seleccione la probabilidad y el impacto")</f>
        <v>EXTREMA</v>
      </c>
      <c r="P29" s="260" t="str">
        <f>IF(AND(ISTEXT(J29),ISTEXT(K29)),(IF(F29="DE CORRUPCIÓN",(VLOOKUP(O29,'MATRIZ CALIFICACIÓN'!$G$51:$K$54,2,FALSE)),(VLOOKUP(O29,'MATRIZ CALIFICACIÓN'!$G$46:$K$49,2,FALSE)))),"Seleccione la probabilidad y el impacto")</f>
        <v>* Reducir el riesgo
* Evitar el riesgo
* Compartir o transferir</v>
      </c>
      <c r="Q29" s="185" t="s">
        <v>68</v>
      </c>
      <c r="R29" s="182" t="s">
        <v>1012</v>
      </c>
      <c r="S29" s="182" t="s">
        <v>1013</v>
      </c>
      <c r="T29" s="171" t="s">
        <v>642</v>
      </c>
      <c r="U29" s="186" t="s">
        <v>31</v>
      </c>
      <c r="V29" s="166">
        <f t="shared" ref="V29:V30" si="23">IF(U29="","Evalue la documentación del control",IF(U29="si",25,0))</f>
        <v>25</v>
      </c>
      <c r="W29" s="182" t="s">
        <v>1015</v>
      </c>
      <c r="X29" s="186" t="s">
        <v>31</v>
      </c>
      <c r="Y29" s="166">
        <f t="shared" ref="Y29:Y30" si="24">IF(X29="","Evalue la aplicación del control",IF(X29="si",25,0))</f>
        <v>25</v>
      </c>
      <c r="Z29" s="171" t="s">
        <v>1017</v>
      </c>
      <c r="AA29" s="186" t="s">
        <v>31</v>
      </c>
      <c r="AB29" s="166">
        <f t="shared" ref="AB29:AB30" si="25">IF(AA29="","Evalue la efectividad del control",IF(AA29="si",40,0))</f>
        <v>40</v>
      </c>
      <c r="AC29" s="195" t="s">
        <v>331</v>
      </c>
      <c r="AD29" s="168">
        <f t="shared" ref="AD29:AD30" si="26">IF(AC29="AUTOMÁTICO",10,IF(AC29="MANUAL",0,""))</f>
        <v>0</v>
      </c>
      <c r="AE29" s="169">
        <f t="shared" ref="AE29:AE30" si="27">IF(ISTEXT(AB29),"Evalue el control",(AB29+Y29+V29+AD29))</f>
        <v>90</v>
      </c>
      <c r="AF29" s="259" t="s">
        <v>8</v>
      </c>
      <c r="AG29" s="261" t="s">
        <v>23</v>
      </c>
      <c r="AH29" s="261" t="s">
        <v>29</v>
      </c>
      <c r="AI29" s="170">
        <f>VLOOKUP(AG29,'MATRIZ CALIFICACIÓN'!$B$11:$C$25,2,FALSE)</f>
        <v>1</v>
      </c>
      <c r="AJ29" s="162">
        <f>HLOOKUP(AH29,'MATRIZ CALIFICACIÓN'!$D$9:$H$10,2,FALSE)</f>
        <v>4</v>
      </c>
      <c r="AK29" s="162">
        <f t="shared" ref="AK29" si="28">VALUE(CONCATENATE(AI29,AJ29))</f>
        <v>14</v>
      </c>
      <c r="AL29" s="260" t="str">
        <f>IF(AND(ISTEXT(AG29),ISTEXT(AH29)),(IF(F29="DE CORRUPCIÓN",(VLOOKUP(AK29,'MATRIZ CALIFICACIÓN'!$D$71:$E$85,2,FALSE)),(VLOOKUP(AK29,'MATRIZ CALIFICACIÓN'!$D$45:$E$69,2,FALSE)))),"Seleccione la probabilidad y el impacto")</f>
        <v>ALTA</v>
      </c>
      <c r="AM29" s="260" t="str">
        <f>IF(AND(ISTEXT(AG29),ISTEXT(AH29)),(IF(F29="DE CORRUPCIÓN",(VLOOKUP(AL29,'MATRIZ CALIFICACIÓN'!$G$51:$K$54,2,FALSE)),(VLOOKUP(AL29,'MATRIZ CALIFICACIÓN'!$G$46:$K$49,2,FALSE)))),"Seleccione la probabilidad y el impacto")</f>
        <v>* Reducir el riesgo
* Evitar el riesgo
* Compartir o transferir</v>
      </c>
      <c r="AN29" s="261" t="s">
        <v>1019</v>
      </c>
      <c r="AO29" s="303">
        <v>43101</v>
      </c>
      <c r="AP29" s="303">
        <v>43465</v>
      </c>
      <c r="AQ29" s="261" t="s">
        <v>1009</v>
      </c>
      <c r="AR29" s="171"/>
      <c r="AS29" s="171"/>
      <c r="AT29" s="171"/>
      <c r="AU29" s="171"/>
      <c r="AV29" s="171" t="s">
        <v>1192</v>
      </c>
      <c r="AW29" s="368" t="s">
        <v>1193</v>
      </c>
      <c r="AX29" s="372" t="s">
        <v>63</v>
      </c>
      <c r="AY29" s="372" t="s">
        <v>62</v>
      </c>
      <c r="AZ29" s="278" t="s">
        <v>36</v>
      </c>
      <c r="BA29" s="278" t="s">
        <v>36</v>
      </c>
      <c r="BB29" s="376">
        <v>43223</v>
      </c>
      <c r="BC29" s="278" t="s">
        <v>462</v>
      </c>
      <c r="BD29" s="278" t="s">
        <v>465</v>
      </c>
      <c r="BE29" s="368" t="s">
        <v>1183</v>
      </c>
      <c r="BF29" s="171"/>
      <c r="BG29" s="171"/>
      <c r="BH29" s="174"/>
      <c r="BI29" s="174"/>
      <c r="BJ29" s="174"/>
      <c r="BK29" s="175"/>
      <c r="BL29" s="197"/>
      <c r="BM29" s="174"/>
      <c r="BN29" s="174"/>
      <c r="BO29" s="197"/>
      <c r="BP29" s="178">
        <v>43231</v>
      </c>
      <c r="BQ29" s="177" t="s">
        <v>1184</v>
      </c>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row>
    <row r="30" spans="1:208" s="57" customFormat="1" ht="153.75" hidden="1" customHeight="1" x14ac:dyDescent="0.25">
      <c r="A30" s="295"/>
      <c r="B30" s="204"/>
      <c r="C30" s="204"/>
      <c r="D30" s="291"/>
      <c r="E30" s="291"/>
      <c r="F30" s="292"/>
      <c r="G30" s="289"/>
      <c r="H30" s="261"/>
      <c r="I30" s="261"/>
      <c r="J30" s="283"/>
      <c r="K30" s="283"/>
      <c r="L30" s="159"/>
      <c r="M30" s="160"/>
      <c r="N30" s="161"/>
      <c r="O30" s="260"/>
      <c r="P30" s="260"/>
      <c r="Q30" s="162" t="s">
        <v>68</v>
      </c>
      <c r="R30" s="171" t="s">
        <v>1014</v>
      </c>
      <c r="S30" s="201" t="s">
        <v>1013</v>
      </c>
      <c r="T30" s="201" t="s">
        <v>642</v>
      </c>
      <c r="U30" s="165" t="s">
        <v>31</v>
      </c>
      <c r="V30" s="166">
        <f t="shared" si="23"/>
        <v>25</v>
      </c>
      <c r="W30" s="163" t="s">
        <v>1016</v>
      </c>
      <c r="X30" s="165" t="s">
        <v>31</v>
      </c>
      <c r="Y30" s="166">
        <f t="shared" si="24"/>
        <v>25</v>
      </c>
      <c r="Z30" s="163" t="s">
        <v>1018</v>
      </c>
      <c r="AA30" s="165" t="s">
        <v>31</v>
      </c>
      <c r="AB30" s="166">
        <f t="shared" si="25"/>
        <v>40</v>
      </c>
      <c r="AC30" s="167" t="s">
        <v>331</v>
      </c>
      <c r="AD30" s="168">
        <f t="shared" si="26"/>
        <v>0</v>
      </c>
      <c r="AE30" s="169">
        <f t="shared" si="27"/>
        <v>90</v>
      </c>
      <c r="AF30" s="259"/>
      <c r="AG30" s="261"/>
      <c r="AH30" s="261"/>
      <c r="AI30" s="170"/>
      <c r="AJ30" s="162"/>
      <c r="AK30" s="162"/>
      <c r="AL30" s="260"/>
      <c r="AM30" s="260"/>
      <c r="AN30" s="261"/>
      <c r="AO30" s="303"/>
      <c r="AP30" s="303"/>
      <c r="AQ30" s="261"/>
      <c r="AR30" s="171"/>
      <c r="AS30" s="171"/>
      <c r="AT30" s="171"/>
      <c r="AU30" s="171"/>
      <c r="AV30" s="171" t="s">
        <v>1194</v>
      </c>
      <c r="AW30" s="371"/>
      <c r="AX30" s="375"/>
      <c r="AY30" s="375"/>
      <c r="AZ30" s="280"/>
      <c r="BA30" s="280"/>
      <c r="BB30" s="377"/>
      <c r="BC30" s="280"/>
      <c r="BD30" s="280"/>
      <c r="BE30" s="371"/>
      <c r="BF30" s="171"/>
      <c r="BG30" s="171"/>
      <c r="BH30" s="174"/>
      <c r="BI30" s="174"/>
      <c r="BJ30" s="174"/>
      <c r="BK30" s="175"/>
      <c r="BL30" s="197"/>
      <c r="BM30" s="174"/>
      <c r="BN30" s="174"/>
      <c r="BO30" s="197"/>
      <c r="BP30" s="178">
        <v>43231</v>
      </c>
      <c r="BQ30" s="177" t="s">
        <v>1184</v>
      </c>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row>
    <row r="31" spans="1:208" s="57" customFormat="1" ht="156" hidden="1" customHeight="1" x14ac:dyDescent="0.25">
      <c r="A31" s="295">
        <v>11</v>
      </c>
      <c r="B31" s="163" t="s">
        <v>284</v>
      </c>
      <c r="C31" s="258" t="s">
        <v>681</v>
      </c>
      <c r="D31" s="291" t="s">
        <v>64</v>
      </c>
      <c r="E31" s="291" t="s">
        <v>78</v>
      </c>
      <c r="F31" s="292" t="s">
        <v>69</v>
      </c>
      <c r="G31" s="163" t="s">
        <v>682</v>
      </c>
      <c r="H31" s="289" t="s">
        <v>683</v>
      </c>
      <c r="I31" s="289" t="s">
        <v>684</v>
      </c>
      <c r="J31" s="283" t="s">
        <v>54</v>
      </c>
      <c r="K31" s="283" t="s">
        <v>28</v>
      </c>
      <c r="L31" s="159">
        <f>VLOOKUP(J31,'MATRIZ CALIFICACIÓN'!$B$11:$C$25,2,FALSE)</f>
        <v>3</v>
      </c>
      <c r="M31" s="160">
        <f>HLOOKUP(K31,'MATRIZ CALIFICACIÓN'!$D$9:$H$10,2,FALSE)</f>
        <v>2</v>
      </c>
      <c r="N31" s="160">
        <f>VALUE(CONCATENATE(L31,M31))</f>
        <v>32</v>
      </c>
      <c r="O31" s="260" t="str">
        <f>IF(AND(ISTEXT(J31),ISTEXT(K31)),(IF(F31="DE CORRUPCIÓN",(VLOOKUP(N31,'MATRIZ CALIFICACIÓN'!$D$71:$E$85,2,FALSE)),(VLOOKUP(N31,'MATRIZ CALIFICACIÓN'!$D$45:$E$69,2,FALSE)))),"Seleccione la probabilidad y el impacto")</f>
        <v>MODERADA</v>
      </c>
      <c r="P31" s="260" t="str">
        <f>IF(AND(ISTEXT(J31),ISTEXT(K31)),(IF(F31="DE CORRUPCIÓN",(VLOOKUP(O31,'MATRIZ CALIFICACIÓN'!$G$51:$K$54,2,FALSE)),(VLOOKUP(O31,'MATRIZ CALIFICACIÓN'!$G$46:$K$49,2,FALSE)))),"Seleccione la probabilidad y el impacto")</f>
        <v>* Asumir el riesgo
* Reducir el riesgo</v>
      </c>
      <c r="Q31" s="162" t="s">
        <v>68</v>
      </c>
      <c r="R31" s="163" t="s">
        <v>685</v>
      </c>
      <c r="S31" s="163" t="s">
        <v>554</v>
      </c>
      <c r="T31" s="163" t="s">
        <v>686</v>
      </c>
      <c r="U31" s="165" t="s">
        <v>31</v>
      </c>
      <c r="V31" s="166">
        <f>IF(U31="","Evalue la documentación del control",IF(U31="si",25,0))</f>
        <v>25</v>
      </c>
      <c r="W31" s="163" t="s">
        <v>687</v>
      </c>
      <c r="X31" s="165" t="s">
        <v>31</v>
      </c>
      <c r="Y31" s="166">
        <f>IF(X31="","Evalue la aplicación del control",IF(X31="si",25,0))</f>
        <v>25</v>
      </c>
      <c r="Z31" s="163" t="s">
        <v>688</v>
      </c>
      <c r="AA31" s="165" t="s">
        <v>31</v>
      </c>
      <c r="AB31" s="166">
        <f>IF(AA31="","Evalue la efectividad del control",IF(AA31="si",40,0))</f>
        <v>40</v>
      </c>
      <c r="AC31" s="167" t="s">
        <v>331</v>
      </c>
      <c r="AD31" s="168">
        <f>IF(AC31="AUTOMÁTICO",10,IF(AC31="MANUAL",0,""))</f>
        <v>0</v>
      </c>
      <c r="AE31" s="169">
        <f t="shared" ref="AE31:AE52" si="29">IF(ISTEXT(AB31),"Evalue el control",(AB31+Y31+V31+AD31))</f>
        <v>90</v>
      </c>
      <c r="AF31" s="259" t="s">
        <v>8</v>
      </c>
      <c r="AG31" s="261" t="s">
        <v>23</v>
      </c>
      <c r="AH31" s="261" t="s">
        <v>28</v>
      </c>
      <c r="AI31" s="170">
        <f>VLOOKUP(AG31,'MATRIZ CALIFICACIÓN'!$B$11:$C$25,2,FALSE)</f>
        <v>1</v>
      </c>
      <c r="AJ31" s="162">
        <f>HLOOKUP(AH31,'MATRIZ CALIFICACIÓN'!$D$9:$H$10,2,FALSE)</f>
        <v>2</v>
      </c>
      <c r="AK31" s="162">
        <f t="shared" ref="AK31" si="30">VALUE(CONCATENATE(AI31,AJ31))</f>
        <v>12</v>
      </c>
      <c r="AL31" s="260" t="str">
        <f>IF(AND(ISTEXT(AG31),ISTEXT(AH31)),(IF(F31="DE CORRUPCIÓN",(VLOOKUP(AK31,'MATRIZ CALIFICACIÓN'!$D$71:$E$85,2,FALSE)),(VLOOKUP(AK31,'MATRIZ CALIFICACIÓN'!$D$45:$E$69,2,FALSE)))),"Seleccione la probabilidad y el impacto")</f>
        <v>BAJA</v>
      </c>
      <c r="AM31" s="260" t="str">
        <f>IF(AND(ISTEXT(AG31),ISTEXT(AH31)),(IF(F31="DE CORRUPCIÓN",(VLOOKUP(AL31,'MATRIZ CALIFICACIÓN'!$G$51:$K$54,2,FALSE)),(VLOOKUP(AL31,'MATRIZ CALIFICACIÓN'!$G$46:$K$49,2,FALSE)))),"Seleccione la probabilidad y el impacto")</f>
        <v>* Asumir el riesgo</v>
      </c>
      <c r="AN31" s="171"/>
      <c r="AO31" s="171"/>
      <c r="AP31" s="171"/>
      <c r="AQ31" s="171"/>
      <c r="AR31" s="258" t="s">
        <v>704</v>
      </c>
      <c r="AS31" s="258" t="s">
        <v>706</v>
      </c>
      <c r="AT31" s="258" t="s">
        <v>705</v>
      </c>
      <c r="AU31" s="258" t="s">
        <v>707</v>
      </c>
      <c r="AV31" s="171" t="s">
        <v>1195</v>
      </c>
      <c r="AW31" s="158" t="s">
        <v>468</v>
      </c>
      <c r="AX31" s="172" t="s">
        <v>36</v>
      </c>
      <c r="AY31" s="172" t="s">
        <v>62</v>
      </c>
      <c r="AZ31" s="158" t="s">
        <v>468</v>
      </c>
      <c r="BA31" s="158" t="s">
        <v>468</v>
      </c>
      <c r="BB31" s="173">
        <v>43228</v>
      </c>
      <c r="BC31" s="158" t="s">
        <v>462</v>
      </c>
      <c r="BD31" s="158" t="s">
        <v>468</v>
      </c>
      <c r="BE31" s="171" t="s">
        <v>1142</v>
      </c>
      <c r="BF31" s="202">
        <v>43228</v>
      </c>
      <c r="BG31" s="171"/>
      <c r="BH31" s="174"/>
      <c r="BI31" s="174"/>
      <c r="BJ31" s="174"/>
      <c r="BK31" s="175"/>
      <c r="BL31" s="197"/>
      <c r="BM31" s="174"/>
      <c r="BN31" s="174"/>
      <c r="BO31" s="197"/>
      <c r="BP31" s="178">
        <v>43231</v>
      </c>
      <c r="BQ31" s="177" t="s">
        <v>1184</v>
      </c>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row>
    <row r="32" spans="1:208" s="57" customFormat="1" ht="157.5" hidden="1" customHeight="1" x14ac:dyDescent="0.25">
      <c r="A32" s="295"/>
      <c r="B32" s="258"/>
      <c r="C32" s="258"/>
      <c r="D32" s="291"/>
      <c r="E32" s="291"/>
      <c r="F32" s="292"/>
      <c r="G32" s="163" t="s">
        <v>689</v>
      </c>
      <c r="H32" s="289"/>
      <c r="I32" s="289"/>
      <c r="J32" s="283"/>
      <c r="K32" s="283"/>
      <c r="L32" s="159"/>
      <c r="M32" s="160"/>
      <c r="N32" s="160"/>
      <c r="O32" s="260"/>
      <c r="P32" s="260"/>
      <c r="Q32" s="162" t="s">
        <v>68</v>
      </c>
      <c r="R32" s="163" t="s">
        <v>690</v>
      </c>
      <c r="S32" s="163" t="s">
        <v>554</v>
      </c>
      <c r="T32" s="163" t="s">
        <v>530</v>
      </c>
      <c r="U32" s="165" t="s">
        <v>31</v>
      </c>
      <c r="V32" s="166">
        <f>IF(U32="","Evalue la documentación del control",IF(U32="si",25,0))</f>
        <v>25</v>
      </c>
      <c r="W32" s="163" t="s">
        <v>691</v>
      </c>
      <c r="X32" s="165" t="s">
        <v>31</v>
      </c>
      <c r="Y32" s="166">
        <f>IF(X32="","Evalue la aplicación del control",IF(X32="si",25,0))</f>
        <v>25</v>
      </c>
      <c r="Z32" s="163" t="s">
        <v>692</v>
      </c>
      <c r="AA32" s="165" t="s">
        <v>31</v>
      </c>
      <c r="AB32" s="166">
        <f>IF(AA32="","Evalue la efectividad del control",IF(AA32="si",40,0))</f>
        <v>40</v>
      </c>
      <c r="AC32" s="167" t="s">
        <v>331</v>
      </c>
      <c r="AD32" s="168">
        <f t="shared" ref="AD32:AD41" si="31">IF(AC32="AUTOMÁTICO",10,IF(AC32="MANUAL",0,""))</f>
        <v>0</v>
      </c>
      <c r="AE32" s="169">
        <f t="shared" si="29"/>
        <v>90</v>
      </c>
      <c r="AF32" s="259"/>
      <c r="AG32" s="261"/>
      <c r="AH32" s="261"/>
      <c r="AI32" s="170"/>
      <c r="AJ32" s="162"/>
      <c r="AK32" s="162"/>
      <c r="AL32" s="260"/>
      <c r="AM32" s="260"/>
      <c r="AN32" s="171"/>
      <c r="AO32" s="171"/>
      <c r="AP32" s="171"/>
      <c r="AQ32" s="171"/>
      <c r="AR32" s="258"/>
      <c r="AS32" s="258"/>
      <c r="AT32" s="258"/>
      <c r="AU32" s="258"/>
      <c r="AV32" s="171" t="s">
        <v>1137</v>
      </c>
      <c r="AW32" s="158" t="s">
        <v>468</v>
      </c>
      <c r="AX32" s="172" t="s">
        <v>36</v>
      </c>
      <c r="AY32" s="172" t="s">
        <v>62</v>
      </c>
      <c r="AZ32" s="158" t="s">
        <v>468</v>
      </c>
      <c r="BA32" s="158" t="s">
        <v>468</v>
      </c>
      <c r="BB32" s="173">
        <v>43228</v>
      </c>
      <c r="BC32" s="158" t="s">
        <v>462</v>
      </c>
      <c r="BD32" s="158" t="s">
        <v>468</v>
      </c>
      <c r="BE32" s="171" t="s">
        <v>1143</v>
      </c>
      <c r="BF32" s="202">
        <v>43228</v>
      </c>
      <c r="BG32" s="171"/>
      <c r="BH32" s="174"/>
      <c r="BI32" s="174"/>
      <c r="BJ32" s="174"/>
      <c r="BK32" s="175"/>
      <c r="BL32" s="197"/>
      <c r="BM32" s="174"/>
      <c r="BN32" s="174"/>
      <c r="BO32" s="197"/>
      <c r="BP32" s="178">
        <v>43231</v>
      </c>
      <c r="BQ32" s="177" t="s">
        <v>1184</v>
      </c>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row>
    <row r="33" spans="1:208" s="57" customFormat="1" ht="92.25" hidden="1" customHeight="1" x14ac:dyDescent="0.25">
      <c r="A33" s="295"/>
      <c r="B33" s="258"/>
      <c r="C33" s="163"/>
      <c r="D33" s="291"/>
      <c r="E33" s="291"/>
      <c r="F33" s="292"/>
      <c r="G33" s="163" t="s">
        <v>693</v>
      </c>
      <c r="H33" s="289"/>
      <c r="I33" s="289"/>
      <c r="J33" s="283"/>
      <c r="K33" s="283"/>
      <c r="L33" s="159"/>
      <c r="M33" s="160"/>
      <c r="N33" s="160"/>
      <c r="O33" s="260"/>
      <c r="P33" s="260"/>
      <c r="Q33" s="162" t="s">
        <v>68</v>
      </c>
      <c r="R33" s="163" t="s">
        <v>694</v>
      </c>
      <c r="S33" s="163" t="s">
        <v>554</v>
      </c>
      <c r="T33" s="163" t="s">
        <v>530</v>
      </c>
      <c r="U33" s="165" t="s">
        <v>31</v>
      </c>
      <c r="V33" s="166">
        <f>IF(U33="","Evalue la documentación del control",IF(U33="si",25,0))</f>
        <v>25</v>
      </c>
      <c r="W33" s="163" t="s">
        <v>691</v>
      </c>
      <c r="X33" s="165" t="s">
        <v>31</v>
      </c>
      <c r="Y33" s="166">
        <f>IF(X33="","Evalue la aplicación del control",IF(X33="si",25,0))</f>
        <v>25</v>
      </c>
      <c r="Z33" s="163" t="s">
        <v>695</v>
      </c>
      <c r="AA33" s="165" t="s">
        <v>31</v>
      </c>
      <c r="AB33" s="166">
        <f t="shared" ref="AB33:AB41" si="32">IF(AA33="","Evalue la efectividad del control",IF(AA33="si",40,0))</f>
        <v>40</v>
      </c>
      <c r="AC33" s="167" t="s">
        <v>331</v>
      </c>
      <c r="AD33" s="168">
        <f t="shared" si="31"/>
        <v>0</v>
      </c>
      <c r="AE33" s="169">
        <f t="shared" si="29"/>
        <v>90</v>
      </c>
      <c r="AF33" s="259"/>
      <c r="AG33" s="261"/>
      <c r="AH33" s="261"/>
      <c r="AI33" s="170"/>
      <c r="AJ33" s="162"/>
      <c r="AK33" s="162"/>
      <c r="AL33" s="260"/>
      <c r="AM33" s="260"/>
      <c r="AN33" s="171"/>
      <c r="AO33" s="171"/>
      <c r="AP33" s="171"/>
      <c r="AQ33" s="171"/>
      <c r="AR33" s="258"/>
      <c r="AS33" s="258"/>
      <c r="AT33" s="258"/>
      <c r="AU33" s="258"/>
      <c r="AV33" s="171" t="s">
        <v>1196</v>
      </c>
      <c r="AW33" s="158" t="s">
        <v>468</v>
      </c>
      <c r="AX33" s="172" t="s">
        <v>36</v>
      </c>
      <c r="AY33" s="172" t="s">
        <v>62</v>
      </c>
      <c r="AZ33" s="158" t="s">
        <v>468</v>
      </c>
      <c r="BA33" s="158" t="s">
        <v>468</v>
      </c>
      <c r="BB33" s="173">
        <v>43228</v>
      </c>
      <c r="BC33" s="158" t="s">
        <v>462</v>
      </c>
      <c r="BD33" s="158" t="s">
        <v>468</v>
      </c>
      <c r="BE33" s="171" t="s">
        <v>1197</v>
      </c>
      <c r="BF33" s="202">
        <v>43228</v>
      </c>
      <c r="BG33" s="171"/>
      <c r="BH33" s="174"/>
      <c r="BI33" s="174"/>
      <c r="BJ33" s="174"/>
      <c r="BK33" s="175"/>
      <c r="BL33" s="197"/>
      <c r="BM33" s="174"/>
      <c r="BN33" s="174"/>
      <c r="BO33" s="197"/>
      <c r="BP33" s="178">
        <v>43231</v>
      </c>
      <c r="BQ33" s="177" t="s">
        <v>1184</v>
      </c>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row>
    <row r="34" spans="1:208" s="57" customFormat="1" ht="123.75" hidden="1" customHeight="1" x14ac:dyDescent="0.25">
      <c r="A34" s="295"/>
      <c r="B34" s="163"/>
      <c r="C34" s="258"/>
      <c r="D34" s="291"/>
      <c r="E34" s="291"/>
      <c r="F34" s="292"/>
      <c r="G34" s="287" t="s">
        <v>696</v>
      </c>
      <c r="H34" s="289"/>
      <c r="I34" s="289"/>
      <c r="J34" s="283"/>
      <c r="K34" s="283"/>
      <c r="L34" s="159"/>
      <c r="M34" s="160"/>
      <c r="N34" s="160"/>
      <c r="O34" s="260"/>
      <c r="P34" s="260"/>
      <c r="Q34" s="162" t="s">
        <v>68</v>
      </c>
      <c r="R34" s="163" t="s">
        <v>570</v>
      </c>
      <c r="S34" s="163" t="s">
        <v>556</v>
      </c>
      <c r="T34" s="163" t="s">
        <v>559</v>
      </c>
      <c r="U34" s="165" t="s">
        <v>31</v>
      </c>
      <c r="V34" s="166">
        <f t="shared" ref="V34:V41" si="33">IF(U34="","Evalue la documentación del control",IF(U34="si",25,0))</f>
        <v>25</v>
      </c>
      <c r="W34" s="163" t="s">
        <v>697</v>
      </c>
      <c r="X34" s="165" t="s">
        <v>31</v>
      </c>
      <c r="Y34" s="166">
        <f t="shared" ref="Y34:Y41" si="34">IF(X34="","Evalue la aplicación del control",IF(X34="si",25,0))</f>
        <v>25</v>
      </c>
      <c r="Z34" s="163" t="s">
        <v>571</v>
      </c>
      <c r="AA34" s="165" t="s">
        <v>31</v>
      </c>
      <c r="AB34" s="166">
        <f t="shared" si="32"/>
        <v>40</v>
      </c>
      <c r="AC34" s="167" t="s">
        <v>331</v>
      </c>
      <c r="AD34" s="168">
        <f t="shared" si="31"/>
        <v>0</v>
      </c>
      <c r="AE34" s="169">
        <f t="shared" si="29"/>
        <v>90</v>
      </c>
      <c r="AF34" s="259"/>
      <c r="AG34" s="261"/>
      <c r="AH34" s="261"/>
      <c r="AI34" s="170"/>
      <c r="AJ34" s="162"/>
      <c r="AK34" s="162"/>
      <c r="AL34" s="260"/>
      <c r="AM34" s="260"/>
      <c r="AN34" s="171"/>
      <c r="AO34" s="171"/>
      <c r="AP34" s="171"/>
      <c r="AQ34" s="171"/>
      <c r="AR34" s="258"/>
      <c r="AS34" s="258"/>
      <c r="AT34" s="258"/>
      <c r="AU34" s="258"/>
      <c r="AV34" s="171" t="s">
        <v>1138</v>
      </c>
      <c r="AW34" s="158" t="s">
        <v>468</v>
      </c>
      <c r="AX34" s="172" t="s">
        <v>36</v>
      </c>
      <c r="AY34" s="172" t="s">
        <v>62</v>
      </c>
      <c r="AZ34" s="158" t="s">
        <v>468</v>
      </c>
      <c r="BA34" s="158" t="s">
        <v>468</v>
      </c>
      <c r="BB34" s="173">
        <v>43228</v>
      </c>
      <c r="BC34" s="158" t="s">
        <v>462</v>
      </c>
      <c r="BD34" s="158" t="s">
        <v>468</v>
      </c>
      <c r="BE34" s="171" t="s">
        <v>1198</v>
      </c>
      <c r="BF34" s="202">
        <v>43228</v>
      </c>
      <c r="BG34" s="171"/>
      <c r="BH34" s="174"/>
      <c r="BI34" s="174"/>
      <c r="BJ34" s="174"/>
      <c r="BK34" s="175"/>
      <c r="BL34" s="197"/>
      <c r="BM34" s="174"/>
      <c r="BN34" s="174"/>
      <c r="BO34" s="197"/>
      <c r="BP34" s="178">
        <v>43231</v>
      </c>
      <c r="BQ34" s="177" t="s">
        <v>1184</v>
      </c>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row>
    <row r="35" spans="1:208" s="57" customFormat="1" ht="77.25" hidden="1" customHeight="1" x14ac:dyDescent="0.25">
      <c r="A35" s="295"/>
      <c r="B35" s="258"/>
      <c r="C35" s="258"/>
      <c r="D35" s="291"/>
      <c r="E35" s="291"/>
      <c r="F35" s="292"/>
      <c r="G35" s="287"/>
      <c r="H35" s="289"/>
      <c r="I35" s="289"/>
      <c r="J35" s="283"/>
      <c r="K35" s="283"/>
      <c r="L35" s="159"/>
      <c r="M35" s="160"/>
      <c r="N35" s="160"/>
      <c r="O35" s="260"/>
      <c r="P35" s="260"/>
      <c r="Q35" s="162" t="s">
        <v>68</v>
      </c>
      <c r="R35" s="163" t="s">
        <v>557</v>
      </c>
      <c r="S35" s="163" t="s">
        <v>556</v>
      </c>
      <c r="T35" s="163" t="s">
        <v>555</v>
      </c>
      <c r="U35" s="165" t="s">
        <v>31</v>
      </c>
      <c r="V35" s="166">
        <f t="shared" si="33"/>
        <v>25</v>
      </c>
      <c r="W35" s="163" t="s">
        <v>558</v>
      </c>
      <c r="X35" s="165" t="s">
        <v>31</v>
      </c>
      <c r="Y35" s="166">
        <f t="shared" si="34"/>
        <v>25</v>
      </c>
      <c r="Z35" s="163" t="s">
        <v>572</v>
      </c>
      <c r="AA35" s="165" t="s">
        <v>31</v>
      </c>
      <c r="AB35" s="166">
        <f t="shared" si="32"/>
        <v>40</v>
      </c>
      <c r="AC35" s="167" t="s">
        <v>331</v>
      </c>
      <c r="AD35" s="168">
        <f t="shared" si="31"/>
        <v>0</v>
      </c>
      <c r="AE35" s="169">
        <f t="shared" si="29"/>
        <v>90</v>
      </c>
      <c r="AF35" s="259"/>
      <c r="AG35" s="261"/>
      <c r="AH35" s="261"/>
      <c r="AI35" s="170"/>
      <c r="AJ35" s="162"/>
      <c r="AK35" s="162"/>
      <c r="AL35" s="260"/>
      <c r="AM35" s="260"/>
      <c r="AN35" s="171"/>
      <c r="AO35" s="171"/>
      <c r="AP35" s="171"/>
      <c r="AQ35" s="171"/>
      <c r="AR35" s="258"/>
      <c r="AS35" s="258"/>
      <c r="AT35" s="258"/>
      <c r="AU35" s="258"/>
      <c r="AV35" s="171" t="s">
        <v>1139</v>
      </c>
      <c r="AW35" s="158" t="s">
        <v>468</v>
      </c>
      <c r="AX35" s="172" t="s">
        <v>36</v>
      </c>
      <c r="AY35" s="172" t="s">
        <v>62</v>
      </c>
      <c r="AZ35" s="158" t="s">
        <v>468</v>
      </c>
      <c r="BA35" s="158" t="s">
        <v>468</v>
      </c>
      <c r="BB35" s="173">
        <v>43228</v>
      </c>
      <c r="BC35" s="158" t="s">
        <v>462</v>
      </c>
      <c r="BD35" s="158" t="s">
        <v>468</v>
      </c>
      <c r="BE35" s="171" t="s">
        <v>1144</v>
      </c>
      <c r="BF35" s="202">
        <v>43228</v>
      </c>
      <c r="BG35" s="171"/>
      <c r="BH35" s="174"/>
      <c r="BI35" s="174"/>
      <c r="BJ35" s="174"/>
      <c r="BK35" s="175"/>
      <c r="BL35" s="197"/>
      <c r="BM35" s="174"/>
      <c r="BN35" s="174"/>
      <c r="BO35" s="197"/>
      <c r="BP35" s="178">
        <v>43231</v>
      </c>
      <c r="BQ35" s="177" t="s">
        <v>1184</v>
      </c>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row>
    <row r="36" spans="1:208" s="57" customFormat="1" ht="103.5" hidden="1" customHeight="1" x14ac:dyDescent="0.25">
      <c r="A36" s="295"/>
      <c r="B36" s="258"/>
      <c r="C36" s="163"/>
      <c r="D36" s="291"/>
      <c r="E36" s="291"/>
      <c r="F36" s="292"/>
      <c r="G36" s="163" t="s">
        <v>698</v>
      </c>
      <c r="H36" s="289"/>
      <c r="I36" s="289"/>
      <c r="J36" s="283"/>
      <c r="K36" s="283"/>
      <c r="L36" s="159"/>
      <c r="M36" s="160"/>
      <c r="N36" s="160"/>
      <c r="O36" s="260"/>
      <c r="P36" s="260"/>
      <c r="Q36" s="162" t="s">
        <v>68</v>
      </c>
      <c r="R36" s="163" t="s">
        <v>699</v>
      </c>
      <c r="S36" s="163" t="s">
        <v>700</v>
      </c>
      <c r="T36" s="163" t="s">
        <v>573</v>
      </c>
      <c r="U36" s="165" t="s">
        <v>31</v>
      </c>
      <c r="V36" s="166">
        <f t="shared" si="33"/>
        <v>25</v>
      </c>
      <c r="W36" s="163" t="s">
        <v>701</v>
      </c>
      <c r="X36" s="165" t="s">
        <v>31</v>
      </c>
      <c r="Y36" s="166">
        <f t="shared" si="34"/>
        <v>25</v>
      </c>
      <c r="Z36" s="163" t="s">
        <v>702</v>
      </c>
      <c r="AA36" s="165" t="s">
        <v>31</v>
      </c>
      <c r="AB36" s="166">
        <f t="shared" si="32"/>
        <v>40</v>
      </c>
      <c r="AC36" s="167" t="s">
        <v>331</v>
      </c>
      <c r="AD36" s="168">
        <f t="shared" si="31"/>
        <v>0</v>
      </c>
      <c r="AE36" s="169">
        <f t="shared" si="29"/>
        <v>90</v>
      </c>
      <c r="AF36" s="259"/>
      <c r="AG36" s="261"/>
      <c r="AH36" s="261"/>
      <c r="AI36" s="170"/>
      <c r="AJ36" s="162"/>
      <c r="AK36" s="162"/>
      <c r="AL36" s="260"/>
      <c r="AM36" s="260"/>
      <c r="AN36" s="171"/>
      <c r="AO36" s="171"/>
      <c r="AP36" s="171"/>
      <c r="AQ36" s="171"/>
      <c r="AR36" s="258"/>
      <c r="AS36" s="258"/>
      <c r="AT36" s="258"/>
      <c r="AU36" s="258"/>
      <c r="AV36" s="171" t="s">
        <v>1199</v>
      </c>
      <c r="AW36" s="158" t="s">
        <v>468</v>
      </c>
      <c r="AX36" s="172" t="s">
        <v>36</v>
      </c>
      <c r="AY36" s="172" t="s">
        <v>62</v>
      </c>
      <c r="AZ36" s="158" t="s">
        <v>468</v>
      </c>
      <c r="BA36" s="158" t="s">
        <v>468</v>
      </c>
      <c r="BB36" s="173">
        <v>43228</v>
      </c>
      <c r="BC36" s="158" t="s">
        <v>462</v>
      </c>
      <c r="BD36" s="158" t="s">
        <v>468</v>
      </c>
      <c r="BE36" s="171" t="s">
        <v>1200</v>
      </c>
      <c r="BF36" s="202">
        <v>43228</v>
      </c>
      <c r="BG36" s="171"/>
      <c r="BH36" s="174"/>
      <c r="BI36" s="174"/>
      <c r="BJ36" s="174"/>
      <c r="BK36" s="175"/>
      <c r="BL36" s="197"/>
      <c r="BM36" s="174"/>
      <c r="BN36" s="174"/>
      <c r="BO36" s="197"/>
      <c r="BP36" s="178">
        <v>43231</v>
      </c>
      <c r="BQ36" s="177" t="s">
        <v>1184</v>
      </c>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row>
    <row r="37" spans="1:208" s="57" customFormat="1" ht="142.5" hidden="1" customHeight="1" x14ac:dyDescent="0.25">
      <c r="A37" s="295">
        <v>12</v>
      </c>
      <c r="B37" s="163"/>
      <c r="C37" s="171"/>
      <c r="D37" s="291" t="s">
        <v>64</v>
      </c>
      <c r="E37" s="291" t="s">
        <v>78</v>
      </c>
      <c r="F37" s="292" t="s">
        <v>69</v>
      </c>
      <c r="G37" s="258" t="s">
        <v>703</v>
      </c>
      <c r="H37" s="261" t="s">
        <v>560</v>
      </c>
      <c r="I37" s="261" t="s">
        <v>561</v>
      </c>
      <c r="J37" s="283" t="s">
        <v>54</v>
      </c>
      <c r="K37" s="283" t="s">
        <v>28</v>
      </c>
      <c r="L37" s="159">
        <f>VLOOKUP(J37,'MATRIZ CALIFICACIÓN'!$B$11:$C$25,2,FALSE)</f>
        <v>3</v>
      </c>
      <c r="M37" s="160">
        <f>HLOOKUP(K37,'MATRIZ CALIFICACIÓN'!$D$9:$H$10,2,FALSE)</f>
        <v>2</v>
      </c>
      <c r="N37" s="160">
        <f>VALUE(CONCATENATE(L37,M37))</f>
        <v>32</v>
      </c>
      <c r="O37" s="260" t="str">
        <f>IF(AND(ISTEXT(J37),ISTEXT(K37)),(IF(F37="DE CORRUPCIÓN",(VLOOKUP(N37,'MATRIZ CALIFICACIÓN'!$D$71:$E$85,2,FALSE)),(VLOOKUP(N37,'MATRIZ CALIFICACIÓN'!$D$45:$E$69,2,FALSE)))),"Seleccione la probabilidad y el impacto")</f>
        <v>MODERADA</v>
      </c>
      <c r="P37" s="260" t="str">
        <f>IF(AND(ISTEXT(J37),ISTEXT(K37)),(IF(F37="DE CORRUPCIÓN",(VLOOKUP(O37,'MATRIZ CALIFICACIÓN'!$G$51:$K$54,2,FALSE)),(VLOOKUP(O37,'MATRIZ CALIFICACIÓN'!$G$46:$K$49,2,FALSE)))),"Seleccione la probabilidad y el impacto")</f>
        <v>* Asumir el riesgo
* Reducir el riesgo</v>
      </c>
      <c r="Q37" s="162" t="s">
        <v>68</v>
      </c>
      <c r="R37" s="163" t="s">
        <v>574</v>
      </c>
      <c r="S37" s="163" t="s">
        <v>562</v>
      </c>
      <c r="T37" s="163" t="s">
        <v>563</v>
      </c>
      <c r="U37" s="165" t="s">
        <v>31</v>
      </c>
      <c r="V37" s="166">
        <f t="shared" si="33"/>
        <v>25</v>
      </c>
      <c r="W37" s="163" t="s">
        <v>575</v>
      </c>
      <c r="X37" s="165" t="s">
        <v>31</v>
      </c>
      <c r="Y37" s="166">
        <f t="shared" si="34"/>
        <v>25</v>
      </c>
      <c r="Z37" s="163" t="s">
        <v>576</v>
      </c>
      <c r="AA37" s="165" t="s">
        <v>31</v>
      </c>
      <c r="AB37" s="166">
        <f t="shared" si="32"/>
        <v>40</v>
      </c>
      <c r="AC37" s="167" t="s">
        <v>331</v>
      </c>
      <c r="AD37" s="168">
        <f t="shared" si="31"/>
        <v>0</v>
      </c>
      <c r="AE37" s="169">
        <f t="shared" si="29"/>
        <v>90</v>
      </c>
      <c r="AF37" s="259" t="s">
        <v>8</v>
      </c>
      <c r="AG37" s="261" t="s">
        <v>23</v>
      </c>
      <c r="AH37" s="261" t="s">
        <v>28</v>
      </c>
      <c r="AI37" s="170">
        <f>VLOOKUP(AG37,'MATRIZ CALIFICACIÓN'!$B$11:$C$25,2,FALSE)</f>
        <v>1</v>
      </c>
      <c r="AJ37" s="162">
        <f>HLOOKUP(AH37,'MATRIZ CALIFICACIÓN'!$D$9:$H$10,2,FALSE)</f>
        <v>2</v>
      </c>
      <c r="AK37" s="162">
        <f t="shared" ref="AK37" si="35">VALUE(CONCATENATE(AI37,AJ37))</f>
        <v>12</v>
      </c>
      <c r="AL37" s="260" t="str">
        <f>IF(AND(ISTEXT(AG37),ISTEXT(AH37)),(IF(F37="DE CORRUPCIÓN",(VLOOKUP(AK37,'MATRIZ CALIFICACIÓN'!$D$71:$E$85,2,FALSE)),(VLOOKUP(AK37,'MATRIZ CALIFICACIÓN'!$D$45:$E$69,2,FALSE)))),"Seleccione la probabilidad y el impacto")</f>
        <v>BAJA</v>
      </c>
      <c r="AM37" s="260" t="str">
        <f>IF(AND(ISTEXT(AG37),ISTEXT(AH37)),(IF(F37="DE CORRUPCIÓN",(VLOOKUP(AL37,'MATRIZ CALIFICACIÓN'!$G$51:$K$54,2,FALSE)),(VLOOKUP(AL37,'MATRIZ CALIFICACIÓN'!$G$46:$K$49,2,FALSE)))),"Seleccione la probabilidad y el impacto")</f>
        <v>* Asumir el riesgo</v>
      </c>
      <c r="AN37" s="171"/>
      <c r="AO37" s="171"/>
      <c r="AP37" s="171"/>
      <c r="AQ37" s="171"/>
      <c r="AR37" s="258" t="s">
        <v>577</v>
      </c>
      <c r="AS37" s="258" t="s">
        <v>706</v>
      </c>
      <c r="AT37" s="258" t="s">
        <v>578</v>
      </c>
      <c r="AU37" s="258" t="s">
        <v>706</v>
      </c>
      <c r="AV37" s="171" t="s">
        <v>1140</v>
      </c>
      <c r="AW37" s="158" t="s">
        <v>468</v>
      </c>
      <c r="AX37" s="172" t="s">
        <v>36</v>
      </c>
      <c r="AY37" s="172" t="s">
        <v>62</v>
      </c>
      <c r="AZ37" s="158" t="s">
        <v>468</v>
      </c>
      <c r="BA37" s="158" t="s">
        <v>468</v>
      </c>
      <c r="BB37" s="173">
        <v>43228</v>
      </c>
      <c r="BC37" s="158" t="s">
        <v>462</v>
      </c>
      <c r="BD37" s="158" t="s">
        <v>468</v>
      </c>
      <c r="BE37" s="171" t="s">
        <v>1145</v>
      </c>
      <c r="BF37" s="202">
        <v>43228</v>
      </c>
      <c r="BG37" s="171"/>
      <c r="BH37" s="174"/>
      <c r="BI37" s="174"/>
      <c r="BJ37" s="174"/>
      <c r="BK37" s="175"/>
      <c r="BL37" s="197"/>
      <c r="BM37" s="174"/>
      <c r="BN37" s="174"/>
      <c r="BO37" s="197"/>
      <c r="BP37" s="178">
        <v>43231</v>
      </c>
      <c r="BQ37" s="177" t="s">
        <v>1184</v>
      </c>
    </row>
    <row r="38" spans="1:208" s="57" customFormat="1" ht="63.75" hidden="1" customHeight="1" x14ac:dyDescent="0.25">
      <c r="A38" s="295"/>
      <c r="B38" s="171"/>
      <c r="C38" s="171"/>
      <c r="D38" s="291"/>
      <c r="E38" s="291"/>
      <c r="F38" s="292"/>
      <c r="G38" s="258"/>
      <c r="H38" s="261"/>
      <c r="I38" s="261"/>
      <c r="J38" s="283"/>
      <c r="K38" s="283"/>
      <c r="L38" s="159"/>
      <c r="M38" s="160"/>
      <c r="N38" s="160"/>
      <c r="O38" s="260"/>
      <c r="P38" s="260"/>
      <c r="Q38" s="162" t="s">
        <v>68</v>
      </c>
      <c r="R38" s="163" t="s">
        <v>566</v>
      </c>
      <c r="S38" s="163" t="s">
        <v>564</v>
      </c>
      <c r="T38" s="163" t="s">
        <v>563</v>
      </c>
      <c r="U38" s="165" t="s">
        <v>31</v>
      </c>
      <c r="V38" s="166">
        <f t="shared" si="33"/>
        <v>25</v>
      </c>
      <c r="W38" s="163" t="s">
        <v>565</v>
      </c>
      <c r="X38" s="165" t="s">
        <v>31</v>
      </c>
      <c r="Y38" s="166">
        <f t="shared" si="34"/>
        <v>25</v>
      </c>
      <c r="Z38" s="163" t="s">
        <v>579</v>
      </c>
      <c r="AA38" s="165" t="s">
        <v>31</v>
      </c>
      <c r="AB38" s="166">
        <f t="shared" si="32"/>
        <v>40</v>
      </c>
      <c r="AC38" s="167" t="s">
        <v>331</v>
      </c>
      <c r="AD38" s="168">
        <f t="shared" si="31"/>
        <v>0</v>
      </c>
      <c r="AE38" s="169">
        <f t="shared" si="29"/>
        <v>90</v>
      </c>
      <c r="AF38" s="259"/>
      <c r="AG38" s="261"/>
      <c r="AH38" s="261"/>
      <c r="AI38" s="170"/>
      <c r="AJ38" s="162"/>
      <c r="AK38" s="162"/>
      <c r="AL38" s="260"/>
      <c r="AM38" s="260"/>
      <c r="AN38" s="171"/>
      <c r="AO38" s="171"/>
      <c r="AP38" s="171"/>
      <c r="AQ38" s="171"/>
      <c r="AR38" s="258"/>
      <c r="AS38" s="258"/>
      <c r="AT38" s="258"/>
      <c r="AU38" s="258"/>
      <c r="AV38" s="171" t="s">
        <v>1141</v>
      </c>
      <c r="AW38" s="158" t="s">
        <v>468</v>
      </c>
      <c r="AX38" s="172" t="s">
        <v>36</v>
      </c>
      <c r="AY38" s="172" t="s">
        <v>62</v>
      </c>
      <c r="AZ38" s="158" t="s">
        <v>468</v>
      </c>
      <c r="BA38" s="158" t="s">
        <v>468</v>
      </c>
      <c r="BB38" s="173">
        <v>43228</v>
      </c>
      <c r="BC38" s="158" t="s">
        <v>462</v>
      </c>
      <c r="BD38" s="158" t="s">
        <v>468</v>
      </c>
      <c r="BE38" s="171" t="s">
        <v>1201</v>
      </c>
      <c r="BF38" s="202">
        <v>43228</v>
      </c>
      <c r="BG38" s="171"/>
      <c r="BH38" s="174"/>
      <c r="BI38" s="174"/>
      <c r="BJ38" s="174"/>
      <c r="BK38" s="175"/>
      <c r="BL38" s="197"/>
      <c r="BM38" s="174"/>
      <c r="BN38" s="174"/>
      <c r="BO38" s="197"/>
      <c r="BP38" s="178">
        <v>43231</v>
      </c>
      <c r="BQ38" s="177" t="s">
        <v>1184</v>
      </c>
    </row>
    <row r="39" spans="1:208" s="57" customFormat="1" ht="133.5" customHeight="1" x14ac:dyDescent="0.25">
      <c r="A39" s="295">
        <v>13</v>
      </c>
      <c r="B39" s="278" t="s">
        <v>284</v>
      </c>
      <c r="C39" s="278" t="s">
        <v>681</v>
      </c>
      <c r="D39" s="291" t="s">
        <v>64</v>
      </c>
      <c r="E39" s="291" t="s">
        <v>78</v>
      </c>
      <c r="F39" s="292" t="s">
        <v>92</v>
      </c>
      <c r="G39" s="293" t="s">
        <v>1109</v>
      </c>
      <c r="H39" s="274" t="s">
        <v>1110</v>
      </c>
      <c r="I39" s="293" t="s">
        <v>1020</v>
      </c>
      <c r="J39" s="283" t="s">
        <v>54</v>
      </c>
      <c r="K39" s="283" t="s">
        <v>29</v>
      </c>
      <c r="L39" s="159">
        <f>VLOOKUP(J39,'MATRIZ CALIFICACIÓN'!$B$11:$C$25,2,FALSE)</f>
        <v>3</v>
      </c>
      <c r="M39" s="160">
        <f>HLOOKUP(K39,'MATRIZ CALIFICACIÓN'!$D$9:$H$10,2,FALSE)</f>
        <v>4</v>
      </c>
      <c r="N39" s="160">
        <f>VALUE(CONCATENATE(L39,M39))</f>
        <v>34</v>
      </c>
      <c r="O39" s="260" t="str">
        <f>IF(AND(ISTEXT(J39),ISTEXT(K39)),(IF(F39="DE CORRUPCIÓN",(VLOOKUP(N39,'MATRIZ CALIFICACIÓN'!$D$71:$E$85,2,FALSE)),(VLOOKUP(N39,'MATRIZ CALIFICACIÓN'!$D$45:$E$69,2,FALSE)))),"Seleccione la probabilidad y el impacto")</f>
        <v>ALTA</v>
      </c>
      <c r="P39" s="260" t="str">
        <f>IF(AND(ISTEXT(J39),ISTEXT(K39)),(IF(F39="DE CORRUPCIÓN",(VLOOKUP(O39,'MATRIZ CALIFICACIÓN'!$G$51:$K$54,2,FALSE)),(VLOOKUP(O39,'MATRIZ CALIFICACIÓN'!$G$46:$K$49,2,FALSE)))),"Seleccione la probabilidad y el impacto")</f>
        <v>* Reducir el riesgo
* Evitar el riesgo
* Compartir o transferir</v>
      </c>
      <c r="Q39" s="162" t="s">
        <v>68</v>
      </c>
      <c r="R39" s="163" t="s">
        <v>570</v>
      </c>
      <c r="S39" s="163" t="s">
        <v>556</v>
      </c>
      <c r="T39" s="163" t="s">
        <v>559</v>
      </c>
      <c r="U39" s="165" t="s">
        <v>31</v>
      </c>
      <c r="V39" s="166">
        <f t="shared" si="33"/>
        <v>25</v>
      </c>
      <c r="W39" s="163" t="s">
        <v>697</v>
      </c>
      <c r="X39" s="165" t="s">
        <v>31</v>
      </c>
      <c r="Y39" s="166">
        <f t="shared" si="34"/>
        <v>25</v>
      </c>
      <c r="Z39" s="163" t="s">
        <v>571</v>
      </c>
      <c r="AA39" s="165" t="s">
        <v>31</v>
      </c>
      <c r="AB39" s="166">
        <f t="shared" si="32"/>
        <v>40</v>
      </c>
      <c r="AC39" s="167" t="s">
        <v>331</v>
      </c>
      <c r="AD39" s="168">
        <f t="shared" si="31"/>
        <v>0</v>
      </c>
      <c r="AE39" s="169">
        <f t="shared" si="29"/>
        <v>90</v>
      </c>
      <c r="AF39" s="259" t="s">
        <v>8</v>
      </c>
      <c r="AG39" s="261" t="s">
        <v>23</v>
      </c>
      <c r="AH39" s="261" t="s">
        <v>29</v>
      </c>
      <c r="AI39" s="170">
        <f>VLOOKUP(AG39,'MATRIZ CALIFICACIÓN'!$B$11:$C$25,2,FALSE)</f>
        <v>1</v>
      </c>
      <c r="AJ39" s="162">
        <f>HLOOKUP(AH39,'MATRIZ CALIFICACIÓN'!$D$9:$H$10,2,FALSE)</f>
        <v>4</v>
      </c>
      <c r="AK39" s="162">
        <f t="shared" ref="AK39" si="36">VALUE(CONCATENATE(AI39,AJ39))</f>
        <v>14</v>
      </c>
      <c r="AL39" s="260" t="str">
        <f>IF(AND(ISTEXT(AG39),ISTEXT(AH39)),(IF(F39="DE CORRUPCIÓN",(VLOOKUP(AK39,'MATRIZ CALIFICACIÓN'!$D$71:$E$85,2,FALSE)),(VLOOKUP(AK39,'MATRIZ CALIFICACIÓN'!$D$45:$E$69,2,FALSE)))),"Seleccione la probabilidad y el impacto")</f>
        <v>BAJA</v>
      </c>
      <c r="AM39" s="260" t="str">
        <f>IF(AND(ISTEXT(AG39),ISTEXT(AH39)),(IF(F39="DE CORRUPCIÓN",(VLOOKUP(AL39,'MATRIZ CALIFICACIÓN'!$G$51:$K$54,2,FALSE)),(VLOOKUP(AL39,'MATRIZ CALIFICACIÓN'!$G$46:$K$49,2,FALSE)))),"Seleccione la probabilidad y el impacto")</f>
        <v>* Reducir  el riesgo</v>
      </c>
      <c r="AN39" s="158" t="s">
        <v>468</v>
      </c>
      <c r="AO39" s="158" t="s">
        <v>468</v>
      </c>
      <c r="AP39" s="158" t="s">
        <v>468</v>
      </c>
      <c r="AQ39" s="158" t="s">
        <v>468</v>
      </c>
      <c r="AR39" s="308" t="s">
        <v>1111</v>
      </c>
      <c r="AS39" s="308" t="s">
        <v>1024</v>
      </c>
      <c r="AT39" s="261" t="s">
        <v>578</v>
      </c>
      <c r="AU39" s="261" t="s">
        <v>706</v>
      </c>
      <c r="AV39" s="171" t="s">
        <v>1202</v>
      </c>
      <c r="AW39" s="158" t="s">
        <v>468</v>
      </c>
      <c r="AX39" s="172" t="s">
        <v>36</v>
      </c>
      <c r="AY39" s="172" t="s">
        <v>62</v>
      </c>
      <c r="AZ39" s="158" t="s">
        <v>468</v>
      </c>
      <c r="BA39" s="158" t="s">
        <v>468</v>
      </c>
      <c r="BB39" s="173">
        <v>43228</v>
      </c>
      <c r="BC39" s="158" t="s">
        <v>462</v>
      </c>
      <c r="BD39" s="158" t="s">
        <v>468</v>
      </c>
      <c r="BE39" s="171" t="s">
        <v>1198</v>
      </c>
      <c r="BF39" s="202">
        <v>43228</v>
      </c>
      <c r="BG39" s="171" t="s">
        <v>1234</v>
      </c>
      <c r="BH39" s="174" t="s">
        <v>31</v>
      </c>
      <c r="BI39" s="174" t="s">
        <v>31</v>
      </c>
      <c r="BJ39" s="174" t="s">
        <v>36</v>
      </c>
      <c r="BK39" s="175" t="s">
        <v>1241</v>
      </c>
      <c r="BL39" s="197" t="s">
        <v>36</v>
      </c>
      <c r="BM39" s="174" t="s">
        <v>62</v>
      </c>
      <c r="BN39" s="174"/>
      <c r="BO39" s="197"/>
      <c r="BP39" s="178">
        <v>43231</v>
      </c>
      <c r="BQ39" s="177" t="s">
        <v>1184</v>
      </c>
    </row>
    <row r="40" spans="1:208" s="57" customFormat="1" ht="409.5" customHeight="1" x14ac:dyDescent="0.25">
      <c r="A40" s="295"/>
      <c r="B40" s="279"/>
      <c r="C40" s="279"/>
      <c r="D40" s="291"/>
      <c r="E40" s="291"/>
      <c r="F40" s="292"/>
      <c r="G40" s="293"/>
      <c r="H40" s="274"/>
      <c r="I40" s="293"/>
      <c r="J40" s="283"/>
      <c r="K40" s="283"/>
      <c r="L40" s="159"/>
      <c r="M40" s="160"/>
      <c r="N40" s="160"/>
      <c r="O40" s="260"/>
      <c r="P40" s="260"/>
      <c r="Q40" s="162" t="s">
        <v>68</v>
      </c>
      <c r="R40" s="163" t="s">
        <v>557</v>
      </c>
      <c r="S40" s="163" t="s">
        <v>556</v>
      </c>
      <c r="T40" s="163" t="s">
        <v>555</v>
      </c>
      <c r="U40" s="165" t="s">
        <v>31</v>
      </c>
      <c r="V40" s="166">
        <f t="shared" si="33"/>
        <v>25</v>
      </c>
      <c r="W40" s="163" t="s">
        <v>558</v>
      </c>
      <c r="X40" s="165" t="s">
        <v>31</v>
      </c>
      <c r="Y40" s="166">
        <f t="shared" si="34"/>
        <v>25</v>
      </c>
      <c r="Z40" s="163" t="s">
        <v>572</v>
      </c>
      <c r="AA40" s="165" t="s">
        <v>31</v>
      </c>
      <c r="AB40" s="166">
        <f t="shared" si="32"/>
        <v>40</v>
      </c>
      <c r="AC40" s="167" t="s">
        <v>331</v>
      </c>
      <c r="AD40" s="168">
        <f t="shared" si="31"/>
        <v>0</v>
      </c>
      <c r="AE40" s="169">
        <f t="shared" si="29"/>
        <v>90</v>
      </c>
      <c r="AF40" s="259"/>
      <c r="AG40" s="261"/>
      <c r="AH40" s="261"/>
      <c r="AI40" s="170"/>
      <c r="AJ40" s="162"/>
      <c r="AK40" s="162"/>
      <c r="AL40" s="260"/>
      <c r="AM40" s="260"/>
      <c r="AN40" s="158" t="s">
        <v>468</v>
      </c>
      <c r="AO40" s="158" t="s">
        <v>468</v>
      </c>
      <c r="AP40" s="158" t="s">
        <v>468</v>
      </c>
      <c r="AQ40" s="158" t="s">
        <v>468</v>
      </c>
      <c r="AR40" s="308"/>
      <c r="AS40" s="308"/>
      <c r="AT40" s="261"/>
      <c r="AU40" s="261"/>
      <c r="AV40" s="171" t="s">
        <v>1203</v>
      </c>
      <c r="AW40" s="158" t="s">
        <v>468</v>
      </c>
      <c r="AX40" s="172" t="s">
        <v>36</v>
      </c>
      <c r="AY40" s="172" t="s">
        <v>62</v>
      </c>
      <c r="AZ40" s="158" t="s">
        <v>468</v>
      </c>
      <c r="BA40" s="158" t="s">
        <v>468</v>
      </c>
      <c r="BB40" s="173">
        <v>43228</v>
      </c>
      <c r="BC40" s="158" t="s">
        <v>462</v>
      </c>
      <c r="BD40" s="158" t="s">
        <v>468</v>
      </c>
      <c r="BE40" s="171" t="s">
        <v>1144</v>
      </c>
      <c r="BF40" s="202">
        <v>43228</v>
      </c>
      <c r="BG40" s="171" t="s">
        <v>1269</v>
      </c>
      <c r="BH40" s="174" t="s">
        <v>31</v>
      </c>
      <c r="BI40" s="174" t="s">
        <v>31</v>
      </c>
      <c r="BJ40" s="174"/>
      <c r="BK40" s="175" t="s">
        <v>1241</v>
      </c>
      <c r="BL40" s="197" t="s">
        <v>36</v>
      </c>
      <c r="BM40" s="174" t="s">
        <v>62</v>
      </c>
      <c r="BN40" s="174"/>
      <c r="BO40" s="197"/>
      <c r="BP40" s="178">
        <v>43231</v>
      </c>
      <c r="BQ40" s="177" t="s">
        <v>1184</v>
      </c>
    </row>
    <row r="41" spans="1:208" s="57" customFormat="1" ht="231" customHeight="1" x14ac:dyDescent="0.25">
      <c r="A41" s="295"/>
      <c r="B41" s="280"/>
      <c r="C41" s="280"/>
      <c r="D41" s="291"/>
      <c r="E41" s="291"/>
      <c r="F41" s="292"/>
      <c r="G41" s="293"/>
      <c r="H41" s="274"/>
      <c r="I41" s="293"/>
      <c r="J41" s="283"/>
      <c r="K41" s="283"/>
      <c r="L41" s="159"/>
      <c r="M41" s="160"/>
      <c r="N41" s="160"/>
      <c r="O41" s="260"/>
      <c r="P41" s="260"/>
      <c r="Q41" s="162" t="s">
        <v>68</v>
      </c>
      <c r="R41" s="163" t="s">
        <v>1112</v>
      </c>
      <c r="S41" s="163" t="s">
        <v>1021</v>
      </c>
      <c r="T41" s="163" t="s">
        <v>1022</v>
      </c>
      <c r="U41" s="165" t="s">
        <v>31</v>
      </c>
      <c r="V41" s="166">
        <f t="shared" si="33"/>
        <v>25</v>
      </c>
      <c r="W41" s="163" t="s">
        <v>1023</v>
      </c>
      <c r="X41" s="165" t="s">
        <v>31</v>
      </c>
      <c r="Y41" s="166">
        <f t="shared" si="34"/>
        <v>25</v>
      </c>
      <c r="Z41" s="163" t="s">
        <v>1113</v>
      </c>
      <c r="AA41" s="165" t="s">
        <v>31</v>
      </c>
      <c r="AB41" s="166">
        <f t="shared" si="32"/>
        <v>40</v>
      </c>
      <c r="AC41" s="167" t="s">
        <v>331</v>
      </c>
      <c r="AD41" s="168">
        <f t="shared" si="31"/>
        <v>0</v>
      </c>
      <c r="AE41" s="169">
        <f t="shared" si="29"/>
        <v>90</v>
      </c>
      <c r="AF41" s="259"/>
      <c r="AG41" s="261"/>
      <c r="AH41" s="261"/>
      <c r="AI41" s="170"/>
      <c r="AJ41" s="162"/>
      <c r="AK41" s="162"/>
      <c r="AL41" s="260"/>
      <c r="AM41" s="260"/>
      <c r="AN41" s="171"/>
      <c r="AO41" s="171"/>
      <c r="AP41" s="171"/>
      <c r="AQ41" s="171"/>
      <c r="AR41" s="308"/>
      <c r="AS41" s="308"/>
      <c r="AT41" s="261"/>
      <c r="AU41" s="261"/>
      <c r="AV41" s="171" t="s">
        <v>1204</v>
      </c>
      <c r="AW41" s="158" t="s">
        <v>468</v>
      </c>
      <c r="AX41" s="172" t="s">
        <v>36</v>
      </c>
      <c r="AY41" s="172" t="s">
        <v>62</v>
      </c>
      <c r="AZ41" s="158" t="s">
        <v>468</v>
      </c>
      <c r="BA41" s="158" t="s">
        <v>468</v>
      </c>
      <c r="BB41" s="173">
        <v>43228</v>
      </c>
      <c r="BC41" s="158" t="s">
        <v>462</v>
      </c>
      <c r="BD41" s="158" t="s">
        <v>468</v>
      </c>
      <c r="BE41" s="171" t="s">
        <v>1146</v>
      </c>
      <c r="BF41" s="202">
        <v>43228</v>
      </c>
      <c r="BG41" s="171" t="s">
        <v>1234</v>
      </c>
      <c r="BH41" s="174" t="s">
        <v>31</v>
      </c>
      <c r="BI41" s="174" t="s">
        <v>31</v>
      </c>
      <c r="BJ41" s="174"/>
      <c r="BK41" s="175" t="s">
        <v>1241</v>
      </c>
      <c r="BL41" s="197" t="s">
        <v>36</v>
      </c>
      <c r="BM41" s="174" t="s">
        <v>62</v>
      </c>
      <c r="BN41" s="174"/>
      <c r="BO41" s="197"/>
      <c r="BP41" s="178">
        <v>43231</v>
      </c>
      <c r="BQ41" s="177" t="s">
        <v>1184</v>
      </c>
    </row>
    <row r="42" spans="1:208" s="123" customFormat="1" ht="231" hidden="1" customHeight="1" x14ac:dyDescent="0.35">
      <c r="A42" s="296">
        <v>14</v>
      </c>
      <c r="B42" s="259" t="s">
        <v>286</v>
      </c>
      <c r="C42" s="289" t="s">
        <v>708</v>
      </c>
      <c r="D42" s="291" t="s">
        <v>64</v>
      </c>
      <c r="E42" s="291" t="s">
        <v>78</v>
      </c>
      <c r="F42" s="292" t="s">
        <v>69</v>
      </c>
      <c r="G42" s="163" t="s">
        <v>709</v>
      </c>
      <c r="H42" s="289" t="s">
        <v>683</v>
      </c>
      <c r="I42" s="289" t="s">
        <v>710</v>
      </c>
      <c r="J42" s="283" t="s">
        <v>54</v>
      </c>
      <c r="K42" s="283" t="s">
        <v>28</v>
      </c>
      <c r="L42" s="159">
        <f>VLOOKUP(J42,'MATRIZ CALIFICACIÓN'!$B$11:$C$25,2,FALSE)</f>
        <v>3</v>
      </c>
      <c r="M42" s="160">
        <f>HLOOKUP(K42,'MATRIZ CALIFICACIÓN'!$D$9:$H$10,2,FALSE)</f>
        <v>2</v>
      </c>
      <c r="N42" s="160">
        <f>VALUE(CONCATENATE(L42,M42))</f>
        <v>32</v>
      </c>
      <c r="O42" s="260" t="str">
        <f>IF(AND(ISTEXT(J42),ISTEXT(K42)),(IF(F42="DE CORRUPCIÓN",(VLOOKUP(N42,'MATRIZ CALIFICACIÓN'!$D$71:$E$85,2,FALSE)),(VLOOKUP(N42,'MATRIZ CALIFICACIÓN'!$D$45:$E$69,2,FALSE)))),"Seleccione la probabilidad y el impacto")</f>
        <v>MODERADA</v>
      </c>
      <c r="P42" s="260" t="str">
        <f>IF(AND(ISTEXT(J42),ISTEXT(K42)),(IF(F42="DE CORRUPCIÓN",(VLOOKUP(O42,'MATRIZ CALIFICACIÓN'!$G$51:$K$54,2,FALSE)),(VLOOKUP(O42,'MATRIZ CALIFICACIÓN'!$G$46:$K$49,2,FALSE)))),"Seleccione la probabilidad y el impacto")</f>
        <v>* Asumir el riesgo
* Reducir el riesgo</v>
      </c>
      <c r="Q42" s="162" t="s">
        <v>68</v>
      </c>
      <c r="R42" s="163" t="s">
        <v>711</v>
      </c>
      <c r="S42" s="163" t="s">
        <v>554</v>
      </c>
      <c r="T42" s="163" t="s">
        <v>686</v>
      </c>
      <c r="U42" s="165" t="s">
        <v>31</v>
      </c>
      <c r="V42" s="166">
        <f>IF(U42="","Evalue la documentación del control",IF(U42="si",25,0))</f>
        <v>25</v>
      </c>
      <c r="W42" s="163" t="s">
        <v>687</v>
      </c>
      <c r="X42" s="165" t="s">
        <v>31</v>
      </c>
      <c r="Y42" s="166">
        <f>IF(X42="","Evalue la aplicación del control",IF(X42="si",25,0))</f>
        <v>25</v>
      </c>
      <c r="Z42" s="163" t="s">
        <v>688</v>
      </c>
      <c r="AA42" s="165" t="s">
        <v>31</v>
      </c>
      <c r="AB42" s="166">
        <f>IF(AA42="","Evalue la efectividad del control",IF(AA42="si",40,0))</f>
        <v>40</v>
      </c>
      <c r="AC42" s="167" t="s">
        <v>331</v>
      </c>
      <c r="AD42" s="168">
        <f>IF(AC42="AUTOMÁTICO",10,IF(AC42="MANUAL",0,""))</f>
        <v>0</v>
      </c>
      <c r="AE42" s="169">
        <f t="shared" si="29"/>
        <v>90</v>
      </c>
      <c r="AF42" s="259" t="s">
        <v>8</v>
      </c>
      <c r="AG42" s="261" t="s">
        <v>23</v>
      </c>
      <c r="AH42" s="261" t="s">
        <v>28</v>
      </c>
      <c r="AI42" s="170">
        <f>VLOOKUP(AG42,'MATRIZ CALIFICACIÓN'!$B$11:$C$25,2,FALSE)</f>
        <v>1</v>
      </c>
      <c r="AJ42" s="162">
        <f>HLOOKUP(AH42,'MATRIZ CALIFICACIÓN'!$D$9:$H$10,2,FALSE)</f>
        <v>2</v>
      </c>
      <c r="AK42" s="162">
        <f t="shared" ref="AK42" si="37">VALUE(CONCATENATE(AI42,AJ42))</f>
        <v>12</v>
      </c>
      <c r="AL42" s="260" t="str">
        <f>IF(AND(ISTEXT(AG42),ISTEXT(AH42)),(IF(F42="DE CORRUPCIÓN",(VLOOKUP(AK42,'MATRIZ CALIFICACIÓN'!$D$71:$E$85,2,FALSE)),(VLOOKUP(AK42,'MATRIZ CALIFICACIÓN'!$D$45:$E$69,2,FALSE)))),"Seleccione la probabilidad y el impacto")</f>
        <v>BAJA</v>
      </c>
      <c r="AM42" s="260" t="str">
        <f>IF(AND(ISTEXT(AG42),ISTEXT(AH42)),(IF(F42="DE CORRUPCIÓN",(VLOOKUP(AL42,'MATRIZ CALIFICACIÓN'!$G$51:$K$54,2,FALSE)),(VLOOKUP(AL42,'MATRIZ CALIFICACIÓN'!$G$46:$K$49,2,FALSE)))),"Seleccione la probabilidad y el impacto")</f>
        <v>* Asumir el riesgo</v>
      </c>
      <c r="AN42" s="258"/>
      <c r="AO42" s="258"/>
      <c r="AP42" s="258"/>
      <c r="AQ42" s="258"/>
      <c r="AR42" s="258" t="s">
        <v>704</v>
      </c>
      <c r="AS42" s="258" t="s">
        <v>568</v>
      </c>
      <c r="AT42" s="258" t="s">
        <v>705</v>
      </c>
      <c r="AU42" s="258" t="s">
        <v>569</v>
      </c>
      <c r="AV42" s="171" t="s">
        <v>1147</v>
      </c>
      <c r="AW42" s="158" t="s">
        <v>36</v>
      </c>
      <c r="AX42" s="134" t="s">
        <v>36</v>
      </c>
      <c r="AY42" s="134" t="s">
        <v>62</v>
      </c>
      <c r="AZ42" s="134" t="s">
        <v>36</v>
      </c>
      <c r="BA42" s="134" t="s">
        <v>36</v>
      </c>
      <c r="BB42" s="135">
        <v>43228</v>
      </c>
      <c r="BC42" s="158" t="s">
        <v>462</v>
      </c>
      <c r="BD42" s="158" t="s">
        <v>468</v>
      </c>
      <c r="BE42" s="171" t="s">
        <v>1142</v>
      </c>
      <c r="BF42" s="202">
        <v>43228</v>
      </c>
      <c r="BG42" s="126"/>
      <c r="BH42" s="127" t="s">
        <v>31</v>
      </c>
      <c r="BI42" s="127" t="s">
        <v>31</v>
      </c>
      <c r="BJ42" s="127" t="s">
        <v>36</v>
      </c>
      <c r="BK42" s="175" t="s">
        <v>1241</v>
      </c>
      <c r="BL42" s="127" t="s">
        <v>36</v>
      </c>
      <c r="BM42" s="127" t="s">
        <v>62</v>
      </c>
      <c r="BN42" s="236"/>
      <c r="BO42" s="236"/>
      <c r="BP42" s="130">
        <v>43231</v>
      </c>
      <c r="BQ42" s="132" t="s">
        <v>1184</v>
      </c>
    </row>
    <row r="43" spans="1:208" s="123" customFormat="1" ht="231" hidden="1" customHeight="1" x14ac:dyDescent="0.35">
      <c r="A43" s="296"/>
      <c r="B43" s="259"/>
      <c r="C43" s="289"/>
      <c r="D43" s="291"/>
      <c r="E43" s="291"/>
      <c r="F43" s="292"/>
      <c r="G43" s="163" t="s">
        <v>712</v>
      </c>
      <c r="H43" s="289"/>
      <c r="I43" s="289"/>
      <c r="J43" s="283"/>
      <c r="K43" s="283"/>
      <c r="L43" s="159"/>
      <c r="M43" s="160"/>
      <c r="N43" s="160"/>
      <c r="O43" s="260"/>
      <c r="P43" s="260"/>
      <c r="Q43" s="162" t="s">
        <v>68</v>
      </c>
      <c r="R43" s="163" t="s">
        <v>690</v>
      </c>
      <c r="S43" s="163" t="s">
        <v>554</v>
      </c>
      <c r="T43" s="163" t="s">
        <v>530</v>
      </c>
      <c r="U43" s="165" t="s">
        <v>31</v>
      </c>
      <c r="V43" s="166">
        <f>IF(U43="","Evalue la documentación del control",IF(U43="si",25,0))</f>
        <v>25</v>
      </c>
      <c r="W43" s="163" t="s">
        <v>567</v>
      </c>
      <c r="X43" s="165" t="s">
        <v>31</v>
      </c>
      <c r="Y43" s="166">
        <f>IF(X43="","Evalue la aplicación del control",IF(X43="si",25,0))</f>
        <v>25</v>
      </c>
      <c r="Z43" s="163" t="s">
        <v>692</v>
      </c>
      <c r="AA43" s="165" t="s">
        <v>31</v>
      </c>
      <c r="AB43" s="166">
        <f>IF(AA43="","Evalue la efectividad del control",IF(AA43="si",40,0))</f>
        <v>40</v>
      </c>
      <c r="AC43" s="167" t="s">
        <v>331</v>
      </c>
      <c r="AD43" s="168">
        <f t="shared" ref="AD43:AD52" si="38">IF(AC43="AUTOMÁTICO",10,IF(AC43="MANUAL",0,""))</f>
        <v>0</v>
      </c>
      <c r="AE43" s="169">
        <f t="shared" si="29"/>
        <v>90</v>
      </c>
      <c r="AF43" s="259"/>
      <c r="AG43" s="261"/>
      <c r="AH43" s="261"/>
      <c r="AI43" s="170"/>
      <c r="AJ43" s="162"/>
      <c r="AK43" s="162"/>
      <c r="AL43" s="260"/>
      <c r="AM43" s="260"/>
      <c r="AN43" s="258"/>
      <c r="AO43" s="258"/>
      <c r="AP43" s="258"/>
      <c r="AQ43" s="258"/>
      <c r="AR43" s="258"/>
      <c r="AS43" s="258"/>
      <c r="AT43" s="258"/>
      <c r="AU43" s="258"/>
      <c r="AV43" s="171" t="s">
        <v>1205</v>
      </c>
      <c r="AW43" s="158" t="s">
        <v>36</v>
      </c>
      <c r="AX43" s="134" t="s">
        <v>36</v>
      </c>
      <c r="AY43" s="134" t="s">
        <v>62</v>
      </c>
      <c r="AZ43" s="134" t="s">
        <v>36</v>
      </c>
      <c r="BA43" s="134" t="s">
        <v>36</v>
      </c>
      <c r="BB43" s="135">
        <v>43228</v>
      </c>
      <c r="BC43" s="158" t="s">
        <v>462</v>
      </c>
      <c r="BD43" s="158" t="s">
        <v>468</v>
      </c>
      <c r="BE43" s="171" t="s">
        <v>1143</v>
      </c>
      <c r="BF43" s="135">
        <v>43228</v>
      </c>
      <c r="BG43" s="126"/>
      <c r="BH43" s="236" t="s">
        <v>31</v>
      </c>
      <c r="BI43" s="236" t="s">
        <v>31</v>
      </c>
      <c r="BJ43" s="236"/>
      <c r="BK43" s="175" t="s">
        <v>1241</v>
      </c>
      <c r="BL43" s="127" t="s">
        <v>36</v>
      </c>
      <c r="BM43" s="127" t="s">
        <v>62</v>
      </c>
      <c r="BN43" s="236"/>
      <c r="BO43" s="236"/>
      <c r="BP43" s="130">
        <v>43231</v>
      </c>
      <c r="BQ43" s="132" t="s">
        <v>1184</v>
      </c>
    </row>
    <row r="44" spans="1:208" s="123" customFormat="1" ht="231" hidden="1" customHeight="1" x14ac:dyDescent="0.35">
      <c r="A44" s="296"/>
      <c r="B44" s="259"/>
      <c r="C44" s="289"/>
      <c r="D44" s="291"/>
      <c r="E44" s="291"/>
      <c r="F44" s="292"/>
      <c r="G44" s="163" t="s">
        <v>713</v>
      </c>
      <c r="H44" s="289"/>
      <c r="I44" s="289"/>
      <c r="J44" s="283"/>
      <c r="K44" s="283"/>
      <c r="L44" s="159"/>
      <c r="M44" s="160"/>
      <c r="N44" s="160"/>
      <c r="O44" s="260"/>
      <c r="P44" s="260"/>
      <c r="Q44" s="162" t="s">
        <v>68</v>
      </c>
      <c r="R44" s="163" t="s">
        <v>694</v>
      </c>
      <c r="S44" s="163" t="s">
        <v>554</v>
      </c>
      <c r="T44" s="163" t="s">
        <v>530</v>
      </c>
      <c r="U44" s="165" t="s">
        <v>31</v>
      </c>
      <c r="V44" s="166">
        <f>IF(U44="","Evalue la documentación del control",IF(U44="si",25,0))</f>
        <v>25</v>
      </c>
      <c r="W44" s="163" t="s">
        <v>691</v>
      </c>
      <c r="X44" s="165" t="s">
        <v>31</v>
      </c>
      <c r="Y44" s="166">
        <f>IF(X44="","Evalue la aplicación del control",IF(X44="si",25,0))</f>
        <v>25</v>
      </c>
      <c r="Z44" s="163" t="s">
        <v>695</v>
      </c>
      <c r="AA44" s="165" t="s">
        <v>31</v>
      </c>
      <c r="AB44" s="166">
        <f t="shared" ref="AB44:AB49" si="39">IF(AA44="","Evalue la efectividad del control",IF(AA44="si",40,0))</f>
        <v>40</v>
      </c>
      <c r="AC44" s="167" t="s">
        <v>331</v>
      </c>
      <c r="AD44" s="168">
        <f t="shared" si="38"/>
        <v>0</v>
      </c>
      <c r="AE44" s="169">
        <f t="shared" si="29"/>
        <v>90</v>
      </c>
      <c r="AF44" s="259"/>
      <c r="AG44" s="261"/>
      <c r="AH44" s="261"/>
      <c r="AI44" s="170"/>
      <c r="AJ44" s="162"/>
      <c r="AK44" s="162"/>
      <c r="AL44" s="260"/>
      <c r="AM44" s="260"/>
      <c r="AN44" s="258"/>
      <c r="AO44" s="258"/>
      <c r="AP44" s="258"/>
      <c r="AQ44" s="258"/>
      <c r="AR44" s="258"/>
      <c r="AS44" s="258"/>
      <c r="AT44" s="258"/>
      <c r="AU44" s="258"/>
      <c r="AV44" s="171" t="s">
        <v>1148</v>
      </c>
      <c r="AW44" s="158" t="s">
        <v>36</v>
      </c>
      <c r="AX44" s="134" t="s">
        <v>36</v>
      </c>
      <c r="AY44" s="134" t="s">
        <v>62</v>
      </c>
      <c r="AZ44" s="134" t="s">
        <v>36</v>
      </c>
      <c r="BA44" s="134" t="s">
        <v>36</v>
      </c>
      <c r="BB44" s="135">
        <v>43228</v>
      </c>
      <c r="BC44" s="158" t="s">
        <v>462</v>
      </c>
      <c r="BD44" s="158" t="s">
        <v>468</v>
      </c>
      <c r="BE44" s="171" t="s">
        <v>1197</v>
      </c>
      <c r="BF44" s="135">
        <v>43228</v>
      </c>
      <c r="BG44" s="126"/>
      <c r="BH44" s="236" t="s">
        <v>31</v>
      </c>
      <c r="BI44" s="236" t="s">
        <v>31</v>
      </c>
      <c r="BJ44" s="236"/>
      <c r="BK44" s="175" t="s">
        <v>1241</v>
      </c>
      <c r="BL44" s="127" t="s">
        <v>36</v>
      </c>
      <c r="BM44" s="127" t="s">
        <v>62</v>
      </c>
      <c r="BN44" s="236"/>
      <c r="BO44" s="236"/>
      <c r="BP44" s="130">
        <v>43231</v>
      </c>
      <c r="BQ44" s="132" t="s">
        <v>1184</v>
      </c>
    </row>
    <row r="45" spans="1:208" s="123" customFormat="1" ht="231" hidden="1" customHeight="1" x14ac:dyDescent="0.35">
      <c r="A45" s="296"/>
      <c r="B45" s="259"/>
      <c r="C45" s="289"/>
      <c r="D45" s="291"/>
      <c r="E45" s="291"/>
      <c r="F45" s="292"/>
      <c r="G45" s="287" t="s">
        <v>714</v>
      </c>
      <c r="H45" s="289"/>
      <c r="I45" s="289"/>
      <c r="J45" s="283"/>
      <c r="K45" s="283"/>
      <c r="L45" s="159"/>
      <c r="M45" s="160"/>
      <c r="N45" s="160"/>
      <c r="O45" s="260"/>
      <c r="P45" s="260"/>
      <c r="Q45" s="162" t="s">
        <v>68</v>
      </c>
      <c r="R45" s="163" t="s">
        <v>570</v>
      </c>
      <c r="S45" s="163" t="s">
        <v>556</v>
      </c>
      <c r="T45" s="163" t="s">
        <v>559</v>
      </c>
      <c r="U45" s="165" t="s">
        <v>31</v>
      </c>
      <c r="V45" s="166">
        <f t="shared" ref="V45:V49" si="40">IF(U45="","Evalue la documentación del control",IF(U45="si",25,0))</f>
        <v>25</v>
      </c>
      <c r="W45" s="163" t="s">
        <v>697</v>
      </c>
      <c r="X45" s="165" t="s">
        <v>31</v>
      </c>
      <c r="Y45" s="166">
        <f t="shared" ref="Y45:Y49" si="41">IF(X45="","Evalue la aplicación del control",IF(X45="si",25,0))</f>
        <v>25</v>
      </c>
      <c r="Z45" s="163" t="s">
        <v>571</v>
      </c>
      <c r="AA45" s="165" t="s">
        <v>31</v>
      </c>
      <c r="AB45" s="166">
        <f t="shared" si="39"/>
        <v>40</v>
      </c>
      <c r="AC45" s="167" t="s">
        <v>331</v>
      </c>
      <c r="AD45" s="168">
        <f t="shared" si="38"/>
        <v>0</v>
      </c>
      <c r="AE45" s="169">
        <f t="shared" si="29"/>
        <v>90</v>
      </c>
      <c r="AF45" s="259"/>
      <c r="AG45" s="261"/>
      <c r="AH45" s="261"/>
      <c r="AI45" s="170"/>
      <c r="AJ45" s="162"/>
      <c r="AK45" s="162"/>
      <c r="AL45" s="260"/>
      <c r="AM45" s="260"/>
      <c r="AN45" s="258"/>
      <c r="AO45" s="258"/>
      <c r="AP45" s="258"/>
      <c r="AQ45" s="258"/>
      <c r="AR45" s="258"/>
      <c r="AS45" s="258"/>
      <c r="AT45" s="258"/>
      <c r="AU45" s="258"/>
      <c r="AV45" s="171" t="s">
        <v>1149</v>
      </c>
      <c r="AW45" s="158" t="s">
        <v>36</v>
      </c>
      <c r="AX45" s="134" t="s">
        <v>36</v>
      </c>
      <c r="AY45" s="134" t="s">
        <v>62</v>
      </c>
      <c r="AZ45" s="134" t="s">
        <v>36</v>
      </c>
      <c r="BA45" s="134" t="s">
        <v>36</v>
      </c>
      <c r="BB45" s="135">
        <v>43228</v>
      </c>
      <c r="BC45" s="158" t="s">
        <v>462</v>
      </c>
      <c r="BD45" s="158" t="s">
        <v>468</v>
      </c>
      <c r="BE45" s="171" t="s">
        <v>1198</v>
      </c>
      <c r="BF45" s="135">
        <v>43228</v>
      </c>
      <c r="BG45" s="126"/>
      <c r="BH45" s="236"/>
      <c r="BI45" s="236"/>
      <c r="BJ45" s="236"/>
      <c r="BK45" s="146"/>
      <c r="BL45" s="127"/>
      <c r="BM45" s="127"/>
      <c r="BN45" s="236"/>
      <c r="BO45" s="236"/>
      <c r="BP45" s="130">
        <v>43231</v>
      </c>
      <c r="BQ45" s="132" t="s">
        <v>1184</v>
      </c>
    </row>
    <row r="46" spans="1:208" s="123" customFormat="1" ht="231" hidden="1" customHeight="1" x14ac:dyDescent="0.35">
      <c r="A46" s="296"/>
      <c r="B46" s="259"/>
      <c r="C46" s="289"/>
      <c r="D46" s="291"/>
      <c r="E46" s="291"/>
      <c r="F46" s="292"/>
      <c r="G46" s="287"/>
      <c r="H46" s="289"/>
      <c r="I46" s="289"/>
      <c r="J46" s="283"/>
      <c r="K46" s="283"/>
      <c r="L46" s="159"/>
      <c r="M46" s="160"/>
      <c r="N46" s="160"/>
      <c r="O46" s="260"/>
      <c r="P46" s="260"/>
      <c r="Q46" s="162" t="s">
        <v>68</v>
      </c>
      <c r="R46" s="163" t="s">
        <v>557</v>
      </c>
      <c r="S46" s="163" t="s">
        <v>556</v>
      </c>
      <c r="T46" s="163" t="s">
        <v>555</v>
      </c>
      <c r="U46" s="165" t="s">
        <v>31</v>
      </c>
      <c r="V46" s="166">
        <f t="shared" si="40"/>
        <v>25</v>
      </c>
      <c r="W46" s="163" t="s">
        <v>558</v>
      </c>
      <c r="X46" s="165" t="s">
        <v>31</v>
      </c>
      <c r="Y46" s="166">
        <f t="shared" si="41"/>
        <v>25</v>
      </c>
      <c r="Z46" s="163" t="s">
        <v>572</v>
      </c>
      <c r="AA46" s="165" t="s">
        <v>31</v>
      </c>
      <c r="AB46" s="166">
        <f t="shared" si="39"/>
        <v>40</v>
      </c>
      <c r="AC46" s="167" t="s">
        <v>331</v>
      </c>
      <c r="AD46" s="168">
        <f t="shared" si="38"/>
        <v>0</v>
      </c>
      <c r="AE46" s="169">
        <f t="shared" si="29"/>
        <v>90</v>
      </c>
      <c r="AF46" s="259"/>
      <c r="AG46" s="261"/>
      <c r="AH46" s="261"/>
      <c r="AI46" s="170"/>
      <c r="AJ46" s="162"/>
      <c r="AK46" s="162"/>
      <c r="AL46" s="260"/>
      <c r="AM46" s="260"/>
      <c r="AN46" s="258"/>
      <c r="AO46" s="258"/>
      <c r="AP46" s="258"/>
      <c r="AQ46" s="258"/>
      <c r="AR46" s="258"/>
      <c r="AS46" s="258"/>
      <c r="AT46" s="258"/>
      <c r="AU46" s="258"/>
      <c r="AV46" s="171" t="s">
        <v>1206</v>
      </c>
      <c r="AW46" s="158" t="s">
        <v>36</v>
      </c>
      <c r="AX46" s="134" t="s">
        <v>36</v>
      </c>
      <c r="AY46" s="134" t="s">
        <v>62</v>
      </c>
      <c r="AZ46" s="134" t="s">
        <v>36</v>
      </c>
      <c r="BA46" s="134" t="s">
        <v>36</v>
      </c>
      <c r="BB46" s="135">
        <v>43228</v>
      </c>
      <c r="BC46" s="158" t="s">
        <v>462</v>
      </c>
      <c r="BD46" s="158" t="s">
        <v>468</v>
      </c>
      <c r="BE46" s="171" t="s">
        <v>1144</v>
      </c>
      <c r="BF46" s="135">
        <v>43228</v>
      </c>
      <c r="BG46" s="126"/>
      <c r="BH46" s="236"/>
      <c r="BI46" s="236"/>
      <c r="BJ46" s="236"/>
      <c r="BK46" s="146"/>
      <c r="BL46" s="127"/>
      <c r="BM46" s="127"/>
      <c r="BN46" s="236"/>
      <c r="BO46" s="236"/>
      <c r="BP46" s="130">
        <v>43231</v>
      </c>
      <c r="BQ46" s="132" t="s">
        <v>1184</v>
      </c>
    </row>
    <row r="47" spans="1:208" s="123" customFormat="1" ht="231" hidden="1" customHeight="1" x14ac:dyDescent="0.35">
      <c r="A47" s="296"/>
      <c r="B47" s="259"/>
      <c r="C47" s="289"/>
      <c r="D47" s="291"/>
      <c r="E47" s="291"/>
      <c r="F47" s="292"/>
      <c r="G47" s="163" t="s">
        <v>715</v>
      </c>
      <c r="H47" s="289"/>
      <c r="I47" s="289"/>
      <c r="J47" s="283"/>
      <c r="K47" s="283"/>
      <c r="L47" s="159"/>
      <c r="M47" s="160"/>
      <c r="N47" s="160"/>
      <c r="O47" s="260"/>
      <c r="P47" s="260"/>
      <c r="Q47" s="162" t="s">
        <v>68</v>
      </c>
      <c r="R47" s="163" t="s">
        <v>699</v>
      </c>
      <c r="S47" s="163" t="s">
        <v>700</v>
      </c>
      <c r="T47" s="163" t="s">
        <v>573</v>
      </c>
      <c r="U47" s="165" t="s">
        <v>31</v>
      </c>
      <c r="V47" s="166">
        <f t="shared" si="40"/>
        <v>25</v>
      </c>
      <c r="W47" s="163" t="s">
        <v>701</v>
      </c>
      <c r="X47" s="165" t="s">
        <v>31</v>
      </c>
      <c r="Y47" s="166">
        <f t="shared" si="41"/>
        <v>25</v>
      </c>
      <c r="Z47" s="163" t="s">
        <v>702</v>
      </c>
      <c r="AA47" s="165" t="s">
        <v>31</v>
      </c>
      <c r="AB47" s="166">
        <f t="shared" si="39"/>
        <v>40</v>
      </c>
      <c r="AC47" s="167" t="s">
        <v>331</v>
      </c>
      <c r="AD47" s="168">
        <f t="shared" si="38"/>
        <v>0</v>
      </c>
      <c r="AE47" s="169">
        <f t="shared" si="29"/>
        <v>90</v>
      </c>
      <c r="AF47" s="259"/>
      <c r="AG47" s="261"/>
      <c r="AH47" s="261"/>
      <c r="AI47" s="170"/>
      <c r="AJ47" s="162"/>
      <c r="AK47" s="162"/>
      <c r="AL47" s="260"/>
      <c r="AM47" s="260"/>
      <c r="AN47" s="258"/>
      <c r="AO47" s="258"/>
      <c r="AP47" s="258"/>
      <c r="AQ47" s="258"/>
      <c r="AR47" s="258"/>
      <c r="AS47" s="258"/>
      <c r="AT47" s="258"/>
      <c r="AU47" s="258"/>
      <c r="AV47" s="171" t="s">
        <v>1150</v>
      </c>
      <c r="AW47" s="158" t="s">
        <v>36</v>
      </c>
      <c r="AX47" s="134" t="s">
        <v>36</v>
      </c>
      <c r="AY47" s="134" t="s">
        <v>62</v>
      </c>
      <c r="AZ47" s="134" t="s">
        <v>36</v>
      </c>
      <c r="BA47" s="134" t="s">
        <v>36</v>
      </c>
      <c r="BB47" s="135">
        <v>43228</v>
      </c>
      <c r="BC47" s="158" t="s">
        <v>462</v>
      </c>
      <c r="BD47" s="158" t="s">
        <v>468</v>
      </c>
      <c r="BE47" s="171" t="s">
        <v>1200</v>
      </c>
      <c r="BF47" s="135">
        <v>43228</v>
      </c>
      <c r="BG47" s="126"/>
      <c r="BH47" s="236"/>
      <c r="BI47" s="236"/>
      <c r="BJ47" s="236"/>
      <c r="BK47" s="146"/>
      <c r="BL47" s="127"/>
      <c r="BM47" s="127"/>
      <c r="BN47" s="236"/>
      <c r="BO47" s="236"/>
      <c r="BP47" s="130">
        <v>43231</v>
      </c>
      <c r="BQ47" s="132" t="s">
        <v>1184</v>
      </c>
    </row>
    <row r="48" spans="1:208" s="123" customFormat="1" ht="258.75" hidden="1" customHeight="1" x14ac:dyDescent="0.35">
      <c r="A48" s="296">
        <v>15</v>
      </c>
      <c r="B48" s="259" t="s">
        <v>286</v>
      </c>
      <c r="C48" s="289" t="s">
        <v>708</v>
      </c>
      <c r="D48" s="291" t="s">
        <v>64</v>
      </c>
      <c r="E48" s="291" t="s">
        <v>78</v>
      </c>
      <c r="F48" s="292" t="s">
        <v>69</v>
      </c>
      <c r="G48" s="258" t="s">
        <v>703</v>
      </c>
      <c r="H48" s="261" t="s">
        <v>560</v>
      </c>
      <c r="I48" s="261" t="s">
        <v>561</v>
      </c>
      <c r="J48" s="283" t="s">
        <v>54</v>
      </c>
      <c r="K48" s="283" t="s">
        <v>28</v>
      </c>
      <c r="L48" s="159">
        <f>VLOOKUP(J48,'MATRIZ CALIFICACIÓN'!$B$11:$C$25,2,FALSE)</f>
        <v>3</v>
      </c>
      <c r="M48" s="160">
        <f>HLOOKUP(K48,'MATRIZ CALIFICACIÓN'!$D$9:$H$10,2,FALSE)</f>
        <v>2</v>
      </c>
      <c r="N48" s="160">
        <f>VALUE(CONCATENATE(L48,M48))</f>
        <v>32</v>
      </c>
      <c r="O48" s="260" t="str">
        <f>IF(AND(ISTEXT(J48),ISTEXT(K48)),(IF(F48="DE CORRUPCIÓN",(VLOOKUP(N48,'MATRIZ CALIFICACIÓN'!$D$71:$E$85,2,FALSE)),(VLOOKUP(N48,'MATRIZ CALIFICACIÓN'!$D$45:$E$69,2,FALSE)))),"Seleccione la probabilidad y el impacto")</f>
        <v>MODERADA</v>
      </c>
      <c r="P48" s="260" t="str">
        <f>IF(AND(ISTEXT(J48),ISTEXT(K48)),(IF(F48="DE CORRUPCIÓN",(VLOOKUP(O48,'MATRIZ CALIFICACIÓN'!$G$51:$K$54,2,FALSE)),(VLOOKUP(O48,'MATRIZ CALIFICACIÓN'!$G$46:$K$49,2,FALSE)))),"Seleccione la probabilidad y el impacto")</f>
        <v>* Asumir el riesgo
* Reducir el riesgo</v>
      </c>
      <c r="Q48" s="162" t="s">
        <v>68</v>
      </c>
      <c r="R48" s="163" t="s">
        <v>574</v>
      </c>
      <c r="S48" s="163" t="s">
        <v>562</v>
      </c>
      <c r="T48" s="163" t="s">
        <v>563</v>
      </c>
      <c r="U48" s="165" t="s">
        <v>31</v>
      </c>
      <c r="V48" s="166">
        <f t="shared" si="40"/>
        <v>25</v>
      </c>
      <c r="W48" s="163" t="s">
        <v>575</v>
      </c>
      <c r="X48" s="165" t="s">
        <v>31</v>
      </c>
      <c r="Y48" s="166">
        <f t="shared" si="41"/>
        <v>25</v>
      </c>
      <c r="Z48" s="163" t="s">
        <v>576</v>
      </c>
      <c r="AA48" s="165" t="s">
        <v>31</v>
      </c>
      <c r="AB48" s="166">
        <f t="shared" si="39"/>
        <v>40</v>
      </c>
      <c r="AC48" s="167" t="s">
        <v>331</v>
      </c>
      <c r="AD48" s="168">
        <f t="shared" si="38"/>
        <v>0</v>
      </c>
      <c r="AE48" s="169">
        <f t="shared" si="29"/>
        <v>90</v>
      </c>
      <c r="AF48" s="259" t="s">
        <v>8</v>
      </c>
      <c r="AG48" s="261" t="s">
        <v>23</v>
      </c>
      <c r="AH48" s="261" t="s">
        <v>28</v>
      </c>
      <c r="AI48" s="170">
        <f>VLOOKUP(AG48,'MATRIZ CALIFICACIÓN'!$B$11:$C$25,2,FALSE)</f>
        <v>1</v>
      </c>
      <c r="AJ48" s="162">
        <f>HLOOKUP(AH48,'MATRIZ CALIFICACIÓN'!$D$9:$H$10,2,FALSE)</f>
        <v>2</v>
      </c>
      <c r="AK48" s="162">
        <f t="shared" ref="AK48" si="42">VALUE(CONCATENATE(AI48,AJ48))</f>
        <v>12</v>
      </c>
      <c r="AL48" s="260" t="str">
        <f>IF(AND(ISTEXT(AG48),ISTEXT(AH48)),(IF(F48="DE CORRUPCIÓN",(VLOOKUP(AK48,'MATRIZ CALIFICACIÓN'!$D$71:$E$85,2,FALSE)),(VLOOKUP(AK48,'MATRIZ CALIFICACIÓN'!$D$45:$E$69,2,FALSE)))),"Seleccione la probabilidad y el impacto")</f>
        <v>BAJA</v>
      </c>
      <c r="AM48" s="260" t="str">
        <f>IF(AND(ISTEXT(AG48),ISTEXT(AH48)),(IF(F48="DE CORRUPCIÓN",(VLOOKUP(AL48,'MATRIZ CALIFICACIÓN'!$G$51:$K$54,2,FALSE)),(VLOOKUP(AL48,'MATRIZ CALIFICACIÓN'!$G$46:$K$49,2,FALSE)))),"Seleccione la probabilidad y el impacto")</f>
        <v>* Asumir el riesgo</v>
      </c>
      <c r="AN48" s="258"/>
      <c r="AO48" s="307"/>
      <c r="AP48" s="307"/>
      <c r="AQ48" s="258"/>
      <c r="AR48" s="258" t="s">
        <v>577</v>
      </c>
      <c r="AS48" s="258" t="s">
        <v>568</v>
      </c>
      <c r="AT48" s="258" t="s">
        <v>578</v>
      </c>
      <c r="AU48" s="258" t="s">
        <v>568</v>
      </c>
      <c r="AV48" s="171" t="s">
        <v>1207</v>
      </c>
      <c r="AW48" s="158" t="s">
        <v>36</v>
      </c>
      <c r="AX48" s="134" t="s">
        <v>36</v>
      </c>
      <c r="AY48" s="134" t="s">
        <v>62</v>
      </c>
      <c r="AZ48" s="134" t="s">
        <v>36</v>
      </c>
      <c r="BA48" s="134" t="s">
        <v>36</v>
      </c>
      <c r="BB48" s="135">
        <v>43228</v>
      </c>
      <c r="BC48" s="158" t="s">
        <v>462</v>
      </c>
      <c r="BD48" s="158" t="s">
        <v>468</v>
      </c>
      <c r="BE48" s="171" t="s">
        <v>1145</v>
      </c>
      <c r="BF48" s="148">
        <v>43228</v>
      </c>
      <c r="BG48" s="126"/>
      <c r="BH48" s="236"/>
      <c r="BI48" s="236"/>
      <c r="BJ48" s="236"/>
      <c r="BK48" s="146"/>
      <c r="BL48" s="127"/>
      <c r="BM48" s="127"/>
      <c r="BN48" s="236"/>
      <c r="BO48" s="236"/>
      <c r="BP48" s="130">
        <v>43231</v>
      </c>
      <c r="BQ48" s="132" t="s">
        <v>1184</v>
      </c>
    </row>
    <row r="49" spans="1:208" s="123" customFormat="1" ht="349.5" hidden="1" customHeight="1" x14ac:dyDescent="0.35">
      <c r="A49" s="296"/>
      <c r="B49" s="259"/>
      <c r="C49" s="289"/>
      <c r="D49" s="291"/>
      <c r="E49" s="291"/>
      <c r="F49" s="292"/>
      <c r="G49" s="258"/>
      <c r="H49" s="261"/>
      <c r="I49" s="261"/>
      <c r="J49" s="283"/>
      <c r="K49" s="283"/>
      <c r="L49" s="159" t="e">
        <f>VLOOKUP(J49,'[1]MATRIZ CALIFICACIÓN'!$B$11:$C$25,2,FALSE)</f>
        <v>#N/A</v>
      </c>
      <c r="M49" s="160" t="e">
        <f>HLOOKUP(K49,'[1]MATRIZ CALIFICACIÓN'!$D$9:$H$10,2,FALSE)</f>
        <v>#N/A</v>
      </c>
      <c r="N49" s="160" t="e">
        <f t="shared" ref="N49" si="43">VALUE(CONCATENATE(L49,M49))</f>
        <v>#N/A</v>
      </c>
      <c r="O49" s="260"/>
      <c r="P49" s="260"/>
      <c r="Q49" s="162" t="s">
        <v>68</v>
      </c>
      <c r="R49" s="163" t="s">
        <v>566</v>
      </c>
      <c r="S49" s="163" t="s">
        <v>564</v>
      </c>
      <c r="T49" s="163" t="s">
        <v>563</v>
      </c>
      <c r="U49" s="165" t="s">
        <v>31</v>
      </c>
      <c r="V49" s="166">
        <f t="shared" si="40"/>
        <v>25</v>
      </c>
      <c r="W49" s="163" t="s">
        <v>716</v>
      </c>
      <c r="X49" s="165" t="s">
        <v>31</v>
      </c>
      <c r="Y49" s="166">
        <f t="shared" si="41"/>
        <v>25</v>
      </c>
      <c r="Z49" s="163" t="s">
        <v>579</v>
      </c>
      <c r="AA49" s="165" t="s">
        <v>31</v>
      </c>
      <c r="AB49" s="166">
        <f t="shared" si="39"/>
        <v>40</v>
      </c>
      <c r="AC49" s="167" t="s">
        <v>331</v>
      </c>
      <c r="AD49" s="168">
        <f t="shared" si="38"/>
        <v>0</v>
      </c>
      <c r="AE49" s="169">
        <f t="shared" si="29"/>
        <v>90</v>
      </c>
      <c r="AF49" s="259"/>
      <c r="AG49" s="261"/>
      <c r="AH49" s="261"/>
      <c r="AI49" s="170"/>
      <c r="AJ49" s="162"/>
      <c r="AK49" s="162"/>
      <c r="AL49" s="260"/>
      <c r="AM49" s="260"/>
      <c r="AN49" s="258"/>
      <c r="AO49" s="307"/>
      <c r="AP49" s="307"/>
      <c r="AQ49" s="258"/>
      <c r="AR49" s="258"/>
      <c r="AS49" s="258"/>
      <c r="AT49" s="258"/>
      <c r="AU49" s="258"/>
      <c r="AV49" s="171" t="s">
        <v>1208</v>
      </c>
      <c r="AW49" s="158" t="s">
        <v>36</v>
      </c>
      <c r="AX49" s="134" t="s">
        <v>36</v>
      </c>
      <c r="AY49" s="134" t="s">
        <v>62</v>
      </c>
      <c r="AZ49" s="134" t="s">
        <v>36</v>
      </c>
      <c r="BA49" s="134" t="s">
        <v>36</v>
      </c>
      <c r="BB49" s="135">
        <v>43228</v>
      </c>
      <c r="BC49" s="158" t="s">
        <v>462</v>
      </c>
      <c r="BD49" s="158" t="s">
        <v>468</v>
      </c>
      <c r="BE49" s="171" t="s">
        <v>1209</v>
      </c>
      <c r="BF49" s="148">
        <v>43228</v>
      </c>
      <c r="BG49" s="126"/>
      <c r="BH49" s="236"/>
      <c r="BI49" s="236"/>
      <c r="BJ49" s="236"/>
      <c r="BK49" s="146"/>
      <c r="BL49" s="127"/>
      <c r="BM49" s="127"/>
      <c r="BN49" s="236"/>
      <c r="BO49" s="236"/>
      <c r="BP49" s="130">
        <v>43231</v>
      </c>
      <c r="BQ49" s="132" t="s">
        <v>1184</v>
      </c>
    </row>
    <row r="50" spans="1:208" s="123" customFormat="1" ht="101.25" customHeight="1" x14ac:dyDescent="0.35">
      <c r="A50" s="296">
        <v>16</v>
      </c>
      <c r="B50" s="259" t="s">
        <v>288</v>
      </c>
      <c r="C50" s="261" t="s">
        <v>289</v>
      </c>
      <c r="D50" s="291" t="s">
        <v>64</v>
      </c>
      <c r="E50" s="291" t="s">
        <v>73</v>
      </c>
      <c r="F50" s="292" t="s">
        <v>92</v>
      </c>
      <c r="G50" s="261" t="s">
        <v>1025</v>
      </c>
      <c r="H50" s="274" t="s">
        <v>1026</v>
      </c>
      <c r="I50" s="261" t="s">
        <v>1027</v>
      </c>
      <c r="J50" s="261" t="s">
        <v>24</v>
      </c>
      <c r="K50" s="261" t="s">
        <v>29</v>
      </c>
      <c r="L50" s="159">
        <f>VLOOKUP(J50,'MATRIZ CALIFICACIÓN'!$B$11:$C$25,2,FALSE)</f>
        <v>2</v>
      </c>
      <c r="M50" s="160">
        <f>HLOOKUP(K50,'MATRIZ CALIFICACIÓN'!$D$9:$H$10,2,FALSE)</f>
        <v>4</v>
      </c>
      <c r="N50" s="205">
        <f>VALUE(CONCATENATE(L50,M50))</f>
        <v>24</v>
      </c>
      <c r="O50" s="260" t="str">
        <f>IF(AND(ISTEXT(J50),ISTEXT(K50)),(IF(F50="DE CORRUPCIÓN",(VLOOKUP(N50,'MATRIZ CALIFICACIÓN'!$D$71:$E$85,2,FALSE)),(VLOOKUP(N50,'MATRIZ CALIFICACIÓN'!$D$45:$E$69,2,FALSE)))),"Seleccione la probabilidad y el impacto")</f>
        <v>MODERADA</v>
      </c>
      <c r="P50" s="260" t="str">
        <f>IF(AND(ISTEXT(J50),ISTEXT(K50)),(IF(F50="DE CORRUPCIÓN",(VLOOKUP(O50,'MATRIZ CALIFICACIÓN'!$G$51:$K$54,2,FALSE)),(VLOOKUP(O50,'MATRIZ CALIFICACIÓN'!$G$46:$K$49,2,FALSE)))),"Seleccione la probabilidad y el impacto")</f>
        <v>* Reducir el riesgo</v>
      </c>
      <c r="Q50" s="260" t="s">
        <v>68</v>
      </c>
      <c r="R50" s="258" t="s">
        <v>1028</v>
      </c>
      <c r="S50" s="261" t="s">
        <v>580</v>
      </c>
      <c r="T50" s="287" t="s">
        <v>717</v>
      </c>
      <c r="U50" s="259" t="s">
        <v>31</v>
      </c>
      <c r="V50" s="308">
        <f>IF(U50="","Evalue la documentación del control",IF(U50="si",25,0))</f>
        <v>25</v>
      </c>
      <c r="W50" s="289" t="s">
        <v>1029</v>
      </c>
      <c r="X50" s="259" t="s">
        <v>31</v>
      </c>
      <c r="Y50" s="308">
        <f>IF(X50="","Evalue la aplicación del control",IF(X50="si",25,0))</f>
        <v>25</v>
      </c>
      <c r="Z50" s="287" t="s">
        <v>1030</v>
      </c>
      <c r="AA50" s="259" t="s">
        <v>31</v>
      </c>
      <c r="AB50" s="308">
        <f>IF(AA50="","Evalue la efectividad del control",IF(AA50="si",40,0))</f>
        <v>40</v>
      </c>
      <c r="AC50" s="363" t="s">
        <v>331</v>
      </c>
      <c r="AD50" s="362">
        <f t="shared" si="38"/>
        <v>0</v>
      </c>
      <c r="AE50" s="360">
        <f t="shared" si="29"/>
        <v>90</v>
      </c>
      <c r="AF50" s="259" t="s">
        <v>8</v>
      </c>
      <c r="AG50" s="261" t="s">
        <v>23</v>
      </c>
      <c r="AH50" s="261" t="s">
        <v>29</v>
      </c>
      <c r="AI50" s="352">
        <f>VLOOKUP(AG50,'MATRIZ CALIFICACIÓN'!$B$11:$C$25,2,FALSE)</f>
        <v>1</v>
      </c>
      <c r="AJ50" s="260">
        <f>HLOOKUP(AH50,'MATRIZ CALIFICACIÓN'!$D$9:$H$10,2,FALSE)</f>
        <v>4</v>
      </c>
      <c r="AK50" s="260">
        <f t="shared" ref="AK50" si="44">VALUE(CONCATENATE(AI50,AJ50))</f>
        <v>14</v>
      </c>
      <c r="AL50" s="260" t="str">
        <f>IF(AND(ISTEXT(AG50),ISTEXT(AH50)),(IF(F50="DE CORRUPCIÓN",(VLOOKUP(AK50,'MATRIZ CALIFICACIÓN'!$D$71:$E$85,2,FALSE)),(VLOOKUP(AK50,'MATRIZ CALIFICACIÓN'!$D$45:$E$69,2,FALSE)))),"Seleccione la probabilidad y el impacto")</f>
        <v>BAJA</v>
      </c>
      <c r="AM50" s="260" t="str">
        <f>IF(AND(ISTEXT(AG50),ISTEXT(AH50)),(IF(F50="DE CORRUPCIÓN",(VLOOKUP(AL50,'MATRIZ CALIFICACIÓN'!$G$51:$K$54,2,FALSE)),(VLOOKUP(AL50,'MATRIZ CALIFICACIÓN'!$G$46:$K$49,2,FALSE)))),"Seleccione la probabilidad y el impacto")</f>
        <v>* Reducir  el riesgo</v>
      </c>
      <c r="AN50" s="261"/>
      <c r="AO50" s="261"/>
      <c r="AP50" s="261"/>
      <c r="AQ50" s="261"/>
      <c r="AR50" s="261" t="s">
        <v>1031</v>
      </c>
      <c r="AS50" s="261" t="s">
        <v>1032</v>
      </c>
      <c r="AT50" s="261" t="s">
        <v>1033</v>
      </c>
      <c r="AU50" s="261" t="s">
        <v>1032</v>
      </c>
      <c r="AV50" s="171"/>
      <c r="AW50" s="128"/>
      <c r="AX50" s="128"/>
      <c r="AY50" s="128"/>
      <c r="AZ50" s="128"/>
      <c r="BA50" s="128"/>
      <c r="BB50" s="135"/>
      <c r="BC50" s="158"/>
      <c r="BD50" s="158"/>
      <c r="BE50" s="171"/>
      <c r="BF50" s="126"/>
      <c r="BG50" s="384" t="s">
        <v>1267</v>
      </c>
      <c r="BH50" s="386" t="s">
        <v>31</v>
      </c>
      <c r="BI50" s="386"/>
      <c r="BJ50" s="386"/>
      <c r="BK50" s="388" t="s">
        <v>468</v>
      </c>
      <c r="BL50" s="386"/>
      <c r="BM50" s="386"/>
      <c r="BN50" s="390"/>
      <c r="BO50" s="390"/>
      <c r="BP50" s="130">
        <v>43231</v>
      </c>
      <c r="BQ50" s="132" t="s">
        <v>1184</v>
      </c>
    </row>
    <row r="51" spans="1:208" s="123" customFormat="1" ht="203.25" customHeight="1" x14ac:dyDescent="0.35">
      <c r="A51" s="296"/>
      <c r="B51" s="259"/>
      <c r="C51" s="261"/>
      <c r="D51" s="291"/>
      <c r="E51" s="291"/>
      <c r="F51" s="292"/>
      <c r="G51" s="261"/>
      <c r="H51" s="274"/>
      <c r="I51" s="261"/>
      <c r="J51" s="261"/>
      <c r="K51" s="261"/>
      <c r="L51" s="159"/>
      <c r="M51" s="160"/>
      <c r="N51" s="160"/>
      <c r="O51" s="260"/>
      <c r="P51" s="260"/>
      <c r="Q51" s="260"/>
      <c r="R51" s="258"/>
      <c r="S51" s="261"/>
      <c r="T51" s="287"/>
      <c r="U51" s="259"/>
      <c r="V51" s="308"/>
      <c r="W51" s="289"/>
      <c r="X51" s="259"/>
      <c r="Y51" s="308"/>
      <c r="Z51" s="287"/>
      <c r="AA51" s="259"/>
      <c r="AB51" s="308"/>
      <c r="AC51" s="363"/>
      <c r="AD51" s="362"/>
      <c r="AE51" s="361"/>
      <c r="AF51" s="259"/>
      <c r="AG51" s="261"/>
      <c r="AH51" s="261"/>
      <c r="AI51" s="352"/>
      <c r="AJ51" s="260"/>
      <c r="AK51" s="260"/>
      <c r="AL51" s="260"/>
      <c r="AM51" s="260"/>
      <c r="AN51" s="261"/>
      <c r="AO51" s="261"/>
      <c r="AP51" s="261"/>
      <c r="AQ51" s="261"/>
      <c r="AR51" s="261"/>
      <c r="AS51" s="261"/>
      <c r="AT51" s="261"/>
      <c r="AU51" s="261"/>
      <c r="AV51" s="171"/>
      <c r="AW51" s="128"/>
      <c r="AX51" s="128"/>
      <c r="AY51" s="128"/>
      <c r="AZ51" s="128"/>
      <c r="BA51" s="128"/>
      <c r="BB51" s="135"/>
      <c r="BC51" s="158"/>
      <c r="BD51" s="158"/>
      <c r="BE51" s="171"/>
      <c r="BF51" s="126"/>
      <c r="BG51" s="385"/>
      <c r="BH51" s="387"/>
      <c r="BI51" s="387"/>
      <c r="BJ51" s="387"/>
      <c r="BK51" s="389"/>
      <c r="BL51" s="387"/>
      <c r="BM51" s="387"/>
      <c r="BN51" s="391"/>
      <c r="BO51" s="391"/>
      <c r="BP51" s="130">
        <v>43231</v>
      </c>
      <c r="BQ51" s="132" t="s">
        <v>1184</v>
      </c>
    </row>
    <row r="52" spans="1:208" s="123" customFormat="1" ht="227.25" customHeight="1" x14ac:dyDescent="0.35">
      <c r="A52" s="206">
        <v>17</v>
      </c>
      <c r="B52" s="259"/>
      <c r="C52" s="261"/>
      <c r="D52" s="188" t="s">
        <v>301</v>
      </c>
      <c r="E52" s="188" t="s">
        <v>73</v>
      </c>
      <c r="F52" s="189" t="s">
        <v>92</v>
      </c>
      <c r="G52" s="171" t="s">
        <v>1034</v>
      </c>
      <c r="H52" s="207" t="s">
        <v>1035</v>
      </c>
      <c r="I52" s="163" t="s">
        <v>1036</v>
      </c>
      <c r="J52" s="158" t="s">
        <v>24</v>
      </c>
      <c r="K52" s="158" t="s">
        <v>29</v>
      </c>
      <c r="L52" s="159">
        <f>VLOOKUP(J52,'MATRIZ CALIFICACIÓN'!$B$11:$C$25,2,FALSE)</f>
        <v>2</v>
      </c>
      <c r="M52" s="160">
        <f>HLOOKUP(K52,'MATRIZ CALIFICACIÓN'!$D$9:$H$10,2,FALSE)</f>
        <v>4</v>
      </c>
      <c r="N52" s="205">
        <f>VALUE(CONCATENATE(L52,M52))</f>
        <v>24</v>
      </c>
      <c r="O52" s="185" t="str">
        <f>IF(AND(ISTEXT(J52),ISTEXT(K52)),(IF(F52="DE CORRUPCIÓN",(VLOOKUP(N52,'MATRIZ CALIFICACIÓN'!$D$71:$E$85,2,FALSE)),(VLOOKUP(N52,'MATRIZ CALIFICACIÓN'!$D$45:$E$69,2,FALSE)))),"Seleccione la probabilidad y el impacto")</f>
        <v>MODERADA</v>
      </c>
      <c r="P52" s="185" t="str">
        <f>IF(AND(ISTEXT(J52),ISTEXT(K52)),(IF(F52="DE CORRUPCIÓN",(VLOOKUP(O52,'MATRIZ CALIFICACIÓN'!$G$51:$K$54,2,FALSE)),(VLOOKUP(O52,'MATRIZ CALIFICACIÓN'!$G$46:$K$49,2,FALSE)))),"Seleccione la probabilidad y el impacto")</f>
        <v>* Reducir el riesgo</v>
      </c>
      <c r="Q52" s="162" t="s">
        <v>68</v>
      </c>
      <c r="R52" s="171" t="s">
        <v>1037</v>
      </c>
      <c r="S52" s="171" t="s">
        <v>580</v>
      </c>
      <c r="T52" s="171" t="s">
        <v>583</v>
      </c>
      <c r="U52" s="165" t="s">
        <v>31</v>
      </c>
      <c r="V52" s="166">
        <f t="shared" ref="V52" si="45">IF(U52="","Evalue la documentación del control",IF(U52="si",25,0))</f>
        <v>25</v>
      </c>
      <c r="W52" s="171" t="s">
        <v>1038</v>
      </c>
      <c r="X52" s="165" t="s">
        <v>31</v>
      </c>
      <c r="Y52" s="166">
        <f t="shared" ref="Y52" si="46">IF(X52="","Evalue la aplicación del control",IF(X52="si",25,0))</f>
        <v>25</v>
      </c>
      <c r="Z52" s="171" t="s">
        <v>1039</v>
      </c>
      <c r="AA52" s="165" t="s">
        <v>31</v>
      </c>
      <c r="AB52" s="166">
        <f t="shared" ref="AB52" si="47">IF(AA52="","Evalue la efectividad del control",IF(AA52="si",40,0))</f>
        <v>40</v>
      </c>
      <c r="AC52" s="167" t="s">
        <v>331</v>
      </c>
      <c r="AD52" s="208">
        <f t="shared" si="38"/>
        <v>0</v>
      </c>
      <c r="AE52" s="209">
        <f t="shared" si="29"/>
        <v>90</v>
      </c>
      <c r="AF52" s="165" t="s">
        <v>8</v>
      </c>
      <c r="AG52" s="158" t="s">
        <v>23</v>
      </c>
      <c r="AH52" s="158" t="s">
        <v>29</v>
      </c>
      <c r="AI52" s="170">
        <f>VLOOKUP(AG52,'MATRIZ CALIFICACIÓN'!$B$11:$C$25,2,FALSE)</f>
        <v>1</v>
      </c>
      <c r="AJ52" s="162">
        <f>HLOOKUP(AH52,'MATRIZ CALIFICACIÓN'!$D$9:$H$10,2,FALSE)</f>
        <v>4</v>
      </c>
      <c r="AK52" s="162">
        <f t="shared" ref="AK52" si="48">VALUE(CONCATENATE(AI52,AJ52))</f>
        <v>14</v>
      </c>
      <c r="AL52" s="162" t="str">
        <f>IF(AND(ISTEXT(AG52),ISTEXT(AH52)),(IF(F52="DE CORRUPCIÓN",(VLOOKUP(AK52,'MATRIZ CALIFICACIÓN'!$D$71:$E$85,2,FALSE)),(VLOOKUP(AK52,'MATRIZ CALIFICACIÓN'!$D$45:$E$69,2,FALSE)))),"Seleccione la probabilidad y el impacto")</f>
        <v>BAJA</v>
      </c>
      <c r="AM52" s="162" t="str">
        <f>IF(AND(ISTEXT(AG52),ISTEXT(AH52)),(IF(F52="DE CORRUPCIÓN",(VLOOKUP(AL52,'MATRIZ CALIFICACIÓN'!$G$51:$K$54,2,FALSE)),(VLOOKUP(AL52,'MATRIZ CALIFICACIÓN'!$G$46:$K$49,2,FALSE)))),"Seleccione la probabilidad y el impacto")</f>
        <v>* Reducir  el riesgo</v>
      </c>
      <c r="AN52" s="158" t="s">
        <v>468</v>
      </c>
      <c r="AO52" s="158" t="s">
        <v>468</v>
      </c>
      <c r="AP52" s="158" t="s">
        <v>468</v>
      </c>
      <c r="AQ52" s="158" t="s">
        <v>468</v>
      </c>
      <c r="AR52" s="163" t="s">
        <v>1040</v>
      </c>
      <c r="AS52" s="171" t="s">
        <v>1041</v>
      </c>
      <c r="AT52" s="171" t="s">
        <v>1042</v>
      </c>
      <c r="AU52" s="171" t="s">
        <v>1043</v>
      </c>
      <c r="AV52" s="171"/>
      <c r="AW52" s="128"/>
      <c r="AX52" s="128"/>
      <c r="AY52" s="128"/>
      <c r="AZ52" s="128"/>
      <c r="BA52" s="128"/>
      <c r="BB52" s="135"/>
      <c r="BC52" s="158"/>
      <c r="BD52" s="158"/>
      <c r="BE52" s="171"/>
      <c r="BF52" s="126"/>
      <c r="BG52" s="144" t="s">
        <v>1253</v>
      </c>
      <c r="BH52" s="127" t="s">
        <v>31</v>
      </c>
      <c r="BI52" s="127"/>
      <c r="BJ52" s="127"/>
      <c r="BK52" s="146" t="s">
        <v>468</v>
      </c>
      <c r="BL52" s="127"/>
      <c r="BM52" s="127"/>
      <c r="BN52" s="236"/>
      <c r="BO52" s="236"/>
      <c r="BP52" s="130">
        <v>43231</v>
      </c>
      <c r="BQ52" s="132" t="s">
        <v>1184</v>
      </c>
    </row>
    <row r="53" spans="1:208" ht="231" hidden="1" customHeight="1" x14ac:dyDescent="0.35">
      <c r="A53" s="295">
        <v>18</v>
      </c>
      <c r="B53" s="259" t="s">
        <v>296</v>
      </c>
      <c r="C53" s="261" t="s">
        <v>585</v>
      </c>
      <c r="D53" s="290" t="s">
        <v>70</v>
      </c>
      <c r="E53" s="290" t="s">
        <v>78</v>
      </c>
      <c r="F53" s="302" t="s">
        <v>4</v>
      </c>
      <c r="G53" s="210" t="s">
        <v>718</v>
      </c>
      <c r="H53" s="289" t="s">
        <v>586</v>
      </c>
      <c r="I53" s="289" t="s">
        <v>587</v>
      </c>
      <c r="J53" s="355" t="s">
        <v>54</v>
      </c>
      <c r="K53" s="355" t="s">
        <v>28</v>
      </c>
      <c r="L53" s="159">
        <f>VLOOKUP(J53,'MATRIZ CALIFICACIÓN'!$B$11:$C$25,2,FALSE)</f>
        <v>3</v>
      </c>
      <c r="M53" s="160">
        <f>HLOOKUP(K53,'MATRIZ CALIFICACIÓN'!$D$9:$H$10,2,FALSE)</f>
        <v>2</v>
      </c>
      <c r="N53" s="205">
        <f>VALUE(CONCATENATE(L53,M53))</f>
        <v>32</v>
      </c>
      <c r="O53" s="260" t="str">
        <f>IF(AND(ISTEXT(J53),ISTEXT(K53)),(IF(F53="DE CORRUPCIÓN",(VLOOKUP(N53,'MATRIZ CALIFICACIÓN'!$D$71:$E$85,2,FALSE)),(VLOOKUP(N53,'MATRIZ CALIFICACIÓN'!$D$45:$E$69,2,FALSE)))),"Seleccione la probabilidad y el impacto")</f>
        <v>MODERADA</v>
      </c>
      <c r="P53" s="260" t="str">
        <f>IF(AND(ISTEXT(J53),ISTEXT(K53)),(IF(F53="DE CORRUPCIÓN",(VLOOKUP(O53,'MATRIZ CALIFICACIÓN'!$G$51:$K$54,2,FALSE)),(VLOOKUP(O53,'MATRIZ CALIFICACIÓN'!$G$46:$K$49,2,FALSE)))),"Seleccione la probabilidad y el impacto")</f>
        <v>* Asumir el riesgo
* Reducir el riesgo</v>
      </c>
      <c r="Q53" s="211" t="s">
        <v>68</v>
      </c>
      <c r="R53" s="163" t="s">
        <v>588</v>
      </c>
      <c r="S53" s="163" t="s">
        <v>589</v>
      </c>
      <c r="T53" s="163" t="s">
        <v>590</v>
      </c>
      <c r="U53" s="212" t="s">
        <v>31</v>
      </c>
      <c r="V53" s="166">
        <f>IF(U53="","Evalue la documentación del control",IF(U53="si",25,0))</f>
        <v>25</v>
      </c>
      <c r="W53" s="163" t="s">
        <v>591</v>
      </c>
      <c r="X53" s="212" t="s">
        <v>31</v>
      </c>
      <c r="Y53" s="166">
        <f>IF(X53="","Evalue la aplicación del control",IF(X53="si",25,0))</f>
        <v>25</v>
      </c>
      <c r="Z53" s="163" t="s">
        <v>770</v>
      </c>
      <c r="AA53" s="212" t="s">
        <v>31</v>
      </c>
      <c r="AB53" s="166">
        <f>IF(AA53="","Evalue la efectividad del control",IF(AA53="si",40,0))</f>
        <v>40</v>
      </c>
      <c r="AC53" s="213" t="s">
        <v>331</v>
      </c>
      <c r="AD53" s="214">
        <f>IF(AC53="AUTOMÁTICO",10,IF(AC53="MANUAL",0,""))</f>
        <v>0</v>
      </c>
      <c r="AE53" s="215">
        <f>IF(ISTEXT(AB53),"Evalue el control",(AB53+Y53+V53+AD53))</f>
        <v>90</v>
      </c>
      <c r="AF53" s="356" t="s">
        <v>8</v>
      </c>
      <c r="AG53" s="289" t="s">
        <v>23</v>
      </c>
      <c r="AH53" s="289" t="s">
        <v>28</v>
      </c>
      <c r="AI53" s="170">
        <f>VLOOKUP(AG53,'MATRIZ CALIFICACIÓN'!$B$11:$C$25,2,FALSE)</f>
        <v>1</v>
      </c>
      <c r="AJ53" s="162">
        <f>HLOOKUP(AH53,'MATRIZ CALIFICACIÓN'!$D$9:$H$10,2,FALSE)</f>
        <v>2</v>
      </c>
      <c r="AK53" s="162">
        <f t="shared" ref="AK53" si="49">VALUE(CONCATENATE(AI53,AJ53))</f>
        <v>12</v>
      </c>
      <c r="AL53" s="260" t="str">
        <f>IF(AND(ISTEXT(AG53),ISTEXT(AH53)),(IF(F53="DE CORRUPCIÓN",(VLOOKUP(AK53,'MATRIZ CALIFICACIÓN'!$D$71:$E$85,2,FALSE)),(VLOOKUP(AK53,'MATRIZ CALIFICACIÓN'!$D$45:$E$69,2,FALSE)))),"Seleccione la probabilidad y el impacto")</f>
        <v>BAJA</v>
      </c>
      <c r="AM53" s="260" t="str">
        <f>IF(AND(ISTEXT(AG53),ISTEXT(AH53)),(IF(F53="DE CORRUPCIÓN",(VLOOKUP(AL53,'MATRIZ CALIFICACIÓN'!$G$51:$K$54,2,FALSE)),(VLOOKUP(AL53,'MATRIZ CALIFICACIÓN'!$G$46:$K$49,2,FALSE)))),"Seleccione la probabilidad y el impacto")</f>
        <v>* Asumir el riesgo</v>
      </c>
      <c r="AN53" s="258"/>
      <c r="AO53" s="307"/>
      <c r="AP53" s="307"/>
      <c r="AQ53" s="258"/>
      <c r="AR53" s="258" t="s">
        <v>592</v>
      </c>
      <c r="AS53" s="258" t="s">
        <v>593</v>
      </c>
      <c r="AT53" s="258" t="s">
        <v>594</v>
      </c>
      <c r="AU53" s="258" t="s">
        <v>595</v>
      </c>
      <c r="AV53" s="171"/>
      <c r="AW53" s="128"/>
      <c r="AX53" s="128"/>
      <c r="AY53" s="128"/>
      <c r="AZ53" s="128"/>
      <c r="BA53" s="128"/>
      <c r="BB53" s="135"/>
      <c r="BC53" s="158"/>
      <c r="BD53" s="158"/>
      <c r="BE53" s="171"/>
      <c r="BF53" s="126"/>
      <c r="BG53" s="126"/>
      <c r="BH53" s="236"/>
      <c r="BI53" s="236"/>
      <c r="BJ53" s="236"/>
      <c r="BK53" s="146" t="s">
        <v>468</v>
      </c>
      <c r="BL53" s="127"/>
      <c r="BM53" s="127"/>
      <c r="BN53" s="236"/>
      <c r="BO53" s="236"/>
      <c r="BP53" s="130">
        <v>43231</v>
      </c>
      <c r="BQ53" s="132" t="s">
        <v>1184</v>
      </c>
    </row>
    <row r="54" spans="1:208" ht="231" hidden="1" customHeight="1" x14ac:dyDescent="0.35">
      <c r="A54" s="295"/>
      <c r="B54" s="259"/>
      <c r="C54" s="261"/>
      <c r="D54" s="290"/>
      <c r="E54" s="290"/>
      <c r="F54" s="302"/>
      <c r="G54" s="210" t="s">
        <v>719</v>
      </c>
      <c r="H54" s="289"/>
      <c r="I54" s="289"/>
      <c r="J54" s="355"/>
      <c r="K54" s="355"/>
      <c r="L54" s="216" t="e">
        <f>VLOOKUP(J54,'[2]MATRIZ CALIFICACIÓN'!$B$11:$C$25,2,FALSE)</f>
        <v>#N/A</v>
      </c>
      <c r="M54" s="205" t="e">
        <f>HLOOKUP(K54,'[2]MATRIZ CALIFICACIÓN'!$D$9:$H$10,2,FALSE)</f>
        <v>#N/A</v>
      </c>
      <c r="N54" s="205" t="e">
        <f t="shared" ref="N54:N57" si="50">VALUE(CONCATENATE(L54,M54))</f>
        <v>#N/A</v>
      </c>
      <c r="O54" s="260"/>
      <c r="P54" s="260"/>
      <c r="Q54" s="211" t="s">
        <v>68</v>
      </c>
      <c r="R54" s="163" t="s">
        <v>596</v>
      </c>
      <c r="S54" s="163" t="s">
        <v>593</v>
      </c>
      <c r="T54" s="163" t="s">
        <v>597</v>
      </c>
      <c r="U54" s="212" t="s">
        <v>31</v>
      </c>
      <c r="V54" s="166">
        <f t="shared" ref="V54:V61" si="51">IF(U54="","Evalue la documentación del control",IF(U54="si",25,0))</f>
        <v>25</v>
      </c>
      <c r="W54" s="163" t="s">
        <v>831</v>
      </c>
      <c r="X54" s="212" t="s">
        <v>31</v>
      </c>
      <c r="Y54" s="166">
        <f t="shared" ref="Y54:Y61" si="52">IF(X54="","Evalue la aplicación del control",IF(X54="si",25,0))</f>
        <v>25</v>
      </c>
      <c r="Z54" s="163" t="s">
        <v>598</v>
      </c>
      <c r="AA54" s="212" t="s">
        <v>31</v>
      </c>
      <c r="AB54" s="166">
        <f t="shared" ref="AB54:AB61" si="53">IF(AA54="","Evalue la efectividad del control",IF(AA54="si",40,0))</f>
        <v>40</v>
      </c>
      <c r="AC54" s="213" t="s">
        <v>331</v>
      </c>
      <c r="AD54" s="214">
        <f t="shared" ref="AD54:AD61" si="54">IF(AC54="AUTOMÁTICO",10,IF(AC54="MANUAL",0,""))</f>
        <v>0</v>
      </c>
      <c r="AE54" s="215">
        <f t="shared" ref="AE54:AE61" si="55">IF(ISTEXT(AB54),"Evalue el control",(AB54+Y54+V54+AD54))</f>
        <v>90</v>
      </c>
      <c r="AF54" s="356"/>
      <c r="AG54" s="289"/>
      <c r="AH54" s="289"/>
      <c r="AI54" s="217"/>
      <c r="AJ54" s="211"/>
      <c r="AK54" s="211"/>
      <c r="AL54" s="260"/>
      <c r="AM54" s="260"/>
      <c r="AN54" s="258"/>
      <c r="AO54" s="307"/>
      <c r="AP54" s="307"/>
      <c r="AQ54" s="258"/>
      <c r="AR54" s="258"/>
      <c r="AS54" s="258"/>
      <c r="AT54" s="258"/>
      <c r="AU54" s="258"/>
      <c r="AV54" s="171"/>
      <c r="AW54" s="128"/>
      <c r="AX54" s="128"/>
      <c r="AY54" s="128"/>
      <c r="AZ54" s="128"/>
      <c r="BA54" s="128"/>
      <c r="BB54" s="135"/>
      <c r="BC54" s="158"/>
      <c r="BD54" s="158"/>
      <c r="BE54" s="144"/>
      <c r="BF54" s="126"/>
      <c r="BG54" s="126"/>
      <c r="BH54" s="236"/>
      <c r="BI54" s="236"/>
      <c r="BJ54" s="236"/>
      <c r="BK54" s="146" t="s">
        <v>468</v>
      </c>
      <c r="BL54" s="127"/>
      <c r="BM54" s="127"/>
      <c r="BN54" s="236"/>
      <c r="BO54" s="236"/>
      <c r="BP54" s="130">
        <v>43231</v>
      </c>
      <c r="BQ54" s="132" t="s">
        <v>1184</v>
      </c>
    </row>
    <row r="55" spans="1:208" ht="231" hidden="1" customHeight="1" x14ac:dyDescent="0.35">
      <c r="A55" s="295"/>
      <c r="B55" s="259"/>
      <c r="C55" s="261"/>
      <c r="D55" s="290"/>
      <c r="E55" s="290"/>
      <c r="F55" s="302"/>
      <c r="G55" s="218" t="s">
        <v>720</v>
      </c>
      <c r="H55" s="289"/>
      <c r="I55" s="289"/>
      <c r="J55" s="355"/>
      <c r="K55" s="355"/>
      <c r="L55" s="216" t="e">
        <f>VLOOKUP(J55,'[2]MATRIZ CALIFICACIÓN'!$B$11:$C$25,2,FALSE)</f>
        <v>#N/A</v>
      </c>
      <c r="M55" s="205" t="e">
        <f>HLOOKUP(K55,'[2]MATRIZ CALIFICACIÓN'!$D$9:$H$10,2,FALSE)</f>
        <v>#N/A</v>
      </c>
      <c r="N55" s="205" t="e">
        <f t="shared" si="50"/>
        <v>#N/A</v>
      </c>
      <c r="O55" s="260"/>
      <c r="P55" s="260"/>
      <c r="Q55" s="211" t="s">
        <v>68</v>
      </c>
      <c r="R55" s="163" t="s">
        <v>599</v>
      </c>
      <c r="S55" s="163" t="s">
        <v>600</v>
      </c>
      <c r="T55" s="163" t="s">
        <v>590</v>
      </c>
      <c r="U55" s="212" t="s">
        <v>31</v>
      </c>
      <c r="V55" s="166">
        <f t="shared" si="51"/>
        <v>25</v>
      </c>
      <c r="W55" s="163" t="s">
        <v>601</v>
      </c>
      <c r="X55" s="212" t="s">
        <v>31</v>
      </c>
      <c r="Y55" s="166">
        <f t="shared" si="52"/>
        <v>25</v>
      </c>
      <c r="Z55" s="163" t="s">
        <v>602</v>
      </c>
      <c r="AA55" s="212" t="s">
        <v>31</v>
      </c>
      <c r="AB55" s="166">
        <f t="shared" si="53"/>
        <v>40</v>
      </c>
      <c r="AC55" s="213" t="s">
        <v>331</v>
      </c>
      <c r="AD55" s="214">
        <f t="shared" si="54"/>
        <v>0</v>
      </c>
      <c r="AE55" s="215">
        <f t="shared" si="55"/>
        <v>90</v>
      </c>
      <c r="AF55" s="356"/>
      <c r="AG55" s="289"/>
      <c r="AH55" s="289"/>
      <c r="AI55" s="217"/>
      <c r="AJ55" s="211"/>
      <c r="AK55" s="211"/>
      <c r="AL55" s="260"/>
      <c r="AM55" s="260"/>
      <c r="AN55" s="258"/>
      <c r="AO55" s="307"/>
      <c r="AP55" s="307"/>
      <c r="AQ55" s="258"/>
      <c r="AR55" s="258"/>
      <c r="AS55" s="258"/>
      <c r="AT55" s="258"/>
      <c r="AU55" s="258"/>
      <c r="AV55" s="171"/>
      <c r="AW55" s="128"/>
      <c r="AX55" s="128"/>
      <c r="AY55" s="128"/>
      <c r="AZ55" s="128"/>
      <c r="BA55" s="128"/>
      <c r="BB55" s="135"/>
      <c r="BC55" s="158"/>
      <c r="BD55" s="158"/>
      <c r="BE55" s="144"/>
      <c r="BF55" s="126"/>
      <c r="BG55" s="126"/>
      <c r="BH55" s="236"/>
      <c r="BI55" s="236"/>
      <c r="BJ55" s="236"/>
      <c r="BK55" s="146" t="s">
        <v>468</v>
      </c>
      <c r="BL55" s="127"/>
      <c r="BM55" s="127"/>
      <c r="BN55" s="236"/>
      <c r="BO55" s="236"/>
      <c r="BP55" s="130">
        <v>43231</v>
      </c>
      <c r="BQ55" s="132" t="s">
        <v>1184</v>
      </c>
    </row>
    <row r="56" spans="1:208" ht="231" hidden="1" customHeight="1" x14ac:dyDescent="0.35">
      <c r="A56" s="295">
        <v>19</v>
      </c>
      <c r="B56" s="259" t="s">
        <v>296</v>
      </c>
      <c r="C56" s="289" t="s">
        <v>585</v>
      </c>
      <c r="D56" s="290" t="s">
        <v>70</v>
      </c>
      <c r="E56" s="290" t="s">
        <v>78</v>
      </c>
      <c r="F56" s="302" t="s">
        <v>6</v>
      </c>
      <c r="G56" s="353" t="s">
        <v>609</v>
      </c>
      <c r="H56" s="289" t="s">
        <v>610</v>
      </c>
      <c r="I56" s="354" t="s">
        <v>611</v>
      </c>
      <c r="J56" s="355" t="s">
        <v>54</v>
      </c>
      <c r="K56" s="355" t="s">
        <v>28</v>
      </c>
      <c r="L56" s="159">
        <f>VLOOKUP(J56,'MATRIZ CALIFICACIÓN'!$B$11:$C$25,2,FALSE)</f>
        <v>3</v>
      </c>
      <c r="M56" s="160">
        <f>HLOOKUP(K56,'MATRIZ CALIFICACIÓN'!$D$9:$H$10,2,FALSE)</f>
        <v>2</v>
      </c>
      <c r="N56" s="205">
        <f>VALUE(CONCATENATE(L56,M56))</f>
        <v>32</v>
      </c>
      <c r="O56" s="260" t="str">
        <f>IF(AND(ISTEXT(J56),ISTEXT(K56)),(IF(F56="DE CORRUPCIÓN",(VLOOKUP(N56,'MATRIZ CALIFICACIÓN'!$D$71:$E$85,2,FALSE)),(VLOOKUP(N56,'MATRIZ CALIFICACIÓN'!$D$45:$E$69,2,FALSE)))),"Seleccione la probabilidad y el impacto")</f>
        <v>MODERADA</v>
      </c>
      <c r="P56" s="260" t="str">
        <f>IF(AND(ISTEXT(J56),ISTEXT(K56)),(IF(F56="DE CORRUPCIÓN",(VLOOKUP(O56,'MATRIZ CALIFICACIÓN'!$G$51:$K$54,2,FALSE)),(VLOOKUP(O56,'MATRIZ CALIFICACIÓN'!$G$46:$K$49,2,FALSE)))),"Seleccione la probabilidad y el impacto")</f>
        <v>* Asumir el riesgo
* Reducir el riesgo</v>
      </c>
      <c r="Q56" s="211" t="s">
        <v>68</v>
      </c>
      <c r="R56" s="163" t="s">
        <v>603</v>
      </c>
      <c r="S56" s="163" t="s">
        <v>604</v>
      </c>
      <c r="T56" s="163" t="s">
        <v>605</v>
      </c>
      <c r="U56" s="212" t="s">
        <v>31</v>
      </c>
      <c r="V56" s="166">
        <f t="shared" si="51"/>
        <v>25</v>
      </c>
      <c r="W56" s="163" t="s">
        <v>1084</v>
      </c>
      <c r="X56" s="212" t="s">
        <v>31</v>
      </c>
      <c r="Y56" s="166">
        <f t="shared" si="52"/>
        <v>25</v>
      </c>
      <c r="Z56" s="163" t="s">
        <v>606</v>
      </c>
      <c r="AA56" s="212" t="s">
        <v>31</v>
      </c>
      <c r="AB56" s="166">
        <f t="shared" si="53"/>
        <v>40</v>
      </c>
      <c r="AC56" s="213" t="s">
        <v>331</v>
      </c>
      <c r="AD56" s="214">
        <f t="shared" si="54"/>
        <v>0</v>
      </c>
      <c r="AE56" s="215">
        <f t="shared" si="55"/>
        <v>90</v>
      </c>
      <c r="AF56" s="356" t="s">
        <v>8</v>
      </c>
      <c r="AG56" s="289" t="s">
        <v>23</v>
      </c>
      <c r="AH56" s="289" t="s">
        <v>28</v>
      </c>
      <c r="AI56" s="170">
        <f>VLOOKUP(AG56,'MATRIZ CALIFICACIÓN'!$B$11:$C$25,2,FALSE)</f>
        <v>1</v>
      </c>
      <c r="AJ56" s="162">
        <f>HLOOKUP(AH56,'MATRIZ CALIFICACIÓN'!$D$9:$H$10,2,FALSE)</f>
        <v>2</v>
      </c>
      <c r="AK56" s="162">
        <f t="shared" ref="AK56" si="56">VALUE(CONCATENATE(AI56,AJ56))</f>
        <v>12</v>
      </c>
      <c r="AL56" s="260" t="str">
        <f>IF(AND(ISTEXT(AG56),ISTEXT(AH56)),(IF(F56="DE CORRUPCIÓN",(VLOOKUP(AK56,'MATRIZ CALIFICACIÓN'!$D$71:$E$85,2,FALSE)),(VLOOKUP(AK56,'MATRIZ CALIFICACIÓN'!$D$45:$E$69,2,FALSE)))),"Seleccione la probabilidad y el impacto")</f>
        <v>BAJA</v>
      </c>
      <c r="AM56" s="260" t="str">
        <f>IF(AND(ISTEXT(AG56),ISTEXT(AH56)),(IF(F56="DE CORRUPCIÓN",(VLOOKUP(AL56,'MATRIZ CALIFICACIÓN'!$G$51:$K$54,2,FALSE)),(VLOOKUP(AL56,'MATRIZ CALIFICACIÓN'!$G$46:$K$49,2,FALSE)))),"Seleccione la probabilidad y el impacto")</f>
        <v>* Asumir el riesgo</v>
      </c>
      <c r="AN56" s="258"/>
      <c r="AO56" s="307"/>
      <c r="AP56" s="307"/>
      <c r="AQ56" s="258"/>
      <c r="AR56" s="258" t="s">
        <v>612</v>
      </c>
      <c r="AS56" s="258" t="s">
        <v>613</v>
      </c>
      <c r="AT56" s="258" t="s">
        <v>614</v>
      </c>
      <c r="AU56" s="258" t="s">
        <v>613</v>
      </c>
      <c r="AV56" s="171"/>
      <c r="AW56" s="128"/>
      <c r="AX56" s="128"/>
      <c r="AY56" s="128"/>
      <c r="AZ56" s="128"/>
      <c r="BA56" s="128"/>
      <c r="BB56" s="135"/>
      <c r="BC56" s="158"/>
      <c r="BD56" s="158"/>
      <c r="BE56" s="144"/>
      <c r="BF56" s="126"/>
      <c r="BG56" s="126"/>
      <c r="BH56" s="236"/>
      <c r="BI56" s="236"/>
      <c r="BJ56" s="236"/>
      <c r="BK56" s="146" t="s">
        <v>468</v>
      </c>
      <c r="BL56" s="127"/>
      <c r="BM56" s="127"/>
      <c r="BN56" s="236"/>
      <c r="BO56" s="236"/>
      <c r="BP56" s="130">
        <v>43231</v>
      </c>
      <c r="BQ56" s="132" t="s">
        <v>1184</v>
      </c>
    </row>
    <row r="57" spans="1:208" ht="231" hidden="1" customHeight="1" x14ac:dyDescent="0.35">
      <c r="A57" s="295"/>
      <c r="B57" s="259"/>
      <c r="C57" s="289"/>
      <c r="D57" s="290"/>
      <c r="E57" s="290"/>
      <c r="F57" s="302"/>
      <c r="G57" s="353"/>
      <c r="H57" s="289"/>
      <c r="I57" s="354"/>
      <c r="J57" s="355"/>
      <c r="K57" s="355"/>
      <c r="L57" s="216" t="e">
        <f>VLOOKUP(J57,'[2]MATRIZ CALIFICACIÓN'!$B$11:$C$25,2,FALSE)</f>
        <v>#N/A</v>
      </c>
      <c r="M57" s="205" t="e">
        <f>HLOOKUP(K57,'[2]MATRIZ CALIFICACIÓN'!$D$9:$H$10,2,FALSE)</f>
        <v>#N/A</v>
      </c>
      <c r="N57" s="205" t="e">
        <f t="shared" si="50"/>
        <v>#N/A</v>
      </c>
      <c r="O57" s="260"/>
      <c r="P57" s="260"/>
      <c r="Q57" s="211" t="s">
        <v>68</v>
      </c>
      <c r="R57" s="163" t="s">
        <v>771</v>
      </c>
      <c r="S57" s="163" t="s">
        <v>772</v>
      </c>
      <c r="T57" s="163" t="s">
        <v>607</v>
      </c>
      <c r="U57" s="212" t="s">
        <v>31</v>
      </c>
      <c r="V57" s="166">
        <f t="shared" si="51"/>
        <v>25</v>
      </c>
      <c r="W57" s="163" t="s">
        <v>832</v>
      </c>
      <c r="X57" s="212" t="s">
        <v>31</v>
      </c>
      <c r="Y57" s="166">
        <f t="shared" si="52"/>
        <v>25</v>
      </c>
      <c r="Z57" s="163" t="s">
        <v>608</v>
      </c>
      <c r="AA57" s="212" t="s">
        <v>31</v>
      </c>
      <c r="AB57" s="166">
        <f t="shared" si="53"/>
        <v>40</v>
      </c>
      <c r="AC57" s="213" t="s">
        <v>331</v>
      </c>
      <c r="AD57" s="214">
        <f t="shared" si="54"/>
        <v>0</v>
      </c>
      <c r="AE57" s="215">
        <f t="shared" si="55"/>
        <v>90</v>
      </c>
      <c r="AF57" s="356"/>
      <c r="AG57" s="289"/>
      <c r="AH57" s="289"/>
      <c r="AI57" s="217" t="e">
        <f>VLOOKUP(AG57,'[2]MATRIZ CALIFICACIÓN'!$B$11:$C$25,2,FALSE)</f>
        <v>#N/A</v>
      </c>
      <c r="AJ57" s="211" t="e">
        <f>HLOOKUP(AH57,'[2]MATRIZ CALIFICACIÓN'!$D$9:$H$10,2,FALSE)</f>
        <v>#N/A</v>
      </c>
      <c r="AK57" s="211" t="e">
        <f t="shared" ref="AK57:AK58" si="57">VALUE(CONCATENATE(AI57,AJ57))</f>
        <v>#N/A</v>
      </c>
      <c r="AL57" s="260"/>
      <c r="AM57" s="260"/>
      <c r="AN57" s="258"/>
      <c r="AO57" s="307"/>
      <c r="AP57" s="307"/>
      <c r="AQ57" s="258"/>
      <c r="AR57" s="258"/>
      <c r="AS57" s="258"/>
      <c r="AT57" s="258"/>
      <c r="AU57" s="258"/>
      <c r="AV57" s="144"/>
      <c r="AW57" s="128"/>
      <c r="AX57" s="128"/>
      <c r="AY57" s="128"/>
      <c r="AZ57" s="128"/>
      <c r="BA57" s="128"/>
      <c r="BB57" s="135"/>
      <c r="BC57" s="158"/>
      <c r="BD57" s="158"/>
      <c r="BE57" s="144"/>
      <c r="BF57" s="126"/>
      <c r="BG57" s="126"/>
      <c r="BH57" s="236"/>
      <c r="BI57" s="236"/>
      <c r="BJ57" s="236"/>
      <c r="BK57" s="146" t="s">
        <v>468</v>
      </c>
      <c r="BL57" s="127"/>
      <c r="BM57" s="127"/>
      <c r="BN57" s="236"/>
      <c r="BO57" s="236"/>
      <c r="BP57" s="130">
        <v>43231</v>
      </c>
      <c r="BQ57" s="132" t="s">
        <v>1184</v>
      </c>
    </row>
    <row r="58" spans="1:208" ht="293.25" customHeight="1" x14ac:dyDescent="0.35">
      <c r="A58" s="295">
        <v>20</v>
      </c>
      <c r="B58" s="259"/>
      <c r="C58" s="289" t="s">
        <v>585</v>
      </c>
      <c r="D58" s="290" t="s">
        <v>70</v>
      </c>
      <c r="E58" s="290" t="s">
        <v>78</v>
      </c>
      <c r="F58" s="302" t="s">
        <v>92</v>
      </c>
      <c r="G58" s="163" t="s">
        <v>721</v>
      </c>
      <c r="H58" s="357" t="s">
        <v>615</v>
      </c>
      <c r="I58" s="289" t="s">
        <v>616</v>
      </c>
      <c r="J58" s="355" t="s">
        <v>54</v>
      </c>
      <c r="K58" s="355" t="s">
        <v>25</v>
      </c>
      <c r="L58" s="159">
        <f>VLOOKUP(J58,'MATRIZ CALIFICACIÓN'!$B$11:$C$25,2,FALSE)</f>
        <v>3</v>
      </c>
      <c r="M58" s="160">
        <f>HLOOKUP(K58,'MATRIZ CALIFICACIÓN'!$D$9:$H$10,2,FALSE)</f>
        <v>3</v>
      </c>
      <c r="N58" s="205">
        <f>VALUE(CONCATENATE(L58,M58))</f>
        <v>33</v>
      </c>
      <c r="O58" s="260" t="str">
        <f>IF(AND(ISTEXT(J58),ISTEXT(K58)),(IF(F58="DE CORRUPCIÓN",(VLOOKUP(N58,'MATRIZ CALIFICACIÓN'!$D$71:$E$85,2,FALSE)),(VLOOKUP(N58,'MATRIZ CALIFICACIÓN'!$D$45:$E$69,2,FALSE)))),"Seleccione la probabilidad y el impacto")</f>
        <v>MODERADA</v>
      </c>
      <c r="P58" s="260" t="str">
        <f>IF(AND(ISTEXT(J58),ISTEXT(K58)),(IF(F58="DE CORRUPCIÓN",(VLOOKUP(O58,'MATRIZ CALIFICACIÓN'!$G$51:$K$54,2,FALSE)),(VLOOKUP(O58,'MATRIZ CALIFICACIÓN'!$G$46:$K$49,2,FALSE)))),"Seleccione la probabilidad y el impacto")</f>
        <v>* Reducir el riesgo</v>
      </c>
      <c r="Q58" s="211" t="s">
        <v>68</v>
      </c>
      <c r="R58" s="163" t="s">
        <v>617</v>
      </c>
      <c r="S58" s="163" t="s">
        <v>618</v>
      </c>
      <c r="T58" s="163" t="s">
        <v>619</v>
      </c>
      <c r="U58" s="212" t="s">
        <v>31</v>
      </c>
      <c r="V58" s="166">
        <f t="shared" si="51"/>
        <v>25</v>
      </c>
      <c r="W58" s="163" t="s">
        <v>620</v>
      </c>
      <c r="X58" s="212" t="s">
        <v>31</v>
      </c>
      <c r="Y58" s="166">
        <f t="shared" si="52"/>
        <v>25</v>
      </c>
      <c r="Z58" s="163" t="s">
        <v>621</v>
      </c>
      <c r="AA58" s="212" t="s">
        <v>31</v>
      </c>
      <c r="AB58" s="166">
        <f t="shared" si="53"/>
        <v>40</v>
      </c>
      <c r="AC58" s="213" t="s">
        <v>331</v>
      </c>
      <c r="AD58" s="214">
        <f t="shared" si="54"/>
        <v>0</v>
      </c>
      <c r="AE58" s="215">
        <f t="shared" si="55"/>
        <v>90</v>
      </c>
      <c r="AF58" s="356" t="s">
        <v>8</v>
      </c>
      <c r="AG58" s="289" t="s">
        <v>23</v>
      </c>
      <c r="AH58" s="289" t="s">
        <v>25</v>
      </c>
      <c r="AI58" s="170">
        <f>VLOOKUP(AG58,'MATRIZ CALIFICACIÓN'!$B$11:$C$25,2,FALSE)</f>
        <v>1</v>
      </c>
      <c r="AJ58" s="162">
        <f>HLOOKUP(AH58,'MATRIZ CALIFICACIÓN'!$D$9:$H$10,2,FALSE)</f>
        <v>3</v>
      </c>
      <c r="AK58" s="162">
        <f t="shared" si="57"/>
        <v>13</v>
      </c>
      <c r="AL58" s="260" t="str">
        <f>IF(AND(ISTEXT(AG58),ISTEXT(AH58)),(IF(F58="DE CORRUPCIÓN",(VLOOKUP(AK58,'MATRIZ CALIFICACIÓN'!$D$71:$E$85,2,FALSE)),(VLOOKUP(AK58,'MATRIZ CALIFICACIÓN'!$D$45:$E$69,2,FALSE)))),"Seleccione la probabilidad y el impacto")</f>
        <v>BAJA</v>
      </c>
      <c r="AM58" s="260" t="str">
        <f>IF(AND(ISTEXT(AG58),ISTEXT(AH58)),(IF(F58="DE CORRUPCIÓN",(VLOOKUP(AL58,'MATRIZ CALIFICACIÓN'!$G$51:$K$54,2,FALSE)),(VLOOKUP(AL58,'MATRIZ CALIFICACIÓN'!$G$46:$K$49,2,FALSE)))),"Seleccione la probabilidad y el impacto")</f>
        <v>* Reducir  el riesgo</v>
      </c>
      <c r="AN58" s="158" t="s">
        <v>468</v>
      </c>
      <c r="AO58" s="158" t="s">
        <v>468</v>
      </c>
      <c r="AP58" s="158" t="s">
        <v>468</v>
      </c>
      <c r="AQ58" s="158" t="s">
        <v>468</v>
      </c>
      <c r="AR58" s="258" t="s">
        <v>622</v>
      </c>
      <c r="AS58" s="258" t="s">
        <v>613</v>
      </c>
      <c r="AT58" s="258" t="s">
        <v>623</v>
      </c>
      <c r="AU58" s="258" t="s">
        <v>624</v>
      </c>
      <c r="AV58" s="133" t="s">
        <v>1210</v>
      </c>
      <c r="AW58" s="134" t="s">
        <v>468</v>
      </c>
      <c r="AX58" s="134" t="s">
        <v>36</v>
      </c>
      <c r="AY58" s="134" t="s">
        <v>62</v>
      </c>
      <c r="AZ58" s="134" t="s">
        <v>468</v>
      </c>
      <c r="BA58" s="134" t="s">
        <v>468</v>
      </c>
      <c r="BB58" s="135">
        <v>43224</v>
      </c>
      <c r="BC58" s="158" t="s">
        <v>463</v>
      </c>
      <c r="BD58" s="158" t="s">
        <v>468</v>
      </c>
      <c r="BE58" s="133" t="s">
        <v>1151</v>
      </c>
      <c r="BF58" s="135">
        <v>43224</v>
      </c>
      <c r="BG58" s="133" t="s">
        <v>1270</v>
      </c>
      <c r="BH58" s="127" t="s">
        <v>31</v>
      </c>
      <c r="BI58" s="127" t="s">
        <v>31</v>
      </c>
      <c r="BJ58" s="236"/>
      <c r="BK58" s="146" t="s">
        <v>468</v>
      </c>
      <c r="BL58" s="127" t="s">
        <v>36</v>
      </c>
      <c r="BM58" s="127" t="s">
        <v>62</v>
      </c>
      <c r="BN58" s="236"/>
      <c r="BO58" s="236"/>
      <c r="BP58" s="130">
        <v>43231</v>
      </c>
      <c r="BQ58" s="132" t="s">
        <v>1184</v>
      </c>
    </row>
    <row r="59" spans="1:208" ht="348" customHeight="1" x14ac:dyDescent="0.35">
      <c r="A59" s="295"/>
      <c r="B59" s="259"/>
      <c r="C59" s="289"/>
      <c r="D59" s="290"/>
      <c r="E59" s="290"/>
      <c r="F59" s="302"/>
      <c r="G59" s="163" t="s">
        <v>722</v>
      </c>
      <c r="H59" s="357"/>
      <c r="I59" s="289"/>
      <c r="J59" s="355"/>
      <c r="K59" s="355"/>
      <c r="L59" s="216"/>
      <c r="M59" s="205"/>
      <c r="N59" s="205"/>
      <c r="O59" s="260"/>
      <c r="P59" s="260"/>
      <c r="Q59" s="211" t="s">
        <v>68</v>
      </c>
      <c r="R59" s="163" t="s">
        <v>625</v>
      </c>
      <c r="S59" s="163" t="s">
        <v>593</v>
      </c>
      <c r="T59" s="163" t="s">
        <v>597</v>
      </c>
      <c r="U59" s="212" t="s">
        <v>31</v>
      </c>
      <c r="V59" s="166">
        <f t="shared" si="51"/>
        <v>25</v>
      </c>
      <c r="W59" s="163" t="s">
        <v>833</v>
      </c>
      <c r="X59" s="212" t="s">
        <v>31</v>
      </c>
      <c r="Y59" s="166">
        <f t="shared" si="52"/>
        <v>25</v>
      </c>
      <c r="Z59" s="163" t="s">
        <v>598</v>
      </c>
      <c r="AA59" s="212" t="s">
        <v>31</v>
      </c>
      <c r="AB59" s="166">
        <f t="shared" si="53"/>
        <v>40</v>
      </c>
      <c r="AC59" s="213" t="s">
        <v>331</v>
      </c>
      <c r="AD59" s="214">
        <f t="shared" si="54"/>
        <v>0</v>
      </c>
      <c r="AE59" s="215">
        <f t="shared" si="55"/>
        <v>90</v>
      </c>
      <c r="AF59" s="356"/>
      <c r="AG59" s="289"/>
      <c r="AH59" s="289"/>
      <c r="AI59" s="217"/>
      <c r="AJ59" s="211"/>
      <c r="AK59" s="211"/>
      <c r="AL59" s="260"/>
      <c r="AM59" s="260"/>
      <c r="AN59" s="158" t="s">
        <v>468</v>
      </c>
      <c r="AO59" s="158" t="s">
        <v>468</v>
      </c>
      <c r="AP59" s="158" t="s">
        <v>468</v>
      </c>
      <c r="AQ59" s="158" t="s">
        <v>468</v>
      </c>
      <c r="AR59" s="258"/>
      <c r="AS59" s="258"/>
      <c r="AT59" s="258"/>
      <c r="AU59" s="258"/>
      <c r="AV59" s="145" t="s">
        <v>1211</v>
      </c>
      <c r="AW59" s="134" t="s">
        <v>468</v>
      </c>
      <c r="AX59" s="134" t="s">
        <v>36</v>
      </c>
      <c r="AY59" s="134" t="s">
        <v>62</v>
      </c>
      <c r="AZ59" s="134" t="s">
        <v>468</v>
      </c>
      <c r="BA59" s="134" t="s">
        <v>468</v>
      </c>
      <c r="BB59" s="135">
        <v>43224</v>
      </c>
      <c r="BC59" s="158" t="s">
        <v>463</v>
      </c>
      <c r="BD59" s="158" t="s">
        <v>468</v>
      </c>
      <c r="BE59" s="133" t="s">
        <v>1152</v>
      </c>
      <c r="BF59" s="135">
        <v>43224</v>
      </c>
      <c r="BG59" s="144" t="s">
        <v>1235</v>
      </c>
      <c r="BH59" s="127" t="s">
        <v>31</v>
      </c>
      <c r="BI59" s="127" t="s">
        <v>31</v>
      </c>
      <c r="BJ59" s="127" t="s">
        <v>31</v>
      </c>
      <c r="BK59" s="146" t="s">
        <v>468</v>
      </c>
      <c r="BL59" s="127" t="s">
        <v>36</v>
      </c>
      <c r="BM59" s="127" t="s">
        <v>62</v>
      </c>
      <c r="BN59" s="236"/>
      <c r="BO59" s="236"/>
      <c r="BP59" s="130">
        <v>43231</v>
      </c>
      <c r="BQ59" s="132" t="s">
        <v>1184</v>
      </c>
    </row>
    <row r="60" spans="1:208" ht="216" customHeight="1" x14ac:dyDescent="0.35">
      <c r="A60" s="295"/>
      <c r="B60" s="259"/>
      <c r="C60" s="289"/>
      <c r="D60" s="290"/>
      <c r="E60" s="290"/>
      <c r="F60" s="302"/>
      <c r="G60" s="163" t="s">
        <v>723</v>
      </c>
      <c r="H60" s="357"/>
      <c r="I60" s="289"/>
      <c r="J60" s="355"/>
      <c r="K60" s="355"/>
      <c r="L60" s="216"/>
      <c r="M60" s="205"/>
      <c r="N60" s="205"/>
      <c r="O60" s="260"/>
      <c r="P60" s="260"/>
      <c r="Q60" s="211" t="s">
        <v>68</v>
      </c>
      <c r="R60" s="163" t="s">
        <v>626</v>
      </c>
      <c r="S60" s="163" t="s">
        <v>627</v>
      </c>
      <c r="T60" s="163" t="s">
        <v>597</v>
      </c>
      <c r="U60" s="212" t="s">
        <v>31</v>
      </c>
      <c r="V60" s="166">
        <f t="shared" si="51"/>
        <v>25</v>
      </c>
      <c r="W60" s="163" t="s">
        <v>628</v>
      </c>
      <c r="X60" s="212" t="s">
        <v>31</v>
      </c>
      <c r="Y60" s="166">
        <f t="shared" si="52"/>
        <v>25</v>
      </c>
      <c r="Z60" s="163" t="s">
        <v>629</v>
      </c>
      <c r="AA60" s="212" t="s">
        <v>31</v>
      </c>
      <c r="AB60" s="166">
        <f t="shared" si="53"/>
        <v>40</v>
      </c>
      <c r="AC60" s="213" t="s">
        <v>331</v>
      </c>
      <c r="AD60" s="214">
        <f t="shared" si="54"/>
        <v>0</v>
      </c>
      <c r="AE60" s="215">
        <f t="shared" si="55"/>
        <v>90</v>
      </c>
      <c r="AF60" s="356"/>
      <c r="AG60" s="289"/>
      <c r="AH60" s="289"/>
      <c r="AI60" s="217"/>
      <c r="AJ60" s="211"/>
      <c r="AK60" s="211"/>
      <c r="AL60" s="260"/>
      <c r="AM60" s="260"/>
      <c r="AN60" s="158" t="s">
        <v>468</v>
      </c>
      <c r="AO60" s="158" t="s">
        <v>468</v>
      </c>
      <c r="AP60" s="158" t="s">
        <v>468</v>
      </c>
      <c r="AQ60" s="158" t="s">
        <v>468</v>
      </c>
      <c r="AR60" s="258"/>
      <c r="AS60" s="258"/>
      <c r="AT60" s="258"/>
      <c r="AU60" s="258"/>
      <c r="AV60" s="133" t="s">
        <v>1212</v>
      </c>
      <c r="AW60" s="134" t="s">
        <v>468</v>
      </c>
      <c r="AX60" s="134" t="s">
        <v>36</v>
      </c>
      <c r="AY60" s="134" t="s">
        <v>62</v>
      </c>
      <c r="AZ60" s="134" t="s">
        <v>468</v>
      </c>
      <c r="BA60" s="134" t="s">
        <v>468</v>
      </c>
      <c r="BB60" s="135">
        <v>43224</v>
      </c>
      <c r="BC60" s="158" t="s">
        <v>463</v>
      </c>
      <c r="BD60" s="158" t="s">
        <v>468</v>
      </c>
      <c r="BE60" s="133" t="s">
        <v>1153</v>
      </c>
      <c r="BF60" s="135">
        <v>43224</v>
      </c>
      <c r="BG60" s="144" t="s">
        <v>1236</v>
      </c>
      <c r="BH60" s="127" t="s">
        <v>31</v>
      </c>
      <c r="BI60" s="127" t="s">
        <v>31</v>
      </c>
      <c r="BJ60" s="127" t="s">
        <v>31</v>
      </c>
      <c r="BK60" s="146" t="s">
        <v>468</v>
      </c>
      <c r="BL60" s="127" t="s">
        <v>36</v>
      </c>
      <c r="BM60" s="127" t="s">
        <v>62</v>
      </c>
      <c r="BN60" s="236"/>
      <c r="BO60" s="236"/>
      <c r="BP60" s="130">
        <v>43231</v>
      </c>
      <c r="BQ60" s="132" t="s">
        <v>1184</v>
      </c>
    </row>
    <row r="61" spans="1:208" ht="232.5" customHeight="1" x14ac:dyDescent="0.35">
      <c r="A61" s="295"/>
      <c r="B61" s="259"/>
      <c r="C61" s="289"/>
      <c r="D61" s="290"/>
      <c r="E61" s="290"/>
      <c r="F61" s="302"/>
      <c r="G61" s="163" t="s">
        <v>724</v>
      </c>
      <c r="H61" s="357"/>
      <c r="I61" s="289"/>
      <c r="J61" s="355"/>
      <c r="K61" s="355"/>
      <c r="L61" s="216"/>
      <c r="M61" s="205"/>
      <c r="N61" s="205"/>
      <c r="O61" s="260"/>
      <c r="P61" s="260"/>
      <c r="Q61" s="211" t="s">
        <v>68</v>
      </c>
      <c r="R61" s="163" t="s">
        <v>828</v>
      </c>
      <c r="S61" s="163" t="s">
        <v>829</v>
      </c>
      <c r="T61" s="163" t="s">
        <v>830</v>
      </c>
      <c r="U61" s="212" t="s">
        <v>31</v>
      </c>
      <c r="V61" s="166">
        <f t="shared" si="51"/>
        <v>25</v>
      </c>
      <c r="W61" s="163" t="s">
        <v>834</v>
      </c>
      <c r="X61" s="212" t="s">
        <v>31</v>
      </c>
      <c r="Y61" s="166">
        <f t="shared" si="52"/>
        <v>25</v>
      </c>
      <c r="Z61" s="163" t="s">
        <v>835</v>
      </c>
      <c r="AA61" s="212" t="s">
        <v>31</v>
      </c>
      <c r="AB61" s="166">
        <f t="shared" si="53"/>
        <v>40</v>
      </c>
      <c r="AC61" s="213" t="s">
        <v>331</v>
      </c>
      <c r="AD61" s="214">
        <f t="shared" si="54"/>
        <v>0</v>
      </c>
      <c r="AE61" s="215">
        <f t="shared" si="55"/>
        <v>90</v>
      </c>
      <c r="AF61" s="356"/>
      <c r="AG61" s="289"/>
      <c r="AH61" s="289"/>
      <c r="AI61" s="217"/>
      <c r="AJ61" s="211"/>
      <c r="AK61" s="211"/>
      <c r="AL61" s="260"/>
      <c r="AM61" s="260"/>
      <c r="AN61" s="158" t="s">
        <v>468</v>
      </c>
      <c r="AO61" s="158" t="s">
        <v>468</v>
      </c>
      <c r="AP61" s="158" t="s">
        <v>468</v>
      </c>
      <c r="AQ61" s="158" t="s">
        <v>468</v>
      </c>
      <c r="AR61" s="258"/>
      <c r="AS61" s="258"/>
      <c r="AT61" s="258"/>
      <c r="AU61" s="258"/>
      <c r="AV61" s="133" t="s">
        <v>1213</v>
      </c>
      <c r="AW61" s="134" t="s">
        <v>468</v>
      </c>
      <c r="AX61" s="134" t="s">
        <v>36</v>
      </c>
      <c r="AY61" s="134" t="s">
        <v>62</v>
      </c>
      <c r="AZ61" s="134" t="s">
        <v>468</v>
      </c>
      <c r="BA61" s="134" t="s">
        <v>468</v>
      </c>
      <c r="BB61" s="135">
        <v>43224</v>
      </c>
      <c r="BC61" s="158" t="s">
        <v>463</v>
      </c>
      <c r="BD61" s="158" t="s">
        <v>468</v>
      </c>
      <c r="BE61" s="133" t="s">
        <v>1154</v>
      </c>
      <c r="BF61" s="135">
        <v>43224</v>
      </c>
      <c r="BG61" s="133" t="s">
        <v>1271</v>
      </c>
      <c r="BH61" s="127" t="s">
        <v>31</v>
      </c>
      <c r="BI61" s="127" t="s">
        <v>31</v>
      </c>
      <c r="BJ61" s="127"/>
      <c r="BK61" s="146" t="s">
        <v>468</v>
      </c>
      <c r="BL61" s="127"/>
      <c r="BM61" s="127"/>
      <c r="BN61" s="236"/>
      <c r="BO61" s="236"/>
      <c r="BP61" s="130">
        <v>43231</v>
      </c>
      <c r="BQ61" s="132" t="s">
        <v>1184</v>
      </c>
    </row>
    <row r="62" spans="1:208" s="57" customFormat="1" ht="231" hidden="1" customHeight="1" x14ac:dyDescent="0.25">
      <c r="A62" s="295">
        <v>21</v>
      </c>
      <c r="B62" s="259" t="s">
        <v>290</v>
      </c>
      <c r="C62" s="261" t="s">
        <v>291</v>
      </c>
      <c r="D62" s="291" t="s">
        <v>72</v>
      </c>
      <c r="E62" s="291" t="s">
        <v>78</v>
      </c>
      <c r="F62" s="292" t="s">
        <v>4</v>
      </c>
      <c r="G62" s="261" t="s">
        <v>647</v>
      </c>
      <c r="H62" s="261" t="s">
        <v>648</v>
      </c>
      <c r="I62" s="261" t="s">
        <v>649</v>
      </c>
      <c r="J62" s="283" t="s">
        <v>54</v>
      </c>
      <c r="K62" s="283" t="s">
        <v>28</v>
      </c>
      <c r="L62" s="159">
        <f>VLOOKUP(J62,'MATRIZ CALIFICACIÓN'!$B$11:$C$25,2,FALSE)</f>
        <v>3</v>
      </c>
      <c r="M62" s="160">
        <f>HLOOKUP(K62,'MATRIZ CALIFICACIÓN'!$D$9:$H$10,2,FALSE)</f>
        <v>2</v>
      </c>
      <c r="N62" s="205">
        <f>VALUE(CONCATENATE(L62,M62))</f>
        <v>32</v>
      </c>
      <c r="O62" s="260" t="str">
        <f>IF(AND(ISTEXT(J62),ISTEXT(K62)),(IF(F62="DE CORRUPCIÓN",(VLOOKUP(N62,'MATRIZ CALIFICACIÓN'!$D$71:$E$85,2,FALSE)),(VLOOKUP(N62,'MATRIZ CALIFICACIÓN'!$D$45:$E$69,2,FALSE)))),"Seleccione la probabilidad y el impacto")</f>
        <v>MODERADA</v>
      </c>
      <c r="P62" s="260" t="str">
        <f>IF(AND(ISTEXT(J62),ISTEXT(K62)),(IF(F62="DE CORRUPCIÓN",(VLOOKUP(O62,'MATRIZ CALIFICACIÓN'!$G$51:$K$54,2,FALSE)),(VLOOKUP(O62,'MATRIZ CALIFICACIÓN'!$G$46:$K$49,2,FALSE)))),"Seleccione la probabilidad y el impacto")</f>
        <v>* Asumir el riesgo
* Reducir el riesgo</v>
      </c>
      <c r="Q62" s="162" t="s">
        <v>68</v>
      </c>
      <c r="R62" s="163" t="s">
        <v>725</v>
      </c>
      <c r="S62" s="163" t="s">
        <v>766</v>
      </c>
      <c r="T62" s="163" t="s">
        <v>667</v>
      </c>
      <c r="U62" s="165" t="s">
        <v>31</v>
      </c>
      <c r="V62" s="166">
        <f>IF(U62="","Evalue la documentación del control",IF(U62="si",25,0))</f>
        <v>25</v>
      </c>
      <c r="W62" s="163" t="s">
        <v>726</v>
      </c>
      <c r="X62" s="165" t="s">
        <v>31</v>
      </c>
      <c r="Y62" s="166">
        <f>IF(X62="","Evalue la aplicación del control",IF(X62="si",25,0))</f>
        <v>25</v>
      </c>
      <c r="Z62" s="163" t="s">
        <v>727</v>
      </c>
      <c r="AA62" s="165" t="s">
        <v>31</v>
      </c>
      <c r="AB62" s="166">
        <f>IF(AA62="","Evalue la efectividad del control",IF(AA62="si",40,0))</f>
        <v>40</v>
      </c>
      <c r="AC62" s="167" t="s">
        <v>331</v>
      </c>
      <c r="AD62" s="168">
        <f>IF(AC62="AUTOMÁTICO",10,IF(AC62="MANUAL",0,""))</f>
        <v>0</v>
      </c>
      <c r="AE62" s="169">
        <f>IF(ISTEXT(AB62),"Evalue el control",(AB62+Y62+V62+AD62))</f>
        <v>90</v>
      </c>
      <c r="AF62" s="259" t="s">
        <v>8</v>
      </c>
      <c r="AG62" s="261" t="s">
        <v>24</v>
      </c>
      <c r="AH62" s="261" t="s">
        <v>28</v>
      </c>
      <c r="AI62" s="170">
        <f>VLOOKUP(AG62,'MATRIZ CALIFICACIÓN'!$B$11:$C$25,2,FALSE)</f>
        <v>2</v>
      </c>
      <c r="AJ62" s="162">
        <f>HLOOKUP(AH62,'MATRIZ CALIFICACIÓN'!$D$9:$H$10,2,FALSE)</f>
        <v>2</v>
      </c>
      <c r="AK62" s="162">
        <f t="shared" ref="AK62" si="58">VALUE(CONCATENATE(AI62,AJ62))</f>
        <v>22</v>
      </c>
      <c r="AL62" s="260" t="str">
        <f>IF(AND(ISTEXT(AG62),ISTEXT(AH62)),(IF(F62="DE CORRUPCIÓN",(VLOOKUP(AK62,'MATRIZ CALIFICACIÓN'!$D$71:$E$85,2,FALSE)),(VLOOKUP(AK62,'MATRIZ CALIFICACIÓN'!$D$45:$E$69,2,FALSE)))),"Seleccione la probabilidad y el impacto")</f>
        <v>BAJA</v>
      </c>
      <c r="AM62" s="260" t="str">
        <f>IF(AND(ISTEXT(AG62),ISTEXT(AH62)),(IF(F62="DE CORRUPCIÓN",(VLOOKUP(AL62,'MATRIZ CALIFICACIÓN'!$G$51:$K$54,2,FALSE)),(VLOOKUP(AL62,'MATRIZ CALIFICACIÓN'!$G$46:$K$49,2,FALSE)))),"Seleccione la probabilidad y el impacto")</f>
        <v>* Asumir el riesgo</v>
      </c>
      <c r="AN62" s="182"/>
      <c r="AO62" s="182"/>
      <c r="AP62" s="182"/>
      <c r="AQ62" s="182"/>
      <c r="AR62" s="261" t="s">
        <v>728</v>
      </c>
      <c r="AS62" s="261" t="s">
        <v>680</v>
      </c>
      <c r="AT62" s="261" t="s">
        <v>1049</v>
      </c>
      <c r="AU62" s="261" t="s">
        <v>680</v>
      </c>
      <c r="AV62" s="171" t="s">
        <v>1214</v>
      </c>
      <c r="AW62" s="134" t="s">
        <v>468</v>
      </c>
      <c r="AX62" s="172" t="s">
        <v>36</v>
      </c>
      <c r="AY62" s="134" t="s">
        <v>62</v>
      </c>
      <c r="AZ62" s="134" t="s">
        <v>468</v>
      </c>
      <c r="BA62" s="134" t="s">
        <v>468</v>
      </c>
      <c r="BB62" s="173">
        <v>43227</v>
      </c>
      <c r="BC62" s="158" t="s">
        <v>462</v>
      </c>
      <c r="BD62" s="158" t="s">
        <v>468</v>
      </c>
      <c r="BE62" s="171" t="s">
        <v>1183</v>
      </c>
      <c r="BF62" s="135">
        <v>43228</v>
      </c>
      <c r="BG62" s="171"/>
      <c r="BH62" s="174"/>
      <c r="BI62" s="174"/>
      <c r="BJ62" s="174"/>
      <c r="BK62" s="146" t="s">
        <v>468</v>
      </c>
      <c r="BL62" s="197"/>
      <c r="BM62" s="174"/>
      <c r="BN62" s="174"/>
      <c r="BO62" s="197"/>
      <c r="BP62" s="178">
        <v>43231</v>
      </c>
      <c r="BQ62" s="177" t="s">
        <v>1184</v>
      </c>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29"/>
      <c r="EX62" s="29"/>
      <c r="EY62" s="29"/>
      <c r="EZ62" s="29"/>
      <c r="FA62" s="29"/>
      <c r="FB62" s="29"/>
      <c r="FC62" s="29"/>
      <c r="FD62" s="29"/>
      <c r="FE62" s="29"/>
      <c r="FF62" s="29"/>
      <c r="FG62" s="29"/>
      <c r="FH62" s="29"/>
      <c r="FI62" s="29"/>
      <c r="FJ62" s="29"/>
      <c r="FK62" s="29"/>
      <c r="FL62" s="29"/>
      <c r="FM62" s="29"/>
      <c r="FN62" s="29"/>
      <c r="FO62" s="29"/>
      <c r="FP62" s="29"/>
      <c r="FQ62" s="29"/>
      <c r="FR62" s="29"/>
      <c r="FS62" s="29"/>
      <c r="FT62" s="29"/>
      <c r="FU62" s="29"/>
      <c r="FV62" s="29"/>
      <c r="FW62" s="29"/>
      <c r="FX62" s="29"/>
      <c r="FY62" s="29"/>
      <c r="FZ62" s="29"/>
      <c r="GA62" s="29"/>
      <c r="GB62" s="29"/>
      <c r="GC62" s="29"/>
      <c r="GD62" s="29"/>
      <c r="GE62" s="29"/>
      <c r="GF62" s="29"/>
      <c r="GG62" s="29"/>
      <c r="GH62" s="29"/>
      <c r="GI62" s="29"/>
      <c r="GJ62" s="29"/>
      <c r="GK62" s="29"/>
      <c r="GL62" s="29"/>
      <c r="GM62" s="29"/>
      <c r="GN62" s="29"/>
      <c r="GO62" s="29"/>
      <c r="GP62" s="29"/>
      <c r="GQ62" s="29"/>
      <c r="GR62" s="29"/>
      <c r="GS62" s="29"/>
      <c r="GT62" s="29"/>
      <c r="GU62" s="29"/>
      <c r="GV62" s="29"/>
      <c r="GW62" s="29"/>
      <c r="GX62" s="29"/>
      <c r="GY62" s="29"/>
      <c r="GZ62" s="29"/>
    </row>
    <row r="63" spans="1:208" s="57" customFormat="1" ht="231" hidden="1" customHeight="1" x14ac:dyDescent="0.25">
      <c r="A63" s="295"/>
      <c r="B63" s="259"/>
      <c r="C63" s="261"/>
      <c r="D63" s="291"/>
      <c r="E63" s="291"/>
      <c r="F63" s="292"/>
      <c r="G63" s="261"/>
      <c r="H63" s="261"/>
      <c r="I63" s="261"/>
      <c r="J63" s="283"/>
      <c r="K63" s="283"/>
      <c r="L63" s="159"/>
      <c r="M63" s="160"/>
      <c r="N63" s="160"/>
      <c r="O63" s="260"/>
      <c r="P63" s="260"/>
      <c r="Q63" s="162" t="s">
        <v>68</v>
      </c>
      <c r="R63" s="163" t="s">
        <v>668</v>
      </c>
      <c r="S63" s="163" t="s">
        <v>1044</v>
      </c>
      <c r="T63" s="163" t="s">
        <v>669</v>
      </c>
      <c r="U63" s="165" t="s">
        <v>31</v>
      </c>
      <c r="V63" s="166">
        <f t="shared" ref="V63:V72" si="59">IF(U63="","Evalue la documentación del control",IF(U63="si",25,0))</f>
        <v>25</v>
      </c>
      <c r="W63" s="163" t="s">
        <v>1045</v>
      </c>
      <c r="X63" s="165" t="s">
        <v>31</v>
      </c>
      <c r="Y63" s="166">
        <f t="shared" ref="Y63:Y72" si="60">IF(X63="","Evalue la aplicación del control",IF(X63="si",25,0))</f>
        <v>25</v>
      </c>
      <c r="Z63" s="163" t="s">
        <v>1047</v>
      </c>
      <c r="AA63" s="165" t="s">
        <v>31</v>
      </c>
      <c r="AB63" s="166">
        <f t="shared" ref="AB63:AB72" si="61">IF(AA63="","Evalue la efectividad del control",IF(AA63="si",40,0))</f>
        <v>40</v>
      </c>
      <c r="AC63" s="167" t="s">
        <v>331</v>
      </c>
      <c r="AD63" s="168">
        <f t="shared" ref="AD63:AD72" si="62">IF(AC63="AUTOMÁTICO",10,IF(AC63="MANUAL",0,""))</f>
        <v>0</v>
      </c>
      <c r="AE63" s="169">
        <f t="shared" ref="AE63:AE72" si="63">IF(ISTEXT(AB63),"Evalue el control",(AB63+Y63+V63+AD63))</f>
        <v>90</v>
      </c>
      <c r="AF63" s="259"/>
      <c r="AG63" s="261"/>
      <c r="AH63" s="261"/>
      <c r="AI63" s="170"/>
      <c r="AJ63" s="162"/>
      <c r="AK63" s="162"/>
      <c r="AL63" s="260"/>
      <c r="AM63" s="260"/>
      <c r="AN63" s="182"/>
      <c r="AO63" s="182"/>
      <c r="AP63" s="182"/>
      <c r="AQ63" s="182"/>
      <c r="AR63" s="261"/>
      <c r="AS63" s="261"/>
      <c r="AT63" s="261"/>
      <c r="AU63" s="261"/>
      <c r="AV63" s="171" t="s">
        <v>1215</v>
      </c>
      <c r="AW63" s="134" t="s">
        <v>468</v>
      </c>
      <c r="AX63" s="172" t="s">
        <v>36</v>
      </c>
      <c r="AY63" s="134" t="s">
        <v>62</v>
      </c>
      <c r="AZ63" s="134" t="s">
        <v>468</v>
      </c>
      <c r="BA63" s="134" t="s">
        <v>468</v>
      </c>
      <c r="BB63" s="173">
        <v>43227</v>
      </c>
      <c r="BC63" s="158" t="s">
        <v>462</v>
      </c>
      <c r="BD63" s="158" t="s">
        <v>468</v>
      </c>
      <c r="BE63" s="171" t="s">
        <v>1183</v>
      </c>
      <c r="BF63" s="135">
        <v>43228</v>
      </c>
      <c r="BG63" s="171"/>
      <c r="BH63" s="174"/>
      <c r="BI63" s="174"/>
      <c r="BJ63" s="174"/>
      <c r="BK63" s="146" t="s">
        <v>468</v>
      </c>
      <c r="BL63" s="197"/>
      <c r="BM63" s="174"/>
      <c r="BN63" s="174"/>
      <c r="BO63" s="197"/>
      <c r="BP63" s="178">
        <v>43231</v>
      </c>
      <c r="BQ63" s="177" t="s">
        <v>1184</v>
      </c>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c r="FO63" s="29"/>
      <c r="FP63" s="29"/>
      <c r="FQ63" s="29"/>
      <c r="FR63" s="29"/>
      <c r="FS63" s="29"/>
      <c r="FT63" s="29"/>
      <c r="FU63" s="29"/>
      <c r="FV63" s="29"/>
      <c r="FW63" s="29"/>
      <c r="FX63" s="29"/>
      <c r="FY63" s="29"/>
      <c r="FZ63" s="29"/>
      <c r="GA63" s="29"/>
      <c r="GB63" s="29"/>
      <c r="GC63" s="29"/>
      <c r="GD63" s="29"/>
      <c r="GE63" s="29"/>
      <c r="GF63" s="29"/>
      <c r="GG63" s="29"/>
      <c r="GH63" s="29"/>
      <c r="GI63" s="29"/>
      <c r="GJ63" s="29"/>
      <c r="GK63" s="29"/>
      <c r="GL63" s="29"/>
      <c r="GM63" s="29"/>
      <c r="GN63" s="29"/>
      <c r="GO63" s="29"/>
      <c r="GP63" s="29"/>
      <c r="GQ63" s="29"/>
      <c r="GR63" s="29"/>
      <c r="GS63" s="29"/>
      <c r="GT63" s="29"/>
      <c r="GU63" s="29"/>
      <c r="GV63" s="29"/>
      <c r="GW63" s="29"/>
      <c r="GX63" s="29"/>
      <c r="GY63" s="29"/>
      <c r="GZ63" s="29"/>
    </row>
    <row r="64" spans="1:208" s="57" customFormat="1" ht="255.75" hidden="1" customHeight="1" x14ac:dyDescent="0.25">
      <c r="A64" s="295"/>
      <c r="B64" s="259"/>
      <c r="C64" s="261"/>
      <c r="D64" s="291"/>
      <c r="E64" s="291"/>
      <c r="F64" s="292"/>
      <c r="G64" s="261"/>
      <c r="H64" s="261"/>
      <c r="I64" s="261"/>
      <c r="J64" s="283"/>
      <c r="K64" s="283"/>
      <c r="L64" s="159"/>
      <c r="M64" s="160"/>
      <c r="N64" s="160"/>
      <c r="O64" s="260"/>
      <c r="P64" s="260"/>
      <c r="Q64" s="162" t="s">
        <v>68</v>
      </c>
      <c r="R64" s="163" t="s">
        <v>670</v>
      </c>
      <c r="S64" s="163" t="s">
        <v>767</v>
      </c>
      <c r="T64" s="163" t="s">
        <v>671</v>
      </c>
      <c r="U64" s="165" t="s">
        <v>31</v>
      </c>
      <c r="V64" s="166">
        <f t="shared" si="59"/>
        <v>25</v>
      </c>
      <c r="W64" s="163" t="s">
        <v>1046</v>
      </c>
      <c r="X64" s="165" t="s">
        <v>31</v>
      </c>
      <c r="Y64" s="166">
        <f t="shared" si="60"/>
        <v>25</v>
      </c>
      <c r="Z64" s="163" t="s">
        <v>1048</v>
      </c>
      <c r="AA64" s="165" t="s">
        <v>31</v>
      </c>
      <c r="AB64" s="166">
        <f t="shared" si="61"/>
        <v>40</v>
      </c>
      <c r="AC64" s="167" t="s">
        <v>331</v>
      </c>
      <c r="AD64" s="168">
        <f t="shared" si="62"/>
        <v>0</v>
      </c>
      <c r="AE64" s="169">
        <f t="shared" si="63"/>
        <v>90</v>
      </c>
      <c r="AF64" s="259"/>
      <c r="AG64" s="261"/>
      <c r="AH64" s="261"/>
      <c r="AI64" s="170"/>
      <c r="AJ64" s="162"/>
      <c r="AK64" s="162"/>
      <c r="AL64" s="260"/>
      <c r="AM64" s="260"/>
      <c r="AN64" s="182"/>
      <c r="AO64" s="182"/>
      <c r="AP64" s="182"/>
      <c r="AQ64" s="182"/>
      <c r="AR64" s="261"/>
      <c r="AS64" s="261"/>
      <c r="AT64" s="261"/>
      <c r="AU64" s="261"/>
      <c r="AV64" s="171" t="s">
        <v>1216</v>
      </c>
      <c r="AW64" s="134" t="s">
        <v>468</v>
      </c>
      <c r="AX64" s="172" t="s">
        <v>36</v>
      </c>
      <c r="AY64" s="134" t="s">
        <v>62</v>
      </c>
      <c r="AZ64" s="134" t="s">
        <v>468</v>
      </c>
      <c r="BA64" s="134" t="s">
        <v>468</v>
      </c>
      <c r="BB64" s="173">
        <v>43227</v>
      </c>
      <c r="BC64" s="158" t="s">
        <v>462</v>
      </c>
      <c r="BD64" s="158" t="s">
        <v>468</v>
      </c>
      <c r="BE64" s="171" t="s">
        <v>1183</v>
      </c>
      <c r="BF64" s="135">
        <v>43228</v>
      </c>
      <c r="BG64" s="171"/>
      <c r="BH64" s="174"/>
      <c r="BI64" s="174"/>
      <c r="BJ64" s="174"/>
      <c r="BK64" s="146" t="s">
        <v>468</v>
      </c>
      <c r="BL64" s="197"/>
      <c r="BM64" s="174"/>
      <c r="BN64" s="174"/>
      <c r="BO64" s="197"/>
      <c r="BP64" s="178">
        <v>43231</v>
      </c>
      <c r="BQ64" s="177" t="s">
        <v>1184</v>
      </c>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9"/>
      <c r="EY64" s="29"/>
      <c r="EZ64" s="29"/>
      <c r="FA64" s="29"/>
      <c r="FB64" s="29"/>
      <c r="FC64" s="29"/>
      <c r="FD64" s="29"/>
      <c r="FE64" s="29"/>
      <c r="FF64" s="29"/>
      <c r="FG64" s="29"/>
      <c r="FH64" s="29"/>
      <c r="FI64" s="29"/>
      <c r="FJ64" s="29"/>
      <c r="FK64" s="29"/>
      <c r="FL64" s="29"/>
      <c r="FM64" s="29"/>
      <c r="FN64" s="29"/>
      <c r="FO64" s="29"/>
      <c r="FP64" s="29"/>
      <c r="FQ64" s="29"/>
      <c r="FR64" s="29"/>
      <c r="FS64" s="29"/>
      <c r="FT64" s="29"/>
      <c r="FU64" s="29"/>
      <c r="FV64" s="29"/>
      <c r="FW64" s="29"/>
      <c r="FX64" s="29"/>
      <c r="FY64" s="29"/>
      <c r="FZ64" s="29"/>
      <c r="GA64" s="29"/>
      <c r="GB64" s="29"/>
      <c r="GC64" s="29"/>
      <c r="GD64" s="29"/>
      <c r="GE64" s="29"/>
      <c r="GF64" s="29"/>
      <c r="GG64" s="29"/>
      <c r="GH64" s="29"/>
      <c r="GI64" s="29"/>
      <c r="GJ64" s="29"/>
      <c r="GK64" s="29"/>
      <c r="GL64" s="29"/>
      <c r="GM64" s="29"/>
      <c r="GN64" s="29"/>
      <c r="GO64" s="29"/>
      <c r="GP64" s="29"/>
      <c r="GQ64" s="29"/>
      <c r="GR64" s="29"/>
      <c r="GS64" s="29"/>
      <c r="GT64" s="29"/>
      <c r="GU64" s="29"/>
      <c r="GV64" s="29"/>
      <c r="GW64" s="29"/>
      <c r="GX64" s="29"/>
      <c r="GY64" s="29"/>
      <c r="GZ64" s="29"/>
    </row>
    <row r="65" spans="1:208" s="57" customFormat="1" ht="187.5" hidden="1" customHeight="1" x14ac:dyDescent="0.25">
      <c r="A65" s="295"/>
      <c r="B65" s="259"/>
      <c r="C65" s="261"/>
      <c r="D65" s="291"/>
      <c r="E65" s="291"/>
      <c r="F65" s="292"/>
      <c r="G65" s="261"/>
      <c r="H65" s="261"/>
      <c r="I65" s="261"/>
      <c r="J65" s="283"/>
      <c r="K65" s="283"/>
      <c r="L65" s="159"/>
      <c r="M65" s="160"/>
      <c r="N65" s="160"/>
      <c r="O65" s="260"/>
      <c r="P65" s="260"/>
      <c r="Q65" s="162" t="s">
        <v>68</v>
      </c>
      <c r="R65" s="163" t="s">
        <v>672</v>
      </c>
      <c r="S65" s="163" t="s">
        <v>729</v>
      </c>
      <c r="T65" s="163" t="s">
        <v>673</v>
      </c>
      <c r="U65" s="165" t="s">
        <v>31</v>
      </c>
      <c r="V65" s="166">
        <f t="shared" si="59"/>
        <v>25</v>
      </c>
      <c r="W65" s="163" t="s">
        <v>730</v>
      </c>
      <c r="X65" s="165" t="s">
        <v>31</v>
      </c>
      <c r="Y65" s="166">
        <f t="shared" si="60"/>
        <v>25</v>
      </c>
      <c r="Z65" s="163" t="s">
        <v>731</v>
      </c>
      <c r="AA65" s="165" t="s">
        <v>31</v>
      </c>
      <c r="AB65" s="166">
        <f t="shared" si="61"/>
        <v>40</v>
      </c>
      <c r="AC65" s="167" t="s">
        <v>331</v>
      </c>
      <c r="AD65" s="168">
        <f t="shared" si="62"/>
        <v>0</v>
      </c>
      <c r="AE65" s="169">
        <f t="shared" si="63"/>
        <v>90</v>
      </c>
      <c r="AF65" s="259"/>
      <c r="AG65" s="261"/>
      <c r="AH65" s="261"/>
      <c r="AI65" s="170"/>
      <c r="AJ65" s="162"/>
      <c r="AK65" s="162"/>
      <c r="AL65" s="260"/>
      <c r="AM65" s="260"/>
      <c r="AN65" s="182"/>
      <c r="AO65" s="182"/>
      <c r="AP65" s="182"/>
      <c r="AQ65" s="182"/>
      <c r="AR65" s="261"/>
      <c r="AS65" s="261"/>
      <c r="AT65" s="261"/>
      <c r="AU65" s="261"/>
      <c r="AV65" s="171" t="s">
        <v>1217</v>
      </c>
      <c r="AW65" s="134" t="s">
        <v>468</v>
      </c>
      <c r="AX65" s="172" t="s">
        <v>36</v>
      </c>
      <c r="AY65" s="134" t="s">
        <v>62</v>
      </c>
      <c r="AZ65" s="134" t="s">
        <v>468</v>
      </c>
      <c r="BA65" s="134" t="s">
        <v>468</v>
      </c>
      <c r="BB65" s="173">
        <v>43227</v>
      </c>
      <c r="BC65" s="158" t="s">
        <v>462</v>
      </c>
      <c r="BD65" s="158" t="s">
        <v>468</v>
      </c>
      <c r="BE65" s="171" t="s">
        <v>1183</v>
      </c>
      <c r="BF65" s="135">
        <v>43228</v>
      </c>
      <c r="BG65" s="171"/>
      <c r="BH65" s="174"/>
      <c r="BI65" s="174"/>
      <c r="BJ65" s="174"/>
      <c r="BK65" s="146" t="s">
        <v>468</v>
      </c>
      <c r="BL65" s="197"/>
      <c r="BM65" s="174"/>
      <c r="BN65" s="174"/>
      <c r="BO65" s="197"/>
      <c r="BP65" s="178">
        <v>43231</v>
      </c>
      <c r="BQ65" s="177" t="s">
        <v>1184</v>
      </c>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c r="EH65" s="29"/>
      <c r="EI65" s="29"/>
      <c r="EJ65" s="29"/>
      <c r="EK65" s="29"/>
      <c r="EL65" s="29"/>
      <c r="EM65" s="29"/>
      <c r="EN65" s="29"/>
      <c r="EO65" s="29"/>
      <c r="EP65" s="29"/>
      <c r="EQ65" s="29"/>
      <c r="ER65" s="29"/>
      <c r="ES65" s="29"/>
      <c r="ET65" s="29"/>
      <c r="EU65" s="29"/>
      <c r="EV65" s="29"/>
      <c r="EW65" s="29"/>
      <c r="EX65" s="29"/>
      <c r="EY65" s="29"/>
      <c r="EZ65" s="29"/>
      <c r="FA65" s="29"/>
      <c r="FB65" s="29"/>
      <c r="FC65" s="29"/>
      <c r="FD65" s="29"/>
      <c r="FE65" s="29"/>
      <c r="FF65" s="29"/>
      <c r="FG65" s="29"/>
      <c r="FH65" s="29"/>
      <c r="FI65" s="29"/>
      <c r="FJ65" s="29"/>
      <c r="FK65" s="29"/>
      <c r="FL65" s="29"/>
      <c r="FM65" s="29"/>
      <c r="FN65" s="29"/>
      <c r="FO65" s="29"/>
      <c r="FP65" s="29"/>
      <c r="FQ65" s="29"/>
      <c r="FR65" s="29"/>
      <c r="FS65" s="29"/>
      <c r="FT65" s="29"/>
      <c r="FU65" s="29"/>
      <c r="FV65" s="29"/>
      <c r="FW65" s="29"/>
      <c r="FX65" s="29"/>
      <c r="FY65" s="29"/>
      <c r="FZ65" s="29"/>
      <c r="GA65" s="29"/>
      <c r="GB65" s="29"/>
      <c r="GC65" s="29"/>
      <c r="GD65" s="29"/>
      <c r="GE65" s="29"/>
      <c r="GF65" s="29"/>
      <c r="GG65" s="29"/>
      <c r="GH65" s="29"/>
      <c r="GI65" s="29"/>
      <c r="GJ65" s="29"/>
      <c r="GK65" s="29"/>
      <c r="GL65" s="29"/>
      <c r="GM65" s="29"/>
      <c r="GN65" s="29"/>
      <c r="GO65" s="29"/>
      <c r="GP65" s="29"/>
      <c r="GQ65" s="29"/>
      <c r="GR65" s="29"/>
      <c r="GS65" s="29"/>
      <c r="GT65" s="29"/>
      <c r="GU65" s="29"/>
      <c r="GV65" s="29"/>
      <c r="GW65" s="29"/>
      <c r="GX65" s="29"/>
      <c r="GY65" s="29"/>
      <c r="GZ65" s="29"/>
    </row>
    <row r="66" spans="1:208" s="57" customFormat="1" ht="161.25" hidden="1" customHeight="1" x14ac:dyDescent="0.25">
      <c r="A66" s="295"/>
      <c r="B66" s="259"/>
      <c r="C66" s="261"/>
      <c r="D66" s="291"/>
      <c r="E66" s="291"/>
      <c r="F66" s="292"/>
      <c r="G66" s="261" t="s">
        <v>650</v>
      </c>
      <c r="H66" s="261"/>
      <c r="I66" s="261"/>
      <c r="J66" s="283"/>
      <c r="K66" s="283"/>
      <c r="L66" s="159"/>
      <c r="M66" s="160"/>
      <c r="N66" s="160"/>
      <c r="O66" s="260"/>
      <c r="P66" s="260"/>
      <c r="Q66" s="162" t="s">
        <v>68</v>
      </c>
      <c r="R66" s="163" t="s">
        <v>732</v>
      </c>
      <c r="S66" s="163" t="s">
        <v>729</v>
      </c>
      <c r="T66" s="163" t="s">
        <v>542</v>
      </c>
      <c r="U66" s="165" t="s">
        <v>31</v>
      </c>
      <c r="V66" s="166">
        <f t="shared" si="59"/>
        <v>25</v>
      </c>
      <c r="W66" s="163" t="s">
        <v>733</v>
      </c>
      <c r="X66" s="165" t="s">
        <v>31</v>
      </c>
      <c r="Y66" s="166">
        <f t="shared" si="60"/>
        <v>25</v>
      </c>
      <c r="Z66" s="163" t="s">
        <v>734</v>
      </c>
      <c r="AA66" s="165" t="s">
        <v>31</v>
      </c>
      <c r="AB66" s="166">
        <f t="shared" si="61"/>
        <v>40</v>
      </c>
      <c r="AC66" s="167" t="s">
        <v>331</v>
      </c>
      <c r="AD66" s="168">
        <f t="shared" si="62"/>
        <v>0</v>
      </c>
      <c r="AE66" s="169">
        <f t="shared" si="63"/>
        <v>90</v>
      </c>
      <c r="AF66" s="259"/>
      <c r="AG66" s="261"/>
      <c r="AH66" s="261"/>
      <c r="AI66" s="170"/>
      <c r="AJ66" s="162"/>
      <c r="AK66" s="162"/>
      <c r="AL66" s="260"/>
      <c r="AM66" s="260"/>
      <c r="AN66" s="182"/>
      <c r="AO66" s="182"/>
      <c r="AP66" s="182"/>
      <c r="AQ66" s="182"/>
      <c r="AR66" s="261"/>
      <c r="AS66" s="261"/>
      <c r="AT66" s="261"/>
      <c r="AU66" s="261"/>
      <c r="AV66" s="171" t="s">
        <v>1218</v>
      </c>
      <c r="AW66" s="134" t="s">
        <v>468</v>
      </c>
      <c r="AX66" s="172" t="s">
        <v>36</v>
      </c>
      <c r="AY66" s="134" t="s">
        <v>62</v>
      </c>
      <c r="AZ66" s="134" t="s">
        <v>468</v>
      </c>
      <c r="BA66" s="134" t="s">
        <v>468</v>
      </c>
      <c r="BB66" s="173">
        <v>43227</v>
      </c>
      <c r="BC66" s="158" t="s">
        <v>462</v>
      </c>
      <c r="BD66" s="158" t="s">
        <v>468</v>
      </c>
      <c r="BE66" s="171" t="s">
        <v>1183</v>
      </c>
      <c r="BF66" s="135">
        <v>43228</v>
      </c>
      <c r="BG66" s="171"/>
      <c r="BH66" s="174"/>
      <c r="BI66" s="174"/>
      <c r="BJ66" s="174"/>
      <c r="BK66" s="146" t="s">
        <v>468</v>
      </c>
      <c r="BL66" s="197"/>
      <c r="BM66" s="174"/>
      <c r="BN66" s="174"/>
      <c r="BO66" s="197"/>
      <c r="BP66" s="178">
        <v>43231</v>
      </c>
      <c r="BQ66" s="177" t="s">
        <v>1184</v>
      </c>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c r="FH66" s="29"/>
      <c r="FI66" s="29"/>
      <c r="FJ66" s="29"/>
      <c r="FK66" s="29"/>
      <c r="FL66" s="29"/>
      <c r="FM66" s="29"/>
      <c r="FN66" s="29"/>
      <c r="FO66" s="29"/>
      <c r="FP66" s="29"/>
      <c r="FQ66" s="29"/>
      <c r="FR66" s="29"/>
      <c r="FS66" s="29"/>
      <c r="FT66" s="29"/>
      <c r="FU66" s="29"/>
      <c r="FV66" s="29"/>
      <c r="FW66" s="29"/>
      <c r="FX66" s="29"/>
      <c r="FY66" s="29"/>
      <c r="FZ66" s="29"/>
      <c r="GA66" s="29"/>
      <c r="GB66" s="29"/>
      <c r="GC66" s="29"/>
      <c r="GD66" s="29"/>
      <c r="GE66" s="29"/>
      <c r="GF66" s="29"/>
      <c r="GG66" s="29"/>
      <c r="GH66" s="29"/>
      <c r="GI66" s="29"/>
      <c r="GJ66" s="29"/>
      <c r="GK66" s="29"/>
      <c r="GL66" s="29"/>
      <c r="GM66" s="29"/>
      <c r="GN66" s="29"/>
      <c r="GO66" s="29"/>
      <c r="GP66" s="29"/>
      <c r="GQ66" s="29"/>
      <c r="GR66" s="29"/>
      <c r="GS66" s="29"/>
      <c r="GT66" s="29"/>
      <c r="GU66" s="29"/>
      <c r="GV66" s="29"/>
      <c r="GW66" s="29"/>
      <c r="GX66" s="29"/>
      <c r="GY66" s="29"/>
      <c r="GZ66" s="29"/>
    </row>
    <row r="67" spans="1:208" s="57" customFormat="1" ht="163.5" hidden="1" customHeight="1" x14ac:dyDescent="0.25">
      <c r="A67" s="295"/>
      <c r="B67" s="259"/>
      <c r="C67" s="261"/>
      <c r="D67" s="291"/>
      <c r="E67" s="291"/>
      <c r="F67" s="292"/>
      <c r="G67" s="261"/>
      <c r="H67" s="261"/>
      <c r="I67" s="261"/>
      <c r="J67" s="283"/>
      <c r="K67" s="283"/>
      <c r="L67" s="159"/>
      <c r="M67" s="160"/>
      <c r="N67" s="160"/>
      <c r="O67" s="260"/>
      <c r="P67" s="260"/>
      <c r="Q67" s="162" t="s">
        <v>68</v>
      </c>
      <c r="R67" s="163" t="s">
        <v>735</v>
      </c>
      <c r="S67" s="163" t="s">
        <v>729</v>
      </c>
      <c r="T67" s="163" t="s">
        <v>523</v>
      </c>
      <c r="U67" s="165" t="s">
        <v>31</v>
      </c>
      <c r="V67" s="166">
        <f t="shared" si="59"/>
        <v>25</v>
      </c>
      <c r="W67" s="163" t="s">
        <v>736</v>
      </c>
      <c r="X67" s="165" t="s">
        <v>31</v>
      </c>
      <c r="Y67" s="166">
        <f t="shared" si="60"/>
        <v>25</v>
      </c>
      <c r="Z67" s="163" t="s">
        <v>737</v>
      </c>
      <c r="AA67" s="165" t="s">
        <v>31</v>
      </c>
      <c r="AB67" s="166">
        <f t="shared" si="61"/>
        <v>40</v>
      </c>
      <c r="AC67" s="167" t="s">
        <v>331</v>
      </c>
      <c r="AD67" s="168">
        <f t="shared" si="62"/>
        <v>0</v>
      </c>
      <c r="AE67" s="169">
        <f t="shared" si="63"/>
        <v>90</v>
      </c>
      <c r="AF67" s="259"/>
      <c r="AG67" s="261"/>
      <c r="AH67" s="261"/>
      <c r="AI67" s="170"/>
      <c r="AJ67" s="162"/>
      <c r="AK67" s="162"/>
      <c r="AL67" s="260"/>
      <c r="AM67" s="260"/>
      <c r="AN67" s="182"/>
      <c r="AO67" s="182"/>
      <c r="AP67" s="182"/>
      <c r="AQ67" s="182"/>
      <c r="AR67" s="261"/>
      <c r="AS67" s="261"/>
      <c r="AT67" s="261"/>
      <c r="AU67" s="261"/>
      <c r="AV67" s="171" t="s">
        <v>1219</v>
      </c>
      <c r="AW67" s="134" t="s">
        <v>468</v>
      </c>
      <c r="AX67" s="172" t="s">
        <v>36</v>
      </c>
      <c r="AY67" s="134" t="s">
        <v>62</v>
      </c>
      <c r="AZ67" s="134" t="s">
        <v>468</v>
      </c>
      <c r="BA67" s="134" t="s">
        <v>468</v>
      </c>
      <c r="BB67" s="173">
        <v>43227</v>
      </c>
      <c r="BC67" s="158" t="s">
        <v>462</v>
      </c>
      <c r="BD67" s="158" t="s">
        <v>468</v>
      </c>
      <c r="BE67" s="171" t="s">
        <v>1183</v>
      </c>
      <c r="BF67" s="135">
        <v>43228</v>
      </c>
      <c r="BG67" s="171"/>
      <c r="BH67" s="174"/>
      <c r="BI67" s="174"/>
      <c r="BJ67" s="174"/>
      <c r="BK67" s="146" t="s">
        <v>468</v>
      </c>
      <c r="BL67" s="197"/>
      <c r="BM67" s="174"/>
      <c r="BN67" s="174"/>
      <c r="BO67" s="197"/>
      <c r="BP67" s="178">
        <v>43231</v>
      </c>
      <c r="BQ67" s="177" t="s">
        <v>1184</v>
      </c>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c r="FO67" s="29"/>
      <c r="FP67" s="29"/>
      <c r="FQ67" s="29"/>
      <c r="FR67" s="29"/>
      <c r="FS67" s="29"/>
      <c r="FT67" s="29"/>
      <c r="FU67" s="29"/>
      <c r="FV67" s="29"/>
      <c r="FW67" s="29"/>
      <c r="FX67" s="29"/>
      <c r="FY67" s="29"/>
      <c r="FZ67" s="29"/>
      <c r="GA67" s="29"/>
      <c r="GB67" s="29"/>
      <c r="GC67" s="29"/>
      <c r="GD67" s="29"/>
      <c r="GE67" s="29"/>
      <c r="GF67" s="29"/>
      <c r="GG67" s="29"/>
      <c r="GH67" s="29"/>
      <c r="GI67" s="29"/>
      <c r="GJ67" s="29"/>
      <c r="GK67" s="29"/>
      <c r="GL67" s="29"/>
      <c r="GM67" s="29"/>
      <c r="GN67" s="29"/>
      <c r="GO67" s="29"/>
      <c r="GP67" s="29"/>
      <c r="GQ67" s="29"/>
      <c r="GR67" s="29"/>
      <c r="GS67" s="29"/>
      <c r="GT67" s="29"/>
      <c r="GU67" s="29"/>
      <c r="GV67" s="29"/>
      <c r="GW67" s="29"/>
      <c r="GX67" s="29"/>
      <c r="GY67" s="29"/>
      <c r="GZ67" s="29"/>
    </row>
    <row r="68" spans="1:208" s="57" customFormat="1" ht="243" customHeight="1" x14ac:dyDescent="0.25">
      <c r="A68" s="295">
        <v>22</v>
      </c>
      <c r="B68" s="259" t="s">
        <v>290</v>
      </c>
      <c r="C68" s="261" t="s">
        <v>291</v>
      </c>
      <c r="D68" s="291" t="s">
        <v>72</v>
      </c>
      <c r="E68" s="291" t="s">
        <v>78</v>
      </c>
      <c r="F68" s="292" t="s">
        <v>92</v>
      </c>
      <c r="G68" s="261" t="s">
        <v>738</v>
      </c>
      <c r="H68" s="274" t="s">
        <v>1050</v>
      </c>
      <c r="I68" s="261" t="s">
        <v>651</v>
      </c>
      <c r="J68" s="283" t="s">
        <v>54</v>
      </c>
      <c r="K68" s="283" t="s">
        <v>25</v>
      </c>
      <c r="L68" s="159">
        <f>VLOOKUP(J68,'MATRIZ CALIFICACIÓN'!$B$11:$C$25,2,FALSE)</f>
        <v>3</v>
      </c>
      <c r="M68" s="160">
        <f>HLOOKUP(K68,'MATRIZ CALIFICACIÓN'!$D$9:$H$10,2,FALSE)</f>
        <v>3</v>
      </c>
      <c r="N68" s="205">
        <f>VALUE(CONCATENATE(L68,M68))</f>
        <v>33</v>
      </c>
      <c r="O68" s="260" t="str">
        <f>IF(AND(ISTEXT(J68),ISTEXT(K68)),(IF(F68="DE CORRUPCIÓN",(VLOOKUP(N68,'MATRIZ CALIFICACIÓN'!$D$71:$E$85,2,FALSE)),(VLOOKUP(N68,'MATRIZ CALIFICACIÓN'!$D$45:$E$69,2,FALSE)))),"Seleccione la probabilidad y el impacto")</f>
        <v>MODERADA</v>
      </c>
      <c r="P68" s="260" t="str">
        <f>IF(AND(ISTEXT(J68),ISTEXT(K68)),(IF(F68="DE CORRUPCIÓN",(VLOOKUP(O68,'MATRIZ CALIFICACIÓN'!$G$51:$K$54,2,FALSE)),(VLOOKUP(O68,'MATRIZ CALIFICACIÓN'!$G$46:$K$49,2,FALSE)))),"Seleccione la probabilidad y el impacto")</f>
        <v>* Reducir el riesgo</v>
      </c>
      <c r="Q68" s="162" t="s">
        <v>68</v>
      </c>
      <c r="R68" s="171" t="s">
        <v>674</v>
      </c>
      <c r="S68" s="171" t="s">
        <v>729</v>
      </c>
      <c r="T68" s="171" t="s">
        <v>583</v>
      </c>
      <c r="U68" s="165" t="s">
        <v>31</v>
      </c>
      <c r="V68" s="166">
        <f t="shared" si="59"/>
        <v>25</v>
      </c>
      <c r="W68" s="171" t="s">
        <v>739</v>
      </c>
      <c r="X68" s="165" t="s">
        <v>31</v>
      </c>
      <c r="Y68" s="166">
        <f t="shared" si="60"/>
        <v>25</v>
      </c>
      <c r="Z68" s="171" t="s">
        <v>740</v>
      </c>
      <c r="AA68" s="165" t="s">
        <v>31</v>
      </c>
      <c r="AB68" s="166">
        <f t="shared" si="61"/>
        <v>40</v>
      </c>
      <c r="AC68" s="167" t="s">
        <v>331</v>
      </c>
      <c r="AD68" s="168">
        <f t="shared" si="62"/>
        <v>0</v>
      </c>
      <c r="AE68" s="169">
        <f t="shared" si="63"/>
        <v>90</v>
      </c>
      <c r="AF68" s="259"/>
      <c r="AG68" s="261" t="s">
        <v>24</v>
      </c>
      <c r="AH68" s="261" t="s">
        <v>25</v>
      </c>
      <c r="AI68" s="170">
        <f>VLOOKUP(AG68,'MATRIZ CALIFICACIÓN'!$B$11:$C$25,2,FALSE)</f>
        <v>2</v>
      </c>
      <c r="AJ68" s="162">
        <f>HLOOKUP(AH68,'MATRIZ CALIFICACIÓN'!$D$9:$H$10,2,FALSE)</f>
        <v>3</v>
      </c>
      <c r="AK68" s="162">
        <f t="shared" ref="AK68" si="64">VALUE(CONCATENATE(AI68,AJ68))</f>
        <v>23</v>
      </c>
      <c r="AL68" s="260" t="str">
        <f>IF(AND(ISTEXT(AG68),ISTEXT(AH68)),(IF(F68="DE CORRUPCIÓN",(VLOOKUP(AK68,'MATRIZ CALIFICACIÓN'!$D$71:$E$85,2,FALSE)),(VLOOKUP(AK68,'MATRIZ CALIFICACIÓN'!$D$45:$E$69,2,FALSE)))),"Seleccione la probabilidad y el impacto")</f>
        <v>BAJA</v>
      </c>
      <c r="AM68" s="260" t="str">
        <f>IF(AND(ISTEXT(AG68),ISTEXT(AH68)),(IF(F68="DE CORRUPCIÓN",(VLOOKUP(AL68,'MATRIZ CALIFICACIÓN'!$G$51:$K$54,2,FALSE)),(VLOOKUP(AL68,'MATRIZ CALIFICACIÓN'!$G$46:$K$49,2,FALSE)))),"Seleccione la probabilidad y el impacto")</f>
        <v>* Reducir  el riesgo</v>
      </c>
      <c r="AN68" s="158" t="s">
        <v>468</v>
      </c>
      <c r="AO68" s="158" t="s">
        <v>468</v>
      </c>
      <c r="AP68" s="158" t="s">
        <v>468</v>
      </c>
      <c r="AQ68" s="158" t="s">
        <v>468</v>
      </c>
      <c r="AR68" s="261" t="s">
        <v>1060</v>
      </c>
      <c r="AS68" s="261" t="s">
        <v>680</v>
      </c>
      <c r="AT68" s="261" t="s">
        <v>741</v>
      </c>
      <c r="AU68" s="261" t="s">
        <v>680</v>
      </c>
      <c r="AV68" s="171" t="s">
        <v>1220</v>
      </c>
      <c r="AW68" s="134" t="s">
        <v>468</v>
      </c>
      <c r="AX68" s="172" t="s">
        <v>36</v>
      </c>
      <c r="AY68" s="134" t="s">
        <v>62</v>
      </c>
      <c r="AZ68" s="134" t="s">
        <v>468</v>
      </c>
      <c r="BA68" s="134" t="s">
        <v>468</v>
      </c>
      <c r="BB68" s="173">
        <v>43227</v>
      </c>
      <c r="BC68" s="158" t="s">
        <v>462</v>
      </c>
      <c r="BD68" s="158" t="s">
        <v>468</v>
      </c>
      <c r="BE68" s="171" t="s">
        <v>1183</v>
      </c>
      <c r="BF68" s="135">
        <v>43228</v>
      </c>
      <c r="BG68" s="171" t="s">
        <v>1237</v>
      </c>
      <c r="BH68" s="174" t="s">
        <v>31</v>
      </c>
      <c r="BI68" s="174" t="s">
        <v>31</v>
      </c>
      <c r="BJ68" s="174" t="s">
        <v>31</v>
      </c>
      <c r="BK68" s="146" t="s">
        <v>468</v>
      </c>
      <c r="BL68" s="197" t="s">
        <v>36</v>
      </c>
      <c r="BM68" s="174" t="s">
        <v>62</v>
      </c>
      <c r="BN68" s="174"/>
      <c r="BO68" s="197"/>
      <c r="BP68" s="178">
        <v>43235</v>
      </c>
      <c r="BQ68" s="177" t="s">
        <v>1184</v>
      </c>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c r="FO68" s="29"/>
      <c r="FP68" s="29"/>
      <c r="FQ68" s="29"/>
      <c r="FR68" s="29"/>
      <c r="FS68" s="29"/>
      <c r="FT68" s="29"/>
      <c r="FU68" s="29"/>
      <c r="FV68" s="29"/>
      <c r="FW68" s="29"/>
      <c r="FX68" s="29"/>
      <c r="FY68" s="29"/>
      <c r="FZ68" s="29"/>
      <c r="GA68" s="29"/>
      <c r="GB68" s="29"/>
      <c r="GC68" s="29"/>
      <c r="GD68" s="29"/>
      <c r="GE68" s="29"/>
      <c r="GF68" s="29"/>
      <c r="GG68" s="29"/>
      <c r="GH68" s="29"/>
      <c r="GI68" s="29"/>
      <c r="GJ68" s="29"/>
      <c r="GK68" s="29"/>
      <c r="GL68" s="29"/>
      <c r="GM68" s="29"/>
      <c r="GN68" s="29"/>
      <c r="GO68" s="29"/>
      <c r="GP68" s="29"/>
      <c r="GQ68" s="29"/>
      <c r="GR68" s="29"/>
      <c r="GS68" s="29"/>
      <c r="GT68" s="29"/>
      <c r="GU68" s="29"/>
      <c r="GV68" s="29"/>
      <c r="GW68" s="29"/>
      <c r="GX68" s="29"/>
      <c r="GY68" s="29"/>
      <c r="GZ68" s="29"/>
    </row>
    <row r="69" spans="1:208" s="57" customFormat="1" ht="216" customHeight="1" x14ac:dyDescent="0.25">
      <c r="A69" s="295"/>
      <c r="B69" s="259"/>
      <c r="C69" s="261"/>
      <c r="D69" s="291"/>
      <c r="E69" s="291"/>
      <c r="F69" s="292"/>
      <c r="G69" s="261"/>
      <c r="H69" s="274"/>
      <c r="I69" s="261"/>
      <c r="J69" s="283"/>
      <c r="K69" s="283"/>
      <c r="L69" s="159"/>
      <c r="M69" s="160"/>
      <c r="N69" s="160"/>
      <c r="O69" s="260"/>
      <c r="P69" s="260"/>
      <c r="Q69" s="162" t="s">
        <v>68</v>
      </c>
      <c r="R69" s="171" t="s">
        <v>675</v>
      </c>
      <c r="S69" s="171" t="s">
        <v>729</v>
      </c>
      <c r="T69" s="171" t="s">
        <v>583</v>
      </c>
      <c r="U69" s="165" t="s">
        <v>31</v>
      </c>
      <c r="V69" s="166">
        <f t="shared" si="59"/>
        <v>25</v>
      </c>
      <c r="W69" s="171" t="s">
        <v>676</v>
      </c>
      <c r="X69" s="165" t="s">
        <v>31</v>
      </c>
      <c r="Y69" s="166">
        <f t="shared" si="60"/>
        <v>25</v>
      </c>
      <c r="Z69" s="171" t="s">
        <v>1057</v>
      </c>
      <c r="AA69" s="165" t="s">
        <v>31</v>
      </c>
      <c r="AB69" s="166">
        <f t="shared" si="61"/>
        <v>40</v>
      </c>
      <c r="AC69" s="167" t="s">
        <v>331</v>
      </c>
      <c r="AD69" s="168">
        <f t="shared" si="62"/>
        <v>0</v>
      </c>
      <c r="AE69" s="169">
        <f t="shared" si="63"/>
        <v>90</v>
      </c>
      <c r="AF69" s="259"/>
      <c r="AG69" s="261"/>
      <c r="AH69" s="261"/>
      <c r="AI69" s="170"/>
      <c r="AJ69" s="162"/>
      <c r="AK69" s="162"/>
      <c r="AL69" s="260"/>
      <c r="AM69" s="260"/>
      <c r="AN69" s="158" t="s">
        <v>468</v>
      </c>
      <c r="AO69" s="158" t="s">
        <v>468</v>
      </c>
      <c r="AP69" s="158" t="s">
        <v>468</v>
      </c>
      <c r="AQ69" s="158" t="s">
        <v>468</v>
      </c>
      <c r="AR69" s="261"/>
      <c r="AS69" s="261"/>
      <c r="AT69" s="261"/>
      <c r="AU69" s="261"/>
      <c r="AV69" s="171" t="s">
        <v>1221</v>
      </c>
      <c r="AW69" s="134" t="s">
        <v>468</v>
      </c>
      <c r="AX69" s="172" t="s">
        <v>36</v>
      </c>
      <c r="AY69" s="134" t="s">
        <v>62</v>
      </c>
      <c r="AZ69" s="134" t="s">
        <v>468</v>
      </c>
      <c r="BA69" s="134" t="s">
        <v>468</v>
      </c>
      <c r="BB69" s="173">
        <v>43227</v>
      </c>
      <c r="BC69" s="158" t="s">
        <v>462</v>
      </c>
      <c r="BD69" s="158" t="s">
        <v>468</v>
      </c>
      <c r="BE69" s="171" t="s">
        <v>1183</v>
      </c>
      <c r="BF69" s="135">
        <v>43228</v>
      </c>
      <c r="BG69" s="171" t="s">
        <v>1242</v>
      </c>
      <c r="BH69" s="174" t="s">
        <v>31</v>
      </c>
      <c r="BI69" s="174" t="s">
        <v>31</v>
      </c>
      <c r="BJ69" s="174" t="s">
        <v>31</v>
      </c>
      <c r="BK69" s="146" t="s">
        <v>468</v>
      </c>
      <c r="BL69" s="197" t="s">
        <v>36</v>
      </c>
      <c r="BM69" s="174" t="s">
        <v>62</v>
      </c>
      <c r="BN69" s="174"/>
      <c r="BO69" s="197"/>
      <c r="BP69" s="178">
        <v>43235</v>
      </c>
      <c r="BQ69" s="177" t="s">
        <v>1184</v>
      </c>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c r="FH69" s="29"/>
      <c r="FI69" s="29"/>
      <c r="FJ69" s="29"/>
      <c r="FK69" s="29"/>
      <c r="FL69" s="29"/>
      <c r="FM69" s="29"/>
      <c r="FN69" s="29"/>
      <c r="FO69" s="29"/>
      <c r="FP69" s="29"/>
      <c r="FQ69" s="29"/>
      <c r="FR69" s="29"/>
      <c r="FS69" s="29"/>
      <c r="FT69" s="29"/>
      <c r="FU69" s="29"/>
      <c r="FV69" s="29"/>
      <c r="FW69" s="29"/>
      <c r="FX69" s="29"/>
      <c r="FY69" s="29"/>
      <c r="FZ69" s="29"/>
      <c r="GA69" s="29"/>
      <c r="GB69" s="29"/>
      <c r="GC69" s="29"/>
      <c r="GD69" s="29"/>
      <c r="GE69" s="29"/>
      <c r="GF69" s="29"/>
      <c r="GG69" s="29"/>
      <c r="GH69" s="29"/>
      <c r="GI69" s="29"/>
      <c r="GJ69" s="29"/>
      <c r="GK69" s="29"/>
      <c r="GL69" s="29"/>
      <c r="GM69" s="29"/>
      <c r="GN69" s="29"/>
      <c r="GO69" s="29"/>
      <c r="GP69" s="29"/>
      <c r="GQ69" s="29"/>
      <c r="GR69" s="29"/>
      <c r="GS69" s="29"/>
      <c r="GT69" s="29"/>
      <c r="GU69" s="29"/>
      <c r="GV69" s="29"/>
      <c r="GW69" s="29"/>
      <c r="GX69" s="29"/>
      <c r="GY69" s="29"/>
      <c r="GZ69" s="29"/>
    </row>
    <row r="70" spans="1:208" s="57" customFormat="1" ht="330" customHeight="1" x14ac:dyDescent="0.25">
      <c r="A70" s="295"/>
      <c r="B70" s="259"/>
      <c r="C70" s="261"/>
      <c r="D70" s="291"/>
      <c r="E70" s="291"/>
      <c r="F70" s="292"/>
      <c r="G70" s="261"/>
      <c r="H70" s="274"/>
      <c r="I70" s="261"/>
      <c r="J70" s="283"/>
      <c r="K70" s="283"/>
      <c r="L70" s="159"/>
      <c r="M70" s="160"/>
      <c r="N70" s="160"/>
      <c r="O70" s="260"/>
      <c r="P70" s="260"/>
      <c r="Q70" s="162" t="s">
        <v>68</v>
      </c>
      <c r="R70" s="171" t="s">
        <v>1051</v>
      </c>
      <c r="S70" s="171" t="s">
        <v>729</v>
      </c>
      <c r="T70" s="171" t="s">
        <v>742</v>
      </c>
      <c r="U70" s="165" t="s">
        <v>31</v>
      </c>
      <c r="V70" s="166">
        <f t="shared" si="59"/>
        <v>25</v>
      </c>
      <c r="W70" s="171" t="s">
        <v>743</v>
      </c>
      <c r="X70" s="165" t="s">
        <v>31</v>
      </c>
      <c r="Y70" s="166">
        <f t="shared" si="60"/>
        <v>25</v>
      </c>
      <c r="Z70" s="171" t="s">
        <v>1058</v>
      </c>
      <c r="AA70" s="165" t="s">
        <v>31</v>
      </c>
      <c r="AB70" s="166">
        <f t="shared" si="61"/>
        <v>40</v>
      </c>
      <c r="AC70" s="167" t="s">
        <v>331</v>
      </c>
      <c r="AD70" s="168">
        <f t="shared" si="62"/>
        <v>0</v>
      </c>
      <c r="AE70" s="169">
        <f t="shared" si="63"/>
        <v>90</v>
      </c>
      <c r="AF70" s="259"/>
      <c r="AG70" s="261"/>
      <c r="AH70" s="261"/>
      <c r="AI70" s="170"/>
      <c r="AJ70" s="162"/>
      <c r="AK70" s="162"/>
      <c r="AL70" s="260"/>
      <c r="AM70" s="260"/>
      <c r="AN70" s="158" t="s">
        <v>468</v>
      </c>
      <c r="AO70" s="158" t="s">
        <v>468</v>
      </c>
      <c r="AP70" s="158" t="s">
        <v>468</v>
      </c>
      <c r="AQ70" s="158" t="s">
        <v>468</v>
      </c>
      <c r="AR70" s="261"/>
      <c r="AS70" s="261"/>
      <c r="AT70" s="261"/>
      <c r="AU70" s="261"/>
      <c r="AV70" s="171" t="s">
        <v>1222</v>
      </c>
      <c r="AW70" s="134" t="s">
        <v>468</v>
      </c>
      <c r="AX70" s="172" t="s">
        <v>36</v>
      </c>
      <c r="AY70" s="134" t="s">
        <v>62</v>
      </c>
      <c r="AZ70" s="134" t="s">
        <v>468</v>
      </c>
      <c r="BA70" s="134" t="s">
        <v>468</v>
      </c>
      <c r="BB70" s="173">
        <v>43227</v>
      </c>
      <c r="BC70" s="158" t="s">
        <v>462</v>
      </c>
      <c r="BD70" s="158" t="s">
        <v>468</v>
      </c>
      <c r="BE70" s="171" t="s">
        <v>1183</v>
      </c>
      <c r="BF70" s="135">
        <v>43228</v>
      </c>
      <c r="BG70" s="171" t="s">
        <v>1272</v>
      </c>
      <c r="BH70" s="174" t="s">
        <v>31</v>
      </c>
      <c r="BI70" s="174" t="s">
        <v>31</v>
      </c>
      <c r="BJ70" s="174"/>
      <c r="BK70" s="146" t="s">
        <v>468</v>
      </c>
      <c r="BL70" s="197" t="s">
        <v>36</v>
      </c>
      <c r="BM70" s="174" t="s">
        <v>62</v>
      </c>
      <c r="BN70" s="174"/>
      <c r="BO70" s="197"/>
      <c r="BP70" s="178">
        <v>43235</v>
      </c>
      <c r="BQ70" s="177" t="s">
        <v>1184</v>
      </c>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c r="FH70" s="29"/>
      <c r="FI70" s="29"/>
      <c r="FJ70" s="29"/>
      <c r="FK70" s="29"/>
      <c r="FL70" s="29"/>
      <c r="FM70" s="29"/>
      <c r="FN70" s="29"/>
      <c r="FO70" s="29"/>
      <c r="FP70" s="29"/>
      <c r="FQ70" s="29"/>
      <c r="FR70" s="29"/>
      <c r="FS70" s="29"/>
      <c r="FT70" s="29"/>
      <c r="FU70" s="29"/>
      <c r="FV70" s="29"/>
      <c r="FW70" s="29"/>
      <c r="FX70" s="29"/>
      <c r="FY70" s="29"/>
      <c r="FZ70" s="29"/>
      <c r="GA70" s="29"/>
      <c r="GB70" s="29"/>
      <c r="GC70" s="29"/>
      <c r="GD70" s="29"/>
      <c r="GE70" s="29"/>
      <c r="GF70" s="29"/>
      <c r="GG70" s="29"/>
      <c r="GH70" s="29"/>
      <c r="GI70" s="29"/>
      <c r="GJ70" s="29"/>
      <c r="GK70" s="29"/>
      <c r="GL70" s="29"/>
      <c r="GM70" s="29"/>
      <c r="GN70" s="29"/>
      <c r="GO70" s="29"/>
      <c r="GP70" s="29"/>
      <c r="GQ70" s="29"/>
      <c r="GR70" s="29"/>
      <c r="GS70" s="29"/>
      <c r="GT70" s="29"/>
      <c r="GU70" s="29"/>
      <c r="GV70" s="29"/>
      <c r="GW70" s="29"/>
      <c r="GX70" s="29"/>
      <c r="GY70" s="29"/>
      <c r="GZ70" s="29"/>
    </row>
    <row r="71" spans="1:208" s="57" customFormat="1" ht="261" customHeight="1" x14ac:dyDescent="0.25">
      <c r="A71" s="295"/>
      <c r="B71" s="259"/>
      <c r="C71" s="261"/>
      <c r="D71" s="291"/>
      <c r="E71" s="291"/>
      <c r="F71" s="292"/>
      <c r="G71" s="261" t="s">
        <v>744</v>
      </c>
      <c r="H71" s="274"/>
      <c r="I71" s="261"/>
      <c r="J71" s="283"/>
      <c r="K71" s="283"/>
      <c r="L71" s="159"/>
      <c r="M71" s="160"/>
      <c r="N71" s="160"/>
      <c r="O71" s="260"/>
      <c r="P71" s="260"/>
      <c r="Q71" s="162" t="s">
        <v>68</v>
      </c>
      <c r="R71" s="171" t="s">
        <v>1052</v>
      </c>
      <c r="S71" s="171" t="s">
        <v>729</v>
      </c>
      <c r="T71" s="171" t="s">
        <v>677</v>
      </c>
      <c r="U71" s="165" t="s">
        <v>31</v>
      </c>
      <c r="V71" s="166">
        <f t="shared" si="59"/>
        <v>25</v>
      </c>
      <c r="W71" s="171" t="s">
        <v>1085</v>
      </c>
      <c r="X71" s="165" t="s">
        <v>31</v>
      </c>
      <c r="Y71" s="166">
        <f t="shared" si="60"/>
        <v>25</v>
      </c>
      <c r="Z71" s="171" t="s">
        <v>1086</v>
      </c>
      <c r="AA71" s="165" t="s">
        <v>31</v>
      </c>
      <c r="AB71" s="166">
        <f t="shared" si="61"/>
        <v>40</v>
      </c>
      <c r="AC71" s="167" t="s">
        <v>331</v>
      </c>
      <c r="AD71" s="168">
        <f t="shared" si="62"/>
        <v>0</v>
      </c>
      <c r="AE71" s="169">
        <f t="shared" si="63"/>
        <v>90</v>
      </c>
      <c r="AF71" s="259"/>
      <c r="AG71" s="261"/>
      <c r="AH71" s="261"/>
      <c r="AI71" s="170"/>
      <c r="AJ71" s="162"/>
      <c r="AK71" s="162"/>
      <c r="AL71" s="260"/>
      <c r="AM71" s="260"/>
      <c r="AN71" s="158" t="s">
        <v>468</v>
      </c>
      <c r="AO71" s="158" t="s">
        <v>468</v>
      </c>
      <c r="AP71" s="158" t="s">
        <v>468</v>
      </c>
      <c r="AQ71" s="158" t="s">
        <v>468</v>
      </c>
      <c r="AR71" s="261"/>
      <c r="AS71" s="261"/>
      <c r="AT71" s="261"/>
      <c r="AU71" s="261"/>
      <c r="AV71" s="171" t="s">
        <v>1223</v>
      </c>
      <c r="AW71" s="134" t="s">
        <v>468</v>
      </c>
      <c r="AX71" s="172" t="s">
        <v>36</v>
      </c>
      <c r="AY71" s="134" t="s">
        <v>62</v>
      </c>
      <c r="AZ71" s="134" t="s">
        <v>468</v>
      </c>
      <c r="BA71" s="134" t="s">
        <v>468</v>
      </c>
      <c r="BB71" s="173">
        <v>43227</v>
      </c>
      <c r="BC71" s="158" t="s">
        <v>462</v>
      </c>
      <c r="BD71" s="158" t="s">
        <v>468</v>
      </c>
      <c r="BE71" s="171" t="s">
        <v>1183</v>
      </c>
      <c r="BF71" s="135">
        <v>43228</v>
      </c>
      <c r="BG71" s="171" t="s">
        <v>1273</v>
      </c>
      <c r="BH71" s="174" t="s">
        <v>31</v>
      </c>
      <c r="BI71" s="174" t="s">
        <v>31</v>
      </c>
      <c r="BJ71" s="174"/>
      <c r="BK71" s="146" t="s">
        <v>468</v>
      </c>
      <c r="BL71" s="197" t="s">
        <v>36</v>
      </c>
      <c r="BM71" s="174" t="s">
        <v>62</v>
      </c>
      <c r="BN71" s="174"/>
      <c r="BO71" s="197"/>
      <c r="BP71" s="178">
        <v>43235</v>
      </c>
      <c r="BQ71" s="177" t="s">
        <v>1184</v>
      </c>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c r="FO71" s="29"/>
      <c r="FP71" s="29"/>
      <c r="FQ71" s="29"/>
      <c r="FR71" s="29"/>
      <c r="FS71" s="29"/>
      <c r="FT71" s="29"/>
      <c r="FU71" s="29"/>
      <c r="FV71" s="29"/>
      <c r="FW71" s="29"/>
      <c r="FX71" s="29"/>
      <c r="FY71" s="29"/>
      <c r="FZ71" s="29"/>
      <c r="GA71" s="29"/>
      <c r="GB71" s="29"/>
      <c r="GC71" s="29"/>
      <c r="GD71" s="29"/>
      <c r="GE71" s="29"/>
      <c r="GF71" s="29"/>
      <c r="GG71" s="29"/>
      <c r="GH71" s="29"/>
      <c r="GI71" s="29"/>
      <c r="GJ71" s="29"/>
      <c r="GK71" s="29"/>
      <c r="GL71" s="29"/>
      <c r="GM71" s="29"/>
      <c r="GN71" s="29"/>
      <c r="GO71" s="29"/>
      <c r="GP71" s="29"/>
      <c r="GQ71" s="29"/>
      <c r="GR71" s="29"/>
      <c r="GS71" s="29"/>
      <c r="GT71" s="29"/>
      <c r="GU71" s="29"/>
      <c r="GV71" s="29"/>
      <c r="GW71" s="29"/>
      <c r="GX71" s="29"/>
      <c r="GY71" s="29"/>
      <c r="GZ71" s="29"/>
    </row>
    <row r="72" spans="1:208" s="57" customFormat="1" ht="333" customHeight="1" x14ac:dyDescent="0.25">
      <c r="A72" s="295"/>
      <c r="B72" s="259"/>
      <c r="C72" s="261"/>
      <c r="D72" s="291"/>
      <c r="E72" s="291"/>
      <c r="F72" s="292"/>
      <c r="G72" s="261"/>
      <c r="H72" s="274"/>
      <c r="I72" s="261"/>
      <c r="J72" s="283"/>
      <c r="K72" s="283"/>
      <c r="L72" s="159"/>
      <c r="M72" s="160"/>
      <c r="N72" s="160"/>
      <c r="O72" s="260"/>
      <c r="P72" s="260"/>
      <c r="Q72" s="162" t="s">
        <v>68</v>
      </c>
      <c r="R72" s="171" t="s">
        <v>1053</v>
      </c>
      <c r="S72" s="171" t="s">
        <v>1054</v>
      </c>
      <c r="T72" s="171" t="s">
        <v>1055</v>
      </c>
      <c r="U72" s="165" t="s">
        <v>31</v>
      </c>
      <c r="V72" s="166">
        <f t="shared" si="59"/>
        <v>25</v>
      </c>
      <c r="W72" s="171" t="s">
        <v>1056</v>
      </c>
      <c r="X72" s="165" t="s">
        <v>31</v>
      </c>
      <c r="Y72" s="166">
        <f t="shared" si="60"/>
        <v>25</v>
      </c>
      <c r="Z72" s="171" t="s">
        <v>1059</v>
      </c>
      <c r="AA72" s="165" t="s">
        <v>31</v>
      </c>
      <c r="AB72" s="166">
        <f t="shared" si="61"/>
        <v>40</v>
      </c>
      <c r="AC72" s="167" t="s">
        <v>331</v>
      </c>
      <c r="AD72" s="168">
        <f t="shared" si="62"/>
        <v>0</v>
      </c>
      <c r="AE72" s="169">
        <f t="shared" si="63"/>
        <v>90</v>
      </c>
      <c r="AF72" s="259"/>
      <c r="AG72" s="261"/>
      <c r="AH72" s="261"/>
      <c r="AI72" s="170"/>
      <c r="AJ72" s="162"/>
      <c r="AK72" s="162"/>
      <c r="AL72" s="260"/>
      <c r="AM72" s="260"/>
      <c r="AN72" s="158" t="s">
        <v>468</v>
      </c>
      <c r="AO72" s="158" t="s">
        <v>468</v>
      </c>
      <c r="AP72" s="158" t="s">
        <v>468</v>
      </c>
      <c r="AQ72" s="158" t="s">
        <v>468</v>
      </c>
      <c r="AR72" s="261"/>
      <c r="AS72" s="261"/>
      <c r="AT72" s="261"/>
      <c r="AU72" s="261"/>
      <c r="AV72" s="171" t="s">
        <v>1224</v>
      </c>
      <c r="AW72" s="134" t="s">
        <v>468</v>
      </c>
      <c r="AX72" s="172" t="s">
        <v>36</v>
      </c>
      <c r="AY72" s="134" t="s">
        <v>62</v>
      </c>
      <c r="AZ72" s="134" t="s">
        <v>468</v>
      </c>
      <c r="BA72" s="134" t="s">
        <v>468</v>
      </c>
      <c r="BB72" s="173">
        <v>43227</v>
      </c>
      <c r="BC72" s="158" t="s">
        <v>462</v>
      </c>
      <c r="BD72" s="158" t="s">
        <v>468</v>
      </c>
      <c r="BE72" s="171" t="s">
        <v>1183</v>
      </c>
      <c r="BF72" s="135">
        <v>43228</v>
      </c>
      <c r="BG72" s="171" t="s">
        <v>1238</v>
      </c>
      <c r="BH72" s="174" t="s">
        <v>31</v>
      </c>
      <c r="BI72" s="174" t="s">
        <v>31</v>
      </c>
      <c r="BJ72" s="174" t="s">
        <v>31</v>
      </c>
      <c r="BK72" s="146" t="s">
        <v>468</v>
      </c>
      <c r="BL72" s="197" t="s">
        <v>36</v>
      </c>
      <c r="BM72" s="174" t="s">
        <v>62</v>
      </c>
      <c r="BN72" s="174"/>
      <c r="BO72" s="197"/>
      <c r="BP72" s="178">
        <v>43235</v>
      </c>
      <c r="BQ72" s="177" t="s">
        <v>1184</v>
      </c>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c r="FF72" s="29"/>
      <c r="FG72" s="29"/>
      <c r="FH72" s="29"/>
      <c r="FI72" s="29"/>
      <c r="FJ72" s="29"/>
      <c r="FK72" s="29"/>
      <c r="FL72" s="29"/>
      <c r="FM72" s="29"/>
      <c r="FN72" s="29"/>
      <c r="FO72" s="29"/>
      <c r="FP72" s="29"/>
      <c r="FQ72" s="29"/>
      <c r="FR72" s="29"/>
      <c r="FS72" s="29"/>
      <c r="FT72" s="29"/>
      <c r="FU72" s="29"/>
      <c r="FV72" s="29"/>
      <c r="FW72" s="29"/>
      <c r="FX72" s="29"/>
      <c r="FY72" s="29"/>
      <c r="FZ72" s="29"/>
      <c r="GA72" s="29"/>
      <c r="GB72" s="29"/>
      <c r="GC72" s="29"/>
      <c r="GD72" s="29"/>
      <c r="GE72" s="29"/>
      <c r="GF72" s="29"/>
      <c r="GG72" s="29"/>
      <c r="GH72" s="29"/>
      <c r="GI72" s="29"/>
      <c r="GJ72" s="29"/>
      <c r="GK72" s="29"/>
      <c r="GL72" s="29"/>
      <c r="GM72" s="29"/>
      <c r="GN72" s="29"/>
      <c r="GO72" s="29"/>
      <c r="GP72" s="29"/>
      <c r="GQ72" s="29"/>
      <c r="GR72" s="29"/>
      <c r="GS72" s="29"/>
      <c r="GT72" s="29"/>
      <c r="GU72" s="29"/>
      <c r="GV72" s="29"/>
      <c r="GW72" s="29"/>
      <c r="GX72" s="29"/>
      <c r="GY72" s="29"/>
      <c r="GZ72" s="29"/>
    </row>
    <row r="73" spans="1:208" s="123" customFormat="1" ht="231" hidden="1" customHeight="1" x14ac:dyDescent="0.35">
      <c r="A73" s="295">
        <v>23</v>
      </c>
      <c r="B73" s="261" t="s">
        <v>294</v>
      </c>
      <c r="C73" s="261" t="s">
        <v>295</v>
      </c>
      <c r="D73" s="291"/>
      <c r="E73" s="291" t="s">
        <v>78</v>
      </c>
      <c r="F73" s="292" t="s">
        <v>4</v>
      </c>
      <c r="G73" s="281" t="s">
        <v>775</v>
      </c>
      <c r="H73" s="261" t="s">
        <v>776</v>
      </c>
      <c r="I73" s="293" t="s">
        <v>777</v>
      </c>
      <c r="J73" s="283" t="s">
        <v>54</v>
      </c>
      <c r="K73" s="283" t="s">
        <v>25</v>
      </c>
      <c r="L73" s="159">
        <f>VLOOKUP(J73,'MATRIZ CALIFICACIÓN'!$B$11:$C$25,2,FALSE)</f>
        <v>3</v>
      </c>
      <c r="M73" s="160">
        <f>HLOOKUP(K73,'MATRIZ CALIFICACIÓN'!$D$9:$H$10,2,FALSE)</f>
        <v>3</v>
      </c>
      <c r="N73" s="205">
        <f>VALUE(CONCATENATE(L73,M73))</f>
        <v>33</v>
      </c>
      <c r="O73" s="260" t="str">
        <f>IF(AND(ISTEXT(J73),ISTEXT(K73)),(IF(F73="DE CORRUPCIÓN",(VLOOKUP(N73,'MATRIZ CALIFICACIÓN'!$D$71:$E$85,2,FALSE)),(VLOOKUP(N73,'MATRIZ CALIFICACIÓN'!$D$45:$E$69,2,FALSE)))),"Seleccione la probabilidad y el impacto")</f>
        <v>ALTA</v>
      </c>
      <c r="P73" s="260" t="str">
        <f>IF(AND(ISTEXT(J73),ISTEXT(K73)),(IF(F73="DE CORRUPCIÓN",(VLOOKUP(O73,'MATRIZ CALIFICACIÓN'!$G$51:$K$54,2,FALSE)),(VLOOKUP(O73,'MATRIZ CALIFICACIÓN'!$G$46:$K$49,2,FALSE)))),"Seleccione la probabilidad y el impacto")</f>
        <v>* Reducir el riesgo
* Evitar el riesgo
* Compartir o transferir</v>
      </c>
      <c r="Q73" s="162" t="s">
        <v>68</v>
      </c>
      <c r="R73" s="171" t="s">
        <v>780</v>
      </c>
      <c r="S73" s="171" t="s">
        <v>781</v>
      </c>
      <c r="T73" s="171" t="s">
        <v>530</v>
      </c>
      <c r="U73" s="165" t="s">
        <v>31</v>
      </c>
      <c r="V73" s="172">
        <f>IF(U73="","Evalue la documentación del control",IF(U73="si",25,0))</f>
        <v>25</v>
      </c>
      <c r="W73" s="171" t="s">
        <v>787</v>
      </c>
      <c r="X73" s="165" t="s">
        <v>31</v>
      </c>
      <c r="Y73" s="172">
        <f>IF(X73="","Evalue la aplicación del control",IF(X73="si",25,0))</f>
        <v>25</v>
      </c>
      <c r="Z73" s="171" t="s">
        <v>790</v>
      </c>
      <c r="AA73" s="165" t="s">
        <v>31</v>
      </c>
      <c r="AB73" s="172">
        <f>IF(AA73="","Evalue la efectividad del control",IF(AA73="si",40,0))</f>
        <v>40</v>
      </c>
      <c r="AC73" s="167" t="s">
        <v>331</v>
      </c>
      <c r="AD73" s="168">
        <f>IF(AC73="AUTOMÁTICO",10,IF(AC73="MANUAL",0,""))</f>
        <v>0</v>
      </c>
      <c r="AE73" s="169">
        <f>IF(ISTEXT(AB73),"Evalue el control",(AB73+Y73+V73+AD73))</f>
        <v>90</v>
      </c>
      <c r="AF73" s="259" t="s">
        <v>8</v>
      </c>
      <c r="AG73" s="283" t="s">
        <v>23</v>
      </c>
      <c r="AH73" s="283" t="s">
        <v>25</v>
      </c>
      <c r="AI73" s="170">
        <f>VLOOKUP(AG73,'MATRIZ CALIFICACIÓN'!$B$11:$C$25,2,FALSE)</f>
        <v>1</v>
      </c>
      <c r="AJ73" s="162">
        <f>HLOOKUP(AH73,'MATRIZ CALIFICACIÓN'!$D$9:$H$10,2,FALSE)</f>
        <v>3</v>
      </c>
      <c r="AK73" s="162">
        <f t="shared" ref="AK73" si="65">VALUE(CONCATENATE(AI73,AJ73))</f>
        <v>13</v>
      </c>
      <c r="AL73" s="260" t="str">
        <f>IF(AND(ISTEXT(AG73),ISTEXT(AH73)),(IF(F73="DE CORRUPCIÓN",(VLOOKUP(AK73,'MATRIZ CALIFICACIÓN'!$D$71:$E$85,2,FALSE)),(VLOOKUP(AK73,'MATRIZ CALIFICACIÓN'!$D$45:$E$69,2,FALSE)))),"Seleccione la probabilidad y el impacto")</f>
        <v>MODERADA</v>
      </c>
      <c r="AM73" s="260" t="str">
        <f>IF(AND(ISTEXT(AG73),ISTEXT(AH73)),(IF(F73="DE CORRUPCIÓN",(VLOOKUP(AL73,'MATRIZ CALIFICACIÓN'!$G$51:$K$54,2,FALSE)),(VLOOKUP(AL73,'MATRIZ CALIFICACIÓN'!$G$46:$K$49,2,FALSE)))),"Seleccione la probabilidad y el impacto")</f>
        <v>* Asumir el riesgo
* Reducir el riesgo</v>
      </c>
      <c r="AN73" s="158" t="s">
        <v>468</v>
      </c>
      <c r="AO73" s="158" t="s">
        <v>468</v>
      </c>
      <c r="AP73" s="158" t="s">
        <v>468</v>
      </c>
      <c r="AQ73" s="158" t="s">
        <v>468</v>
      </c>
      <c r="AR73" s="171"/>
      <c r="AS73" s="171"/>
      <c r="AT73" s="171"/>
      <c r="AU73" s="171"/>
      <c r="AV73" s="144"/>
      <c r="AW73" s="128"/>
      <c r="AX73" s="128"/>
      <c r="AY73" s="128"/>
      <c r="AZ73" s="128"/>
      <c r="BA73" s="134" t="s">
        <v>468</v>
      </c>
      <c r="BB73" s="135"/>
      <c r="BC73" s="158"/>
      <c r="BD73" s="158"/>
      <c r="BE73" s="171"/>
      <c r="BF73" s="135"/>
      <c r="BG73" s="126"/>
      <c r="BH73" s="127"/>
      <c r="BI73" s="127"/>
      <c r="BJ73" s="127"/>
      <c r="BK73" s="146" t="s">
        <v>468</v>
      </c>
      <c r="BL73" s="127"/>
      <c r="BM73" s="127"/>
      <c r="BN73" s="236"/>
      <c r="BO73" s="236"/>
      <c r="BP73" s="130">
        <v>43231</v>
      </c>
      <c r="BQ73" s="132" t="s">
        <v>1184</v>
      </c>
    </row>
    <row r="74" spans="1:208" s="123" customFormat="1" ht="231" hidden="1" customHeight="1" x14ac:dyDescent="0.35">
      <c r="A74" s="295"/>
      <c r="B74" s="261"/>
      <c r="C74" s="261"/>
      <c r="D74" s="291"/>
      <c r="E74" s="291"/>
      <c r="F74" s="292"/>
      <c r="G74" s="281"/>
      <c r="H74" s="261"/>
      <c r="I74" s="293"/>
      <c r="J74" s="283"/>
      <c r="K74" s="283"/>
      <c r="L74" s="159"/>
      <c r="M74" s="160"/>
      <c r="N74" s="160"/>
      <c r="O74" s="260"/>
      <c r="P74" s="260"/>
      <c r="Q74" s="162" t="s">
        <v>68</v>
      </c>
      <c r="R74" s="171" t="s">
        <v>782</v>
      </c>
      <c r="S74" s="171" t="s">
        <v>781</v>
      </c>
      <c r="T74" s="171" t="s">
        <v>530</v>
      </c>
      <c r="U74" s="165" t="s">
        <v>31</v>
      </c>
      <c r="V74" s="172">
        <f t="shared" ref="V74:V98" si="66">IF(U74="","Evalue la documentación del control",IF(U74="si",25,0))</f>
        <v>25</v>
      </c>
      <c r="W74" s="171" t="s">
        <v>788</v>
      </c>
      <c r="X74" s="165" t="s">
        <v>31</v>
      </c>
      <c r="Y74" s="172">
        <f t="shared" ref="Y74:Y98" si="67">IF(X74="","Evalue la aplicación del control",IF(X74="si",25,0))</f>
        <v>25</v>
      </c>
      <c r="Z74" s="171" t="s">
        <v>791</v>
      </c>
      <c r="AA74" s="165" t="s">
        <v>31</v>
      </c>
      <c r="AB74" s="172">
        <f t="shared" ref="AB74:AB98" si="68">IF(AA74="","Evalue la efectividad del control",IF(AA74="si",40,0))</f>
        <v>40</v>
      </c>
      <c r="AC74" s="167" t="s">
        <v>331</v>
      </c>
      <c r="AD74" s="168">
        <f t="shared" ref="AD74:AD98" si="69">IF(AC74="AUTOMÁTICO",10,IF(AC74="MANUAL",0,""))</f>
        <v>0</v>
      </c>
      <c r="AE74" s="169">
        <f t="shared" ref="AE74:AE98" si="70">IF(ISTEXT(AB74),"Evalue el control",(AB74+Y74+V74+AD74))</f>
        <v>90</v>
      </c>
      <c r="AF74" s="259"/>
      <c r="AG74" s="283"/>
      <c r="AH74" s="283"/>
      <c r="AI74" s="170"/>
      <c r="AJ74" s="162"/>
      <c r="AK74" s="162"/>
      <c r="AL74" s="260"/>
      <c r="AM74" s="260"/>
      <c r="AN74" s="158" t="s">
        <v>468</v>
      </c>
      <c r="AO74" s="158" t="s">
        <v>468</v>
      </c>
      <c r="AP74" s="158" t="s">
        <v>468</v>
      </c>
      <c r="AQ74" s="158" t="s">
        <v>468</v>
      </c>
      <c r="AR74" s="171"/>
      <c r="AS74" s="171"/>
      <c r="AT74" s="171"/>
      <c r="AU74" s="171"/>
      <c r="AV74" s="144"/>
      <c r="AW74" s="128"/>
      <c r="AX74" s="128"/>
      <c r="AY74" s="128"/>
      <c r="AZ74" s="128"/>
      <c r="BA74" s="134" t="s">
        <v>468</v>
      </c>
      <c r="BB74" s="135"/>
      <c r="BC74" s="158"/>
      <c r="BD74" s="158"/>
      <c r="BE74" s="171"/>
      <c r="BF74" s="134"/>
      <c r="BG74" s="126"/>
      <c r="BH74" s="127"/>
      <c r="BI74" s="127"/>
      <c r="BJ74" s="127"/>
      <c r="BK74" s="146" t="s">
        <v>468</v>
      </c>
      <c r="BL74" s="127"/>
      <c r="BM74" s="127"/>
      <c r="BN74" s="236"/>
      <c r="BO74" s="236"/>
      <c r="BP74" s="130">
        <v>43231</v>
      </c>
      <c r="BQ74" s="132" t="s">
        <v>1184</v>
      </c>
    </row>
    <row r="75" spans="1:208" s="123" customFormat="1" ht="231" hidden="1" customHeight="1" x14ac:dyDescent="0.35">
      <c r="A75" s="295"/>
      <c r="B75" s="261"/>
      <c r="C75" s="261"/>
      <c r="D75" s="291"/>
      <c r="E75" s="291"/>
      <c r="F75" s="292"/>
      <c r="G75" s="220" t="s">
        <v>778</v>
      </c>
      <c r="H75" s="261"/>
      <c r="I75" s="293"/>
      <c r="J75" s="283"/>
      <c r="K75" s="283"/>
      <c r="L75" s="159"/>
      <c r="M75" s="160"/>
      <c r="N75" s="160"/>
      <c r="O75" s="260"/>
      <c r="P75" s="260"/>
      <c r="Q75" s="162" t="s">
        <v>68</v>
      </c>
      <c r="R75" s="171" t="s">
        <v>783</v>
      </c>
      <c r="S75" s="171" t="s">
        <v>784</v>
      </c>
      <c r="T75" s="171" t="s">
        <v>530</v>
      </c>
      <c r="U75" s="165" t="s">
        <v>31</v>
      </c>
      <c r="V75" s="172">
        <f t="shared" si="66"/>
        <v>25</v>
      </c>
      <c r="W75" s="171" t="s">
        <v>636</v>
      </c>
      <c r="X75" s="165" t="s">
        <v>31</v>
      </c>
      <c r="Y75" s="172">
        <f t="shared" si="67"/>
        <v>25</v>
      </c>
      <c r="Z75" s="171" t="s">
        <v>637</v>
      </c>
      <c r="AA75" s="165" t="s">
        <v>31</v>
      </c>
      <c r="AB75" s="172">
        <f t="shared" si="68"/>
        <v>40</v>
      </c>
      <c r="AC75" s="167" t="s">
        <v>331</v>
      </c>
      <c r="AD75" s="168">
        <f t="shared" si="69"/>
        <v>0</v>
      </c>
      <c r="AE75" s="169">
        <f t="shared" si="70"/>
        <v>90</v>
      </c>
      <c r="AF75" s="259"/>
      <c r="AG75" s="283"/>
      <c r="AH75" s="283"/>
      <c r="AI75" s="170"/>
      <c r="AJ75" s="162"/>
      <c r="AK75" s="162"/>
      <c r="AL75" s="260"/>
      <c r="AM75" s="260"/>
      <c r="AN75" s="158" t="s">
        <v>468</v>
      </c>
      <c r="AO75" s="158" t="s">
        <v>468</v>
      </c>
      <c r="AP75" s="158" t="s">
        <v>468</v>
      </c>
      <c r="AQ75" s="158" t="s">
        <v>468</v>
      </c>
      <c r="AR75" s="171"/>
      <c r="AS75" s="171"/>
      <c r="AT75" s="171"/>
      <c r="AU75" s="171"/>
      <c r="AV75" s="144"/>
      <c r="AW75" s="128"/>
      <c r="AX75" s="128"/>
      <c r="AY75" s="128"/>
      <c r="AZ75" s="128"/>
      <c r="BA75" s="134" t="s">
        <v>468</v>
      </c>
      <c r="BB75" s="135"/>
      <c r="BC75" s="158"/>
      <c r="BD75" s="158"/>
      <c r="BE75" s="171"/>
      <c r="BF75" s="134"/>
      <c r="BG75" s="126"/>
      <c r="BH75" s="127"/>
      <c r="BI75" s="127"/>
      <c r="BJ75" s="127"/>
      <c r="BK75" s="146" t="s">
        <v>468</v>
      </c>
      <c r="BL75" s="127"/>
      <c r="BM75" s="127"/>
      <c r="BN75" s="236"/>
      <c r="BO75" s="236"/>
      <c r="BP75" s="130">
        <v>43231</v>
      </c>
      <c r="BQ75" s="132" t="s">
        <v>1184</v>
      </c>
    </row>
    <row r="76" spans="1:208" s="123" customFormat="1" ht="231" hidden="1" customHeight="1" x14ac:dyDescent="0.35">
      <c r="A76" s="295"/>
      <c r="B76" s="261"/>
      <c r="C76" s="261"/>
      <c r="D76" s="291"/>
      <c r="E76" s="291"/>
      <c r="F76" s="292"/>
      <c r="G76" s="220" t="s">
        <v>779</v>
      </c>
      <c r="H76" s="261"/>
      <c r="I76" s="293"/>
      <c r="J76" s="283"/>
      <c r="K76" s="283"/>
      <c r="L76" s="159"/>
      <c r="M76" s="160"/>
      <c r="N76" s="160"/>
      <c r="O76" s="260"/>
      <c r="P76" s="260"/>
      <c r="Q76" s="162" t="s">
        <v>68</v>
      </c>
      <c r="R76" s="171" t="s">
        <v>785</v>
      </c>
      <c r="S76" s="171" t="s">
        <v>786</v>
      </c>
      <c r="T76" s="171" t="s">
        <v>582</v>
      </c>
      <c r="U76" s="165" t="s">
        <v>31</v>
      </c>
      <c r="V76" s="172">
        <f t="shared" si="66"/>
        <v>25</v>
      </c>
      <c r="W76" s="171" t="s">
        <v>789</v>
      </c>
      <c r="X76" s="165" t="s">
        <v>31</v>
      </c>
      <c r="Y76" s="172">
        <f t="shared" si="67"/>
        <v>25</v>
      </c>
      <c r="Z76" s="171" t="s">
        <v>792</v>
      </c>
      <c r="AA76" s="165" t="s">
        <v>31</v>
      </c>
      <c r="AB76" s="172">
        <f t="shared" si="68"/>
        <v>40</v>
      </c>
      <c r="AC76" s="167" t="s">
        <v>331</v>
      </c>
      <c r="AD76" s="168">
        <f t="shared" si="69"/>
        <v>0</v>
      </c>
      <c r="AE76" s="169">
        <f t="shared" si="70"/>
        <v>90</v>
      </c>
      <c r="AF76" s="259"/>
      <c r="AG76" s="283"/>
      <c r="AH76" s="283"/>
      <c r="AI76" s="170"/>
      <c r="AJ76" s="162"/>
      <c r="AK76" s="162"/>
      <c r="AL76" s="260"/>
      <c r="AM76" s="260"/>
      <c r="AN76" s="158" t="s">
        <v>468</v>
      </c>
      <c r="AO76" s="158" t="s">
        <v>468</v>
      </c>
      <c r="AP76" s="158" t="s">
        <v>468</v>
      </c>
      <c r="AQ76" s="158" t="s">
        <v>468</v>
      </c>
      <c r="AR76" s="171"/>
      <c r="AS76" s="171"/>
      <c r="AT76" s="171"/>
      <c r="AU76" s="171"/>
      <c r="AV76" s="144"/>
      <c r="AW76" s="128"/>
      <c r="AX76" s="128"/>
      <c r="AY76" s="128"/>
      <c r="AZ76" s="128"/>
      <c r="BA76" s="134" t="s">
        <v>468</v>
      </c>
      <c r="BB76" s="135"/>
      <c r="BC76" s="158"/>
      <c r="BD76" s="158"/>
      <c r="BE76" s="171"/>
      <c r="BF76" s="134"/>
      <c r="BG76" s="126"/>
      <c r="BH76" s="127"/>
      <c r="BI76" s="127"/>
      <c r="BJ76" s="127"/>
      <c r="BK76" s="146" t="s">
        <v>468</v>
      </c>
      <c r="BL76" s="127"/>
      <c r="BM76" s="127"/>
      <c r="BN76" s="236"/>
      <c r="BO76" s="236"/>
      <c r="BP76" s="130">
        <v>43231</v>
      </c>
      <c r="BQ76" s="132" t="s">
        <v>1184</v>
      </c>
    </row>
    <row r="77" spans="1:208" s="123" customFormat="1" ht="231" hidden="1" customHeight="1" x14ac:dyDescent="0.35">
      <c r="A77" s="295">
        <v>24</v>
      </c>
      <c r="B77" s="261"/>
      <c r="C77" s="261" t="s">
        <v>1231</v>
      </c>
      <c r="D77" s="291"/>
      <c r="E77" s="291" t="s">
        <v>78</v>
      </c>
      <c r="F77" s="292" t="s">
        <v>4</v>
      </c>
      <c r="G77" s="220" t="s">
        <v>794</v>
      </c>
      <c r="H77" s="261" t="s">
        <v>795</v>
      </c>
      <c r="I77" s="261" t="s">
        <v>796</v>
      </c>
      <c r="J77" s="283" t="s">
        <v>54</v>
      </c>
      <c r="K77" s="283" t="s">
        <v>25</v>
      </c>
      <c r="L77" s="159">
        <f>VLOOKUP(J77,'MATRIZ CALIFICACIÓN'!$B$11:$C$25,2,FALSE)</f>
        <v>3</v>
      </c>
      <c r="M77" s="160">
        <f>HLOOKUP(K77,'MATRIZ CALIFICACIÓN'!$D$9:$H$10,2,FALSE)</f>
        <v>3</v>
      </c>
      <c r="N77" s="205">
        <f>VALUE(CONCATENATE(L77,M77))</f>
        <v>33</v>
      </c>
      <c r="O77" s="260" t="str">
        <f>IF(AND(ISTEXT(J77),ISTEXT(K77)),(IF(F77="DE CORRUPCIÓN",(VLOOKUP(N77,'MATRIZ CALIFICACIÓN'!$D$71:$E$85,2,FALSE)),(VLOOKUP(N77,'MATRIZ CALIFICACIÓN'!$D$45:$E$69,2,FALSE)))),"Seleccione la probabilidad y el impacto")</f>
        <v>ALTA</v>
      </c>
      <c r="P77" s="260" t="str">
        <f>IF(AND(ISTEXT(J77),ISTEXT(K77)),(IF(F77="DE CORRUPCIÓN",(VLOOKUP(O77,'MATRIZ CALIFICACIÓN'!$G$51:$K$54,2,FALSE)),(VLOOKUP(O77,'MATRIZ CALIFICACIÓN'!$G$46:$K$49,2,FALSE)))),"Seleccione la probabilidad y el impacto")</f>
        <v>* Reducir el riesgo
* Evitar el riesgo
* Compartir o transferir</v>
      </c>
      <c r="Q77" s="162" t="s">
        <v>68</v>
      </c>
      <c r="R77" s="171" t="s">
        <v>798</v>
      </c>
      <c r="S77" s="171" t="s">
        <v>799</v>
      </c>
      <c r="T77" s="171" t="s">
        <v>800</v>
      </c>
      <c r="U77" s="165" t="s">
        <v>31</v>
      </c>
      <c r="V77" s="172">
        <f t="shared" si="66"/>
        <v>25</v>
      </c>
      <c r="W77" s="171" t="s">
        <v>801</v>
      </c>
      <c r="X77" s="165" t="s">
        <v>31</v>
      </c>
      <c r="Y77" s="172">
        <f t="shared" si="67"/>
        <v>25</v>
      </c>
      <c r="Z77" s="171" t="s">
        <v>631</v>
      </c>
      <c r="AA77" s="165" t="s">
        <v>31</v>
      </c>
      <c r="AB77" s="172">
        <f t="shared" si="68"/>
        <v>40</v>
      </c>
      <c r="AC77" s="167" t="s">
        <v>331</v>
      </c>
      <c r="AD77" s="168">
        <f t="shared" si="69"/>
        <v>0</v>
      </c>
      <c r="AE77" s="169">
        <f t="shared" si="70"/>
        <v>90</v>
      </c>
      <c r="AF77" s="259" t="s">
        <v>8</v>
      </c>
      <c r="AG77" s="283" t="s">
        <v>23</v>
      </c>
      <c r="AH77" s="283" t="s">
        <v>25</v>
      </c>
      <c r="AI77" s="170">
        <f>VLOOKUP(AG77,'MATRIZ CALIFICACIÓN'!$B$11:$C$25,2,FALSE)</f>
        <v>1</v>
      </c>
      <c r="AJ77" s="162">
        <f>HLOOKUP(AH77,'MATRIZ CALIFICACIÓN'!$D$9:$H$10,2,FALSE)</f>
        <v>3</v>
      </c>
      <c r="AK77" s="162">
        <f>VALUE(CONCATENATE(AI77,AJ77))</f>
        <v>13</v>
      </c>
      <c r="AL77" s="260" t="str">
        <f>IF(AND(ISTEXT(AG77),ISTEXT(AH77)),(IF(F77="DE CORRUPCIÓN",(VLOOKUP(AK77,'MATRIZ CALIFICACIÓN'!$D$71:$E$85,2,FALSE)),(VLOOKUP(AK77,'MATRIZ CALIFICACIÓN'!$D$45:$E$69,2,FALSE)))),"Seleccione la probabilidad y el impacto")</f>
        <v>MODERADA</v>
      </c>
      <c r="AM77" s="260" t="str">
        <f>IF(AND(ISTEXT(AG77),ISTEXT(AH77)),(IF(F77="DE CORRUPCIÓN",(VLOOKUP(AL77,'MATRIZ CALIFICACIÓN'!$G$51:$K$54,2,FALSE)),(VLOOKUP(AL77,'MATRIZ CALIFICACIÓN'!$G$46:$K$49,2,FALSE)))),"Seleccione la probabilidad y el impacto")</f>
        <v>* Asumir el riesgo
* Reducir el riesgo</v>
      </c>
      <c r="AN77" s="158" t="s">
        <v>468</v>
      </c>
      <c r="AO77" s="158" t="s">
        <v>468</v>
      </c>
      <c r="AP77" s="158" t="s">
        <v>468</v>
      </c>
      <c r="AQ77" s="158" t="s">
        <v>468</v>
      </c>
      <c r="AR77" s="171"/>
      <c r="AS77" s="171"/>
      <c r="AT77" s="171"/>
      <c r="AU77" s="171"/>
      <c r="AV77" s="144"/>
      <c r="AW77" s="128"/>
      <c r="AX77" s="128"/>
      <c r="AY77" s="128"/>
      <c r="AZ77" s="128"/>
      <c r="BA77" s="134" t="s">
        <v>468</v>
      </c>
      <c r="BB77" s="135"/>
      <c r="BC77" s="158"/>
      <c r="BD77" s="158"/>
      <c r="BE77" s="144"/>
      <c r="BF77" s="134"/>
      <c r="BG77" s="126"/>
      <c r="BH77" s="127"/>
      <c r="BI77" s="127"/>
      <c r="BJ77" s="127"/>
      <c r="BK77" s="146" t="s">
        <v>468</v>
      </c>
      <c r="BL77" s="127"/>
      <c r="BM77" s="127"/>
      <c r="BN77" s="236"/>
      <c r="BO77" s="236"/>
      <c r="BP77" s="130">
        <v>43231</v>
      </c>
      <c r="BQ77" s="132" t="s">
        <v>1184</v>
      </c>
    </row>
    <row r="78" spans="1:208" s="123" customFormat="1" ht="231" hidden="1" customHeight="1" x14ac:dyDescent="0.35">
      <c r="A78" s="295"/>
      <c r="B78" s="261"/>
      <c r="C78" s="261"/>
      <c r="D78" s="291"/>
      <c r="E78" s="291"/>
      <c r="F78" s="292"/>
      <c r="G78" s="281" t="s">
        <v>797</v>
      </c>
      <c r="H78" s="261"/>
      <c r="I78" s="261"/>
      <c r="J78" s="283"/>
      <c r="K78" s="283"/>
      <c r="L78" s="159"/>
      <c r="M78" s="160"/>
      <c r="N78" s="160"/>
      <c r="O78" s="260"/>
      <c r="P78" s="260"/>
      <c r="Q78" s="162" t="s">
        <v>68</v>
      </c>
      <c r="R78" s="171" t="s">
        <v>841</v>
      </c>
      <c r="S78" s="171" t="s">
        <v>842</v>
      </c>
      <c r="T78" s="171" t="s">
        <v>555</v>
      </c>
      <c r="U78" s="165" t="s">
        <v>31</v>
      </c>
      <c r="V78" s="172">
        <f t="shared" si="66"/>
        <v>25</v>
      </c>
      <c r="W78" s="171" t="s">
        <v>1114</v>
      </c>
      <c r="X78" s="165" t="s">
        <v>31</v>
      </c>
      <c r="Y78" s="172">
        <f t="shared" si="67"/>
        <v>25</v>
      </c>
      <c r="Z78" s="171" t="s">
        <v>632</v>
      </c>
      <c r="AA78" s="165" t="s">
        <v>31</v>
      </c>
      <c r="AB78" s="172">
        <f t="shared" si="68"/>
        <v>40</v>
      </c>
      <c r="AC78" s="167" t="s">
        <v>331</v>
      </c>
      <c r="AD78" s="168">
        <f t="shared" si="69"/>
        <v>0</v>
      </c>
      <c r="AE78" s="169">
        <f t="shared" si="70"/>
        <v>90</v>
      </c>
      <c r="AF78" s="259"/>
      <c r="AG78" s="283"/>
      <c r="AH78" s="283"/>
      <c r="AI78" s="170"/>
      <c r="AJ78" s="162"/>
      <c r="AK78" s="162"/>
      <c r="AL78" s="260"/>
      <c r="AM78" s="260"/>
      <c r="AN78" s="158" t="s">
        <v>468</v>
      </c>
      <c r="AO78" s="158" t="s">
        <v>468</v>
      </c>
      <c r="AP78" s="158" t="s">
        <v>468</v>
      </c>
      <c r="AQ78" s="158" t="s">
        <v>468</v>
      </c>
      <c r="AR78" s="171"/>
      <c r="AS78" s="171"/>
      <c r="AT78" s="171"/>
      <c r="AU78" s="171"/>
      <c r="AV78" s="144"/>
      <c r="AW78" s="128"/>
      <c r="AX78" s="128"/>
      <c r="AY78" s="128"/>
      <c r="AZ78" s="128"/>
      <c r="BA78" s="134" t="s">
        <v>468</v>
      </c>
      <c r="BB78" s="135"/>
      <c r="BC78" s="158"/>
      <c r="BD78" s="158"/>
      <c r="BE78" s="144"/>
      <c r="BF78" s="134"/>
      <c r="BG78" s="126"/>
      <c r="BH78" s="127"/>
      <c r="BI78" s="127"/>
      <c r="BJ78" s="127"/>
      <c r="BK78" s="146" t="s">
        <v>468</v>
      </c>
      <c r="BL78" s="127"/>
      <c r="BM78" s="127"/>
      <c r="BN78" s="236"/>
      <c r="BO78" s="236"/>
      <c r="BP78" s="130">
        <v>43231</v>
      </c>
      <c r="BQ78" s="132" t="s">
        <v>1184</v>
      </c>
    </row>
    <row r="79" spans="1:208" s="123" customFormat="1" ht="231" hidden="1" customHeight="1" x14ac:dyDescent="0.35">
      <c r="A79" s="295"/>
      <c r="B79" s="261"/>
      <c r="C79" s="261"/>
      <c r="D79" s="291"/>
      <c r="E79" s="291"/>
      <c r="F79" s="292"/>
      <c r="G79" s="281"/>
      <c r="H79" s="261"/>
      <c r="I79" s="261"/>
      <c r="J79" s="283"/>
      <c r="K79" s="283"/>
      <c r="L79" s="126"/>
      <c r="M79" s="126"/>
      <c r="N79" s="126"/>
      <c r="O79" s="260"/>
      <c r="P79" s="260"/>
      <c r="Q79" s="162" t="s">
        <v>68</v>
      </c>
      <c r="R79" s="171" t="s">
        <v>1115</v>
      </c>
      <c r="S79" s="171" t="s">
        <v>842</v>
      </c>
      <c r="T79" s="171" t="s">
        <v>555</v>
      </c>
      <c r="U79" s="165" t="s">
        <v>31</v>
      </c>
      <c r="V79" s="172">
        <f t="shared" si="66"/>
        <v>25</v>
      </c>
      <c r="W79" s="171" t="s">
        <v>843</v>
      </c>
      <c r="X79" s="165" t="s">
        <v>31</v>
      </c>
      <c r="Y79" s="172">
        <f t="shared" si="67"/>
        <v>25</v>
      </c>
      <c r="Z79" s="171" t="s">
        <v>633</v>
      </c>
      <c r="AA79" s="165" t="s">
        <v>31</v>
      </c>
      <c r="AB79" s="172">
        <f t="shared" si="68"/>
        <v>40</v>
      </c>
      <c r="AC79" s="167" t="s">
        <v>331</v>
      </c>
      <c r="AD79" s="168">
        <f t="shared" si="69"/>
        <v>0</v>
      </c>
      <c r="AE79" s="169">
        <f t="shared" si="70"/>
        <v>90</v>
      </c>
      <c r="AF79" s="259"/>
      <c r="AG79" s="283"/>
      <c r="AH79" s="283"/>
      <c r="AI79" s="170"/>
      <c r="AJ79" s="162"/>
      <c r="AK79" s="162"/>
      <c r="AL79" s="260"/>
      <c r="AM79" s="260"/>
      <c r="AN79" s="158" t="s">
        <v>468</v>
      </c>
      <c r="AO79" s="158" t="s">
        <v>468</v>
      </c>
      <c r="AP79" s="158" t="s">
        <v>468</v>
      </c>
      <c r="AQ79" s="158" t="s">
        <v>468</v>
      </c>
      <c r="AR79" s="171"/>
      <c r="AS79" s="171"/>
      <c r="AT79" s="171"/>
      <c r="AU79" s="171"/>
      <c r="AV79" s="144"/>
      <c r="AW79" s="128"/>
      <c r="AX79" s="128"/>
      <c r="AY79" s="128"/>
      <c r="AZ79" s="128"/>
      <c r="BA79" s="134" t="s">
        <v>468</v>
      </c>
      <c r="BB79" s="135"/>
      <c r="BC79" s="158"/>
      <c r="BD79" s="158"/>
      <c r="BE79" s="144"/>
      <c r="BF79" s="134"/>
      <c r="BG79" s="126"/>
      <c r="BH79" s="127"/>
      <c r="BI79" s="127"/>
      <c r="BJ79" s="127"/>
      <c r="BK79" s="146" t="s">
        <v>468</v>
      </c>
      <c r="BL79" s="127"/>
      <c r="BM79" s="127"/>
      <c r="BN79" s="236"/>
      <c r="BO79" s="236"/>
      <c r="BP79" s="130">
        <v>43231</v>
      </c>
      <c r="BQ79" s="132" t="s">
        <v>1184</v>
      </c>
    </row>
    <row r="80" spans="1:208" s="123" customFormat="1" ht="231" hidden="1" customHeight="1" x14ac:dyDescent="0.35">
      <c r="A80" s="295">
        <v>25</v>
      </c>
      <c r="B80" s="259" t="s">
        <v>294</v>
      </c>
      <c r="C80" s="261" t="s">
        <v>295</v>
      </c>
      <c r="D80" s="291"/>
      <c r="E80" s="291" t="s">
        <v>78</v>
      </c>
      <c r="F80" s="292" t="s">
        <v>4</v>
      </c>
      <c r="G80" s="220" t="s">
        <v>844</v>
      </c>
      <c r="H80" s="261" t="s">
        <v>802</v>
      </c>
      <c r="I80" s="261" t="s">
        <v>630</v>
      </c>
      <c r="J80" s="283" t="s">
        <v>54</v>
      </c>
      <c r="K80" s="283" t="s">
        <v>28</v>
      </c>
      <c r="L80" s="159">
        <f>VLOOKUP(J80,'MATRIZ CALIFICACIÓN'!$B$11:$C$25,2,FALSE)</f>
        <v>3</v>
      </c>
      <c r="M80" s="160">
        <f>HLOOKUP(K80,'MATRIZ CALIFICACIÓN'!$D$9:$H$10,2,FALSE)</f>
        <v>2</v>
      </c>
      <c r="N80" s="205">
        <f>VALUE(CONCATENATE(L80,M80))</f>
        <v>32</v>
      </c>
      <c r="O80" s="260" t="str">
        <f>IF(AND(ISTEXT(J80),ISTEXT(K80)),(IF(F80="DE CORRUPCIÓN",(VLOOKUP(N80,'MATRIZ CALIFICACIÓN'!$D$71:$E$85,2,FALSE)),(VLOOKUP(N80,'MATRIZ CALIFICACIÓN'!$D$45:$E$69,2,FALSE)))),"Seleccione la probabilidad y el impacto")</f>
        <v>MODERADA</v>
      </c>
      <c r="P80" s="260" t="str">
        <f>IF(AND(ISTEXT(J80),ISTEXT(K80)),(IF(F80="DE CORRUPCIÓN",(VLOOKUP(O80,'MATRIZ CALIFICACIÓN'!$G$51:$K$54,2,FALSE)),(VLOOKUP(O80,'MATRIZ CALIFICACIÓN'!$G$46:$K$49,2,FALSE)))),"Seleccione la probabilidad y el impacto")</f>
        <v>* Asumir el riesgo
* Reducir el riesgo</v>
      </c>
      <c r="Q80" s="162" t="s">
        <v>68</v>
      </c>
      <c r="R80" s="171" t="s">
        <v>807</v>
      </c>
      <c r="S80" s="171" t="s">
        <v>808</v>
      </c>
      <c r="T80" s="171" t="s">
        <v>530</v>
      </c>
      <c r="U80" s="165" t="s">
        <v>31</v>
      </c>
      <c r="V80" s="172">
        <f t="shared" si="66"/>
        <v>25</v>
      </c>
      <c r="W80" s="171" t="s">
        <v>817</v>
      </c>
      <c r="X80" s="165" t="s">
        <v>31</v>
      </c>
      <c r="Y80" s="172">
        <f>IF(X80="","Evalue la aplicación del control",IF(X80="si",25,0))</f>
        <v>25</v>
      </c>
      <c r="Z80" s="171" t="s">
        <v>818</v>
      </c>
      <c r="AA80" s="165" t="s">
        <v>31</v>
      </c>
      <c r="AB80" s="172">
        <f>IF(AA80="","Evalue la efectividad del control",IF(AA80="si",40,0))</f>
        <v>40</v>
      </c>
      <c r="AC80" s="167" t="s">
        <v>331</v>
      </c>
      <c r="AD80" s="168">
        <f>IF(AC80="AUTOMÁTICO",10,IF(AC80="MANUAL",0,""))</f>
        <v>0</v>
      </c>
      <c r="AE80" s="169">
        <f>IF(ISTEXT(AB80),"Evalue el control",(AB80+Y80+V80+AD80))</f>
        <v>90</v>
      </c>
      <c r="AF80" s="259" t="s">
        <v>8</v>
      </c>
      <c r="AG80" s="283" t="s">
        <v>23</v>
      </c>
      <c r="AH80" s="283" t="s">
        <v>28</v>
      </c>
      <c r="AI80" s="170">
        <f>VLOOKUP(AG80,'MATRIZ CALIFICACIÓN'!$B$11:$C$25,2,FALSE)</f>
        <v>1</v>
      </c>
      <c r="AJ80" s="162">
        <f>HLOOKUP(AH80,'MATRIZ CALIFICACIÓN'!$D$9:$H$10,2,FALSE)</f>
        <v>2</v>
      </c>
      <c r="AK80" s="162">
        <f>VALUE(CONCATENATE(AI80,AJ80))</f>
        <v>12</v>
      </c>
      <c r="AL80" s="260" t="str">
        <f>IF(AND(ISTEXT(AG80),ISTEXT(AH80)),(IF(F80="DE CORRUPCIÓN",(VLOOKUP(AK80,'MATRIZ CALIFICACIÓN'!$D$71:$E$85,2,FALSE)),(VLOOKUP(AK80,'MATRIZ CALIFICACIÓN'!$D$45:$E$69,2,FALSE)))),"Seleccione la probabilidad y el impacto")</f>
        <v>BAJA</v>
      </c>
      <c r="AM80" s="260" t="str">
        <f>IF(AND(ISTEXT(AG80),ISTEXT(AH80)),(IF(F80="DE CORRUPCIÓN",(VLOOKUP(AL80,'MATRIZ CALIFICACIÓN'!$G$51:$K$54,2,FALSE)),(VLOOKUP(AL80,'MATRIZ CALIFICACIÓN'!$G$46:$K$49,2,FALSE)))),"Seleccione la probabilidad y el impacto")</f>
        <v>* Asumir el riesgo</v>
      </c>
      <c r="AN80" s="158" t="s">
        <v>468</v>
      </c>
      <c r="AO80" s="158" t="s">
        <v>468</v>
      </c>
      <c r="AP80" s="158" t="s">
        <v>468</v>
      </c>
      <c r="AQ80" s="158" t="s">
        <v>468</v>
      </c>
      <c r="AR80" s="261" t="s">
        <v>848</v>
      </c>
      <c r="AS80" s="261" t="s">
        <v>849</v>
      </c>
      <c r="AT80" s="261" t="s">
        <v>850</v>
      </c>
      <c r="AU80" s="261" t="s">
        <v>851</v>
      </c>
      <c r="AV80" s="144"/>
      <c r="AW80" s="128"/>
      <c r="AX80" s="128"/>
      <c r="AY80" s="128"/>
      <c r="AZ80" s="128"/>
      <c r="BA80" s="134" t="s">
        <v>468</v>
      </c>
      <c r="BB80" s="135"/>
      <c r="BC80" s="158"/>
      <c r="BD80" s="158"/>
      <c r="BE80" s="144"/>
      <c r="BF80" s="134"/>
      <c r="BG80" s="126"/>
      <c r="BH80" s="127"/>
      <c r="BI80" s="127"/>
      <c r="BJ80" s="127"/>
      <c r="BK80" s="146" t="s">
        <v>468</v>
      </c>
      <c r="BL80" s="127"/>
      <c r="BM80" s="127"/>
      <c r="BN80" s="236"/>
      <c r="BO80" s="236"/>
      <c r="BP80" s="130">
        <v>43231</v>
      </c>
      <c r="BQ80" s="132" t="s">
        <v>1184</v>
      </c>
    </row>
    <row r="81" spans="1:69" s="123" customFormat="1" ht="231" hidden="1" customHeight="1" x14ac:dyDescent="0.35">
      <c r="A81" s="295"/>
      <c r="B81" s="259"/>
      <c r="C81" s="261"/>
      <c r="D81" s="291"/>
      <c r="E81" s="291"/>
      <c r="F81" s="292"/>
      <c r="G81" s="220" t="s">
        <v>845</v>
      </c>
      <c r="H81" s="261"/>
      <c r="I81" s="261"/>
      <c r="J81" s="283"/>
      <c r="K81" s="283"/>
      <c r="L81" s="159"/>
      <c r="M81" s="160"/>
      <c r="N81" s="160"/>
      <c r="O81" s="260"/>
      <c r="P81" s="260"/>
      <c r="Q81" s="162" t="s">
        <v>68</v>
      </c>
      <c r="R81" s="171" t="s">
        <v>809</v>
      </c>
      <c r="S81" s="171" t="s">
        <v>810</v>
      </c>
      <c r="T81" s="171" t="s">
        <v>530</v>
      </c>
      <c r="U81" s="165" t="s">
        <v>31</v>
      </c>
      <c r="V81" s="172">
        <f t="shared" si="66"/>
        <v>25</v>
      </c>
      <c r="W81" s="171" t="s">
        <v>819</v>
      </c>
      <c r="X81" s="165" t="s">
        <v>31</v>
      </c>
      <c r="Y81" s="172">
        <f t="shared" ref="Y81:Y90" si="71">IF(X81="","Evalue la aplicación del control",IF(X81="si",25,0))</f>
        <v>25</v>
      </c>
      <c r="Z81" s="171" t="s">
        <v>634</v>
      </c>
      <c r="AA81" s="165" t="s">
        <v>31</v>
      </c>
      <c r="AB81" s="172">
        <f t="shared" ref="AB81:AB90" si="72">IF(AA81="","Evalue la efectividad del control",IF(AA81="si",40,0))</f>
        <v>40</v>
      </c>
      <c r="AC81" s="167" t="s">
        <v>331</v>
      </c>
      <c r="AD81" s="168">
        <f t="shared" ref="AD81:AD90" si="73">IF(AC81="AUTOMÁTICO",10,IF(AC81="MANUAL",0,""))</f>
        <v>0</v>
      </c>
      <c r="AE81" s="169">
        <f t="shared" ref="AE81:AE90" si="74">IF(ISTEXT(AB81),"Evalue el control",(AB81+Y81+V81+AD81))</f>
        <v>90</v>
      </c>
      <c r="AF81" s="259"/>
      <c r="AG81" s="283"/>
      <c r="AH81" s="283"/>
      <c r="AI81" s="170"/>
      <c r="AJ81" s="162"/>
      <c r="AK81" s="162"/>
      <c r="AL81" s="260"/>
      <c r="AM81" s="260"/>
      <c r="AN81" s="158" t="s">
        <v>468</v>
      </c>
      <c r="AO81" s="158" t="s">
        <v>468</v>
      </c>
      <c r="AP81" s="158" t="s">
        <v>468</v>
      </c>
      <c r="AQ81" s="158" t="s">
        <v>468</v>
      </c>
      <c r="AR81" s="261"/>
      <c r="AS81" s="261"/>
      <c r="AT81" s="261"/>
      <c r="AU81" s="261"/>
      <c r="AV81" s="144"/>
      <c r="AW81" s="128"/>
      <c r="AX81" s="128"/>
      <c r="AY81" s="128"/>
      <c r="AZ81" s="128"/>
      <c r="BA81" s="134" t="s">
        <v>468</v>
      </c>
      <c r="BB81" s="135"/>
      <c r="BC81" s="158"/>
      <c r="BD81" s="158"/>
      <c r="BE81" s="144"/>
      <c r="BF81" s="134"/>
      <c r="BG81" s="126"/>
      <c r="BH81" s="127"/>
      <c r="BI81" s="127"/>
      <c r="BJ81" s="127"/>
      <c r="BK81" s="146" t="s">
        <v>468</v>
      </c>
      <c r="BL81" s="127"/>
      <c r="BM81" s="127"/>
      <c r="BN81" s="236"/>
      <c r="BO81" s="236"/>
      <c r="BP81" s="130">
        <v>43231</v>
      </c>
      <c r="BQ81" s="132" t="s">
        <v>1184</v>
      </c>
    </row>
    <row r="82" spans="1:69" s="123" customFormat="1" ht="231" hidden="1" customHeight="1" x14ac:dyDescent="0.35">
      <c r="A82" s="295"/>
      <c r="B82" s="259"/>
      <c r="C82" s="261"/>
      <c r="D82" s="291"/>
      <c r="E82" s="291"/>
      <c r="F82" s="292"/>
      <c r="G82" s="220" t="s">
        <v>803</v>
      </c>
      <c r="H82" s="261"/>
      <c r="I82" s="261"/>
      <c r="J82" s="283"/>
      <c r="K82" s="283"/>
      <c r="L82" s="159"/>
      <c r="M82" s="160"/>
      <c r="N82" s="160"/>
      <c r="O82" s="260"/>
      <c r="P82" s="260"/>
      <c r="Q82" s="162" t="s">
        <v>68</v>
      </c>
      <c r="R82" s="171" t="s">
        <v>811</v>
      </c>
      <c r="S82" s="171" t="s">
        <v>808</v>
      </c>
      <c r="T82" s="171" t="s">
        <v>555</v>
      </c>
      <c r="U82" s="165" t="s">
        <v>31</v>
      </c>
      <c r="V82" s="172">
        <f t="shared" si="66"/>
        <v>25</v>
      </c>
      <c r="W82" s="171" t="s">
        <v>820</v>
      </c>
      <c r="X82" s="165" t="s">
        <v>31</v>
      </c>
      <c r="Y82" s="172">
        <f t="shared" si="71"/>
        <v>25</v>
      </c>
      <c r="Z82" s="171" t="s">
        <v>821</v>
      </c>
      <c r="AA82" s="165" t="s">
        <v>31</v>
      </c>
      <c r="AB82" s="172">
        <f t="shared" si="72"/>
        <v>40</v>
      </c>
      <c r="AC82" s="167" t="s">
        <v>331</v>
      </c>
      <c r="AD82" s="168">
        <f t="shared" si="73"/>
        <v>0</v>
      </c>
      <c r="AE82" s="169">
        <f t="shared" si="74"/>
        <v>90</v>
      </c>
      <c r="AF82" s="259"/>
      <c r="AG82" s="283"/>
      <c r="AH82" s="283"/>
      <c r="AI82" s="170"/>
      <c r="AJ82" s="162"/>
      <c r="AK82" s="162"/>
      <c r="AL82" s="260"/>
      <c r="AM82" s="260"/>
      <c r="AN82" s="158" t="s">
        <v>468</v>
      </c>
      <c r="AO82" s="158" t="s">
        <v>468</v>
      </c>
      <c r="AP82" s="158" t="s">
        <v>468</v>
      </c>
      <c r="AQ82" s="158" t="s">
        <v>468</v>
      </c>
      <c r="AR82" s="261"/>
      <c r="AS82" s="261"/>
      <c r="AT82" s="261"/>
      <c r="AU82" s="261"/>
      <c r="AV82" s="144"/>
      <c r="AW82" s="128"/>
      <c r="AX82" s="128"/>
      <c r="AY82" s="128"/>
      <c r="AZ82" s="128"/>
      <c r="BA82" s="134" t="s">
        <v>468</v>
      </c>
      <c r="BB82" s="135"/>
      <c r="BC82" s="158"/>
      <c r="BD82" s="158"/>
      <c r="BE82" s="144"/>
      <c r="BF82" s="134"/>
      <c r="BG82" s="126"/>
      <c r="BH82" s="127"/>
      <c r="BI82" s="127"/>
      <c r="BJ82" s="127"/>
      <c r="BK82" s="146" t="s">
        <v>468</v>
      </c>
      <c r="BL82" s="127"/>
      <c r="BM82" s="127"/>
      <c r="BN82" s="236"/>
      <c r="BO82" s="236"/>
      <c r="BP82" s="130">
        <v>43231</v>
      </c>
      <c r="BQ82" s="132" t="s">
        <v>1184</v>
      </c>
    </row>
    <row r="83" spans="1:69" s="123" customFormat="1" ht="231" hidden="1" customHeight="1" x14ac:dyDescent="0.35">
      <c r="A83" s="295"/>
      <c r="B83" s="259"/>
      <c r="C83" s="261"/>
      <c r="D83" s="291"/>
      <c r="E83" s="291"/>
      <c r="F83" s="292"/>
      <c r="G83" s="220" t="s">
        <v>846</v>
      </c>
      <c r="H83" s="261"/>
      <c r="I83" s="261"/>
      <c r="J83" s="283"/>
      <c r="K83" s="283"/>
      <c r="L83" s="159"/>
      <c r="M83" s="160"/>
      <c r="N83" s="160"/>
      <c r="O83" s="260"/>
      <c r="P83" s="260"/>
      <c r="Q83" s="162" t="s">
        <v>68</v>
      </c>
      <c r="R83" s="171" t="s">
        <v>812</v>
      </c>
      <c r="S83" s="171" t="s">
        <v>808</v>
      </c>
      <c r="T83" s="171" t="s">
        <v>581</v>
      </c>
      <c r="U83" s="165" t="s">
        <v>31</v>
      </c>
      <c r="V83" s="172">
        <f t="shared" si="66"/>
        <v>25</v>
      </c>
      <c r="W83" s="171" t="s">
        <v>822</v>
      </c>
      <c r="X83" s="165" t="s">
        <v>31</v>
      </c>
      <c r="Y83" s="172">
        <f t="shared" si="71"/>
        <v>25</v>
      </c>
      <c r="Z83" s="171" t="s">
        <v>823</v>
      </c>
      <c r="AA83" s="165" t="s">
        <v>31</v>
      </c>
      <c r="AB83" s="172">
        <f t="shared" si="72"/>
        <v>40</v>
      </c>
      <c r="AC83" s="167" t="s">
        <v>331</v>
      </c>
      <c r="AD83" s="168">
        <f t="shared" si="73"/>
        <v>0</v>
      </c>
      <c r="AE83" s="169">
        <f t="shared" si="74"/>
        <v>90</v>
      </c>
      <c r="AF83" s="259"/>
      <c r="AG83" s="283"/>
      <c r="AH83" s="283"/>
      <c r="AI83" s="170"/>
      <c r="AJ83" s="162"/>
      <c r="AK83" s="162"/>
      <c r="AL83" s="260"/>
      <c r="AM83" s="260"/>
      <c r="AN83" s="158" t="s">
        <v>468</v>
      </c>
      <c r="AO83" s="158" t="s">
        <v>468</v>
      </c>
      <c r="AP83" s="158" t="s">
        <v>468</v>
      </c>
      <c r="AQ83" s="158" t="s">
        <v>468</v>
      </c>
      <c r="AR83" s="261"/>
      <c r="AS83" s="261"/>
      <c r="AT83" s="261"/>
      <c r="AU83" s="261"/>
      <c r="AV83" s="144"/>
      <c r="AW83" s="128"/>
      <c r="AX83" s="128"/>
      <c r="AY83" s="128"/>
      <c r="AZ83" s="128"/>
      <c r="BA83" s="134" t="s">
        <v>468</v>
      </c>
      <c r="BB83" s="135"/>
      <c r="BC83" s="158"/>
      <c r="BD83" s="158"/>
      <c r="BE83" s="144"/>
      <c r="BF83" s="134"/>
      <c r="BG83" s="126"/>
      <c r="BH83" s="127"/>
      <c r="BI83" s="127"/>
      <c r="BJ83" s="127"/>
      <c r="BK83" s="146" t="s">
        <v>468</v>
      </c>
      <c r="BL83" s="127"/>
      <c r="BM83" s="127"/>
      <c r="BN83" s="236"/>
      <c r="BO83" s="236"/>
      <c r="BP83" s="130">
        <v>43231</v>
      </c>
      <c r="BQ83" s="132" t="s">
        <v>1184</v>
      </c>
    </row>
    <row r="84" spans="1:69" s="123" customFormat="1" ht="231" hidden="1" customHeight="1" x14ac:dyDescent="0.35">
      <c r="A84" s="295"/>
      <c r="B84" s="259"/>
      <c r="C84" s="261"/>
      <c r="D84" s="291"/>
      <c r="E84" s="291"/>
      <c r="F84" s="292"/>
      <c r="G84" s="220" t="s">
        <v>804</v>
      </c>
      <c r="H84" s="261"/>
      <c r="I84" s="261"/>
      <c r="J84" s="283"/>
      <c r="K84" s="283"/>
      <c r="L84" s="159"/>
      <c r="M84" s="160"/>
      <c r="N84" s="160"/>
      <c r="O84" s="260"/>
      <c r="P84" s="260"/>
      <c r="Q84" s="162" t="s">
        <v>68</v>
      </c>
      <c r="R84" s="171" t="s">
        <v>813</v>
      </c>
      <c r="S84" s="171" t="s">
        <v>808</v>
      </c>
      <c r="T84" s="171" t="s">
        <v>555</v>
      </c>
      <c r="U84" s="165" t="s">
        <v>31</v>
      </c>
      <c r="V84" s="172">
        <f t="shared" si="66"/>
        <v>25</v>
      </c>
      <c r="W84" s="171" t="s">
        <v>824</v>
      </c>
      <c r="X84" s="165" t="s">
        <v>31</v>
      </c>
      <c r="Y84" s="172">
        <f t="shared" si="71"/>
        <v>25</v>
      </c>
      <c r="Z84" s="171" t="s">
        <v>825</v>
      </c>
      <c r="AA84" s="165" t="s">
        <v>31</v>
      </c>
      <c r="AB84" s="172">
        <f t="shared" si="72"/>
        <v>40</v>
      </c>
      <c r="AC84" s="167" t="s">
        <v>331</v>
      </c>
      <c r="AD84" s="168">
        <f t="shared" si="73"/>
        <v>0</v>
      </c>
      <c r="AE84" s="169">
        <f t="shared" si="74"/>
        <v>90</v>
      </c>
      <c r="AF84" s="259"/>
      <c r="AG84" s="283"/>
      <c r="AH84" s="283"/>
      <c r="AI84" s="170"/>
      <c r="AJ84" s="162"/>
      <c r="AK84" s="162"/>
      <c r="AL84" s="260"/>
      <c r="AM84" s="260"/>
      <c r="AN84" s="158" t="s">
        <v>468</v>
      </c>
      <c r="AO84" s="158" t="s">
        <v>468</v>
      </c>
      <c r="AP84" s="158" t="s">
        <v>468</v>
      </c>
      <c r="AQ84" s="158" t="s">
        <v>468</v>
      </c>
      <c r="AR84" s="261"/>
      <c r="AS84" s="261"/>
      <c r="AT84" s="261"/>
      <c r="AU84" s="261"/>
      <c r="AV84" s="144"/>
      <c r="AW84" s="128"/>
      <c r="AX84" s="128"/>
      <c r="AY84" s="128"/>
      <c r="AZ84" s="128"/>
      <c r="BA84" s="134" t="s">
        <v>468</v>
      </c>
      <c r="BB84" s="135"/>
      <c r="BC84" s="158"/>
      <c r="BD84" s="158"/>
      <c r="BE84" s="144"/>
      <c r="BF84" s="134"/>
      <c r="BG84" s="126"/>
      <c r="BH84" s="127"/>
      <c r="BI84" s="127"/>
      <c r="BJ84" s="127"/>
      <c r="BK84" s="146" t="s">
        <v>468</v>
      </c>
      <c r="BL84" s="127"/>
      <c r="BM84" s="127"/>
      <c r="BN84" s="236"/>
      <c r="BO84" s="236"/>
      <c r="BP84" s="130">
        <v>43231</v>
      </c>
      <c r="BQ84" s="132" t="s">
        <v>1184</v>
      </c>
    </row>
    <row r="85" spans="1:69" s="123" customFormat="1" ht="231" hidden="1" customHeight="1" x14ac:dyDescent="0.35">
      <c r="A85" s="295"/>
      <c r="B85" s="259"/>
      <c r="C85" s="261"/>
      <c r="D85" s="291"/>
      <c r="E85" s="291"/>
      <c r="F85" s="292"/>
      <c r="G85" s="220" t="s">
        <v>805</v>
      </c>
      <c r="H85" s="261"/>
      <c r="I85" s="261"/>
      <c r="J85" s="283"/>
      <c r="K85" s="283"/>
      <c r="L85" s="159"/>
      <c r="M85" s="160"/>
      <c r="N85" s="160"/>
      <c r="O85" s="260"/>
      <c r="P85" s="260"/>
      <c r="Q85" s="162" t="s">
        <v>68</v>
      </c>
      <c r="R85" s="171" t="s">
        <v>814</v>
      </c>
      <c r="S85" s="171" t="s">
        <v>847</v>
      </c>
      <c r="T85" s="171" t="s">
        <v>530</v>
      </c>
      <c r="U85" s="165" t="s">
        <v>31</v>
      </c>
      <c r="V85" s="172">
        <f t="shared" si="66"/>
        <v>25</v>
      </c>
      <c r="W85" s="171" t="s">
        <v>826</v>
      </c>
      <c r="X85" s="165" t="s">
        <v>31</v>
      </c>
      <c r="Y85" s="172">
        <f t="shared" si="71"/>
        <v>25</v>
      </c>
      <c r="Z85" s="171" t="s">
        <v>635</v>
      </c>
      <c r="AA85" s="165" t="s">
        <v>31</v>
      </c>
      <c r="AB85" s="172">
        <f t="shared" si="72"/>
        <v>40</v>
      </c>
      <c r="AC85" s="167" t="s">
        <v>331</v>
      </c>
      <c r="AD85" s="168">
        <f t="shared" si="73"/>
        <v>0</v>
      </c>
      <c r="AE85" s="169">
        <f t="shared" si="74"/>
        <v>90</v>
      </c>
      <c r="AF85" s="259"/>
      <c r="AG85" s="283"/>
      <c r="AH85" s="283"/>
      <c r="AI85" s="170"/>
      <c r="AJ85" s="162"/>
      <c r="AK85" s="162"/>
      <c r="AL85" s="260"/>
      <c r="AM85" s="260"/>
      <c r="AN85" s="158" t="s">
        <v>468</v>
      </c>
      <c r="AO85" s="158" t="s">
        <v>468</v>
      </c>
      <c r="AP85" s="158" t="s">
        <v>468</v>
      </c>
      <c r="AQ85" s="158" t="s">
        <v>468</v>
      </c>
      <c r="AR85" s="261"/>
      <c r="AS85" s="261"/>
      <c r="AT85" s="261"/>
      <c r="AU85" s="261"/>
      <c r="AV85" s="144"/>
      <c r="AW85" s="128"/>
      <c r="AX85" s="128"/>
      <c r="AY85" s="128"/>
      <c r="AZ85" s="128"/>
      <c r="BA85" s="134" t="s">
        <v>468</v>
      </c>
      <c r="BB85" s="135"/>
      <c r="BC85" s="158"/>
      <c r="BD85" s="158"/>
      <c r="BE85" s="144"/>
      <c r="BF85" s="134"/>
      <c r="BG85" s="126"/>
      <c r="BH85" s="127"/>
      <c r="BI85" s="127"/>
      <c r="BJ85" s="127"/>
      <c r="BK85" s="146" t="s">
        <v>468</v>
      </c>
      <c r="BL85" s="127"/>
      <c r="BM85" s="127"/>
      <c r="BN85" s="236"/>
      <c r="BO85" s="236"/>
      <c r="BP85" s="130">
        <v>43231</v>
      </c>
      <c r="BQ85" s="132" t="s">
        <v>1184</v>
      </c>
    </row>
    <row r="86" spans="1:69" s="123" customFormat="1" ht="231" hidden="1" customHeight="1" x14ac:dyDescent="0.35">
      <c r="A86" s="295"/>
      <c r="B86" s="259"/>
      <c r="C86" s="261"/>
      <c r="D86" s="291"/>
      <c r="E86" s="291"/>
      <c r="F86" s="292"/>
      <c r="G86" s="220" t="s">
        <v>806</v>
      </c>
      <c r="H86" s="261"/>
      <c r="I86" s="261"/>
      <c r="J86" s="283"/>
      <c r="K86" s="283"/>
      <c r="L86" s="159"/>
      <c r="M86" s="160"/>
      <c r="N86" s="160"/>
      <c r="O86" s="260"/>
      <c r="P86" s="260"/>
      <c r="Q86" s="162" t="s">
        <v>68</v>
      </c>
      <c r="R86" s="171" t="s">
        <v>815</v>
      </c>
      <c r="S86" s="171" t="s">
        <v>816</v>
      </c>
      <c r="T86" s="171" t="s">
        <v>530</v>
      </c>
      <c r="U86" s="165" t="s">
        <v>31</v>
      </c>
      <c r="V86" s="172">
        <f t="shared" si="66"/>
        <v>25</v>
      </c>
      <c r="W86" s="171" t="s">
        <v>827</v>
      </c>
      <c r="X86" s="165" t="s">
        <v>31</v>
      </c>
      <c r="Y86" s="172">
        <f t="shared" si="71"/>
        <v>25</v>
      </c>
      <c r="Z86" s="171" t="s">
        <v>634</v>
      </c>
      <c r="AA86" s="165" t="s">
        <v>31</v>
      </c>
      <c r="AB86" s="172">
        <f t="shared" si="72"/>
        <v>40</v>
      </c>
      <c r="AC86" s="167" t="s">
        <v>331</v>
      </c>
      <c r="AD86" s="168">
        <f>IF(AC86="AUTOMÁTICO",10,IF(AC86="MANUAL",0,""))</f>
        <v>0</v>
      </c>
      <c r="AE86" s="169">
        <f t="shared" si="74"/>
        <v>90</v>
      </c>
      <c r="AF86" s="259"/>
      <c r="AG86" s="283"/>
      <c r="AH86" s="283"/>
      <c r="AI86" s="170"/>
      <c r="AJ86" s="162"/>
      <c r="AK86" s="162"/>
      <c r="AL86" s="260"/>
      <c r="AM86" s="260"/>
      <c r="AN86" s="158" t="s">
        <v>468</v>
      </c>
      <c r="AO86" s="158" t="s">
        <v>468</v>
      </c>
      <c r="AP86" s="158" t="s">
        <v>468</v>
      </c>
      <c r="AQ86" s="158" t="s">
        <v>468</v>
      </c>
      <c r="AR86" s="261"/>
      <c r="AS86" s="261"/>
      <c r="AT86" s="261"/>
      <c r="AU86" s="261"/>
      <c r="AV86" s="144"/>
      <c r="AW86" s="128"/>
      <c r="AX86" s="128"/>
      <c r="AY86" s="128"/>
      <c r="AZ86" s="128"/>
      <c r="BA86" s="134" t="s">
        <v>468</v>
      </c>
      <c r="BB86" s="135"/>
      <c r="BC86" s="158"/>
      <c r="BD86" s="158"/>
      <c r="BE86" s="144"/>
      <c r="BF86" s="134"/>
      <c r="BG86" s="126"/>
      <c r="BH86" s="127"/>
      <c r="BI86" s="127"/>
      <c r="BJ86" s="127"/>
      <c r="BK86" s="146" t="s">
        <v>468</v>
      </c>
      <c r="BL86" s="127"/>
      <c r="BM86" s="127"/>
      <c r="BN86" s="236"/>
      <c r="BO86" s="236"/>
      <c r="BP86" s="130">
        <v>43231</v>
      </c>
      <c r="BQ86" s="132" t="s">
        <v>1184</v>
      </c>
    </row>
    <row r="87" spans="1:69" s="123" customFormat="1" ht="231" hidden="1" customHeight="1" x14ac:dyDescent="0.35">
      <c r="A87" s="295">
        <v>26</v>
      </c>
      <c r="B87" s="259"/>
      <c r="C87" s="261"/>
      <c r="D87" s="304"/>
      <c r="E87" s="291" t="s">
        <v>78</v>
      </c>
      <c r="F87" s="292" t="s">
        <v>4</v>
      </c>
      <c r="G87" s="220" t="s">
        <v>836</v>
      </c>
      <c r="H87" s="261" t="s">
        <v>837</v>
      </c>
      <c r="I87" s="261" t="s">
        <v>838</v>
      </c>
      <c r="J87" s="283" t="s">
        <v>54</v>
      </c>
      <c r="K87" s="283" t="s">
        <v>28</v>
      </c>
      <c r="L87" s="159">
        <f>VLOOKUP(J87,'MATRIZ CALIFICACIÓN'!$B$11:$C$25,2,FALSE)</f>
        <v>3</v>
      </c>
      <c r="M87" s="160">
        <f>HLOOKUP(K87,'MATRIZ CALIFICACIÓN'!$D$9:$H$10,2,FALSE)</f>
        <v>2</v>
      </c>
      <c r="N87" s="205">
        <f>VALUE(CONCATENATE(L87,M87))</f>
        <v>32</v>
      </c>
      <c r="O87" s="260" t="str">
        <f>IF(AND(ISTEXT(J87),ISTEXT(K87)),(IF(F87="DE CORRUPCIÓN",(VLOOKUP(N87,'MATRIZ CALIFICACIÓN'!$D$71:$E$85,2,FALSE)),(VLOOKUP(N87,'MATRIZ CALIFICACIÓN'!$D$45:$E$69,2,FALSE)))),"Seleccione la probabilidad y el impacto")</f>
        <v>MODERADA</v>
      </c>
      <c r="P87" s="260" t="str">
        <f>IF(AND(ISTEXT(J87),ISTEXT(K87)),(IF(F87="DE CORRUPCIÓN",(VLOOKUP(O87,'MATRIZ CALIFICACIÓN'!$G$51:$K$54,2,FALSE)),(VLOOKUP(O87,'MATRIZ CALIFICACIÓN'!$G$46:$K$49,2,FALSE)))),"Seleccione la probabilidad y el impacto")</f>
        <v>* Asumir el riesgo
* Reducir el riesgo</v>
      </c>
      <c r="Q87" s="162" t="s">
        <v>68</v>
      </c>
      <c r="R87" s="171" t="s">
        <v>852</v>
      </c>
      <c r="S87" s="171" t="s">
        <v>853</v>
      </c>
      <c r="T87" s="171" t="s">
        <v>530</v>
      </c>
      <c r="U87" s="165" t="s">
        <v>31</v>
      </c>
      <c r="V87" s="172">
        <f t="shared" si="66"/>
        <v>25</v>
      </c>
      <c r="W87" s="171" t="s">
        <v>857</v>
      </c>
      <c r="X87" s="165" t="s">
        <v>31</v>
      </c>
      <c r="Y87" s="172">
        <f t="shared" si="71"/>
        <v>25</v>
      </c>
      <c r="Z87" s="171" t="s">
        <v>860</v>
      </c>
      <c r="AA87" s="165" t="s">
        <v>31</v>
      </c>
      <c r="AB87" s="172">
        <f t="shared" si="72"/>
        <v>40</v>
      </c>
      <c r="AC87" s="167" t="s">
        <v>331</v>
      </c>
      <c r="AD87" s="168">
        <f t="shared" ref="AD87:AD89" si="75">IF(AC87="AUTOMÁTICO",10,IF(AC87="MANUAL",0,""))</f>
        <v>0</v>
      </c>
      <c r="AE87" s="169">
        <f t="shared" si="74"/>
        <v>90</v>
      </c>
      <c r="AF87" s="259" t="s">
        <v>8</v>
      </c>
      <c r="AG87" s="284" t="s">
        <v>23</v>
      </c>
      <c r="AH87" s="284" t="s">
        <v>28</v>
      </c>
      <c r="AI87" s="170">
        <f>VLOOKUP(AG87,'MATRIZ CALIFICACIÓN'!$B$11:$C$25,2,FALSE)</f>
        <v>1</v>
      </c>
      <c r="AJ87" s="162">
        <f>HLOOKUP(AH87,'MATRIZ CALIFICACIÓN'!$D$9:$H$10,2,FALSE)</f>
        <v>2</v>
      </c>
      <c r="AK87" s="162">
        <f>VALUE(CONCATENATE(AI87,AJ87))</f>
        <v>12</v>
      </c>
      <c r="AL87" s="260" t="str">
        <f>IF(AND(ISTEXT(AG87),ISTEXT(AH87)),(IF(F87="DE CORRUPCIÓN",(VLOOKUP(AK87,'MATRIZ CALIFICACIÓN'!$D$71:$E$85,2,FALSE)),(VLOOKUP(AK87,'MATRIZ CALIFICACIÓN'!$D$45:$E$69,2,FALSE)))),"Seleccione la probabilidad y el impacto")</f>
        <v>BAJA</v>
      </c>
      <c r="AM87" s="260" t="str">
        <f>IF(AND(ISTEXT(AG87),ISTEXT(AH87)),(IF(F87="DE CORRUPCIÓN",(VLOOKUP(AL87,'MATRIZ CALIFICACIÓN'!$G$51:$K$54,2,FALSE)),(VLOOKUP(AL87,'MATRIZ CALIFICACIÓN'!$G$46:$K$49,2,FALSE)))),"Seleccione la probabilidad y el impacto")</f>
        <v>* Asumir el riesgo</v>
      </c>
      <c r="AN87" s="158" t="s">
        <v>468</v>
      </c>
      <c r="AO87" s="158" t="s">
        <v>468</v>
      </c>
      <c r="AP87" s="158" t="s">
        <v>468</v>
      </c>
      <c r="AQ87" s="158" t="s">
        <v>468</v>
      </c>
      <c r="AR87" s="278" t="s">
        <v>1087</v>
      </c>
      <c r="AS87" s="278" t="s">
        <v>1088</v>
      </c>
      <c r="AT87" s="278" t="s">
        <v>1089</v>
      </c>
      <c r="AU87" s="278" t="s">
        <v>1090</v>
      </c>
      <c r="AV87" s="144"/>
      <c r="AW87" s="128"/>
      <c r="AX87" s="128"/>
      <c r="AY87" s="128"/>
      <c r="AZ87" s="128"/>
      <c r="BA87" s="134" t="s">
        <v>468</v>
      </c>
      <c r="BB87" s="135"/>
      <c r="BC87" s="158"/>
      <c r="BD87" s="158"/>
      <c r="BE87" s="144"/>
      <c r="BF87" s="134"/>
      <c r="BG87" s="126"/>
      <c r="BH87" s="127"/>
      <c r="BI87" s="127"/>
      <c r="BJ87" s="127"/>
      <c r="BK87" s="146" t="s">
        <v>468</v>
      </c>
      <c r="BL87" s="127"/>
      <c r="BM87" s="127"/>
      <c r="BN87" s="236"/>
      <c r="BO87" s="236"/>
      <c r="BP87" s="130">
        <v>43231</v>
      </c>
      <c r="BQ87" s="132" t="s">
        <v>1184</v>
      </c>
    </row>
    <row r="88" spans="1:69" s="123" customFormat="1" ht="231" hidden="1" customHeight="1" x14ac:dyDescent="0.35">
      <c r="A88" s="295"/>
      <c r="B88" s="259"/>
      <c r="C88" s="261"/>
      <c r="D88" s="305"/>
      <c r="E88" s="291"/>
      <c r="F88" s="292"/>
      <c r="G88" s="220" t="s">
        <v>839</v>
      </c>
      <c r="H88" s="261"/>
      <c r="I88" s="261"/>
      <c r="J88" s="283"/>
      <c r="K88" s="283"/>
      <c r="L88" s="159"/>
      <c r="M88" s="160"/>
      <c r="N88" s="160"/>
      <c r="O88" s="260"/>
      <c r="P88" s="260"/>
      <c r="Q88" s="162" t="s">
        <v>68</v>
      </c>
      <c r="R88" s="171" t="s">
        <v>854</v>
      </c>
      <c r="S88" s="171" t="s">
        <v>808</v>
      </c>
      <c r="T88" s="171" t="s">
        <v>530</v>
      </c>
      <c r="U88" s="165" t="s">
        <v>31</v>
      </c>
      <c r="V88" s="172">
        <f t="shared" si="66"/>
        <v>25</v>
      </c>
      <c r="W88" s="171" t="s">
        <v>858</v>
      </c>
      <c r="X88" s="165" t="s">
        <v>31</v>
      </c>
      <c r="Y88" s="172">
        <f t="shared" si="71"/>
        <v>25</v>
      </c>
      <c r="Z88" s="171" t="s">
        <v>861</v>
      </c>
      <c r="AA88" s="165" t="s">
        <v>31</v>
      </c>
      <c r="AB88" s="172">
        <f t="shared" si="72"/>
        <v>40</v>
      </c>
      <c r="AC88" s="167" t="s">
        <v>331</v>
      </c>
      <c r="AD88" s="168">
        <f t="shared" si="75"/>
        <v>0</v>
      </c>
      <c r="AE88" s="169">
        <f t="shared" si="74"/>
        <v>90</v>
      </c>
      <c r="AF88" s="259"/>
      <c r="AG88" s="285"/>
      <c r="AH88" s="285"/>
      <c r="AI88" s="170"/>
      <c r="AJ88" s="162"/>
      <c r="AK88" s="162"/>
      <c r="AL88" s="260"/>
      <c r="AM88" s="260"/>
      <c r="AN88" s="158" t="s">
        <v>468</v>
      </c>
      <c r="AO88" s="158" t="s">
        <v>468</v>
      </c>
      <c r="AP88" s="158" t="s">
        <v>468</v>
      </c>
      <c r="AQ88" s="158" t="s">
        <v>468</v>
      </c>
      <c r="AR88" s="279"/>
      <c r="AS88" s="279"/>
      <c r="AT88" s="279"/>
      <c r="AU88" s="279"/>
      <c r="AV88" s="144"/>
      <c r="AW88" s="128"/>
      <c r="AX88" s="128"/>
      <c r="AY88" s="128"/>
      <c r="AZ88" s="128"/>
      <c r="BA88" s="134" t="s">
        <v>468</v>
      </c>
      <c r="BB88" s="135"/>
      <c r="BC88" s="158"/>
      <c r="BD88" s="158"/>
      <c r="BE88" s="144"/>
      <c r="BF88" s="134"/>
      <c r="BG88" s="126"/>
      <c r="BH88" s="127"/>
      <c r="BI88" s="127"/>
      <c r="BJ88" s="127"/>
      <c r="BK88" s="146" t="s">
        <v>468</v>
      </c>
      <c r="BL88" s="127"/>
      <c r="BM88" s="127"/>
      <c r="BN88" s="236"/>
      <c r="BO88" s="236"/>
      <c r="BP88" s="130">
        <v>43231</v>
      </c>
      <c r="BQ88" s="132" t="s">
        <v>1184</v>
      </c>
    </row>
    <row r="89" spans="1:69" s="123" customFormat="1" ht="231" hidden="1" customHeight="1" x14ac:dyDescent="0.35">
      <c r="A89" s="295"/>
      <c r="B89" s="259"/>
      <c r="C89" s="261"/>
      <c r="D89" s="306"/>
      <c r="E89" s="291"/>
      <c r="F89" s="292"/>
      <c r="G89" s="220" t="s">
        <v>840</v>
      </c>
      <c r="H89" s="261"/>
      <c r="I89" s="261"/>
      <c r="J89" s="283"/>
      <c r="K89" s="283"/>
      <c r="L89" s="159"/>
      <c r="M89" s="160"/>
      <c r="N89" s="160"/>
      <c r="O89" s="260"/>
      <c r="P89" s="260"/>
      <c r="Q89" s="162" t="s">
        <v>68</v>
      </c>
      <c r="R89" s="171" t="s">
        <v>855</v>
      </c>
      <c r="S89" s="171" t="s">
        <v>808</v>
      </c>
      <c r="T89" s="171" t="s">
        <v>856</v>
      </c>
      <c r="U89" s="165" t="s">
        <v>31</v>
      </c>
      <c r="V89" s="172">
        <f t="shared" si="66"/>
        <v>25</v>
      </c>
      <c r="W89" s="171" t="s">
        <v>859</v>
      </c>
      <c r="X89" s="165" t="s">
        <v>31</v>
      </c>
      <c r="Y89" s="172">
        <f t="shared" si="71"/>
        <v>25</v>
      </c>
      <c r="Z89" s="171" t="s">
        <v>862</v>
      </c>
      <c r="AA89" s="165" t="s">
        <v>31</v>
      </c>
      <c r="AB89" s="172">
        <f t="shared" si="72"/>
        <v>40</v>
      </c>
      <c r="AC89" s="167" t="s">
        <v>331</v>
      </c>
      <c r="AD89" s="168">
        <f t="shared" si="75"/>
        <v>0</v>
      </c>
      <c r="AE89" s="169">
        <f t="shared" si="74"/>
        <v>90</v>
      </c>
      <c r="AF89" s="259"/>
      <c r="AG89" s="286"/>
      <c r="AH89" s="286"/>
      <c r="AI89" s="170"/>
      <c r="AJ89" s="162"/>
      <c r="AK89" s="162"/>
      <c r="AL89" s="260"/>
      <c r="AM89" s="260"/>
      <c r="AN89" s="158" t="s">
        <v>468</v>
      </c>
      <c r="AO89" s="158" t="s">
        <v>468</v>
      </c>
      <c r="AP89" s="158" t="s">
        <v>468</v>
      </c>
      <c r="AQ89" s="158" t="s">
        <v>468</v>
      </c>
      <c r="AR89" s="280"/>
      <c r="AS89" s="280"/>
      <c r="AT89" s="280"/>
      <c r="AU89" s="280"/>
      <c r="AV89" s="144"/>
      <c r="AW89" s="128"/>
      <c r="AX89" s="128"/>
      <c r="AY89" s="128"/>
      <c r="AZ89" s="128"/>
      <c r="BA89" s="134" t="s">
        <v>468</v>
      </c>
      <c r="BB89" s="135"/>
      <c r="BC89" s="158"/>
      <c r="BD89" s="158"/>
      <c r="BE89" s="144"/>
      <c r="BF89" s="134"/>
      <c r="BG89" s="126"/>
      <c r="BH89" s="127"/>
      <c r="BI89" s="127"/>
      <c r="BJ89" s="127"/>
      <c r="BK89" s="146" t="s">
        <v>468</v>
      </c>
      <c r="BL89" s="127"/>
      <c r="BM89" s="127"/>
      <c r="BN89" s="236"/>
      <c r="BO89" s="236"/>
      <c r="BP89" s="130">
        <v>43231</v>
      </c>
      <c r="BQ89" s="132" t="s">
        <v>1184</v>
      </c>
    </row>
    <row r="90" spans="1:69" s="123" customFormat="1" ht="231" hidden="1" customHeight="1" x14ac:dyDescent="0.35">
      <c r="A90" s="295">
        <v>27</v>
      </c>
      <c r="B90" s="259" t="s">
        <v>294</v>
      </c>
      <c r="C90" s="261" t="s">
        <v>295</v>
      </c>
      <c r="D90" s="291"/>
      <c r="E90" s="291" t="s">
        <v>78</v>
      </c>
      <c r="F90" s="292" t="s">
        <v>774</v>
      </c>
      <c r="G90" s="275" t="s">
        <v>863</v>
      </c>
      <c r="H90" s="261" t="s">
        <v>864</v>
      </c>
      <c r="I90" s="261" t="s">
        <v>865</v>
      </c>
      <c r="J90" s="283" t="s">
        <v>26</v>
      </c>
      <c r="K90" s="283" t="s">
        <v>25</v>
      </c>
      <c r="L90" s="159">
        <f>VLOOKUP(J90,'MATRIZ CALIFICACIÓN'!$B$11:$C$25,2,FALSE)</f>
        <v>4</v>
      </c>
      <c r="M90" s="160">
        <f>HLOOKUP(K90,'MATRIZ CALIFICACIÓN'!$D$9:$H$10,2,FALSE)</f>
        <v>3</v>
      </c>
      <c r="N90" s="205">
        <f>VALUE(CONCATENATE(L90,M90))</f>
        <v>43</v>
      </c>
      <c r="O90" s="260" t="str">
        <f>IF(AND(ISTEXT(J90),ISTEXT(K90)),(IF(F90="DE CORRUPCIÓN",(VLOOKUP(N90,'MATRIZ CALIFICACIÓN'!$D$71:$E$85,2,FALSE)),(VLOOKUP(N90,'MATRIZ CALIFICACIÓN'!$D$45:$E$69,2,FALSE)))),"Seleccione la probabilidad y el impacto")</f>
        <v>ALTA</v>
      </c>
      <c r="P90" s="260" t="str">
        <f>IF(AND(ISTEXT(J90),ISTEXT(K90)),(IF(F90="DE CORRUPCIÓN",(VLOOKUP(O90,'MATRIZ CALIFICACIÓN'!$G$51:$K$54,2,FALSE)),(VLOOKUP(O90,'MATRIZ CALIFICACIÓN'!$G$46:$K$49,2,FALSE)))),"Seleccione la probabilidad y el impacto")</f>
        <v>* Reducir el riesgo
* Evitar el riesgo
* Compartir o transferir</v>
      </c>
      <c r="Q90" s="162" t="s">
        <v>68</v>
      </c>
      <c r="R90" s="171" t="s">
        <v>870</v>
      </c>
      <c r="S90" s="171" t="s">
        <v>871</v>
      </c>
      <c r="T90" s="171" t="s">
        <v>530</v>
      </c>
      <c r="U90" s="165" t="s">
        <v>31</v>
      </c>
      <c r="V90" s="172">
        <f t="shared" si="66"/>
        <v>25</v>
      </c>
      <c r="W90" s="171" t="s">
        <v>877</v>
      </c>
      <c r="X90" s="165" t="s">
        <v>31</v>
      </c>
      <c r="Y90" s="172">
        <f t="shared" si="71"/>
        <v>25</v>
      </c>
      <c r="Z90" s="171" t="s">
        <v>879</v>
      </c>
      <c r="AA90" s="165" t="s">
        <v>31</v>
      </c>
      <c r="AB90" s="172">
        <f t="shared" si="72"/>
        <v>40</v>
      </c>
      <c r="AC90" s="167" t="s">
        <v>331</v>
      </c>
      <c r="AD90" s="168">
        <f t="shared" si="73"/>
        <v>0</v>
      </c>
      <c r="AE90" s="169">
        <f t="shared" si="74"/>
        <v>90</v>
      </c>
      <c r="AF90" s="259" t="s">
        <v>8</v>
      </c>
      <c r="AG90" s="283" t="s">
        <v>24</v>
      </c>
      <c r="AH90" s="283" t="s">
        <v>25</v>
      </c>
      <c r="AI90" s="170">
        <f>VLOOKUP(AG90,'MATRIZ CALIFICACIÓN'!$B$11:$C$25,2,FALSE)</f>
        <v>2</v>
      </c>
      <c r="AJ90" s="162">
        <f>HLOOKUP(AH90,'MATRIZ CALIFICACIÓN'!$D$9:$H$10,2,FALSE)</f>
        <v>3</v>
      </c>
      <c r="AK90" s="162">
        <f>VALUE(CONCATENATE(AI90,AJ90))</f>
        <v>23</v>
      </c>
      <c r="AL90" s="260" t="str">
        <f>IF(AND(ISTEXT(AG90),ISTEXT(AH90)),(IF(F90="DE CORRUPCIÓN",(VLOOKUP(AK90,'MATRIZ CALIFICACIÓN'!$D$71:$E$85,2,FALSE)),(VLOOKUP(AK90,'MATRIZ CALIFICACIÓN'!$D$45:$E$69,2,FALSE)))),"Seleccione la probabilidad y el impacto")</f>
        <v>MODERADA</v>
      </c>
      <c r="AM90" s="260" t="str">
        <f>IF(AND(ISTEXT(AG90),ISTEXT(AH90)),(IF(F90="DE CORRUPCIÓN",(VLOOKUP(AL90,'MATRIZ CALIFICACIÓN'!$G$51:$K$54,2,FALSE)),(VLOOKUP(AL90,'MATRIZ CALIFICACIÓN'!$G$46:$K$49,2,FALSE)))),"Seleccione la probabilidad y el impacto")</f>
        <v>* Asumir el riesgo
* Reducir el riesgo</v>
      </c>
      <c r="AN90" s="158" t="s">
        <v>468</v>
      </c>
      <c r="AO90" s="158" t="s">
        <v>468</v>
      </c>
      <c r="AP90" s="158" t="s">
        <v>468</v>
      </c>
      <c r="AQ90" s="158" t="s">
        <v>468</v>
      </c>
      <c r="AR90" s="171"/>
      <c r="AS90" s="171"/>
      <c r="AT90" s="171"/>
      <c r="AU90" s="171"/>
      <c r="AV90" s="144"/>
      <c r="AW90" s="128"/>
      <c r="AX90" s="128"/>
      <c r="AY90" s="128"/>
      <c r="AZ90" s="128"/>
      <c r="BA90" s="134" t="s">
        <v>468</v>
      </c>
      <c r="BB90" s="135"/>
      <c r="BC90" s="158"/>
      <c r="BD90" s="158"/>
      <c r="BE90" s="144"/>
      <c r="BF90" s="134"/>
      <c r="BG90" s="126"/>
      <c r="BH90" s="127"/>
      <c r="BI90" s="127"/>
      <c r="BJ90" s="127"/>
      <c r="BK90" s="146" t="s">
        <v>468</v>
      </c>
      <c r="BL90" s="127"/>
      <c r="BM90" s="127"/>
      <c r="BN90" s="236"/>
      <c r="BO90" s="236"/>
      <c r="BP90" s="130">
        <v>43231</v>
      </c>
      <c r="BQ90" s="132" t="s">
        <v>1184</v>
      </c>
    </row>
    <row r="91" spans="1:69" s="123" customFormat="1" ht="231" hidden="1" customHeight="1" x14ac:dyDescent="0.35">
      <c r="A91" s="295"/>
      <c r="B91" s="259"/>
      <c r="C91" s="261"/>
      <c r="D91" s="291"/>
      <c r="E91" s="291"/>
      <c r="F91" s="292"/>
      <c r="G91" s="275"/>
      <c r="H91" s="261"/>
      <c r="I91" s="261"/>
      <c r="J91" s="283"/>
      <c r="K91" s="283"/>
      <c r="L91" s="159"/>
      <c r="M91" s="160"/>
      <c r="N91" s="160"/>
      <c r="O91" s="260"/>
      <c r="P91" s="260"/>
      <c r="Q91" s="162" t="s">
        <v>68</v>
      </c>
      <c r="R91" s="171" t="s">
        <v>872</v>
      </c>
      <c r="S91" s="171" t="s">
        <v>871</v>
      </c>
      <c r="T91" s="171" t="s">
        <v>530</v>
      </c>
      <c r="U91" s="165" t="s">
        <v>31</v>
      </c>
      <c r="V91" s="172">
        <f>IF(U91="","Evalue la documentación del control",IF(U91="si",25,0))</f>
        <v>25</v>
      </c>
      <c r="W91" s="171" t="s">
        <v>878</v>
      </c>
      <c r="X91" s="165" t="s">
        <v>31</v>
      </c>
      <c r="Y91" s="172">
        <f>IF(X91="","Evalue la aplicación del control",IF(X91="si",25,0))</f>
        <v>25</v>
      </c>
      <c r="Z91" s="171" t="s">
        <v>880</v>
      </c>
      <c r="AA91" s="165" t="s">
        <v>31</v>
      </c>
      <c r="AB91" s="172">
        <f>IF(AA91="","Evalue la efectividad del control",IF(AA91="si",40,0))</f>
        <v>40</v>
      </c>
      <c r="AC91" s="167" t="s">
        <v>331</v>
      </c>
      <c r="AD91" s="168">
        <f>IF(AC91="AUTOMÁTICO",10,IF(AC91="MANUAL",0,""))</f>
        <v>0</v>
      </c>
      <c r="AE91" s="169">
        <f>IF(ISTEXT(AB91),"Evalue el control",(AB91+Y91+V91+AD91))</f>
        <v>90</v>
      </c>
      <c r="AF91" s="259"/>
      <c r="AG91" s="283"/>
      <c r="AH91" s="283"/>
      <c r="AI91" s="170"/>
      <c r="AJ91" s="162"/>
      <c r="AK91" s="162"/>
      <c r="AL91" s="260"/>
      <c r="AM91" s="260"/>
      <c r="AN91" s="158" t="s">
        <v>468</v>
      </c>
      <c r="AO91" s="158" t="s">
        <v>468</v>
      </c>
      <c r="AP91" s="158" t="s">
        <v>468</v>
      </c>
      <c r="AQ91" s="158" t="s">
        <v>468</v>
      </c>
      <c r="AR91" s="171"/>
      <c r="AS91" s="171"/>
      <c r="AT91" s="171"/>
      <c r="AU91" s="171"/>
      <c r="AV91" s="144"/>
      <c r="AW91" s="128"/>
      <c r="AX91" s="128"/>
      <c r="AY91" s="128"/>
      <c r="AZ91" s="128"/>
      <c r="BA91" s="134" t="s">
        <v>468</v>
      </c>
      <c r="BB91" s="135"/>
      <c r="BC91" s="158"/>
      <c r="BD91" s="158"/>
      <c r="BE91" s="144"/>
      <c r="BF91" s="134"/>
      <c r="BG91" s="126"/>
      <c r="BH91" s="127"/>
      <c r="BI91" s="127"/>
      <c r="BJ91" s="127"/>
      <c r="BK91" s="146" t="s">
        <v>468</v>
      </c>
      <c r="BL91" s="127"/>
      <c r="BM91" s="127"/>
      <c r="BN91" s="236"/>
      <c r="BO91" s="236"/>
      <c r="BP91" s="130">
        <v>43231</v>
      </c>
      <c r="BQ91" s="132" t="s">
        <v>1184</v>
      </c>
    </row>
    <row r="92" spans="1:69" s="123" customFormat="1" ht="231" hidden="1" customHeight="1" x14ac:dyDescent="0.35">
      <c r="A92" s="295"/>
      <c r="B92" s="259"/>
      <c r="C92" s="261"/>
      <c r="D92" s="291"/>
      <c r="E92" s="291"/>
      <c r="F92" s="292"/>
      <c r="G92" s="220" t="s">
        <v>866</v>
      </c>
      <c r="H92" s="261"/>
      <c r="I92" s="261"/>
      <c r="J92" s="283"/>
      <c r="K92" s="283"/>
      <c r="L92" s="126"/>
      <c r="M92" s="126"/>
      <c r="N92" s="126"/>
      <c r="O92" s="260"/>
      <c r="P92" s="260"/>
      <c r="Q92" s="162" t="s">
        <v>68</v>
      </c>
      <c r="R92" s="171" t="s">
        <v>873</v>
      </c>
      <c r="S92" s="171" t="s">
        <v>874</v>
      </c>
      <c r="T92" s="171" t="s">
        <v>530</v>
      </c>
      <c r="U92" s="165" t="s">
        <v>31</v>
      </c>
      <c r="V92" s="172">
        <f t="shared" ref="V92:V93" si="76">IF(U92="","Evalue la documentación del control",IF(U92="si",25,0))</f>
        <v>25</v>
      </c>
      <c r="W92" s="171" t="s">
        <v>636</v>
      </c>
      <c r="X92" s="165" t="s">
        <v>31</v>
      </c>
      <c r="Y92" s="172">
        <f t="shared" ref="Y92:Y93" si="77">IF(X92="","Evalue la aplicación del control",IF(X92="si",25,0))</f>
        <v>25</v>
      </c>
      <c r="Z92" s="171" t="s">
        <v>637</v>
      </c>
      <c r="AA92" s="165" t="s">
        <v>31</v>
      </c>
      <c r="AB92" s="172">
        <f t="shared" ref="AB92:AB93" si="78">IF(AA92="","Evalue la efectividad del control",IF(AA92="si",40,0))</f>
        <v>40</v>
      </c>
      <c r="AC92" s="167" t="s">
        <v>331</v>
      </c>
      <c r="AD92" s="168">
        <f t="shared" ref="AD92:AD93" si="79">IF(AC92="AUTOMÁTICO",10,IF(AC92="MANUAL",0,""))</f>
        <v>0</v>
      </c>
      <c r="AE92" s="169">
        <f t="shared" ref="AE92:AE93" si="80">IF(ISTEXT(AB92),"Evalue el control",(AB92+Y92+V92+AD92))</f>
        <v>90</v>
      </c>
      <c r="AF92" s="259"/>
      <c r="AG92" s="283"/>
      <c r="AH92" s="283"/>
      <c r="AI92" s="170"/>
      <c r="AJ92" s="162"/>
      <c r="AK92" s="162"/>
      <c r="AL92" s="260"/>
      <c r="AM92" s="260"/>
      <c r="AN92" s="158" t="s">
        <v>468</v>
      </c>
      <c r="AO92" s="158" t="s">
        <v>468</v>
      </c>
      <c r="AP92" s="158" t="s">
        <v>468</v>
      </c>
      <c r="AQ92" s="158" t="s">
        <v>468</v>
      </c>
      <c r="AR92" s="171"/>
      <c r="AS92" s="171"/>
      <c r="AT92" s="171"/>
      <c r="AU92" s="171"/>
      <c r="AV92" s="144"/>
      <c r="AW92" s="128"/>
      <c r="AX92" s="128"/>
      <c r="AY92" s="128"/>
      <c r="AZ92" s="128"/>
      <c r="BA92" s="134" t="s">
        <v>468</v>
      </c>
      <c r="BB92" s="135"/>
      <c r="BC92" s="158"/>
      <c r="BD92" s="158"/>
      <c r="BE92" s="144"/>
      <c r="BF92" s="134"/>
      <c r="BG92" s="126"/>
      <c r="BH92" s="127"/>
      <c r="BI92" s="127"/>
      <c r="BJ92" s="127"/>
      <c r="BK92" s="146" t="s">
        <v>468</v>
      </c>
      <c r="BL92" s="127"/>
      <c r="BM92" s="127"/>
      <c r="BN92" s="236"/>
      <c r="BO92" s="236"/>
      <c r="BP92" s="130">
        <v>43231</v>
      </c>
      <c r="BQ92" s="132" t="s">
        <v>1184</v>
      </c>
    </row>
    <row r="93" spans="1:69" s="123" customFormat="1" ht="231" hidden="1" customHeight="1" x14ac:dyDescent="0.35">
      <c r="A93" s="295"/>
      <c r="B93" s="259"/>
      <c r="C93" s="261"/>
      <c r="D93" s="291"/>
      <c r="E93" s="291"/>
      <c r="F93" s="292"/>
      <c r="G93" s="220" t="s">
        <v>867</v>
      </c>
      <c r="H93" s="261"/>
      <c r="I93" s="261"/>
      <c r="J93" s="283"/>
      <c r="K93" s="283"/>
      <c r="L93" s="159"/>
      <c r="M93" s="160"/>
      <c r="N93" s="160"/>
      <c r="O93" s="260"/>
      <c r="P93" s="260"/>
      <c r="Q93" s="162" t="s">
        <v>68</v>
      </c>
      <c r="R93" s="171" t="s">
        <v>780</v>
      </c>
      <c r="S93" s="171" t="s">
        <v>875</v>
      </c>
      <c r="T93" s="171" t="s">
        <v>530</v>
      </c>
      <c r="U93" s="165" t="s">
        <v>31</v>
      </c>
      <c r="V93" s="172">
        <f t="shared" si="76"/>
        <v>25</v>
      </c>
      <c r="W93" s="171" t="s">
        <v>787</v>
      </c>
      <c r="X93" s="165" t="s">
        <v>31</v>
      </c>
      <c r="Y93" s="172">
        <f t="shared" si="77"/>
        <v>25</v>
      </c>
      <c r="Z93" s="171" t="s">
        <v>790</v>
      </c>
      <c r="AA93" s="165" t="s">
        <v>31</v>
      </c>
      <c r="AB93" s="172">
        <f t="shared" si="78"/>
        <v>40</v>
      </c>
      <c r="AC93" s="167" t="s">
        <v>331</v>
      </c>
      <c r="AD93" s="168">
        <f t="shared" si="79"/>
        <v>0</v>
      </c>
      <c r="AE93" s="169">
        <f t="shared" si="80"/>
        <v>90</v>
      </c>
      <c r="AF93" s="259"/>
      <c r="AG93" s="283"/>
      <c r="AH93" s="283"/>
      <c r="AI93" s="170"/>
      <c r="AJ93" s="162"/>
      <c r="AK93" s="162"/>
      <c r="AL93" s="260"/>
      <c r="AM93" s="260"/>
      <c r="AN93" s="158" t="s">
        <v>468</v>
      </c>
      <c r="AO93" s="158" t="s">
        <v>468</v>
      </c>
      <c r="AP93" s="158" t="s">
        <v>468</v>
      </c>
      <c r="AQ93" s="158" t="s">
        <v>468</v>
      </c>
      <c r="AR93" s="171"/>
      <c r="AS93" s="171"/>
      <c r="AT93" s="171"/>
      <c r="AU93" s="171"/>
      <c r="AV93" s="144"/>
      <c r="AW93" s="128"/>
      <c r="AX93" s="128"/>
      <c r="AY93" s="128"/>
      <c r="AZ93" s="128"/>
      <c r="BA93" s="134" t="s">
        <v>468</v>
      </c>
      <c r="BB93" s="135"/>
      <c r="BC93" s="158"/>
      <c r="BD93" s="158"/>
      <c r="BE93" s="144"/>
      <c r="BF93" s="134"/>
      <c r="BG93" s="126"/>
      <c r="BH93" s="127"/>
      <c r="BI93" s="127"/>
      <c r="BJ93" s="127"/>
      <c r="BK93" s="146" t="s">
        <v>468</v>
      </c>
      <c r="BL93" s="127"/>
      <c r="BM93" s="127"/>
      <c r="BN93" s="236"/>
      <c r="BO93" s="236"/>
      <c r="BP93" s="130">
        <v>43231</v>
      </c>
      <c r="BQ93" s="132" t="s">
        <v>1184</v>
      </c>
    </row>
    <row r="94" spans="1:69" s="123" customFormat="1" ht="231" hidden="1" customHeight="1" x14ac:dyDescent="0.35">
      <c r="A94" s="295"/>
      <c r="B94" s="259"/>
      <c r="C94" s="261"/>
      <c r="D94" s="291"/>
      <c r="E94" s="291"/>
      <c r="F94" s="292"/>
      <c r="G94" s="220" t="s">
        <v>868</v>
      </c>
      <c r="H94" s="261"/>
      <c r="I94" s="261"/>
      <c r="J94" s="283"/>
      <c r="K94" s="283"/>
      <c r="L94" s="159"/>
      <c r="M94" s="160"/>
      <c r="N94" s="160"/>
      <c r="O94" s="260"/>
      <c r="P94" s="260"/>
      <c r="Q94" s="162" t="s">
        <v>68</v>
      </c>
      <c r="R94" s="171" t="s">
        <v>814</v>
      </c>
      <c r="S94" s="171" t="s">
        <v>847</v>
      </c>
      <c r="T94" s="171" t="s">
        <v>530</v>
      </c>
      <c r="U94" s="165" t="s">
        <v>31</v>
      </c>
      <c r="V94" s="172">
        <f>IF(U94="","Evalue la documentación del control",IF(U94="si",25,0))</f>
        <v>25</v>
      </c>
      <c r="W94" s="171" t="s">
        <v>826</v>
      </c>
      <c r="X94" s="165" t="s">
        <v>31</v>
      </c>
      <c r="Y94" s="172">
        <f>IF(X94="","Evalue la aplicación del control",IF(X94="si",25,0))</f>
        <v>25</v>
      </c>
      <c r="Z94" s="171" t="s">
        <v>635</v>
      </c>
      <c r="AA94" s="165" t="s">
        <v>31</v>
      </c>
      <c r="AB94" s="172">
        <f>IF(AA94="","Evalue la efectividad del control",IF(AA94="si",40,0))</f>
        <v>40</v>
      </c>
      <c r="AC94" s="167" t="s">
        <v>331</v>
      </c>
      <c r="AD94" s="168">
        <f>IF(AC94="AUTOMÁTICO",10,IF(AC94="MANUAL",0,""))</f>
        <v>0</v>
      </c>
      <c r="AE94" s="169">
        <f>IF(ISTEXT(AB94),"Evalue el control",(AB94+Y94+V94+AD94))</f>
        <v>90</v>
      </c>
      <c r="AF94" s="259"/>
      <c r="AG94" s="283"/>
      <c r="AH94" s="283"/>
      <c r="AI94" s="170"/>
      <c r="AJ94" s="162"/>
      <c r="AK94" s="162"/>
      <c r="AL94" s="260"/>
      <c r="AM94" s="260"/>
      <c r="AN94" s="158" t="s">
        <v>468</v>
      </c>
      <c r="AO94" s="158" t="s">
        <v>468</v>
      </c>
      <c r="AP94" s="158" t="s">
        <v>468</v>
      </c>
      <c r="AQ94" s="158" t="s">
        <v>468</v>
      </c>
      <c r="AR94" s="171"/>
      <c r="AS94" s="171"/>
      <c r="AT94" s="171"/>
      <c r="AU94" s="171"/>
      <c r="AV94" s="144"/>
      <c r="AW94" s="128"/>
      <c r="AX94" s="128"/>
      <c r="AY94" s="128"/>
      <c r="AZ94" s="128"/>
      <c r="BA94" s="134" t="s">
        <v>468</v>
      </c>
      <c r="BB94" s="135"/>
      <c r="BC94" s="158"/>
      <c r="BD94" s="158"/>
      <c r="BE94" s="144"/>
      <c r="BF94" s="134"/>
      <c r="BG94" s="126"/>
      <c r="BH94" s="127"/>
      <c r="BI94" s="127"/>
      <c r="BJ94" s="127"/>
      <c r="BK94" s="146" t="s">
        <v>468</v>
      </c>
      <c r="BL94" s="127"/>
      <c r="BM94" s="127"/>
      <c r="BN94" s="236"/>
      <c r="BO94" s="236"/>
      <c r="BP94" s="130">
        <v>43231</v>
      </c>
      <c r="BQ94" s="132" t="s">
        <v>1184</v>
      </c>
    </row>
    <row r="95" spans="1:69" s="123" customFormat="1" ht="231" hidden="1" customHeight="1" x14ac:dyDescent="0.35">
      <c r="A95" s="295"/>
      <c r="B95" s="259"/>
      <c r="C95" s="261"/>
      <c r="D95" s="291"/>
      <c r="E95" s="291"/>
      <c r="F95" s="292"/>
      <c r="G95" s="220" t="s">
        <v>869</v>
      </c>
      <c r="H95" s="261"/>
      <c r="I95" s="261"/>
      <c r="J95" s="283"/>
      <c r="K95" s="283"/>
      <c r="L95" s="159"/>
      <c r="M95" s="160"/>
      <c r="N95" s="160"/>
      <c r="O95" s="260"/>
      <c r="P95" s="260"/>
      <c r="Q95" s="162" t="s">
        <v>68</v>
      </c>
      <c r="R95" s="171" t="s">
        <v>785</v>
      </c>
      <c r="S95" s="171" t="s">
        <v>876</v>
      </c>
      <c r="T95" s="171" t="s">
        <v>582</v>
      </c>
      <c r="U95" s="165" t="s">
        <v>31</v>
      </c>
      <c r="V95" s="172">
        <f t="shared" ref="V95" si="81">IF(U95="","Evalue la documentación del control",IF(U95="si",25,0))</f>
        <v>25</v>
      </c>
      <c r="W95" s="171" t="s">
        <v>789</v>
      </c>
      <c r="X95" s="165" t="s">
        <v>31</v>
      </c>
      <c r="Y95" s="172">
        <f t="shared" ref="Y95" si="82">IF(X95="","Evalue la aplicación del control",IF(X95="si",25,0))</f>
        <v>25</v>
      </c>
      <c r="Z95" s="171" t="s">
        <v>792</v>
      </c>
      <c r="AA95" s="165" t="s">
        <v>31</v>
      </c>
      <c r="AB95" s="172">
        <f t="shared" ref="AB95" si="83">IF(AA95="","Evalue la efectividad del control",IF(AA95="si",40,0))</f>
        <v>40</v>
      </c>
      <c r="AC95" s="167" t="s">
        <v>331</v>
      </c>
      <c r="AD95" s="168">
        <f t="shared" ref="AD95" si="84">IF(AC95="AUTOMÁTICO",10,IF(AC95="MANUAL",0,""))</f>
        <v>0</v>
      </c>
      <c r="AE95" s="169">
        <f t="shared" ref="AE95" si="85">IF(ISTEXT(AB95),"Evalue el control",(AB95+Y95+V95+AD95))</f>
        <v>90</v>
      </c>
      <c r="AF95" s="259"/>
      <c r="AG95" s="283"/>
      <c r="AH95" s="283"/>
      <c r="AI95" s="170"/>
      <c r="AJ95" s="162"/>
      <c r="AK95" s="162"/>
      <c r="AL95" s="260"/>
      <c r="AM95" s="260"/>
      <c r="AN95" s="158" t="s">
        <v>468</v>
      </c>
      <c r="AO95" s="158" t="s">
        <v>468</v>
      </c>
      <c r="AP95" s="158" t="s">
        <v>468</v>
      </c>
      <c r="AQ95" s="158" t="s">
        <v>468</v>
      </c>
      <c r="AR95" s="171"/>
      <c r="AS95" s="171"/>
      <c r="AT95" s="171"/>
      <c r="AU95" s="171"/>
      <c r="AV95" s="144"/>
      <c r="AW95" s="128"/>
      <c r="AX95" s="128"/>
      <c r="AY95" s="128"/>
      <c r="AZ95" s="128"/>
      <c r="BA95" s="134" t="s">
        <v>468</v>
      </c>
      <c r="BB95" s="135"/>
      <c r="BC95" s="158"/>
      <c r="BD95" s="158"/>
      <c r="BE95" s="144"/>
      <c r="BF95" s="134"/>
      <c r="BG95" s="126"/>
      <c r="BH95" s="127"/>
      <c r="BI95" s="127"/>
      <c r="BJ95" s="127"/>
      <c r="BK95" s="146" t="s">
        <v>468</v>
      </c>
      <c r="BL95" s="127"/>
      <c r="BM95" s="127"/>
      <c r="BN95" s="236"/>
      <c r="BO95" s="236"/>
      <c r="BP95" s="130">
        <v>43231</v>
      </c>
      <c r="BQ95" s="132" t="s">
        <v>1184</v>
      </c>
    </row>
    <row r="96" spans="1:69" s="123" customFormat="1" ht="307.5" customHeight="1" x14ac:dyDescent="0.35">
      <c r="A96" s="295">
        <v>28</v>
      </c>
      <c r="B96" s="259" t="s">
        <v>294</v>
      </c>
      <c r="C96" s="274" t="s">
        <v>295</v>
      </c>
      <c r="D96" s="291"/>
      <c r="E96" s="291" t="s">
        <v>78</v>
      </c>
      <c r="F96" s="292" t="s">
        <v>92</v>
      </c>
      <c r="G96" s="221" t="s">
        <v>881</v>
      </c>
      <c r="H96" s="274" t="s">
        <v>882</v>
      </c>
      <c r="I96" s="261" t="s">
        <v>883</v>
      </c>
      <c r="J96" s="283" t="s">
        <v>54</v>
      </c>
      <c r="K96" s="283" t="s">
        <v>29</v>
      </c>
      <c r="L96" s="159">
        <f>VLOOKUP(J96,'MATRIZ CALIFICACIÓN'!$B$11:$C$25,2,FALSE)</f>
        <v>3</v>
      </c>
      <c r="M96" s="160">
        <f>HLOOKUP(K96,'MATRIZ CALIFICACIÓN'!$D$9:$H$10,2,FALSE)</f>
        <v>4</v>
      </c>
      <c r="N96" s="205">
        <f>VALUE(CONCATENATE(L96,M96))</f>
        <v>34</v>
      </c>
      <c r="O96" s="260" t="str">
        <f>IF(AND(ISTEXT(J96),ISTEXT(K96)),(IF(F96="DE CORRUPCIÓN",(VLOOKUP(N96,'MATRIZ CALIFICACIÓN'!$D$71:$E$85,2,FALSE)),(VLOOKUP(N96,'MATRIZ CALIFICACIÓN'!$D$45:$E$69,2,FALSE)))),"Seleccione la probabilidad y el impacto")</f>
        <v>ALTA</v>
      </c>
      <c r="P96" s="260" t="str">
        <f>IF(AND(ISTEXT(J96),ISTEXT(K96)),(IF(F96="DE CORRUPCIÓN",(VLOOKUP(O96,'MATRIZ CALIFICACIÓN'!$G$51:$K$54,2,FALSE)),(VLOOKUP(O96,'MATRIZ CALIFICACIÓN'!$G$46:$K$49,2,FALSE)))),"Seleccione la probabilidad y el impacto")</f>
        <v>* Reducir el riesgo
* Evitar el riesgo
* Compartir o transferir</v>
      </c>
      <c r="Q96" s="162" t="s">
        <v>68</v>
      </c>
      <c r="R96" s="171" t="s">
        <v>885</v>
      </c>
      <c r="S96" s="171" t="s">
        <v>793</v>
      </c>
      <c r="T96" s="171" t="s">
        <v>886</v>
      </c>
      <c r="U96" s="165" t="s">
        <v>31</v>
      </c>
      <c r="V96" s="172">
        <f t="shared" si="66"/>
        <v>25</v>
      </c>
      <c r="W96" s="171" t="s">
        <v>889</v>
      </c>
      <c r="X96" s="165" t="s">
        <v>31</v>
      </c>
      <c r="Y96" s="172">
        <f t="shared" si="67"/>
        <v>25</v>
      </c>
      <c r="Z96" s="171" t="s">
        <v>891</v>
      </c>
      <c r="AA96" s="165" t="s">
        <v>31</v>
      </c>
      <c r="AB96" s="172">
        <f t="shared" si="68"/>
        <v>40</v>
      </c>
      <c r="AC96" s="167" t="s">
        <v>331</v>
      </c>
      <c r="AD96" s="168">
        <f t="shared" si="69"/>
        <v>0</v>
      </c>
      <c r="AE96" s="169">
        <f t="shared" si="70"/>
        <v>90</v>
      </c>
      <c r="AF96" s="259" t="s">
        <v>8</v>
      </c>
      <c r="AG96" s="261" t="s">
        <v>23</v>
      </c>
      <c r="AH96" s="261" t="s">
        <v>29</v>
      </c>
      <c r="AI96" s="170">
        <f>VLOOKUP(AG96,'MATRIZ CALIFICACIÓN'!$B$11:$C$25,2,FALSE)</f>
        <v>1</v>
      </c>
      <c r="AJ96" s="162">
        <f>HLOOKUP(AH96,'MATRIZ CALIFICACIÓN'!$D$9:$H$10,2,FALSE)</f>
        <v>4</v>
      </c>
      <c r="AK96" s="162">
        <f t="shared" ref="AK96" si="86">VALUE(CONCATENATE(AI96,AJ96))</f>
        <v>14</v>
      </c>
      <c r="AL96" s="260" t="str">
        <f>IF(AND(ISTEXT(AG96),ISTEXT(AH96)),(IF(F96="DE CORRUPCIÓN",(VLOOKUP(AK96,'MATRIZ CALIFICACIÓN'!$D$71:$E$85,2,FALSE)),(VLOOKUP(AK96,'MATRIZ CALIFICACIÓN'!$D$45:$E$69,2,FALSE)))),"Seleccione la probabilidad y el impacto")</f>
        <v>BAJA</v>
      </c>
      <c r="AM96" s="260" t="str">
        <f>IF(AND(ISTEXT(AG96),ISTEXT(AH96)),(IF(F96="DE CORRUPCIÓN",(VLOOKUP(AL96,'MATRIZ CALIFICACIÓN'!$G$51:$K$54,2,FALSE)),(VLOOKUP(AL96,'MATRIZ CALIFICACIÓN'!$G$46:$K$49,2,FALSE)))),"Seleccione la probabilidad y el impacto")</f>
        <v>* Reducir  el riesgo</v>
      </c>
      <c r="AN96" s="158" t="s">
        <v>468</v>
      </c>
      <c r="AO96" s="158" t="s">
        <v>468</v>
      </c>
      <c r="AP96" s="158" t="s">
        <v>468</v>
      </c>
      <c r="AQ96" s="158" t="s">
        <v>468</v>
      </c>
      <c r="AR96" s="261" t="s">
        <v>892</v>
      </c>
      <c r="AS96" s="261" t="s">
        <v>893</v>
      </c>
      <c r="AT96" s="261" t="s">
        <v>894</v>
      </c>
      <c r="AU96" s="261" t="s">
        <v>895</v>
      </c>
      <c r="AV96" s="133" t="s">
        <v>1155</v>
      </c>
      <c r="AW96" s="134" t="s">
        <v>468</v>
      </c>
      <c r="AX96" s="134" t="s">
        <v>36</v>
      </c>
      <c r="AY96" s="134" t="s">
        <v>62</v>
      </c>
      <c r="AZ96" s="134" t="s">
        <v>468</v>
      </c>
      <c r="BA96" s="134" t="s">
        <v>468</v>
      </c>
      <c r="BB96" s="135">
        <v>43227</v>
      </c>
      <c r="BC96" s="158" t="s">
        <v>462</v>
      </c>
      <c r="BD96" s="158" t="s">
        <v>468</v>
      </c>
      <c r="BE96" s="237" t="s">
        <v>1250</v>
      </c>
      <c r="BF96" s="148">
        <v>43227</v>
      </c>
      <c r="BG96" s="133" t="s">
        <v>1244</v>
      </c>
      <c r="BH96" s="127" t="s">
        <v>31</v>
      </c>
      <c r="BI96" s="127" t="s">
        <v>31</v>
      </c>
      <c r="BJ96" s="127" t="s">
        <v>31</v>
      </c>
      <c r="BK96" s="146" t="s">
        <v>468</v>
      </c>
      <c r="BL96" s="127" t="s">
        <v>36</v>
      </c>
      <c r="BM96" s="127" t="s">
        <v>62</v>
      </c>
      <c r="BN96" s="236"/>
      <c r="BO96" s="236"/>
      <c r="BP96" s="130">
        <v>43235</v>
      </c>
      <c r="BQ96" s="132" t="s">
        <v>1184</v>
      </c>
    </row>
    <row r="97" spans="1:208" s="123" customFormat="1" ht="318" customHeight="1" x14ac:dyDescent="0.35">
      <c r="A97" s="295"/>
      <c r="B97" s="259"/>
      <c r="C97" s="274"/>
      <c r="D97" s="291"/>
      <c r="E97" s="291"/>
      <c r="F97" s="292"/>
      <c r="G97" s="221" t="s">
        <v>884</v>
      </c>
      <c r="H97" s="274"/>
      <c r="I97" s="261"/>
      <c r="J97" s="283"/>
      <c r="K97" s="283"/>
      <c r="L97" s="159"/>
      <c r="M97" s="160"/>
      <c r="N97" s="160"/>
      <c r="O97" s="260"/>
      <c r="P97" s="260"/>
      <c r="Q97" s="162" t="s">
        <v>68</v>
      </c>
      <c r="R97" s="171" t="s">
        <v>887</v>
      </c>
      <c r="S97" s="171" t="s">
        <v>888</v>
      </c>
      <c r="T97" s="171" t="s">
        <v>530</v>
      </c>
      <c r="U97" s="165" t="s">
        <v>31</v>
      </c>
      <c r="V97" s="172">
        <f t="shared" si="66"/>
        <v>25</v>
      </c>
      <c r="W97" s="171" t="s">
        <v>890</v>
      </c>
      <c r="X97" s="165" t="s">
        <v>31</v>
      </c>
      <c r="Y97" s="172">
        <f t="shared" si="67"/>
        <v>25</v>
      </c>
      <c r="Z97" s="171" t="s">
        <v>634</v>
      </c>
      <c r="AA97" s="165" t="s">
        <v>31</v>
      </c>
      <c r="AB97" s="172">
        <f t="shared" si="68"/>
        <v>40</v>
      </c>
      <c r="AC97" s="167" t="s">
        <v>331</v>
      </c>
      <c r="AD97" s="168">
        <f t="shared" si="69"/>
        <v>0</v>
      </c>
      <c r="AE97" s="169">
        <f t="shared" si="70"/>
        <v>90</v>
      </c>
      <c r="AF97" s="259"/>
      <c r="AG97" s="261"/>
      <c r="AH97" s="261"/>
      <c r="AI97" s="170"/>
      <c r="AJ97" s="162"/>
      <c r="AK97" s="162"/>
      <c r="AL97" s="260"/>
      <c r="AM97" s="260"/>
      <c r="AN97" s="158" t="s">
        <v>468</v>
      </c>
      <c r="AO97" s="158" t="s">
        <v>468</v>
      </c>
      <c r="AP97" s="158" t="s">
        <v>468</v>
      </c>
      <c r="AQ97" s="158" t="s">
        <v>468</v>
      </c>
      <c r="AR97" s="261"/>
      <c r="AS97" s="261"/>
      <c r="AT97" s="261"/>
      <c r="AU97" s="261"/>
      <c r="AV97" s="133" t="s">
        <v>1243</v>
      </c>
      <c r="AW97" s="134" t="s">
        <v>468</v>
      </c>
      <c r="AX97" s="134" t="s">
        <v>36</v>
      </c>
      <c r="AY97" s="134" t="s">
        <v>62</v>
      </c>
      <c r="AZ97" s="134" t="s">
        <v>468</v>
      </c>
      <c r="BA97" s="134" t="s">
        <v>468</v>
      </c>
      <c r="BB97" s="135">
        <v>43227</v>
      </c>
      <c r="BC97" s="158" t="s">
        <v>462</v>
      </c>
      <c r="BD97" s="158" t="s">
        <v>468</v>
      </c>
      <c r="BE97" s="222" t="s">
        <v>1251</v>
      </c>
      <c r="BF97" s="148">
        <v>43227</v>
      </c>
      <c r="BG97" s="147" t="s">
        <v>1274</v>
      </c>
      <c r="BH97" s="127" t="s">
        <v>31</v>
      </c>
      <c r="BI97" s="127" t="s">
        <v>31</v>
      </c>
      <c r="BJ97" s="127"/>
      <c r="BK97" s="146" t="s">
        <v>468</v>
      </c>
      <c r="BL97" s="127" t="s">
        <v>36</v>
      </c>
      <c r="BM97" s="127" t="s">
        <v>62</v>
      </c>
      <c r="BN97" s="236"/>
      <c r="BO97" s="236"/>
      <c r="BP97" s="130">
        <v>43231</v>
      </c>
      <c r="BQ97" s="132" t="s">
        <v>1184</v>
      </c>
    </row>
    <row r="98" spans="1:208" s="123" customFormat="1" ht="309.75" customHeight="1" x14ac:dyDescent="0.35">
      <c r="A98" s="187">
        <v>29</v>
      </c>
      <c r="B98" s="259"/>
      <c r="C98" s="223"/>
      <c r="D98" s="188"/>
      <c r="E98" s="188" t="s">
        <v>78</v>
      </c>
      <c r="F98" s="189" t="s">
        <v>92</v>
      </c>
      <c r="G98" s="220" t="s">
        <v>896</v>
      </c>
      <c r="H98" s="223" t="s">
        <v>897</v>
      </c>
      <c r="I98" s="158" t="s">
        <v>898</v>
      </c>
      <c r="J98" s="192" t="s">
        <v>54</v>
      </c>
      <c r="K98" s="192" t="s">
        <v>29</v>
      </c>
      <c r="L98" s="159">
        <f>VLOOKUP(J98,'MATRIZ CALIFICACIÓN'!$B$11:$C$25,2,FALSE)</f>
        <v>3</v>
      </c>
      <c r="M98" s="160">
        <f>HLOOKUP(K98,'MATRIZ CALIFICACIÓN'!$D$9:$H$10,2,FALSE)</f>
        <v>4</v>
      </c>
      <c r="N98" s="205">
        <f>VALUE(CONCATENATE(L98,M98))</f>
        <v>34</v>
      </c>
      <c r="O98" s="185" t="str">
        <f>IF(AND(ISTEXT(J98),ISTEXT(K98)),(IF(F98="DE CORRUPCIÓN",(VLOOKUP(N98,'MATRIZ CALIFICACIÓN'!$D$71:$E$85,2,FALSE)),(VLOOKUP(N98,'MATRIZ CALIFICACIÓN'!$D$45:$E$69,2,FALSE)))),"Seleccione la probabilidad y el impacto")</f>
        <v>ALTA</v>
      </c>
      <c r="P98" s="185" t="str">
        <f>IF(AND(ISTEXT(J98),ISTEXT(K98)),(IF(F98="DE CORRUPCIÓN",(VLOOKUP(O98,'MATRIZ CALIFICACIÓN'!$G$51:$K$54,2,FALSE)),(VLOOKUP(O98,'MATRIZ CALIFICACIÓN'!$G$46:$K$49,2,FALSE)))),"Seleccione la probabilidad y el impacto")</f>
        <v>* Reducir el riesgo
* Evitar el riesgo
* Compartir o transferir</v>
      </c>
      <c r="Q98" s="162" t="s">
        <v>68</v>
      </c>
      <c r="R98" s="171" t="s">
        <v>899</v>
      </c>
      <c r="S98" s="171" t="s">
        <v>900</v>
      </c>
      <c r="T98" s="171" t="s">
        <v>555</v>
      </c>
      <c r="U98" s="165" t="s">
        <v>31</v>
      </c>
      <c r="V98" s="172">
        <f t="shared" si="66"/>
        <v>25</v>
      </c>
      <c r="W98" s="171" t="s">
        <v>901</v>
      </c>
      <c r="X98" s="165" t="s">
        <v>31</v>
      </c>
      <c r="Y98" s="172">
        <f t="shared" si="67"/>
        <v>25</v>
      </c>
      <c r="Z98" s="171" t="s">
        <v>902</v>
      </c>
      <c r="AA98" s="165" t="s">
        <v>31</v>
      </c>
      <c r="AB98" s="172">
        <f t="shared" si="68"/>
        <v>40</v>
      </c>
      <c r="AC98" s="167" t="s">
        <v>331</v>
      </c>
      <c r="AD98" s="168">
        <f t="shared" si="69"/>
        <v>0</v>
      </c>
      <c r="AE98" s="169">
        <f t="shared" si="70"/>
        <v>90</v>
      </c>
      <c r="AF98" s="165" t="s">
        <v>8</v>
      </c>
      <c r="AG98" s="158" t="s">
        <v>23</v>
      </c>
      <c r="AH98" s="158" t="s">
        <v>29</v>
      </c>
      <c r="AI98" s="170">
        <f>VLOOKUP(AG98,'MATRIZ CALIFICACIÓN'!$B$11:$C$25,2,FALSE)</f>
        <v>1</v>
      </c>
      <c r="AJ98" s="162">
        <f>HLOOKUP(AH98,'MATRIZ CALIFICACIÓN'!$D$9:$H$10,2,FALSE)</f>
        <v>4</v>
      </c>
      <c r="AK98" s="162">
        <f t="shared" ref="AK98" si="87">VALUE(CONCATENATE(AI98,AJ98))</f>
        <v>14</v>
      </c>
      <c r="AL98" s="162" t="str">
        <f>IF(AND(ISTEXT(AG98),ISTEXT(AH98)),(IF(F98="DE CORRUPCIÓN",(VLOOKUP(AK98,'MATRIZ CALIFICACIÓN'!$D$71:$E$85,2,FALSE)),(VLOOKUP(AK98,'MATRIZ CALIFICACIÓN'!$D$45:$E$69,2,FALSE)))),"Seleccione la probabilidad y el impacto")</f>
        <v>BAJA</v>
      </c>
      <c r="AM98" s="162" t="str">
        <f>IF(AND(ISTEXT(AG98),ISTEXT(AH98)),(IF(F98="DE CORRUPCIÓN",(VLOOKUP(AL98,'MATRIZ CALIFICACIÓN'!$G$51:$K$54,2,FALSE)),(VLOOKUP(AL98,'MATRIZ CALIFICACIÓN'!$G$46:$K$49,2,FALSE)))),"Seleccione la probabilidad y el impacto")</f>
        <v>* Reducir  el riesgo</v>
      </c>
      <c r="AN98" s="158" t="s">
        <v>468</v>
      </c>
      <c r="AO98" s="158" t="s">
        <v>468</v>
      </c>
      <c r="AP98" s="158" t="s">
        <v>468</v>
      </c>
      <c r="AQ98" s="158" t="s">
        <v>468</v>
      </c>
      <c r="AR98" s="171" t="s">
        <v>892</v>
      </c>
      <c r="AS98" s="158" t="s">
        <v>903</v>
      </c>
      <c r="AT98" s="171" t="s">
        <v>904</v>
      </c>
      <c r="AU98" s="158" t="s">
        <v>905</v>
      </c>
      <c r="AV98" s="133" t="s">
        <v>1156</v>
      </c>
      <c r="AW98" s="134" t="s">
        <v>468</v>
      </c>
      <c r="AX98" s="134" t="s">
        <v>36</v>
      </c>
      <c r="AY98" s="134" t="s">
        <v>62</v>
      </c>
      <c r="AZ98" s="134" t="s">
        <v>468</v>
      </c>
      <c r="BA98" s="134" t="s">
        <v>468</v>
      </c>
      <c r="BB98" s="135">
        <v>43227</v>
      </c>
      <c r="BC98" s="158" t="s">
        <v>462</v>
      </c>
      <c r="BD98" s="158" t="s">
        <v>468</v>
      </c>
      <c r="BE98" s="224" t="s">
        <v>1252</v>
      </c>
      <c r="BF98" s="148">
        <v>43227</v>
      </c>
      <c r="BG98" s="144" t="s">
        <v>1245</v>
      </c>
      <c r="BH98" s="127" t="s">
        <v>31</v>
      </c>
      <c r="BI98" s="127" t="s">
        <v>31</v>
      </c>
      <c r="BJ98" s="127" t="s">
        <v>31</v>
      </c>
      <c r="BK98" s="146" t="s">
        <v>468</v>
      </c>
      <c r="BL98" s="127" t="s">
        <v>36</v>
      </c>
      <c r="BM98" s="127" t="s">
        <v>62</v>
      </c>
      <c r="BN98" s="236"/>
      <c r="BO98" s="236"/>
      <c r="BP98" s="130">
        <v>43231</v>
      </c>
      <c r="BQ98" s="132" t="s">
        <v>1184</v>
      </c>
    </row>
    <row r="99" spans="1:208" s="125" customFormat="1" ht="237.75" customHeight="1" x14ac:dyDescent="0.25">
      <c r="A99" s="295">
        <v>30</v>
      </c>
      <c r="B99" s="259" t="s">
        <v>292</v>
      </c>
      <c r="C99" s="261" t="s">
        <v>293</v>
      </c>
      <c r="D99" s="291" t="s">
        <v>70</v>
      </c>
      <c r="E99" s="291" t="s">
        <v>78</v>
      </c>
      <c r="F99" s="292" t="s">
        <v>92</v>
      </c>
      <c r="G99" s="220" t="s">
        <v>745</v>
      </c>
      <c r="H99" s="274" t="s">
        <v>652</v>
      </c>
      <c r="I99" s="261" t="s">
        <v>746</v>
      </c>
      <c r="J99" s="283" t="s">
        <v>54</v>
      </c>
      <c r="K99" s="283" t="s">
        <v>25</v>
      </c>
      <c r="L99" s="159">
        <f>VLOOKUP(J99,'MATRIZ CALIFICACIÓN'!$B$11:$C$25,2,FALSE)</f>
        <v>3</v>
      </c>
      <c r="M99" s="160">
        <f>HLOOKUP(K99,'MATRIZ CALIFICACIÓN'!$D$9:$H$10,2,FALSE)</f>
        <v>3</v>
      </c>
      <c r="N99" s="205">
        <f>VALUE(CONCATENATE(L99,M99))</f>
        <v>33</v>
      </c>
      <c r="O99" s="260" t="str">
        <f>IF(AND(ISTEXT(J99),ISTEXT(K99)),(IF(F99="DE CORRUPCIÓN",(VLOOKUP(N99,'MATRIZ CALIFICACIÓN'!$D$71:$E$85,2,FALSE)),(VLOOKUP(N99,'MATRIZ CALIFICACIÓN'!$D$45:$E$69,2,FALSE)))),"Seleccione la probabilidad y el impacto")</f>
        <v>MODERADA</v>
      </c>
      <c r="P99" s="260" t="str">
        <f>IF(AND(ISTEXT(J99),ISTEXT(K99)),(IF(F99="DE CORRUPCIÓN",(VLOOKUP(O99,'MATRIZ CALIFICACIÓN'!$G$51:$K$54,2,FALSE)),(VLOOKUP(O99,'MATRIZ CALIFICACIÓN'!$G$46:$K$49,2,FALSE)))),"Seleccione la probabilidad y el impacto")</f>
        <v>* Reducir el riesgo</v>
      </c>
      <c r="Q99" s="162" t="s">
        <v>68</v>
      </c>
      <c r="R99" s="171" t="s">
        <v>1061</v>
      </c>
      <c r="S99" s="171" t="s">
        <v>747</v>
      </c>
      <c r="T99" s="171" t="s">
        <v>748</v>
      </c>
      <c r="U99" s="165" t="s">
        <v>31</v>
      </c>
      <c r="V99" s="166">
        <f>IF(U99="","Evalue la documentación del control",IF(U99="si",25,0))</f>
        <v>25</v>
      </c>
      <c r="W99" s="171" t="s">
        <v>749</v>
      </c>
      <c r="X99" s="165" t="s">
        <v>31</v>
      </c>
      <c r="Y99" s="166">
        <f>IF(X99="","Evalue la aplicación del control",IF(X99="si",25,0))</f>
        <v>25</v>
      </c>
      <c r="Z99" s="171" t="s">
        <v>750</v>
      </c>
      <c r="AA99" s="165" t="s">
        <v>31</v>
      </c>
      <c r="AB99" s="166">
        <f>IF(AA99="","Evalue la efectividad del control",IF(AA99="si",40,0))</f>
        <v>40</v>
      </c>
      <c r="AC99" s="167" t="s">
        <v>331</v>
      </c>
      <c r="AD99" s="168">
        <f>IF(AC99="AUTOMÁTICO",10,IF(AC99="MANUAL",0,""))</f>
        <v>0</v>
      </c>
      <c r="AE99" s="169">
        <f>IF(ISTEXT(AB99),"Evalue el control",(AB99+Y99+V99+AD99))</f>
        <v>90</v>
      </c>
      <c r="AF99" s="259" t="s">
        <v>8</v>
      </c>
      <c r="AG99" s="261" t="s">
        <v>24</v>
      </c>
      <c r="AH99" s="261" t="s">
        <v>25</v>
      </c>
      <c r="AI99" s="170">
        <f>VLOOKUP(AG99,'MATRIZ CALIFICACIÓN'!$B$11:$C$25,2,FALSE)</f>
        <v>2</v>
      </c>
      <c r="AJ99" s="162">
        <f>HLOOKUP(AH99,'MATRIZ CALIFICACIÓN'!$D$9:$H$10,2,FALSE)</f>
        <v>3</v>
      </c>
      <c r="AK99" s="162">
        <f t="shared" ref="AK99" si="88">VALUE(CONCATENATE(AI99,AJ99))</f>
        <v>23</v>
      </c>
      <c r="AL99" s="260" t="str">
        <f>IF(AND(ISTEXT(AG99),ISTEXT(AH99)),(IF(F99="DE CORRUPCIÓN",(VLOOKUP(AK99,'MATRIZ CALIFICACIÓN'!$D$71:$E$85,2,FALSE)),(VLOOKUP(AK99,'MATRIZ CALIFICACIÓN'!$D$45:$E$69,2,FALSE)))),"Seleccione la probabilidad y el impacto")</f>
        <v>BAJA</v>
      </c>
      <c r="AM99" s="260" t="str">
        <f>IF(AND(ISTEXT(AG99),ISTEXT(AH99)),(IF(F99="DE CORRUPCIÓN",(VLOOKUP(AL99,'MATRIZ CALIFICACIÓN'!$G$51:$K$54,2,FALSE)),(VLOOKUP(AL99,'MATRIZ CALIFICACIÓN'!$G$46:$K$49,2,FALSE)))),"Seleccione la probabilidad y el impacto")</f>
        <v>* Reducir  el riesgo</v>
      </c>
      <c r="AN99" s="158" t="s">
        <v>468</v>
      </c>
      <c r="AO99" s="158" t="s">
        <v>468</v>
      </c>
      <c r="AP99" s="158" t="s">
        <v>468</v>
      </c>
      <c r="AQ99" s="158" t="s">
        <v>468</v>
      </c>
      <c r="AR99" s="261" t="s">
        <v>678</v>
      </c>
      <c r="AS99" s="261" t="s">
        <v>679</v>
      </c>
      <c r="AT99" s="261" t="s">
        <v>1256</v>
      </c>
      <c r="AU99" s="261" t="s">
        <v>751</v>
      </c>
      <c r="AV99" s="171" t="s">
        <v>1225</v>
      </c>
      <c r="AW99" s="134" t="s">
        <v>468</v>
      </c>
      <c r="AX99" s="172" t="s">
        <v>36</v>
      </c>
      <c r="AY99" s="172" t="s">
        <v>62</v>
      </c>
      <c r="AZ99" s="134" t="s">
        <v>468</v>
      </c>
      <c r="BA99" s="134" t="s">
        <v>468</v>
      </c>
      <c r="BB99" s="173"/>
      <c r="BC99" s="158" t="s">
        <v>462</v>
      </c>
      <c r="BD99" s="158" t="s">
        <v>468</v>
      </c>
      <c r="BE99" s="171" t="s">
        <v>1249</v>
      </c>
      <c r="BF99" s="196">
        <v>43228</v>
      </c>
      <c r="BG99" s="171" t="s">
        <v>1246</v>
      </c>
      <c r="BH99" s="174" t="s">
        <v>31</v>
      </c>
      <c r="BI99" s="174" t="s">
        <v>31</v>
      </c>
      <c r="BJ99" s="174" t="s">
        <v>31</v>
      </c>
      <c r="BK99" s="175" t="s">
        <v>468</v>
      </c>
      <c r="BL99" s="197" t="s">
        <v>36</v>
      </c>
      <c r="BM99" s="174" t="s">
        <v>62</v>
      </c>
      <c r="BN99" s="174"/>
      <c r="BO99" s="197"/>
      <c r="BP99" s="225">
        <v>43235</v>
      </c>
      <c r="BQ99" s="226" t="s">
        <v>1184</v>
      </c>
    </row>
    <row r="100" spans="1:208" s="57" customFormat="1" ht="275.25" customHeight="1" x14ac:dyDescent="0.25">
      <c r="A100" s="295"/>
      <c r="B100" s="259"/>
      <c r="C100" s="261"/>
      <c r="D100" s="291"/>
      <c r="E100" s="291"/>
      <c r="F100" s="292"/>
      <c r="G100" s="281" t="s">
        <v>752</v>
      </c>
      <c r="H100" s="274"/>
      <c r="I100" s="261"/>
      <c r="J100" s="283"/>
      <c r="K100" s="283"/>
      <c r="L100" s="159"/>
      <c r="M100" s="160"/>
      <c r="N100" s="160"/>
      <c r="O100" s="260"/>
      <c r="P100" s="260"/>
      <c r="Q100" s="162" t="s">
        <v>68</v>
      </c>
      <c r="R100" s="171" t="s">
        <v>1062</v>
      </c>
      <c r="S100" s="171" t="s">
        <v>753</v>
      </c>
      <c r="T100" s="171" t="s">
        <v>754</v>
      </c>
      <c r="U100" s="165" t="s">
        <v>31</v>
      </c>
      <c r="V100" s="166">
        <f t="shared" ref="V100:V103" si="89">IF(U100="","Evalue la documentación del control",IF(U100="si",25,0))</f>
        <v>25</v>
      </c>
      <c r="W100" s="171" t="s">
        <v>1064</v>
      </c>
      <c r="X100" s="165" t="s">
        <v>31</v>
      </c>
      <c r="Y100" s="166">
        <f t="shared" ref="Y100:Y103" si="90">IF(X100="","Evalue la aplicación del control",IF(X100="si",25,0))</f>
        <v>25</v>
      </c>
      <c r="Z100" s="171" t="s">
        <v>1066</v>
      </c>
      <c r="AA100" s="165" t="s">
        <v>31</v>
      </c>
      <c r="AB100" s="166">
        <f t="shared" ref="AB100:AB103" si="91">IF(AA100="","Evalue la efectividad del control",IF(AA100="si",40,0))</f>
        <v>40</v>
      </c>
      <c r="AC100" s="167" t="s">
        <v>331</v>
      </c>
      <c r="AD100" s="168">
        <f t="shared" ref="AD100:AD103" si="92">IF(AC100="AUTOMÁTICO",10,IF(AC100="MANUAL",0,""))</f>
        <v>0</v>
      </c>
      <c r="AE100" s="169">
        <f t="shared" ref="AE100:AE103" si="93">IF(ISTEXT(AB100),"Evalue el control",(AB100+Y100+V100+AD100))</f>
        <v>90</v>
      </c>
      <c r="AF100" s="259"/>
      <c r="AG100" s="261"/>
      <c r="AH100" s="261"/>
      <c r="AI100" s="170"/>
      <c r="AJ100" s="162"/>
      <c r="AK100" s="162"/>
      <c r="AL100" s="260"/>
      <c r="AM100" s="260"/>
      <c r="AN100" s="158" t="s">
        <v>468</v>
      </c>
      <c r="AO100" s="158" t="s">
        <v>468</v>
      </c>
      <c r="AP100" s="158" t="s">
        <v>468</v>
      </c>
      <c r="AQ100" s="158" t="s">
        <v>468</v>
      </c>
      <c r="AR100" s="261"/>
      <c r="AS100" s="261"/>
      <c r="AT100" s="261"/>
      <c r="AU100" s="261"/>
      <c r="AV100" s="171" t="s">
        <v>1226</v>
      </c>
      <c r="AW100" s="134" t="s">
        <v>468</v>
      </c>
      <c r="AX100" s="172" t="s">
        <v>36</v>
      </c>
      <c r="AY100" s="172" t="s">
        <v>62</v>
      </c>
      <c r="AZ100" s="134" t="s">
        <v>468</v>
      </c>
      <c r="BA100" s="134" t="s">
        <v>468</v>
      </c>
      <c r="BB100" s="173"/>
      <c r="BC100" s="158" t="s">
        <v>462</v>
      </c>
      <c r="BD100" s="158" t="s">
        <v>468</v>
      </c>
      <c r="BE100" s="171" t="s">
        <v>1249</v>
      </c>
      <c r="BF100" s="196">
        <v>43228</v>
      </c>
      <c r="BG100" s="171" t="s">
        <v>1247</v>
      </c>
      <c r="BH100" s="174" t="s">
        <v>31</v>
      </c>
      <c r="BI100" s="174" t="s">
        <v>31</v>
      </c>
      <c r="BJ100" s="174" t="s">
        <v>31</v>
      </c>
      <c r="BK100" s="175" t="s">
        <v>468</v>
      </c>
      <c r="BL100" s="197" t="s">
        <v>36</v>
      </c>
      <c r="BM100" s="174" t="s">
        <v>62</v>
      </c>
      <c r="BN100" s="174"/>
      <c r="BO100" s="197"/>
      <c r="BP100" s="178">
        <v>43235</v>
      </c>
      <c r="BQ100" s="177" t="s">
        <v>1184</v>
      </c>
      <c r="BR100" s="29"/>
      <c r="BS100" s="29"/>
      <c r="BT100" s="29"/>
      <c r="BU100" s="29"/>
      <c r="BV100" s="29"/>
      <c r="BW100" s="29"/>
      <c r="BX100" s="29"/>
      <c r="BY100" s="29"/>
      <c r="BZ100" s="29"/>
      <c r="CA100" s="29"/>
      <c r="CB100" s="29"/>
      <c r="CC100" s="29"/>
      <c r="CD100" s="29"/>
      <c r="CE100" s="29"/>
      <c r="CF100" s="29"/>
      <c r="CG100" s="29"/>
      <c r="CH100" s="29"/>
      <c r="CI100" s="29"/>
      <c r="CJ100" s="29"/>
      <c r="CK100" s="29"/>
      <c r="CL100" s="29"/>
      <c r="CM100" s="29"/>
      <c r="CN100" s="29"/>
      <c r="CO100" s="29"/>
      <c r="CP100" s="29"/>
      <c r="CQ100" s="29"/>
      <c r="CR100" s="29"/>
      <c r="CS100" s="29"/>
      <c r="CT100" s="29"/>
      <c r="CU100" s="29"/>
      <c r="CV100" s="29"/>
      <c r="CW100" s="29"/>
      <c r="CX100" s="29"/>
      <c r="CY100" s="29"/>
      <c r="CZ100" s="29"/>
      <c r="DA100" s="29"/>
      <c r="DB100" s="29"/>
      <c r="DC100" s="29"/>
      <c r="DD100" s="29"/>
      <c r="DE100" s="29"/>
      <c r="DF100" s="29"/>
      <c r="DG100" s="29"/>
      <c r="DH100" s="29"/>
      <c r="DI100" s="29"/>
      <c r="DJ100" s="29"/>
      <c r="DK100" s="29"/>
      <c r="DL100" s="29"/>
      <c r="DM100" s="29"/>
      <c r="DN100" s="29"/>
      <c r="DO100" s="29"/>
      <c r="DP100" s="29"/>
      <c r="DQ100" s="29"/>
      <c r="DR100" s="29"/>
      <c r="DS100" s="29"/>
      <c r="DT100" s="29"/>
      <c r="DU100" s="29"/>
      <c r="DV100" s="29"/>
      <c r="DW100" s="29"/>
      <c r="DX100" s="29"/>
      <c r="DY100" s="29"/>
      <c r="DZ100" s="29"/>
      <c r="EA100" s="29"/>
      <c r="EB100" s="29"/>
      <c r="EC100" s="29"/>
      <c r="ED100" s="29"/>
      <c r="EE100" s="29"/>
      <c r="EF100" s="29"/>
      <c r="EG100" s="29"/>
      <c r="EH100" s="29"/>
      <c r="EI100" s="29"/>
      <c r="EJ100" s="29"/>
      <c r="EK100" s="29"/>
      <c r="EL100" s="29"/>
      <c r="EM100" s="29"/>
      <c r="EN100" s="29"/>
      <c r="EO100" s="29"/>
      <c r="EP100" s="29"/>
      <c r="EQ100" s="29"/>
      <c r="ER100" s="29"/>
      <c r="ES100" s="29"/>
      <c r="ET100" s="29"/>
      <c r="EU100" s="29"/>
      <c r="EV100" s="29"/>
      <c r="EW100" s="29"/>
      <c r="EX100" s="29"/>
      <c r="EY100" s="29"/>
      <c r="EZ100" s="29"/>
      <c r="FA100" s="29"/>
      <c r="FB100" s="29"/>
      <c r="FC100" s="29"/>
      <c r="FD100" s="29"/>
      <c r="FE100" s="29"/>
      <c r="FF100" s="29"/>
      <c r="FG100" s="29"/>
      <c r="FH100" s="29"/>
      <c r="FI100" s="29"/>
      <c r="FJ100" s="29"/>
      <c r="FK100" s="29"/>
      <c r="FL100" s="29"/>
      <c r="FM100" s="29"/>
      <c r="FN100" s="29"/>
      <c r="FO100" s="29"/>
      <c r="FP100" s="29"/>
      <c r="FQ100" s="29"/>
      <c r="FR100" s="29"/>
      <c r="FS100" s="29"/>
      <c r="FT100" s="29"/>
      <c r="FU100" s="29"/>
      <c r="FV100" s="29"/>
      <c r="FW100" s="29"/>
      <c r="FX100" s="29"/>
      <c r="FY100" s="29"/>
      <c r="FZ100" s="29"/>
      <c r="GA100" s="29"/>
      <c r="GB100" s="29"/>
      <c r="GC100" s="29"/>
      <c r="GD100" s="29"/>
      <c r="GE100" s="29"/>
      <c r="GF100" s="29"/>
      <c r="GG100" s="29"/>
      <c r="GH100" s="29"/>
      <c r="GI100" s="29"/>
      <c r="GJ100" s="29"/>
      <c r="GK100" s="29"/>
      <c r="GL100" s="29"/>
      <c r="GM100" s="29"/>
      <c r="GN100" s="29"/>
      <c r="GO100" s="29"/>
      <c r="GP100" s="29"/>
      <c r="GQ100" s="29"/>
      <c r="GR100" s="29"/>
      <c r="GS100" s="29"/>
      <c r="GT100" s="29"/>
      <c r="GU100" s="29"/>
      <c r="GV100" s="29"/>
      <c r="GW100" s="29"/>
      <c r="GX100" s="29"/>
      <c r="GY100" s="29"/>
      <c r="GZ100" s="29"/>
    </row>
    <row r="101" spans="1:208" s="57" customFormat="1" ht="318.75" customHeight="1" x14ac:dyDescent="0.25">
      <c r="A101" s="295"/>
      <c r="B101" s="259"/>
      <c r="C101" s="261"/>
      <c r="D101" s="291"/>
      <c r="E101" s="291"/>
      <c r="F101" s="292"/>
      <c r="G101" s="282"/>
      <c r="H101" s="274"/>
      <c r="I101" s="261"/>
      <c r="J101" s="283"/>
      <c r="K101" s="283"/>
      <c r="L101" s="159"/>
      <c r="M101" s="160"/>
      <c r="N101" s="160"/>
      <c r="O101" s="260"/>
      <c r="P101" s="260"/>
      <c r="Q101" s="162" t="s">
        <v>68</v>
      </c>
      <c r="R101" s="171" t="s">
        <v>1063</v>
      </c>
      <c r="S101" s="171" t="s">
        <v>753</v>
      </c>
      <c r="T101" s="171" t="s">
        <v>755</v>
      </c>
      <c r="U101" s="165" t="s">
        <v>31</v>
      </c>
      <c r="V101" s="166">
        <f t="shared" si="89"/>
        <v>25</v>
      </c>
      <c r="W101" s="171" t="s">
        <v>1065</v>
      </c>
      <c r="X101" s="165" t="s">
        <v>31</v>
      </c>
      <c r="Y101" s="166">
        <f t="shared" si="90"/>
        <v>25</v>
      </c>
      <c r="Z101" s="171" t="s">
        <v>1067</v>
      </c>
      <c r="AA101" s="165" t="s">
        <v>31</v>
      </c>
      <c r="AB101" s="166">
        <f t="shared" si="91"/>
        <v>40</v>
      </c>
      <c r="AC101" s="167" t="s">
        <v>331</v>
      </c>
      <c r="AD101" s="168">
        <f t="shared" si="92"/>
        <v>0</v>
      </c>
      <c r="AE101" s="169">
        <f t="shared" si="93"/>
        <v>90</v>
      </c>
      <c r="AF101" s="259"/>
      <c r="AG101" s="261"/>
      <c r="AH101" s="261"/>
      <c r="AI101" s="170"/>
      <c r="AJ101" s="162"/>
      <c r="AK101" s="162"/>
      <c r="AL101" s="260"/>
      <c r="AM101" s="260"/>
      <c r="AN101" s="158" t="s">
        <v>468</v>
      </c>
      <c r="AO101" s="158" t="s">
        <v>468</v>
      </c>
      <c r="AP101" s="158" t="s">
        <v>468</v>
      </c>
      <c r="AQ101" s="158" t="s">
        <v>468</v>
      </c>
      <c r="AR101" s="261"/>
      <c r="AS101" s="261"/>
      <c r="AT101" s="261"/>
      <c r="AU101" s="261"/>
      <c r="AV101" s="171" t="s">
        <v>1227</v>
      </c>
      <c r="AW101" s="134" t="s">
        <v>468</v>
      </c>
      <c r="AX101" s="172" t="s">
        <v>36</v>
      </c>
      <c r="AY101" s="172" t="s">
        <v>62</v>
      </c>
      <c r="AZ101" s="134" t="s">
        <v>468</v>
      </c>
      <c r="BA101" s="134" t="s">
        <v>468</v>
      </c>
      <c r="BB101" s="173"/>
      <c r="BC101" s="158" t="s">
        <v>462</v>
      </c>
      <c r="BD101" s="158" t="s">
        <v>468</v>
      </c>
      <c r="BE101" s="171" t="s">
        <v>1249</v>
      </c>
      <c r="BF101" s="196">
        <v>43228</v>
      </c>
      <c r="BG101" s="171" t="s">
        <v>1248</v>
      </c>
      <c r="BH101" s="174" t="s">
        <v>31</v>
      </c>
      <c r="BI101" s="174" t="s">
        <v>31</v>
      </c>
      <c r="BJ101" s="174" t="s">
        <v>31</v>
      </c>
      <c r="BK101" s="175" t="s">
        <v>468</v>
      </c>
      <c r="BL101" s="197" t="s">
        <v>36</v>
      </c>
      <c r="BM101" s="174" t="s">
        <v>62</v>
      </c>
      <c r="BN101" s="174"/>
      <c r="BO101" s="197"/>
      <c r="BP101" s="178">
        <v>43235</v>
      </c>
      <c r="BQ101" s="177" t="s">
        <v>1184</v>
      </c>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c r="DB101" s="29"/>
      <c r="DC101" s="29"/>
      <c r="DD101" s="29"/>
      <c r="DE101" s="29"/>
      <c r="DF101" s="29"/>
      <c r="DG101" s="29"/>
      <c r="DH101" s="29"/>
      <c r="DI101" s="29"/>
      <c r="DJ101" s="29"/>
      <c r="DK101" s="29"/>
      <c r="DL101" s="29"/>
      <c r="DM101" s="29"/>
      <c r="DN101" s="29"/>
      <c r="DO101" s="29"/>
      <c r="DP101" s="29"/>
      <c r="DQ101" s="29"/>
      <c r="DR101" s="29"/>
      <c r="DS101" s="29"/>
      <c r="DT101" s="29"/>
      <c r="DU101" s="29"/>
      <c r="DV101" s="29"/>
      <c r="DW101" s="29"/>
      <c r="DX101" s="29"/>
      <c r="DY101" s="29"/>
      <c r="DZ101" s="29"/>
      <c r="EA101" s="29"/>
      <c r="EB101" s="29"/>
      <c r="EC101" s="29"/>
      <c r="ED101" s="29"/>
      <c r="EE101" s="29"/>
      <c r="EF101" s="29"/>
      <c r="EG101" s="29"/>
      <c r="EH101" s="29"/>
      <c r="EI101" s="29"/>
      <c r="EJ101" s="29"/>
      <c r="EK101" s="29"/>
      <c r="EL101" s="29"/>
      <c r="EM101" s="29"/>
      <c r="EN101" s="29"/>
      <c r="EO101" s="29"/>
      <c r="EP101" s="29"/>
      <c r="EQ101" s="29"/>
      <c r="ER101" s="29"/>
      <c r="ES101" s="29"/>
      <c r="ET101" s="29"/>
      <c r="EU101" s="29"/>
      <c r="EV101" s="29"/>
      <c r="EW101" s="29"/>
      <c r="EX101" s="29"/>
      <c r="EY101" s="29"/>
      <c r="EZ101" s="29"/>
      <c r="FA101" s="29"/>
      <c r="FB101" s="29"/>
      <c r="FC101" s="29"/>
      <c r="FD101" s="29"/>
      <c r="FE101" s="29"/>
      <c r="FF101" s="29"/>
      <c r="FG101" s="29"/>
      <c r="FH101" s="29"/>
      <c r="FI101" s="29"/>
      <c r="FJ101" s="29"/>
      <c r="FK101" s="29"/>
      <c r="FL101" s="29"/>
      <c r="FM101" s="29"/>
      <c r="FN101" s="29"/>
      <c r="FO101" s="29"/>
      <c r="FP101" s="29"/>
      <c r="FQ101" s="29"/>
      <c r="FR101" s="29"/>
      <c r="FS101" s="29"/>
      <c r="FT101" s="29"/>
      <c r="FU101" s="29"/>
      <c r="FV101" s="29"/>
      <c r="FW101" s="29"/>
      <c r="FX101" s="29"/>
      <c r="FY101" s="29"/>
      <c r="FZ101" s="29"/>
      <c r="GA101" s="29"/>
      <c r="GB101" s="29"/>
      <c r="GC101" s="29"/>
      <c r="GD101" s="29"/>
      <c r="GE101" s="29"/>
      <c r="GF101" s="29"/>
      <c r="GG101" s="29"/>
      <c r="GH101" s="29"/>
      <c r="GI101" s="29"/>
      <c r="GJ101" s="29"/>
      <c r="GK101" s="29"/>
      <c r="GL101" s="29"/>
      <c r="GM101" s="29"/>
      <c r="GN101" s="29"/>
      <c r="GO101" s="29"/>
      <c r="GP101" s="29"/>
      <c r="GQ101" s="29"/>
      <c r="GR101" s="29"/>
      <c r="GS101" s="29"/>
      <c r="GT101" s="29"/>
      <c r="GU101" s="29"/>
      <c r="GV101" s="29"/>
      <c r="GW101" s="29"/>
      <c r="GX101" s="29"/>
      <c r="GY101" s="29"/>
      <c r="GZ101" s="29"/>
    </row>
    <row r="102" spans="1:208" s="57" customFormat="1" ht="231" hidden="1" customHeight="1" x14ac:dyDescent="0.25">
      <c r="A102" s="295">
        <v>31</v>
      </c>
      <c r="B102" s="295" t="s">
        <v>292</v>
      </c>
      <c r="C102" s="278" t="s">
        <v>1232</v>
      </c>
      <c r="D102" s="291" t="s">
        <v>70</v>
      </c>
      <c r="E102" s="291" t="s">
        <v>78</v>
      </c>
      <c r="F102" s="292" t="s">
        <v>6</v>
      </c>
      <c r="G102" s="275" t="s">
        <v>1068</v>
      </c>
      <c r="H102" s="261" t="s">
        <v>1069</v>
      </c>
      <c r="I102" s="261" t="s">
        <v>653</v>
      </c>
      <c r="J102" s="283" t="s">
        <v>54</v>
      </c>
      <c r="K102" s="283" t="s">
        <v>25</v>
      </c>
      <c r="L102" s="159">
        <f>VLOOKUP(J102,'MATRIZ CALIFICACIÓN'!$B$11:$C$25,2,FALSE)</f>
        <v>3</v>
      </c>
      <c r="M102" s="160">
        <f>HLOOKUP(K102,'MATRIZ CALIFICACIÓN'!$D$9:$H$10,2,FALSE)</f>
        <v>3</v>
      </c>
      <c r="N102" s="205">
        <f>VALUE(CONCATENATE(L102,M102))</f>
        <v>33</v>
      </c>
      <c r="O102" s="260" t="str">
        <f>IF(AND(ISTEXT(J102),ISTEXT(K102)),(IF(F102="DE CORRUPCIÓN",(VLOOKUP(N102,'MATRIZ CALIFICACIÓN'!$D$71:$E$85,2,FALSE)),(VLOOKUP(N102,'MATRIZ CALIFICACIÓN'!$D$45:$E$69,2,FALSE)))),"Seleccione la probabilidad y el impacto")</f>
        <v>ALTA</v>
      </c>
      <c r="P102" s="260" t="str">
        <f>IF(AND(ISTEXT(J102),ISTEXT(K102)),(IF(F102="DE CORRUPCIÓN",(VLOOKUP(O102,'MATRIZ CALIFICACIÓN'!$G$51:$K$54,2,FALSE)),(VLOOKUP(O102,'MATRIZ CALIFICACIÓN'!$G$46:$K$49,2,FALSE)))),"Seleccione la probabilidad y el impacto")</f>
        <v>* Reducir el riesgo
* Evitar el riesgo
* Compartir o transferir</v>
      </c>
      <c r="Q102" s="162" t="s">
        <v>68</v>
      </c>
      <c r="R102" s="171" t="s">
        <v>1071</v>
      </c>
      <c r="S102" s="171" t="s">
        <v>1072</v>
      </c>
      <c r="T102" s="171" t="s">
        <v>1073</v>
      </c>
      <c r="U102" s="165" t="s">
        <v>31</v>
      </c>
      <c r="V102" s="166">
        <f t="shared" si="89"/>
        <v>25</v>
      </c>
      <c r="W102" s="171" t="s">
        <v>1076</v>
      </c>
      <c r="X102" s="165" t="s">
        <v>31</v>
      </c>
      <c r="Y102" s="166">
        <f t="shared" si="90"/>
        <v>25</v>
      </c>
      <c r="Z102" s="200" t="s">
        <v>1079</v>
      </c>
      <c r="AA102" s="165" t="s">
        <v>31</v>
      </c>
      <c r="AB102" s="166">
        <f t="shared" si="91"/>
        <v>40</v>
      </c>
      <c r="AC102" s="167" t="s">
        <v>331</v>
      </c>
      <c r="AD102" s="168">
        <f t="shared" si="92"/>
        <v>0</v>
      </c>
      <c r="AE102" s="169">
        <f t="shared" si="93"/>
        <v>90</v>
      </c>
      <c r="AF102" s="259" t="s">
        <v>8</v>
      </c>
      <c r="AG102" s="261" t="s">
        <v>24</v>
      </c>
      <c r="AH102" s="261" t="s">
        <v>25</v>
      </c>
      <c r="AI102" s="170">
        <f>VLOOKUP(AG102,'MATRIZ CALIFICACIÓN'!$B$11:$C$25,2,FALSE)</f>
        <v>2</v>
      </c>
      <c r="AJ102" s="162">
        <f>HLOOKUP(AH102,'MATRIZ CALIFICACIÓN'!$D$9:$H$10,2,FALSE)</f>
        <v>3</v>
      </c>
      <c r="AK102" s="162">
        <f t="shared" ref="AK102" si="94">VALUE(CONCATENATE(AI102,AJ102))</f>
        <v>23</v>
      </c>
      <c r="AL102" s="260" t="str">
        <f>IF(AND(ISTEXT(AG102),ISTEXT(AH102)),(IF(F102="DE CORRUPCIÓN",(VLOOKUP(AK102,'MATRIZ CALIFICACIÓN'!$D$71:$E$85,2,FALSE)),(VLOOKUP(AK102,'MATRIZ CALIFICACIÓN'!$D$45:$E$69,2,FALSE)))),"Seleccione la probabilidad y el impacto")</f>
        <v>MODERADA</v>
      </c>
      <c r="AM102" s="260" t="str">
        <f>IF(AND(ISTEXT(AG102),ISTEXT(AH102)),(IF(F102="DE CORRUPCIÓN",(VLOOKUP(AL102,'MATRIZ CALIFICACIÓN'!$G$51:$K$54,2,FALSE)),(VLOOKUP(AL102,'MATRIZ CALIFICACIÓN'!$G$46:$K$49,2,FALSE)))),"Seleccione la probabilidad y el impacto")</f>
        <v>* Asumir el riesgo
* Reducir el riesgo</v>
      </c>
      <c r="AN102" s="261" t="s">
        <v>1082</v>
      </c>
      <c r="AO102" s="303">
        <v>43101</v>
      </c>
      <c r="AP102" s="303">
        <v>43465</v>
      </c>
      <c r="AQ102" s="261" t="s">
        <v>1083</v>
      </c>
      <c r="AR102" s="258"/>
      <c r="AS102" s="258"/>
      <c r="AT102" s="258"/>
      <c r="AU102" s="258"/>
      <c r="AV102" s="171"/>
      <c r="AW102" s="158"/>
      <c r="AX102" s="172"/>
      <c r="AY102" s="172"/>
      <c r="AZ102" s="158"/>
      <c r="BA102" s="158"/>
      <c r="BB102" s="173"/>
      <c r="BC102" s="158"/>
      <c r="BD102" s="158"/>
      <c r="BE102" s="158"/>
      <c r="BF102" s="171"/>
      <c r="BG102" s="171"/>
      <c r="BH102" s="174"/>
      <c r="BI102" s="174"/>
      <c r="BJ102" s="174"/>
      <c r="BK102" s="197"/>
      <c r="BL102" s="197"/>
      <c r="BM102" s="174"/>
      <c r="BN102" s="174"/>
      <c r="BO102" s="197"/>
      <c r="BP102" s="178">
        <v>43231</v>
      </c>
      <c r="BQ102" s="177" t="s">
        <v>1184</v>
      </c>
      <c r="BR102" s="29"/>
      <c r="BS102" s="29"/>
      <c r="BT102" s="29"/>
      <c r="BU102" s="29"/>
      <c r="BV102" s="29"/>
      <c r="BW102" s="29"/>
      <c r="BX102" s="29"/>
      <c r="BY102" s="29"/>
      <c r="BZ102" s="29"/>
      <c r="CA102" s="29"/>
      <c r="CB102" s="29"/>
      <c r="CC102" s="29"/>
      <c r="CD102" s="29"/>
      <c r="CE102" s="29"/>
      <c r="CF102" s="29"/>
      <c r="CG102" s="29"/>
      <c r="CH102" s="29"/>
      <c r="CI102" s="29"/>
      <c r="CJ102" s="29"/>
      <c r="CK102" s="29"/>
      <c r="CL102" s="29"/>
      <c r="CM102" s="29"/>
      <c r="CN102" s="29"/>
      <c r="CO102" s="29"/>
      <c r="CP102" s="29"/>
      <c r="CQ102" s="29"/>
      <c r="CR102" s="29"/>
      <c r="CS102" s="29"/>
      <c r="CT102" s="29"/>
      <c r="CU102" s="29"/>
      <c r="CV102" s="29"/>
      <c r="CW102" s="29"/>
      <c r="CX102" s="29"/>
      <c r="CY102" s="29"/>
      <c r="CZ102" s="29"/>
      <c r="DA102" s="29"/>
      <c r="DB102" s="29"/>
      <c r="DC102" s="29"/>
      <c r="DD102" s="29"/>
      <c r="DE102" s="29"/>
      <c r="DF102" s="29"/>
      <c r="DG102" s="29"/>
      <c r="DH102" s="29"/>
      <c r="DI102" s="29"/>
      <c r="DJ102" s="29"/>
      <c r="DK102" s="29"/>
      <c r="DL102" s="29"/>
      <c r="DM102" s="29"/>
      <c r="DN102" s="29"/>
      <c r="DO102" s="29"/>
      <c r="DP102" s="29"/>
      <c r="DQ102" s="29"/>
      <c r="DR102" s="29"/>
      <c r="DS102" s="29"/>
      <c r="DT102" s="29"/>
      <c r="DU102" s="29"/>
      <c r="DV102" s="29"/>
      <c r="DW102" s="29"/>
      <c r="DX102" s="29"/>
      <c r="DY102" s="29"/>
      <c r="DZ102" s="29"/>
      <c r="EA102" s="29"/>
      <c r="EB102" s="29"/>
      <c r="EC102" s="29"/>
      <c r="ED102" s="29"/>
      <c r="EE102" s="29"/>
      <c r="EF102" s="29"/>
      <c r="EG102" s="29"/>
      <c r="EH102" s="29"/>
      <c r="EI102" s="29"/>
      <c r="EJ102" s="29"/>
      <c r="EK102" s="29"/>
      <c r="EL102" s="29"/>
      <c r="EM102" s="29"/>
      <c r="EN102" s="29"/>
      <c r="EO102" s="29"/>
      <c r="EP102" s="29"/>
      <c r="EQ102" s="29"/>
      <c r="ER102" s="29"/>
      <c r="ES102" s="29"/>
      <c r="ET102" s="29"/>
      <c r="EU102" s="29"/>
      <c r="EV102" s="29"/>
      <c r="EW102" s="29"/>
      <c r="EX102" s="29"/>
      <c r="EY102" s="29"/>
      <c r="EZ102" s="29"/>
      <c r="FA102" s="29"/>
      <c r="FB102" s="29"/>
      <c r="FC102" s="29"/>
      <c r="FD102" s="29"/>
      <c r="FE102" s="29"/>
      <c r="FF102" s="29"/>
      <c r="FG102" s="29"/>
      <c r="FH102" s="29"/>
      <c r="FI102" s="29"/>
      <c r="FJ102" s="29"/>
      <c r="FK102" s="29"/>
      <c r="FL102" s="29"/>
      <c r="FM102" s="29"/>
      <c r="FN102" s="29"/>
      <c r="FO102" s="29"/>
      <c r="FP102" s="29"/>
      <c r="FQ102" s="29"/>
      <c r="FR102" s="29"/>
      <c r="FS102" s="29"/>
      <c r="FT102" s="29"/>
      <c r="FU102" s="29"/>
      <c r="FV102" s="29"/>
      <c r="FW102" s="29"/>
      <c r="FX102" s="29"/>
      <c r="FY102" s="29"/>
      <c r="FZ102" s="29"/>
      <c r="GA102" s="29"/>
      <c r="GB102" s="29"/>
      <c r="GC102" s="29"/>
      <c r="GD102" s="29"/>
      <c r="GE102" s="29"/>
      <c r="GF102" s="29"/>
      <c r="GG102" s="29"/>
      <c r="GH102" s="29"/>
      <c r="GI102" s="29"/>
      <c r="GJ102" s="29"/>
      <c r="GK102" s="29"/>
      <c r="GL102" s="29"/>
      <c r="GM102" s="29"/>
      <c r="GN102" s="29"/>
      <c r="GO102" s="29"/>
      <c r="GP102" s="29"/>
      <c r="GQ102" s="29"/>
      <c r="GR102" s="29"/>
      <c r="GS102" s="29"/>
      <c r="GT102" s="29"/>
      <c r="GU102" s="29"/>
      <c r="GV102" s="29"/>
      <c r="GW102" s="29"/>
      <c r="GX102" s="29"/>
      <c r="GY102" s="29"/>
      <c r="GZ102" s="29"/>
    </row>
    <row r="103" spans="1:208" s="57" customFormat="1" ht="231" hidden="1" customHeight="1" x14ac:dyDescent="0.25">
      <c r="A103" s="295"/>
      <c r="B103" s="295"/>
      <c r="C103" s="279"/>
      <c r="D103" s="291"/>
      <c r="E103" s="291"/>
      <c r="F103" s="292"/>
      <c r="G103" s="261"/>
      <c r="H103" s="261"/>
      <c r="I103" s="261"/>
      <c r="J103" s="283"/>
      <c r="K103" s="283"/>
      <c r="L103" s="159"/>
      <c r="M103" s="160"/>
      <c r="N103" s="160"/>
      <c r="O103" s="260"/>
      <c r="P103" s="260"/>
      <c r="Q103" s="162" t="s">
        <v>68</v>
      </c>
      <c r="R103" s="171" t="s">
        <v>757</v>
      </c>
      <c r="S103" s="171" t="s">
        <v>756</v>
      </c>
      <c r="T103" s="171" t="s">
        <v>666</v>
      </c>
      <c r="U103" s="165" t="s">
        <v>31</v>
      </c>
      <c r="V103" s="166">
        <f t="shared" si="89"/>
        <v>25</v>
      </c>
      <c r="W103" s="171" t="s">
        <v>1077</v>
      </c>
      <c r="X103" s="165" t="s">
        <v>31</v>
      </c>
      <c r="Y103" s="166">
        <f t="shared" si="90"/>
        <v>25</v>
      </c>
      <c r="Z103" s="200" t="s">
        <v>758</v>
      </c>
      <c r="AA103" s="165" t="s">
        <v>31</v>
      </c>
      <c r="AB103" s="166">
        <f t="shared" si="91"/>
        <v>40</v>
      </c>
      <c r="AC103" s="167" t="s">
        <v>331</v>
      </c>
      <c r="AD103" s="168">
        <f t="shared" si="92"/>
        <v>0</v>
      </c>
      <c r="AE103" s="169">
        <f t="shared" si="93"/>
        <v>90</v>
      </c>
      <c r="AF103" s="259"/>
      <c r="AG103" s="261"/>
      <c r="AH103" s="261"/>
      <c r="AI103" s="170"/>
      <c r="AJ103" s="162"/>
      <c r="AK103" s="162"/>
      <c r="AL103" s="260"/>
      <c r="AM103" s="260"/>
      <c r="AN103" s="261"/>
      <c r="AO103" s="303"/>
      <c r="AP103" s="303"/>
      <c r="AQ103" s="261"/>
      <c r="AR103" s="258"/>
      <c r="AS103" s="258"/>
      <c r="AT103" s="258"/>
      <c r="AU103" s="258"/>
      <c r="AV103" s="171"/>
      <c r="AW103" s="158"/>
      <c r="AX103" s="172"/>
      <c r="AY103" s="172"/>
      <c r="AZ103" s="158"/>
      <c r="BA103" s="158"/>
      <c r="BB103" s="173"/>
      <c r="BC103" s="158"/>
      <c r="BD103" s="158"/>
      <c r="BE103" s="158"/>
      <c r="BF103" s="171"/>
      <c r="BG103" s="171"/>
      <c r="BH103" s="174"/>
      <c r="BI103" s="174"/>
      <c r="BJ103" s="174"/>
      <c r="BK103" s="197"/>
      <c r="BL103" s="197"/>
      <c r="BM103" s="174"/>
      <c r="BN103" s="174"/>
      <c r="BO103" s="197"/>
      <c r="BP103" s="178">
        <v>43231</v>
      </c>
      <c r="BQ103" s="177" t="s">
        <v>1184</v>
      </c>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29"/>
      <c r="DY103" s="29"/>
      <c r="DZ103" s="29"/>
      <c r="EA103" s="29"/>
      <c r="EB103" s="29"/>
      <c r="EC103" s="29"/>
      <c r="ED103" s="29"/>
      <c r="EE103" s="29"/>
      <c r="EF103" s="29"/>
      <c r="EG103" s="29"/>
      <c r="EH103" s="29"/>
      <c r="EI103" s="29"/>
      <c r="EJ103" s="29"/>
      <c r="EK103" s="29"/>
      <c r="EL103" s="29"/>
      <c r="EM103" s="29"/>
      <c r="EN103" s="29"/>
      <c r="EO103" s="29"/>
      <c r="EP103" s="29"/>
      <c r="EQ103" s="29"/>
      <c r="ER103" s="29"/>
      <c r="ES103" s="29"/>
      <c r="ET103" s="29"/>
      <c r="EU103" s="29"/>
      <c r="EV103" s="29"/>
      <c r="EW103" s="29"/>
      <c r="EX103" s="29"/>
      <c r="EY103" s="29"/>
      <c r="EZ103" s="29"/>
      <c r="FA103" s="29"/>
      <c r="FB103" s="29"/>
      <c r="FC103" s="29"/>
      <c r="FD103" s="29"/>
      <c r="FE103" s="29"/>
      <c r="FF103" s="29"/>
      <c r="FG103" s="29"/>
      <c r="FH103" s="29"/>
      <c r="FI103" s="29"/>
      <c r="FJ103" s="29"/>
      <c r="FK103" s="29"/>
      <c r="FL103" s="29"/>
      <c r="FM103" s="29"/>
      <c r="FN103" s="29"/>
      <c r="FO103" s="29"/>
      <c r="FP103" s="29"/>
      <c r="FQ103" s="29"/>
      <c r="FR103" s="29"/>
      <c r="FS103" s="29"/>
      <c r="FT103" s="29"/>
      <c r="FU103" s="29"/>
      <c r="FV103" s="29"/>
      <c r="FW103" s="29"/>
      <c r="FX103" s="29"/>
      <c r="FY103" s="29"/>
      <c r="FZ103" s="29"/>
      <c r="GA103" s="29"/>
      <c r="GB103" s="29"/>
      <c r="GC103" s="29"/>
      <c r="GD103" s="29"/>
      <c r="GE103" s="29"/>
      <c r="GF103" s="29"/>
      <c r="GG103" s="29"/>
      <c r="GH103" s="29"/>
      <c r="GI103" s="29"/>
      <c r="GJ103" s="29"/>
      <c r="GK103" s="29"/>
      <c r="GL103" s="29"/>
      <c r="GM103" s="29"/>
      <c r="GN103" s="29"/>
      <c r="GO103" s="29"/>
      <c r="GP103" s="29"/>
      <c r="GQ103" s="29"/>
      <c r="GR103" s="29"/>
      <c r="GS103" s="29"/>
      <c r="GT103" s="29"/>
      <c r="GU103" s="29"/>
      <c r="GV103" s="29"/>
      <c r="GW103" s="29"/>
      <c r="GX103" s="29"/>
      <c r="GY103" s="29"/>
      <c r="GZ103" s="29"/>
    </row>
    <row r="104" spans="1:208" s="57" customFormat="1" ht="231" hidden="1" customHeight="1" x14ac:dyDescent="0.25">
      <c r="A104" s="295"/>
      <c r="B104" s="295"/>
      <c r="C104" s="279"/>
      <c r="D104" s="291"/>
      <c r="E104" s="291"/>
      <c r="F104" s="292"/>
      <c r="G104" s="275" t="s">
        <v>1070</v>
      </c>
      <c r="H104" s="261"/>
      <c r="I104" s="261"/>
      <c r="J104" s="283"/>
      <c r="K104" s="283"/>
      <c r="L104" s="159"/>
      <c r="M104" s="160"/>
      <c r="N104" s="160"/>
      <c r="O104" s="260"/>
      <c r="P104" s="260"/>
      <c r="Q104" s="162" t="s">
        <v>68</v>
      </c>
      <c r="R104" s="171" t="s">
        <v>1074</v>
      </c>
      <c r="S104" s="171" t="s">
        <v>1072</v>
      </c>
      <c r="T104" s="171" t="s">
        <v>1073</v>
      </c>
      <c r="U104" s="165" t="s">
        <v>31</v>
      </c>
      <c r="V104" s="166">
        <f>IF(U104="","Evalue la documentación del control",IF(U104="si",25,0))</f>
        <v>25</v>
      </c>
      <c r="W104" s="171" t="s">
        <v>1076</v>
      </c>
      <c r="X104" s="165" t="s">
        <v>31</v>
      </c>
      <c r="Y104" s="166">
        <f>IF(X104="","Evalue la aplicación del control",IF(X104="si",25,0))</f>
        <v>25</v>
      </c>
      <c r="Z104" s="200" t="s">
        <v>1080</v>
      </c>
      <c r="AA104" s="165" t="s">
        <v>31</v>
      </c>
      <c r="AB104" s="166">
        <f>IF(AA104="","Evalue la efectividad del control",IF(AA104="si",40,0))</f>
        <v>40</v>
      </c>
      <c r="AC104" s="167" t="s">
        <v>331</v>
      </c>
      <c r="AD104" s="168">
        <f>IF(AC104="AUTOMÁTICO",10,IF(AC104="MANUAL",0,""))</f>
        <v>0</v>
      </c>
      <c r="AE104" s="169">
        <f>IF(ISTEXT(AB104),"Evalue el control",(AB104+Y104+V104+AD104))</f>
        <v>90</v>
      </c>
      <c r="AF104" s="259"/>
      <c r="AG104" s="261"/>
      <c r="AH104" s="261"/>
      <c r="AI104" s="170"/>
      <c r="AJ104" s="162"/>
      <c r="AK104" s="162"/>
      <c r="AL104" s="260"/>
      <c r="AM104" s="260"/>
      <c r="AN104" s="261"/>
      <c r="AO104" s="303"/>
      <c r="AP104" s="303"/>
      <c r="AQ104" s="261"/>
      <c r="AR104" s="258"/>
      <c r="AS104" s="258"/>
      <c r="AT104" s="258"/>
      <c r="AU104" s="258"/>
      <c r="AV104" s="171"/>
      <c r="AW104" s="158"/>
      <c r="AX104" s="172"/>
      <c r="AY104" s="172"/>
      <c r="AZ104" s="158"/>
      <c r="BA104" s="158"/>
      <c r="BB104" s="173"/>
      <c r="BC104" s="158"/>
      <c r="BD104" s="158"/>
      <c r="BE104" s="158"/>
      <c r="BF104" s="171"/>
      <c r="BG104" s="171"/>
      <c r="BH104" s="174"/>
      <c r="BI104" s="174"/>
      <c r="BJ104" s="174"/>
      <c r="BK104" s="197"/>
      <c r="BL104" s="197"/>
      <c r="BM104" s="174"/>
      <c r="BN104" s="174"/>
      <c r="BO104" s="197"/>
      <c r="BP104" s="178">
        <v>43231</v>
      </c>
      <c r="BQ104" s="177" t="s">
        <v>1184</v>
      </c>
      <c r="BR104" s="29"/>
      <c r="BS104" s="29"/>
      <c r="BT104" s="29"/>
      <c r="BU104" s="29"/>
      <c r="BV104" s="29"/>
      <c r="BW104" s="29"/>
      <c r="BX104" s="29"/>
      <c r="BY104" s="29"/>
      <c r="BZ104" s="29"/>
      <c r="CA104" s="29"/>
      <c r="CB104" s="29"/>
      <c r="CC104" s="29"/>
      <c r="CD104" s="29"/>
      <c r="CE104" s="29"/>
      <c r="CF104" s="29"/>
      <c r="CG104" s="29"/>
      <c r="CH104" s="29"/>
      <c r="CI104" s="29"/>
      <c r="CJ104" s="29"/>
      <c r="CK104" s="29"/>
      <c r="CL104" s="29"/>
      <c r="CM104" s="29"/>
      <c r="CN104" s="29"/>
      <c r="CO104" s="29"/>
      <c r="CP104" s="29"/>
      <c r="CQ104" s="29"/>
      <c r="CR104" s="29"/>
      <c r="CS104" s="29"/>
      <c r="CT104" s="29"/>
      <c r="CU104" s="29"/>
      <c r="CV104" s="29"/>
      <c r="CW104" s="29"/>
      <c r="CX104" s="29"/>
      <c r="CY104" s="29"/>
      <c r="CZ104" s="29"/>
      <c r="DA104" s="29"/>
      <c r="DB104" s="29"/>
      <c r="DC104" s="29"/>
      <c r="DD104" s="29"/>
      <c r="DE104" s="29"/>
      <c r="DF104" s="29"/>
      <c r="DG104" s="29"/>
      <c r="DH104" s="29"/>
      <c r="DI104" s="29"/>
      <c r="DJ104" s="29"/>
      <c r="DK104" s="29"/>
      <c r="DL104" s="29"/>
      <c r="DM104" s="29"/>
      <c r="DN104" s="29"/>
      <c r="DO104" s="29"/>
      <c r="DP104" s="29"/>
      <c r="DQ104" s="29"/>
      <c r="DR104" s="29"/>
      <c r="DS104" s="29"/>
      <c r="DT104" s="29"/>
      <c r="DU104" s="29"/>
      <c r="DV104" s="29"/>
      <c r="DW104" s="29"/>
      <c r="DX104" s="29"/>
      <c r="DY104" s="29"/>
      <c r="DZ104" s="29"/>
      <c r="EA104" s="29"/>
      <c r="EB104" s="29"/>
      <c r="EC104" s="29"/>
      <c r="ED104" s="29"/>
      <c r="EE104" s="29"/>
      <c r="EF104" s="29"/>
      <c r="EG104" s="29"/>
      <c r="EH104" s="29"/>
      <c r="EI104" s="29"/>
      <c r="EJ104" s="29"/>
      <c r="EK104" s="29"/>
      <c r="EL104" s="29"/>
      <c r="EM104" s="29"/>
      <c r="EN104" s="29"/>
      <c r="EO104" s="29"/>
      <c r="EP104" s="29"/>
      <c r="EQ104" s="29"/>
      <c r="ER104" s="29"/>
      <c r="ES104" s="29"/>
      <c r="ET104" s="29"/>
      <c r="EU104" s="29"/>
      <c r="EV104" s="29"/>
      <c r="EW104" s="29"/>
      <c r="EX104" s="29"/>
      <c r="EY104" s="29"/>
      <c r="EZ104" s="29"/>
      <c r="FA104" s="29"/>
      <c r="FB104" s="29"/>
      <c r="FC104" s="29"/>
      <c r="FD104" s="29"/>
      <c r="FE104" s="29"/>
      <c r="FF104" s="29"/>
      <c r="FG104" s="29"/>
      <c r="FH104" s="29"/>
      <c r="FI104" s="29"/>
      <c r="FJ104" s="29"/>
      <c r="FK104" s="29"/>
      <c r="FL104" s="29"/>
      <c r="FM104" s="29"/>
      <c r="FN104" s="29"/>
      <c r="FO104" s="29"/>
      <c r="FP104" s="29"/>
      <c r="FQ104" s="29"/>
      <c r="FR104" s="29"/>
      <c r="FS104" s="29"/>
      <c r="FT104" s="29"/>
      <c r="FU104" s="29"/>
      <c r="FV104" s="29"/>
      <c r="FW104" s="29"/>
      <c r="FX104" s="29"/>
      <c r="FY104" s="29"/>
      <c r="FZ104" s="29"/>
      <c r="GA104" s="29"/>
      <c r="GB104" s="29"/>
      <c r="GC104" s="29"/>
      <c r="GD104" s="29"/>
      <c r="GE104" s="29"/>
      <c r="GF104" s="29"/>
      <c r="GG104" s="29"/>
      <c r="GH104" s="29"/>
      <c r="GI104" s="29"/>
      <c r="GJ104" s="29"/>
      <c r="GK104" s="29"/>
      <c r="GL104" s="29"/>
      <c r="GM104" s="29"/>
      <c r="GN104" s="29"/>
      <c r="GO104" s="29"/>
      <c r="GP104" s="29"/>
      <c r="GQ104" s="29"/>
      <c r="GR104" s="29"/>
      <c r="GS104" s="29"/>
      <c r="GT104" s="29"/>
      <c r="GU104" s="29"/>
      <c r="GV104" s="29"/>
      <c r="GW104" s="29"/>
      <c r="GX104" s="29"/>
      <c r="GY104" s="29"/>
      <c r="GZ104" s="29"/>
    </row>
    <row r="105" spans="1:208" s="57" customFormat="1" ht="231" hidden="1" customHeight="1" x14ac:dyDescent="0.25">
      <c r="A105" s="295"/>
      <c r="B105" s="227"/>
      <c r="C105" s="280"/>
      <c r="D105" s="291"/>
      <c r="E105" s="291"/>
      <c r="F105" s="292"/>
      <c r="G105" s="261"/>
      <c r="H105" s="261"/>
      <c r="I105" s="261"/>
      <c r="J105" s="283"/>
      <c r="K105" s="283"/>
      <c r="L105" s="159"/>
      <c r="M105" s="160"/>
      <c r="N105" s="160"/>
      <c r="O105" s="260"/>
      <c r="P105" s="260"/>
      <c r="Q105" s="162" t="s">
        <v>68</v>
      </c>
      <c r="R105" s="171" t="s">
        <v>1075</v>
      </c>
      <c r="S105" s="171" t="s">
        <v>759</v>
      </c>
      <c r="T105" s="171" t="s">
        <v>1073</v>
      </c>
      <c r="U105" s="165" t="s">
        <v>31</v>
      </c>
      <c r="V105" s="166">
        <f>IF(U105="","Evalue la documentación del control",IF(U105="si",25,0))</f>
        <v>25</v>
      </c>
      <c r="W105" s="171" t="s">
        <v>1078</v>
      </c>
      <c r="X105" s="165" t="s">
        <v>31</v>
      </c>
      <c r="Y105" s="166">
        <f>IF(X105="","Evalue la aplicación del control",IF(X105="si",25,0))</f>
        <v>25</v>
      </c>
      <c r="Z105" s="200" t="s">
        <v>1081</v>
      </c>
      <c r="AA105" s="165" t="s">
        <v>31</v>
      </c>
      <c r="AB105" s="166">
        <f>IF(AA105="","Evalue la efectividad del control",IF(AA105="si",40,0))</f>
        <v>40</v>
      </c>
      <c r="AC105" s="167" t="s">
        <v>331</v>
      </c>
      <c r="AD105" s="168">
        <f>IF(AC105="AUTOMÁTICO",10,IF(AC105="MANUAL",0,""))</f>
        <v>0</v>
      </c>
      <c r="AE105" s="169">
        <f>IF(ISTEXT(AB105),"Evalue el control",(AB105+Y105+V105+AD105))</f>
        <v>90</v>
      </c>
      <c r="AF105" s="259"/>
      <c r="AG105" s="261"/>
      <c r="AH105" s="261"/>
      <c r="AI105" s="170"/>
      <c r="AJ105" s="162"/>
      <c r="AK105" s="162"/>
      <c r="AL105" s="260"/>
      <c r="AM105" s="260"/>
      <c r="AN105" s="261"/>
      <c r="AO105" s="303"/>
      <c r="AP105" s="303"/>
      <c r="AQ105" s="261"/>
      <c r="AR105" s="258"/>
      <c r="AS105" s="258"/>
      <c r="AT105" s="258"/>
      <c r="AU105" s="258"/>
      <c r="AV105" s="171"/>
      <c r="AW105" s="158"/>
      <c r="AX105" s="172"/>
      <c r="AY105" s="172"/>
      <c r="AZ105" s="158"/>
      <c r="BA105" s="158"/>
      <c r="BB105" s="173"/>
      <c r="BC105" s="158"/>
      <c r="BD105" s="158"/>
      <c r="BE105" s="158"/>
      <c r="BF105" s="171"/>
      <c r="BG105" s="171"/>
      <c r="BH105" s="174"/>
      <c r="BI105" s="174"/>
      <c r="BJ105" s="174"/>
      <c r="BK105" s="197"/>
      <c r="BL105" s="197"/>
      <c r="BM105" s="174"/>
      <c r="BN105" s="174"/>
      <c r="BO105" s="197"/>
      <c r="BP105" s="178">
        <v>43231</v>
      </c>
      <c r="BQ105" s="177" t="s">
        <v>1184</v>
      </c>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29"/>
      <c r="DY105" s="29"/>
      <c r="DZ105" s="29"/>
      <c r="EA105" s="29"/>
      <c r="EB105" s="29"/>
      <c r="EC105" s="29"/>
      <c r="ED105" s="29"/>
      <c r="EE105" s="29"/>
      <c r="EF105" s="29"/>
      <c r="EG105" s="29"/>
      <c r="EH105" s="29"/>
      <c r="EI105" s="29"/>
      <c r="EJ105" s="29"/>
      <c r="EK105" s="29"/>
      <c r="EL105" s="29"/>
      <c r="EM105" s="29"/>
      <c r="EN105" s="29"/>
      <c r="EO105" s="29"/>
      <c r="EP105" s="29"/>
      <c r="EQ105" s="29"/>
      <c r="ER105" s="29"/>
      <c r="ES105" s="29"/>
      <c r="ET105" s="29"/>
      <c r="EU105" s="29"/>
      <c r="EV105" s="29"/>
      <c r="EW105" s="29"/>
      <c r="EX105" s="29"/>
      <c r="EY105" s="29"/>
      <c r="EZ105" s="29"/>
      <c r="FA105" s="29"/>
      <c r="FB105" s="29"/>
      <c r="FC105" s="29"/>
      <c r="FD105" s="29"/>
      <c r="FE105" s="29"/>
      <c r="FF105" s="29"/>
      <c r="FG105" s="29"/>
      <c r="FH105" s="29"/>
      <c r="FI105" s="29"/>
      <c r="FJ105" s="29"/>
      <c r="FK105" s="29"/>
      <c r="FL105" s="29"/>
      <c r="FM105" s="29"/>
      <c r="FN105" s="29"/>
      <c r="FO105" s="29"/>
      <c r="FP105" s="29"/>
      <c r="FQ105" s="29"/>
      <c r="FR105" s="29"/>
      <c r="FS105" s="29"/>
      <c r="FT105" s="29"/>
      <c r="FU105" s="29"/>
      <c r="FV105" s="29"/>
      <c r="FW105" s="29"/>
      <c r="FX105" s="29"/>
      <c r="FY105" s="29"/>
      <c r="FZ105" s="29"/>
      <c r="GA105" s="29"/>
      <c r="GB105" s="29"/>
      <c r="GC105" s="29"/>
      <c r="GD105" s="29"/>
      <c r="GE105" s="29"/>
      <c r="GF105" s="29"/>
      <c r="GG105" s="29"/>
      <c r="GH105" s="29"/>
      <c r="GI105" s="29"/>
      <c r="GJ105" s="29"/>
      <c r="GK105" s="29"/>
      <c r="GL105" s="29"/>
      <c r="GM105" s="29"/>
      <c r="GN105" s="29"/>
      <c r="GO105" s="29"/>
      <c r="GP105" s="29"/>
      <c r="GQ105" s="29"/>
      <c r="GR105" s="29"/>
      <c r="GS105" s="29"/>
      <c r="GT105" s="29"/>
      <c r="GU105" s="29"/>
      <c r="GV105" s="29"/>
      <c r="GW105" s="29"/>
      <c r="GX105" s="29"/>
      <c r="GY105" s="29"/>
      <c r="GZ105" s="29"/>
    </row>
    <row r="106" spans="1:208" ht="339" hidden="1" customHeight="1" x14ac:dyDescent="0.35">
      <c r="A106" s="295">
        <v>32</v>
      </c>
      <c r="B106" s="271" t="s">
        <v>300</v>
      </c>
      <c r="C106" s="278" t="s">
        <v>203</v>
      </c>
      <c r="D106" s="291" t="s">
        <v>70</v>
      </c>
      <c r="E106" s="291" t="s">
        <v>78</v>
      </c>
      <c r="F106" s="292" t="s">
        <v>6</v>
      </c>
      <c r="G106" s="276" t="s">
        <v>941</v>
      </c>
      <c r="H106" s="276" t="s">
        <v>639</v>
      </c>
      <c r="I106" s="262" t="s">
        <v>942</v>
      </c>
      <c r="J106" s="284" t="s">
        <v>54</v>
      </c>
      <c r="K106" s="284" t="s">
        <v>25</v>
      </c>
      <c r="L106" s="159">
        <f>VLOOKUP(J106,'MATRIZ CALIFICACIÓN'!$B$11:$C$25,2,FALSE)</f>
        <v>3</v>
      </c>
      <c r="M106" s="160">
        <f>HLOOKUP(K106,'MATRIZ CALIFICACIÓN'!$D$9:$H$10,2,FALSE)</f>
        <v>3</v>
      </c>
      <c r="N106" s="205">
        <f>VALUE(CONCATENATE(L106,M106))</f>
        <v>33</v>
      </c>
      <c r="O106" s="268" t="str">
        <f>IF(AND(ISTEXT(J106),ISTEXT(K106)),(IF(F106="DE CORRUPCIÓN",(VLOOKUP(N106,'MATRIZ CALIFICACIÓN'!$D$71:$E$85,2,FALSE)),(VLOOKUP(N106,'MATRIZ CALIFICACIÓN'!$D$45:$E$69,2,FALSE)))),"Seleccione la probabilidad y el impacto")</f>
        <v>ALTA</v>
      </c>
      <c r="P106" s="268" t="str">
        <f>IF(AND(ISTEXT(J106),ISTEXT(K106)),(IF(F106="DE CORRUPCIÓN",(VLOOKUP(O106,'MATRIZ CALIFICACIÓN'!$G$51:$K$54,2,FALSE)),(VLOOKUP(O106,'MATRIZ CALIFICACIÓN'!$G$46:$K$49,2,FALSE)))),"Seleccione la probabilidad y el impacto")</f>
        <v>* Reducir el riesgo
* Evitar el riesgo
* Compartir o transferir</v>
      </c>
      <c r="Q106" s="185" t="s">
        <v>68</v>
      </c>
      <c r="R106" s="228" t="s">
        <v>1091</v>
      </c>
      <c r="S106" s="229" t="s">
        <v>638</v>
      </c>
      <c r="T106" s="230" t="s">
        <v>1092</v>
      </c>
      <c r="U106" s="165" t="s">
        <v>31</v>
      </c>
      <c r="V106" s="166">
        <f>IF(U106="","Evalue la documentación del control",IF(U106="si",25,0))</f>
        <v>25</v>
      </c>
      <c r="W106" s="224" t="s">
        <v>1094</v>
      </c>
      <c r="X106" s="165" t="s">
        <v>31</v>
      </c>
      <c r="Y106" s="166">
        <f>IF(X106="","Evalue la aplicación del control",IF(X106="si",25,0))</f>
        <v>25</v>
      </c>
      <c r="Z106" s="231" t="s">
        <v>1097</v>
      </c>
      <c r="AA106" s="165" t="s">
        <v>31</v>
      </c>
      <c r="AB106" s="166">
        <f>IF(AA106="","Evalue la efectividad del control",IF(AA106="si",40,0))</f>
        <v>40</v>
      </c>
      <c r="AC106" s="167" t="s">
        <v>331</v>
      </c>
      <c r="AD106" s="168">
        <f>IF(AC106="AUTOMÁTICO",10,IF(AC106="MANUAL",0,""))</f>
        <v>0</v>
      </c>
      <c r="AE106" s="169">
        <f>IF(ISTEXT(AB106),"Evalue el control",(AB106+Y106+V106+AD106))</f>
        <v>90</v>
      </c>
      <c r="AF106" s="271" t="s">
        <v>8</v>
      </c>
      <c r="AG106" s="278" t="s">
        <v>23</v>
      </c>
      <c r="AH106" s="278" t="s">
        <v>25</v>
      </c>
      <c r="AI106" s="170">
        <f>VLOOKUP(AG106,'MATRIZ CALIFICACIÓN'!$B$11:$C$25,2,FALSE)</f>
        <v>1</v>
      </c>
      <c r="AJ106" s="162">
        <f>HLOOKUP(AH106,'MATRIZ CALIFICACIÓN'!$D$9:$H$10,2,FALSE)</f>
        <v>3</v>
      </c>
      <c r="AK106" s="162">
        <f t="shared" ref="AK106" si="95">VALUE(CONCATENATE(AI106,AJ106))</f>
        <v>13</v>
      </c>
      <c r="AL106" s="268" t="str">
        <f>IF(AND(ISTEXT(AG106),ISTEXT(AH106)),(IF(F106="DE CORRUPCIÓN",(VLOOKUP(AK106,'MATRIZ CALIFICACIÓN'!$D$71:$E$85,2,FALSE)),(VLOOKUP(AK106,'MATRIZ CALIFICACIÓN'!$D$45:$E$69,2,FALSE)))),"Seleccione la probabilidad y el impacto")</f>
        <v>MODERADA</v>
      </c>
      <c r="AM106" s="260" t="str">
        <f>IF(AND(ISTEXT(AG106),ISTEXT(AH106)),(IF(F106="DE CORRUPCIÓN",(VLOOKUP(AL106,'MATRIZ CALIFICACIÓN'!$G$51:$K$54,2,FALSE)),(VLOOKUP(AL106,'MATRIZ CALIFICACIÓN'!$G$46:$K$49,2,FALSE)))),"Seleccione la probabilidad y el impacto")</f>
        <v>* Asumir el riesgo
* Reducir el riesgo</v>
      </c>
      <c r="AN106" s="224" t="s">
        <v>1098</v>
      </c>
      <c r="AO106" s="232">
        <v>43191</v>
      </c>
      <c r="AP106" s="232">
        <v>43250</v>
      </c>
      <c r="AQ106" s="224" t="s">
        <v>1116</v>
      </c>
      <c r="AR106" s="182"/>
      <c r="AS106" s="182"/>
      <c r="AT106" s="182"/>
      <c r="AU106" s="182"/>
      <c r="AV106" s="126"/>
      <c r="AW106" s="128"/>
      <c r="AX106" s="128"/>
      <c r="AY106" s="128"/>
      <c r="AZ106" s="128"/>
      <c r="BA106" s="128"/>
      <c r="BB106" s="135"/>
      <c r="BC106" s="158"/>
      <c r="BD106" s="158"/>
      <c r="BE106" s="134"/>
      <c r="BF106" s="126"/>
      <c r="BG106" s="126"/>
      <c r="BH106" s="236"/>
      <c r="BI106" s="236"/>
      <c r="BJ106" s="236"/>
      <c r="BK106" s="236"/>
      <c r="BL106" s="127"/>
      <c r="BM106" s="127"/>
      <c r="BN106" s="236"/>
      <c r="BO106" s="236"/>
      <c r="BP106" s="130">
        <v>43231</v>
      </c>
      <c r="BQ106" s="132" t="s">
        <v>1184</v>
      </c>
    </row>
    <row r="107" spans="1:208" ht="252.75" hidden="1" customHeight="1" x14ac:dyDescent="0.35">
      <c r="A107" s="295"/>
      <c r="B107" s="272"/>
      <c r="C107" s="279"/>
      <c r="D107" s="291"/>
      <c r="E107" s="291"/>
      <c r="F107" s="292"/>
      <c r="G107" s="277"/>
      <c r="H107" s="277"/>
      <c r="I107" s="263"/>
      <c r="J107" s="285"/>
      <c r="K107" s="285"/>
      <c r="L107" s="159"/>
      <c r="M107" s="160"/>
      <c r="N107" s="160"/>
      <c r="O107" s="269"/>
      <c r="P107" s="269"/>
      <c r="Q107" s="185" t="s">
        <v>329</v>
      </c>
      <c r="R107" s="230" t="s">
        <v>1093</v>
      </c>
      <c r="S107" s="229" t="s">
        <v>638</v>
      </c>
      <c r="T107" s="230" t="s">
        <v>1092</v>
      </c>
      <c r="U107" s="165" t="s">
        <v>31</v>
      </c>
      <c r="V107" s="166">
        <f t="shared" ref="V107:V111" si="96">IF(U107="","Evalue la documentación del control",IF(U107="si",25,0))</f>
        <v>25</v>
      </c>
      <c r="W107" s="224" t="s">
        <v>1095</v>
      </c>
      <c r="X107" s="165" t="s">
        <v>31</v>
      </c>
      <c r="Y107" s="166">
        <f t="shared" ref="Y107:Y111" si="97">IF(X107="","Evalue la aplicación del control",IF(X107="si",25,0))</f>
        <v>25</v>
      </c>
      <c r="Z107" s="224" t="s">
        <v>640</v>
      </c>
      <c r="AA107" s="165" t="s">
        <v>31</v>
      </c>
      <c r="AB107" s="166">
        <f t="shared" ref="AB107:AB111" si="98">IF(AA107="","Evalue la efectividad del control",IF(AA107="si",40,0))</f>
        <v>40</v>
      </c>
      <c r="AC107" s="167" t="s">
        <v>331</v>
      </c>
      <c r="AD107" s="168">
        <f t="shared" ref="AD107:AD111" si="99">IF(AC107="AUTOMÁTICO",10,IF(AC107="MANUAL",0,""))</f>
        <v>0</v>
      </c>
      <c r="AE107" s="169">
        <f t="shared" ref="AE107:AE111" si="100">IF(ISTEXT(AB107),"Evalue el control",(AB107+Y107+V107+AD107))</f>
        <v>90</v>
      </c>
      <c r="AF107" s="272"/>
      <c r="AG107" s="279"/>
      <c r="AH107" s="279"/>
      <c r="AI107" s="170"/>
      <c r="AJ107" s="162"/>
      <c r="AK107" s="162"/>
      <c r="AL107" s="269"/>
      <c r="AM107" s="260"/>
      <c r="AN107" s="224" t="s">
        <v>1099</v>
      </c>
      <c r="AO107" s="233">
        <v>43160</v>
      </c>
      <c r="AP107" s="233">
        <v>43220</v>
      </c>
      <c r="AQ107" s="224" t="s">
        <v>1116</v>
      </c>
      <c r="AR107" s="182"/>
      <c r="AS107" s="182"/>
      <c r="AT107" s="182"/>
      <c r="AU107" s="182"/>
      <c r="AV107" s="126"/>
      <c r="AW107" s="128"/>
      <c r="AX107" s="128"/>
      <c r="AY107" s="128"/>
      <c r="AZ107" s="128"/>
      <c r="BA107" s="128"/>
      <c r="BB107" s="135"/>
      <c r="BC107" s="158"/>
      <c r="BD107" s="158"/>
      <c r="BE107" s="134"/>
      <c r="BF107" s="126"/>
      <c r="BG107" s="126"/>
      <c r="BH107" s="236"/>
      <c r="BI107" s="236"/>
      <c r="BJ107" s="236"/>
      <c r="BK107" s="236"/>
      <c r="BL107" s="127"/>
      <c r="BM107" s="127"/>
      <c r="BN107" s="236"/>
      <c r="BO107" s="236"/>
      <c r="BP107" s="130">
        <v>43231</v>
      </c>
      <c r="BQ107" s="132" t="s">
        <v>1184</v>
      </c>
    </row>
    <row r="108" spans="1:208" ht="251.25" hidden="1" customHeight="1" x14ac:dyDescent="0.35">
      <c r="A108" s="295"/>
      <c r="B108" s="272"/>
      <c r="C108" s="279"/>
      <c r="D108" s="291"/>
      <c r="E108" s="291"/>
      <c r="F108" s="292"/>
      <c r="G108" s="277"/>
      <c r="H108" s="277"/>
      <c r="I108" s="263"/>
      <c r="J108" s="286"/>
      <c r="K108" s="286"/>
      <c r="L108" s="159"/>
      <c r="M108" s="160"/>
      <c r="N108" s="160"/>
      <c r="O108" s="270"/>
      <c r="P108" s="270"/>
      <c r="Q108" s="185" t="s">
        <v>68</v>
      </c>
      <c r="R108" s="230" t="s">
        <v>641</v>
      </c>
      <c r="S108" s="229" t="s">
        <v>638</v>
      </c>
      <c r="T108" s="230" t="s">
        <v>1092</v>
      </c>
      <c r="U108" s="165" t="s">
        <v>31</v>
      </c>
      <c r="V108" s="166">
        <f t="shared" si="96"/>
        <v>25</v>
      </c>
      <c r="W108" s="224" t="s">
        <v>1096</v>
      </c>
      <c r="X108" s="165" t="s">
        <v>31</v>
      </c>
      <c r="Y108" s="166">
        <f t="shared" si="97"/>
        <v>25</v>
      </c>
      <c r="Z108" s="224" t="s">
        <v>943</v>
      </c>
      <c r="AA108" s="165" t="s">
        <v>31</v>
      </c>
      <c r="AB108" s="166">
        <f t="shared" si="98"/>
        <v>40</v>
      </c>
      <c r="AC108" s="167" t="s">
        <v>331</v>
      </c>
      <c r="AD108" s="168">
        <f t="shared" si="99"/>
        <v>0</v>
      </c>
      <c r="AE108" s="169">
        <f t="shared" si="100"/>
        <v>90</v>
      </c>
      <c r="AF108" s="273"/>
      <c r="AG108" s="280"/>
      <c r="AH108" s="280"/>
      <c r="AI108" s="170"/>
      <c r="AJ108" s="162"/>
      <c r="AK108" s="162"/>
      <c r="AL108" s="270"/>
      <c r="AM108" s="260"/>
      <c r="AN108" s="182"/>
      <c r="AO108" s="219"/>
      <c r="AP108" s="219"/>
      <c r="AQ108" s="182"/>
      <c r="AR108" s="182"/>
      <c r="AS108" s="182"/>
      <c r="AT108" s="182"/>
      <c r="AU108" s="182"/>
      <c r="AV108" s="126"/>
      <c r="AW108" s="128"/>
      <c r="AX108" s="128"/>
      <c r="AY108" s="128"/>
      <c r="AZ108" s="128"/>
      <c r="BA108" s="128"/>
      <c r="BB108" s="135"/>
      <c r="BC108" s="158"/>
      <c r="BD108" s="158"/>
      <c r="BE108" s="134"/>
      <c r="BF108" s="126"/>
      <c r="BG108" s="126"/>
      <c r="BH108" s="236"/>
      <c r="BI108" s="236"/>
      <c r="BJ108" s="236"/>
      <c r="BK108" s="236"/>
      <c r="BL108" s="127"/>
      <c r="BM108" s="127"/>
      <c r="BN108" s="236"/>
      <c r="BO108" s="236"/>
      <c r="BP108" s="130">
        <v>43231</v>
      </c>
      <c r="BQ108" s="132" t="s">
        <v>1184</v>
      </c>
    </row>
    <row r="109" spans="1:208" ht="146.25" hidden="1" customHeight="1" x14ac:dyDescent="0.35">
      <c r="A109" s="295">
        <v>33</v>
      </c>
      <c r="B109" s="272"/>
      <c r="C109" s="279"/>
      <c r="D109" s="291" t="s">
        <v>70</v>
      </c>
      <c r="E109" s="291" t="s">
        <v>78</v>
      </c>
      <c r="F109" s="292" t="s">
        <v>6</v>
      </c>
      <c r="G109" s="276" t="s">
        <v>945</v>
      </c>
      <c r="H109" s="276" t="s">
        <v>946</v>
      </c>
      <c r="I109" s="262" t="s">
        <v>1100</v>
      </c>
      <c r="J109" s="284" t="s">
        <v>54</v>
      </c>
      <c r="K109" s="284" t="s">
        <v>25</v>
      </c>
      <c r="L109" s="159">
        <f>VLOOKUP(J109,'MATRIZ CALIFICACIÓN'!$B$11:$C$25,2,FALSE)</f>
        <v>3</v>
      </c>
      <c r="M109" s="160">
        <f>HLOOKUP(K109,'MATRIZ CALIFICACIÓN'!$D$9:$H$10,2,FALSE)</f>
        <v>3</v>
      </c>
      <c r="N109" s="205">
        <f>VALUE(CONCATENATE(L109,M109))</f>
        <v>33</v>
      </c>
      <c r="O109" s="260" t="str">
        <f>IF(AND(ISTEXT(J109),ISTEXT(K109)),(IF(F109="DE CORRUPCIÓN",(VLOOKUP(N109,'MATRIZ CALIFICACIÓN'!$D$71:$E$85,2,FALSE)),(VLOOKUP(N109,'MATRIZ CALIFICACIÓN'!$D$45:$E$69,2,FALSE)))),"Seleccione la probabilidad y el impacto")</f>
        <v>ALTA</v>
      </c>
      <c r="P109" s="260" t="str">
        <f>IF(AND(ISTEXT(J109),ISTEXT(K109)),(IF(F109="DE CORRUPCIÓN",(VLOOKUP(O109,'MATRIZ CALIFICACIÓN'!$G$51:$K$54,2,FALSE)),(VLOOKUP(O109,'MATRIZ CALIFICACIÓN'!$G$46:$K$49,2,FALSE)))),"Seleccione la probabilidad y el impacto")</f>
        <v>* Reducir el riesgo
* Evitar el riesgo
* Compartir o transferir</v>
      </c>
      <c r="Q109" s="162" t="s">
        <v>68</v>
      </c>
      <c r="R109" s="224" t="s">
        <v>1101</v>
      </c>
      <c r="S109" s="229" t="s">
        <v>638</v>
      </c>
      <c r="T109" s="224" t="s">
        <v>754</v>
      </c>
      <c r="U109" s="165" t="s">
        <v>31</v>
      </c>
      <c r="V109" s="166">
        <f t="shared" si="96"/>
        <v>25</v>
      </c>
      <c r="W109" s="224" t="s">
        <v>1104</v>
      </c>
      <c r="X109" s="165" t="s">
        <v>31</v>
      </c>
      <c r="Y109" s="166">
        <f t="shared" si="97"/>
        <v>25</v>
      </c>
      <c r="Z109" s="224" t="s">
        <v>1106</v>
      </c>
      <c r="AA109" s="165" t="s">
        <v>31</v>
      </c>
      <c r="AB109" s="166">
        <f t="shared" si="98"/>
        <v>40</v>
      </c>
      <c r="AC109" s="167" t="s">
        <v>331</v>
      </c>
      <c r="AD109" s="168">
        <f t="shared" si="99"/>
        <v>0</v>
      </c>
      <c r="AE109" s="169">
        <f t="shared" si="100"/>
        <v>90</v>
      </c>
      <c r="AF109" s="271" t="s">
        <v>8</v>
      </c>
      <c r="AG109" s="278" t="s">
        <v>23</v>
      </c>
      <c r="AH109" s="278" t="s">
        <v>25</v>
      </c>
      <c r="AI109" s="170">
        <f>VLOOKUP(AG109,'MATRIZ CALIFICACIÓN'!$B$11:$C$25,2,FALSE)</f>
        <v>1</v>
      </c>
      <c r="AJ109" s="162">
        <f>HLOOKUP(AH109,'MATRIZ CALIFICACIÓN'!$D$9:$H$10,2,FALSE)</f>
        <v>3</v>
      </c>
      <c r="AK109" s="162">
        <f t="shared" ref="AK109" si="101">VALUE(CONCATENATE(AI109,AJ109))</f>
        <v>13</v>
      </c>
      <c r="AL109" s="268" t="str">
        <f>IF(AND(ISTEXT(AG109),ISTEXT(AH109)),(IF(F105="DE CORRUPCIÓN",(VLOOKUP(AK109,'MATRIZ CALIFICACIÓN'!$D$71:$E$85,2,FALSE)),(VLOOKUP(AK109,'MATRIZ CALIFICACIÓN'!$D$45:$E$69,2,FALSE)))),"Seleccione la probabilidad y el impacto")</f>
        <v>MODERADA</v>
      </c>
      <c r="AM109" s="260" t="str">
        <f>IF(AND(ISTEXT(AG109),ISTEXT(AH109)),(IF(F109="DE CORRUPCIÓN",(VLOOKUP(AL109,'MATRIZ CALIFICACIÓN'!$G$51:$K$54,2,FALSE)),(VLOOKUP(AL109,'MATRIZ CALIFICACIÓN'!$G$46:$K$49,2,FALSE)))),"Seleccione la probabilidad y el impacto")</f>
        <v>* Asumir el riesgo
* Reducir el riesgo</v>
      </c>
      <c r="AN109" s="262" t="s">
        <v>949</v>
      </c>
      <c r="AO109" s="265">
        <v>43160</v>
      </c>
      <c r="AP109" s="265">
        <v>43220</v>
      </c>
      <c r="AQ109" s="262" t="s">
        <v>944</v>
      </c>
      <c r="AR109" s="182"/>
      <c r="AS109" s="182"/>
      <c r="AT109" s="182"/>
      <c r="AU109" s="182"/>
      <c r="AV109" s="126"/>
      <c r="AW109" s="128"/>
      <c r="AX109" s="128"/>
      <c r="AY109" s="128"/>
      <c r="AZ109" s="128"/>
      <c r="BA109" s="128"/>
      <c r="BB109" s="135"/>
      <c r="BC109" s="158"/>
      <c r="BD109" s="158"/>
      <c r="BE109" s="134"/>
      <c r="BF109" s="126"/>
      <c r="BG109" s="126"/>
      <c r="BH109" s="236"/>
      <c r="BI109" s="236"/>
      <c r="BJ109" s="236"/>
      <c r="BK109" s="236"/>
      <c r="BL109" s="127"/>
      <c r="BM109" s="127"/>
      <c r="BN109" s="236"/>
      <c r="BO109" s="236"/>
      <c r="BP109" s="130">
        <v>43231</v>
      </c>
      <c r="BQ109" s="132" t="s">
        <v>1184</v>
      </c>
    </row>
    <row r="110" spans="1:208" ht="147" hidden="1" customHeight="1" x14ac:dyDescent="0.35">
      <c r="A110" s="295"/>
      <c r="B110" s="272"/>
      <c r="C110" s="279"/>
      <c r="D110" s="291"/>
      <c r="E110" s="291"/>
      <c r="F110" s="292"/>
      <c r="G110" s="277"/>
      <c r="H110" s="277"/>
      <c r="I110" s="263"/>
      <c r="J110" s="285"/>
      <c r="K110" s="285"/>
      <c r="L110" s="159"/>
      <c r="M110" s="160"/>
      <c r="N110" s="160"/>
      <c r="O110" s="260"/>
      <c r="P110" s="260"/>
      <c r="Q110" s="185" t="s">
        <v>68</v>
      </c>
      <c r="R110" s="230" t="s">
        <v>947</v>
      </c>
      <c r="S110" s="229" t="s">
        <v>638</v>
      </c>
      <c r="T110" s="224" t="s">
        <v>1102</v>
      </c>
      <c r="U110" s="165" t="s">
        <v>31</v>
      </c>
      <c r="V110" s="166">
        <f t="shared" si="96"/>
        <v>25</v>
      </c>
      <c r="W110" s="224" t="s">
        <v>948</v>
      </c>
      <c r="X110" s="165" t="s">
        <v>31</v>
      </c>
      <c r="Y110" s="166">
        <f t="shared" si="97"/>
        <v>25</v>
      </c>
      <c r="Z110" s="224" t="s">
        <v>1107</v>
      </c>
      <c r="AA110" s="165" t="s">
        <v>31</v>
      </c>
      <c r="AB110" s="166">
        <f t="shared" si="98"/>
        <v>40</v>
      </c>
      <c r="AC110" s="167" t="s">
        <v>332</v>
      </c>
      <c r="AD110" s="168">
        <f t="shared" si="99"/>
        <v>10</v>
      </c>
      <c r="AE110" s="169">
        <f t="shared" si="100"/>
        <v>100</v>
      </c>
      <c r="AF110" s="272"/>
      <c r="AG110" s="279"/>
      <c r="AH110" s="279"/>
      <c r="AI110" s="170"/>
      <c r="AJ110" s="162"/>
      <c r="AK110" s="162"/>
      <c r="AL110" s="269"/>
      <c r="AM110" s="260"/>
      <c r="AN110" s="263"/>
      <c r="AO110" s="266"/>
      <c r="AP110" s="266"/>
      <c r="AQ110" s="263"/>
      <c r="AR110" s="182"/>
      <c r="AS110" s="182"/>
      <c r="AT110" s="182"/>
      <c r="AU110" s="182"/>
      <c r="AV110" s="126"/>
      <c r="AW110" s="128"/>
      <c r="AX110" s="128"/>
      <c r="AY110" s="128"/>
      <c r="AZ110" s="128"/>
      <c r="BA110" s="128"/>
      <c r="BB110" s="135"/>
      <c r="BC110" s="158"/>
      <c r="BD110" s="158"/>
      <c r="BE110" s="134"/>
      <c r="BF110" s="126"/>
      <c r="BG110" s="126"/>
      <c r="BH110" s="236"/>
      <c r="BI110" s="236"/>
      <c r="BJ110" s="236"/>
      <c r="BK110" s="236"/>
      <c r="BL110" s="127"/>
      <c r="BM110" s="127"/>
      <c r="BN110" s="236"/>
      <c r="BO110" s="236"/>
      <c r="BP110" s="130">
        <v>43231</v>
      </c>
      <c r="BQ110" s="132" t="s">
        <v>1184</v>
      </c>
    </row>
    <row r="111" spans="1:208" ht="171" hidden="1" customHeight="1" x14ac:dyDescent="0.35">
      <c r="A111" s="295"/>
      <c r="B111" s="273"/>
      <c r="C111" s="280"/>
      <c r="D111" s="291"/>
      <c r="E111" s="291"/>
      <c r="F111" s="292"/>
      <c r="G111" s="288"/>
      <c r="H111" s="288"/>
      <c r="I111" s="264"/>
      <c r="J111" s="286"/>
      <c r="K111" s="286"/>
      <c r="L111" s="159"/>
      <c r="M111" s="160"/>
      <c r="N111" s="160"/>
      <c r="O111" s="260"/>
      <c r="P111" s="260"/>
      <c r="Q111" s="185" t="s">
        <v>68</v>
      </c>
      <c r="R111" s="224" t="s">
        <v>1101</v>
      </c>
      <c r="S111" s="224" t="s">
        <v>638</v>
      </c>
      <c r="T111" s="230" t="s">
        <v>1103</v>
      </c>
      <c r="U111" s="165" t="s">
        <v>31</v>
      </c>
      <c r="V111" s="166">
        <f t="shared" si="96"/>
        <v>25</v>
      </c>
      <c r="W111" s="224" t="s">
        <v>1105</v>
      </c>
      <c r="X111" s="165" t="s">
        <v>31</v>
      </c>
      <c r="Y111" s="166">
        <f t="shared" si="97"/>
        <v>25</v>
      </c>
      <c r="Z111" s="224" t="s">
        <v>1108</v>
      </c>
      <c r="AA111" s="165" t="s">
        <v>31</v>
      </c>
      <c r="AB111" s="166">
        <f t="shared" si="98"/>
        <v>40</v>
      </c>
      <c r="AC111" s="167" t="s">
        <v>331</v>
      </c>
      <c r="AD111" s="168">
        <f t="shared" si="99"/>
        <v>0</v>
      </c>
      <c r="AE111" s="169">
        <f t="shared" si="100"/>
        <v>90</v>
      </c>
      <c r="AF111" s="273"/>
      <c r="AG111" s="280"/>
      <c r="AH111" s="280"/>
      <c r="AI111" s="170"/>
      <c r="AJ111" s="162"/>
      <c r="AK111" s="162"/>
      <c r="AL111" s="270"/>
      <c r="AM111" s="260"/>
      <c r="AN111" s="264"/>
      <c r="AO111" s="267"/>
      <c r="AP111" s="267"/>
      <c r="AQ111" s="264"/>
      <c r="AR111" s="182"/>
      <c r="AS111" s="182"/>
      <c r="AT111" s="182"/>
      <c r="AU111" s="182"/>
      <c r="AV111" s="126"/>
      <c r="AW111" s="128"/>
      <c r="AX111" s="128"/>
      <c r="AY111" s="128"/>
      <c r="AZ111" s="128"/>
      <c r="BA111" s="128"/>
      <c r="BB111" s="135"/>
      <c r="BC111" s="158"/>
      <c r="BD111" s="158"/>
      <c r="BE111" s="134"/>
      <c r="BF111" s="126"/>
      <c r="BG111" s="126"/>
      <c r="BH111" s="236"/>
      <c r="BI111" s="236"/>
      <c r="BJ111" s="236"/>
      <c r="BK111" s="236"/>
      <c r="BL111" s="127"/>
      <c r="BM111" s="127"/>
      <c r="BN111" s="236"/>
      <c r="BO111" s="236"/>
      <c r="BP111" s="130">
        <v>43231</v>
      </c>
      <c r="BQ111" s="132" t="s">
        <v>1184</v>
      </c>
    </row>
    <row r="112" spans="1:208" s="123" customFormat="1" ht="231" hidden="1" customHeight="1" x14ac:dyDescent="0.35">
      <c r="A112" s="295">
        <v>34</v>
      </c>
      <c r="B112" s="259" t="s">
        <v>298</v>
      </c>
      <c r="C112" s="261" t="s">
        <v>928</v>
      </c>
      <c r="D112" s="291" t="s">
        <v>70</v>
      </c>
      <c r="E112" s="291" t="s">
        <v>75</v>
      </c>
      <c r="F112" s="292" t="s">
        <v>69</v>
      </c>
      <c r="G112" s="287" t="s">
        <v>929</v>
      </c>
      <c r="H112" s="287" t="s">
        <v>930</v>
      </c>
      <c r="I112" s="287" t="s">
        <v>931</v>
      </c>
      <c r="J112" s="283" t="s">
        <v>54</v>
      </c>
      <c r="K112" s="283" t="s">
        <v>28</v>
      </c>
      <c r="L112" s="159">
        <f>VLOOKUP(J112,'MATRIZ CALIFICACIÓN'!$B$11:$C$25,2,FALSE)</f>
        <v>3</v>
      </c>
      <c r="M112" s="160">
        <f>HLOOKUP(K112,'MATRIZ CALIFICACIÓN'!$D$9:$H$10,2,FALSE)</f>
        <v>2</v>
      </c>
      <c r="N112" s="205">
        <f>VALUE(CONCATENATE(L112,M112))</f>
        <v>32</v>
      </c>
      <c r="O112" s="260" t="str">
        <f>IF(AND(ISTEXT(J112),ISTEXT(K112)),(IF(F112="DE CORRUPCIÓN",(VLOOKUP(N112,'MATRIZ CALIFICACIÓN'!$D$71:$E$85,2,FALSE)),(VLOOKUP(N112,'MATRIZ CALIFICACIÓN'!$D$45:$E$69,2,FALSE)))),"Seleccione la probabilidad y el impacto")</f>
        <v>MODERADA</v>
      </c>
      <c r="P112" s="260" t="str">
        <f>IF(AND(ISTEXT(J112),ISTEXT(K112)),(IF(F112="DE CORRUPCIÓN",(VLOOKUP(O112,'MATRIZ CALIFICACIÓN'!$G$51:$K$54,2,FALSE)),(VLOOKUP(O112,'MATRIZ CALIFICACIÓN'!$G$46:$K$49,2,FALSE)))),"Seleccione la probabilidad y el impacto")</f>
        <v>* Asumir el riesgo
* Reducir el riesgo</v>
      </c>
      <c r="Q112" s="162" t="s">
        <v>68</v>
      </c>
      <c r="R112" s="163" t="s">
        <v>932</v>
      </c>
      <c r="S112" s="163" t="s">
        <v>934</v>
      </c>
      <c r="T112" s="163" t="s">
        <v>933</v>
      </c>
      <c r="U112" s="165" t="s">
        <v>31</v>
      </c>
      <c r="V112" s="166">
        <f>IF(U112="","Evalue la documentación del control",IF(U112="si",25,0))</f>
        <v>25</v>
      </c>
      <c r="W112" s="163" t="s">
        <v>935</v>
      </c>
      <c r="X112" s="165" t="s">
        <v>31</v>
      </c>
      <c r="Y112" s="166">
        <f>IF(X112="","Evalue la aplicación del control",IF(X112="si",25,0))</f>
        <v>25</v>
      </c>
      <c r="Z112" s="163" t="s">
        <v>938</v>
      </c>
      <c r="AA112" s="165" t="s">
        <v>31</v>
      </c>
      <c r="AB112" s="166">
        <f>IF(AA112="","Evalue la efectividad del control",IF(AA112="si",40,0))</f>
        <v>40</v>
      </c>
      <c r="AC112" s="167" t="s">
        <v>331</v>
      </c>
      <c r="AD112" s="168">
        <f>IF(AC112="AUTOMÁTICO",10,IF(AC112="MANUAL",0,""))</f>
        <v>0</v>
      </c>
      <c r="AE112" s="169">
        <f>IF(ISTEXT(AB112),"Evalue el control",(AB112+Y112+V112+AD112))</f>
        <v>90</v>
      </c>
      <c r="AF112" s="271" t="s">
        <v>8</v>
      </c>
      <c r="AG112" s="261" t="s">
        <v>24</v>
      </c>
      <c r="AH112" s="261" t="s">
        <v>28</v>
      </c>
      <c r="AI112" s="170">
        <f>VLOOKUP(AG112,'MATRIZ CALIFICACIÓN'!$B$11:$C$25,2,FALSE)</f>
        <v>2</v>
      </c>
      <c r="AJ112" s="162">
        <f>HLOOKUP(AH112,'MATRIZ CALIFICACIÓN'!$D$9:$H$10,2,FALSE)</f>
        <v>2</v>
      </c>
      <c r="AK112" s="162">
        <f t="shared" ref="AK112" si="102">VALUE(CONCATENATE(AI112,AJ112))</f>
        <v>22</v>
      </c>
      <c r="AL112" s="260" t="str">
        <f>IF(AND(ISTEXT(AG112),ISTEXT(AH112)),(IF(F112="DE CORRUPCIÓN",(VLOOKUP(AK112,'MATRIZ CALIFICACIÓN'!$D$71:$E$85,2,FALSE)),(VLOOKUP(AK112,'MATRIZ CALIFICACIÓN'!$D$45:$E$69,2,FALSE)))),"Seleccione la probabilidad y el impacto")</f>
        <v>BAJA</v>
      </c>
      <c r="AM112" s="260" t="str">
        <f>IF(AND(ISTEXT(AG112),ISTEXT(AH112)),(IF(F112="DE CORRUPCIÓN",(VLOOKUP(AL112,'MATRIZ CALIFICACIÓN'!$G$51:$K$54,2,FALSE)),(VLOOKUP(AL112,'MATRIZ CALIFICACIÓN'!$G$46:$K$49,2,FALSE)))),"Seleccione la probabilidad y el impacto")</f>
        <v>* Asumir el riesgo</v>
      </c>
      <c r="AN112" s="258"/>
      <c r="AO112" s="258"/>
      <c r="AP112" s="258"/>
      <c r="AQ112" s="258"/>
      <c r="AR112" s="261" t="s">
        <v>939</v>
      </c>
      <c r="AS112" s="261" t="s">
        <v>519</v>
      </c>
      <c r="AT112" s="289" t="s">
        <v>940</v>
      </c>
      <c r="AU112" s="261" t="s">
        <v>519</v>
      </c>
      <c r="AV112" s="126"/>
      <c r="AW112" s="128"/>
      <c r="AX112" s="128"/>
      <c r="AY112" s="128"/>
      <c r="AZ112" s="128"/>
      <c r="BA112" s="128"/>
      <c r="BB112" s="135"/>
      <c r="BC112" s="158"/>
      <c r="BD112" s="158"/>
      <c r="BE112" s="134"/>
      <c r="BF112" s="126"/>
      <c r="BG112" s="126"/>
      <c r="BH112" s="236"/>
      <c r="BI112" s="236"/>
      <c r="BJ112" s="236"/>
      <c r="BK112" s="236"/>
      <c r="BL112" s="127"/>
      <c r="BM112" s="127"/>
      <c r="BN112" s="236"/>
      <c r="BO112" s="236"/>
      <c r="BP112" s="130">
        <v>43231</v>
      </c>
      <c r="BQ112" s="132" t="s">
        <v>1184</v>
      </c>
    </row>
    <row r="113" spans="1:69" s="123" customFormat="1" ht="231" hidden="1" customHeight="1" x14ac:dyDescent="0.35">
      <c r="A113" s="295"/>
      <c r="B113" s="259"/>
      <c r="C113" s="261"/>
      <c r="D113" s="291"/>
      <c r="E113" s="291"/>
      <c r="F113" s="292"/>
      <c r="G113" s="287"/>
      <c r="H113" s="287"/>
      <c r="I113" s="287"/>
      <c r="J113" s="283"/>
      <c r="K113" s="283"/>
      <c r="L113" s="159"/>
      <c r="M113" s="160"/>
      <c r="N113" s="160"/>
      <c r="O113" s="260"/>
      <c r="P113" s="260"/>
      <c r="Q113" s="162" t="s">
        <v>68</v>
      </c>
      <c r="R113" s="163" t="s">
        <v>643</v>
      </c>
      <c r="S113" s="163" t="s">
        <v>644</v>
      </c>
      <c r="T113" s="163" t="s">
        <v>584</v>
      </c>
      <c r="U113" s="165" t="s">
        <v>31</v>
      </c>
      <c r="V113" s="166">
        <f t="shared" ref="V113:V114" si="103">IF(U113="","Evalue la documentación del control",IF(U113="si",25,0))</f>
        <v>25</v>
      </c>
      <c r="W113" s="163" t="s">
        <v>936</v>
      </c>
      <c r="X113" s="165" t="s">
        <v>31</v>
      </c>
      <c r="Y113" s="166">
        <f t="shared" ref="Y113:Y114" si="104">IF(X113="","Evalue la aplicación del control",IF(X113="si",25,0))</f>
        <v>25</v>
      </c>
      <c r="Z113" s="163" t="s">
        <v>645</v>
      </c>
      <c r="AA113" s="165" t="s">
        <v>31</v>
      </c>
      <c r="AB113" s="166">
        <f t="shared" ref="AB113:AB114" si="105">IF(AA113="","Evalue la efectividad del control",IF(AA113="si",40,0))</f>
        <v>40</v>
      </c>
      <c r="AC113" s="167" t="s">
        <v>331</v>
      </c>
      <c r="AD113" s="168">
        <f t="shared" ref="AD113:AD114" si="106">IF(AC113="AUTOMÁTICO",10,IF(AC113="MANUAL",0,""))</f>
        <v>0</v>
      </c>
      <c r="AE113" s="169">
        <f t="shared" ref="AE113:AE114" si="107">IF(ISTEXT(AB113),"Evalue el control",(AB113+Y113+V113+AD113))</f>
        <v>90</v>
      </c>
      <c r="AF113" s="272"/>
      <c r="AG113" s="261"/>
      <c r="AH113" s="261"/>
      <c r="AI113" s="170"/>
      <c r="AJ113" s="162"/>
      <c r="AK113" s="162"/>
      <c r="AL113" s="260"/>
      <c r="AM113" s="260"/>
      <c r="AN113" s="258"/>
      <c r="AO113" s="258"/>
      <c r="AP113" s="258"/>
      <c r="AQ113" s="258"/>
      <c r="AR113" s="261"/>
      <c r="AS113" s="261"/>
      <c r="AT113" s="289"/>
      <c r="AU113" s="261"/>
      <c r="AV113" s="126"/>
      <c r="AW113" s="128"/>
      <c r="AX113" s="128"/>
      <c r="AY113" s="128"/>
      <c r="AZ113" s="128"/>
      <c r="BA113" s="128"/>
      <c r="BB113" s="135"/>
      <c r="BC113" s="158"/>
      <c r="BD113" s="158"/>
      <c r="BE113" s="134"/>
      <c r="BF113" s="126"/>
      <c r="BG113" s="126"/>
      <c r="BH113" s="236"/>
      <c r="BI113" s="236"/>
      <c r="BJ113" s="236"/>
      <c r="BK113" s="236"/>
      <c r="BL113" s="127"/>
      <c r="BM113" s="127"/>
      <c r="BN113" s="236"/>
      <c r="BO113" s="236"/>
      <c r="BP113" s="130">
        <v>43231</v>
      </c>
      <c r="BQ113" s="132" t="s">
        <v>1184</v>
      </c>
    </row>
    <row r="114" spans="1:69" s="123" customFormat="1" ht="231" hidden="1" customHeight="1" x14ac:dyDescent="0.35">
      <c r="A114" s="295"/>
      <c r="B114" s="259"/>
      <c r="C114" s="261"/>
      <c r="D114" s="291"/>
      <c r="E114" s="291"/>
      <c r="F114" s="292"/>
      <c r="G114" s="287"/>
      <c r="H114" s="287"/>
      <c r="I114" s="287"/>
      <c r="J114" s="283"/>
      <c r="K114" s="283"/>
      <c r="L114" s="159"/>
      <c r="M114" s="160"/>
      <c r="N114" s="160"/>
      <c r="O114" s="260"/>
      <c r="P114" s="260"/>
      <c r="Q114" s="162" t="s">
        <v>68</v>
      </c>
      <c r="R114" s="163" t="s">
        <v>768</v>
      </c>
      <c r="S114" s="163" t="s">
        <v>644</v>
      </c>
      <c r="T114" s="163" t="s">
        <v>583</v>
      </c>
      <c r="U114" s="165" t="s">
        <v>31</v>
      </c>
      <c r="V114" s="166">
        <f t="shared" si="103"/>
        <v>25</v>
      </c>
      <c r="W114" s="163" t="s">
        <v>937</v>
      </c>
      <c r="X114" s="165" t="s">
        <v>31</v>
      </c>
      <c r="Y114" s="166">
        <f t="shared" si="104"/>
        <v>25</v>
      </c>
      <c r="Z114" s="171" t="s">
        <v>646</v>
      </c>
      <c r="AA114" s="165" t="s">
        <v>31</v>
      </c>
      <c r="AB114" s="166">
        <f t="shared" si="105"/>
        <v>40</v>
      </c>
      <c r="AC114" s="167" t="s">
        <v>331</v>
      </c>
      <c r="AD114" s="168">
        <f t="shared" si="106"/>
        <v>0</v>
      </c>
      <c r="AE114" s="169">
        <f t="shared" si="107"/>
        <v>90</v>
      </c>
      <c r="AF114" s="273"/>
      <c r="AG114" s="261"/>
      <c r="AH114" s="261"/>
      <c r="AI114" s="170"/>
      <c r="AJ114" s="162"/>
      <c r="AK114" s="162"/>
      <c r="AL114" s="260"/>
      <c r="AM114" s="260"/>
      <c r="AN114" s="258"/>
      <c r="AO114" s="258"/>
      <c r="AP114" s="258"/>
      <c r="AQ114" s="258"/>
      <c r="AR114" s="261"/>
      <c r="AS114" s="261"/>
      <c r="AT114" s="289"/>
      <c r="AU114" s="261"/>
      <c r="AV114" s="126"/>
      <c r="AW114" s="128"/>
      <c r="AX114" s="128"/>
      <c r="AY114" s="128"/>
      <c r="AZ114" s="128"/>
      <c r="BA114" s="128"/>
      <c r="BB114" s="135"/>
      <c r="BC114" s="158"/>
      <c r="BD114" s="158"/>
      <c r="BE114" s="134"/>
      <c r="BF114" s="126"/>
      <c r="BG114" s="126"/>
      <c r="BH114" s="236"/>
      <c r="BI114" s="236"/>
      <c r="BJ114" s="236"/>
      <c r="BK114" s="236"/>
      <c r="BL114" s="127"/>
      <c r="BM114" s="127"/>
      <c r="BN114" s="236"/>
      <c r="BO114" s="236"/>
      <c r="BP114" s="130">
        <v>43231</v>
      </c>
      <c r="BQ114" s="132" t="s">
        <v>1184</v>
      </c>
    </row>
    <row r="115" spans="1:69" ht="59.25" hidden="1" customHeight="1" x14ac:dyDescent="0.25">
      <c r="A115" s="301" t="s">
        <v>661</v>
      </c>
      <c r="B115" s="301"/>
      <c r="C115" s="301"/>
      <c r="D115" s="301" t="s">
        <v>99</v>
      </c>
      <c r="E115" s="301"/>
      <c r="F115" s="301"/>
      <c r="G115" s="301" t="s">
        <v>662</v>
      </c>
      <c r="H115" s="301"/>
      <c r="I115" s="301"/>
      <c r="J115" s="301"/>
      <c r="K115" s="301"/>
      <c r="L115" s="301"/>
      <c r="M115" s="301"/>
      <c r="N115" s="301"/>
      <c r="O115" s="301"/>
      <c r="P115" s="301" t="s">
        <v>663</v>
      </c>
      <c r="Q115" s="301"/>
      <c r="R115" s="301"/>
      <c r="S115" s="301"/>
      <c r="T115" s="301"/>
      <c r="U115" s="301"/>
      <c r="V115" s="301"/>
      <c r="W115" s="301" t="s">
        <v>664</v>
      </c>
      <c r="X115" s="301"/>
      <c r="Y115" s="301"/>
      <c r="Z115" s="301"/>
      <c r="AA115" s="301"/>
      <c r="AB115" s="301"/>
      <c r="AC115" s="301"/>
      <c r="AD115" s="301"/>
      <c r="AE115" s="301"/>
      <c r="AF115" s="301"/>
      <c r="AG115" s="301" t="s">
        <v>198</v>
      </c>
      <c r="AH115" s="301"/>
      <c r="AI115" s="301"/>
      <c r="AJ115" s="301"/>
      <c r="AK115" s="301"/>
      <c r="AL115" s="301"/>
      <c r="AM115" s="301"/>
      <c r="AN115" s="234" t="s">
        <v>99</v>
      </c>
      <c r="AO115" s="301" t="s">
        <v>662</v>
      </c>
      <c r="AP115" s="301"/>
      <c r="AQ115" s="301"/>
      <c r="AR115" s="301"/>
      <c r="AS115" s="301"/>
      <c r="AT115" s="301"/>
      <c r="AU115" s="301"/>
      <c r="AV115" s="301"/>
      <c r="AW115" s="301" t="s">
        <v>663</v>
      </c>
      <c r="AX115" s="301"/>
      <c r="AY115" s="301"/>
      <c r="AZ115" s="301"/>
      <c r="BA115" s="301"/>
      <c r="BB115" s="301"/>
      <c r="BC115" s="301"/>
      <c r="BD115" s="301"/>
      <c r="BE115" s="301"/>
      <c r="BF115" s="301"/>
      <c r="BG115" s="301"/>
      <c r="BH115" s="301" t="s">
        <v>664</v>
      </c>
      <c r="BI115" s="301"/>
      <c r="BJ115" s="301"/>
      <c r="BK115" s="301"/>
      <c r="BL115" s="301"/>
      <c r="BM115" s="301"/>
      <c r="BN115" s="301"/>
      <c r="BO115" s="301"/>
      <c r="BP115" s="301"/>
      <c r="BQ115" s="301"/>
    </row>
    <row r="116" spans="1:69" ht="133.5" hidden="1" customHeight="1" x14ac:dyDescent="0.25">
      <c r="A116" s="297">
        <v>43131</v>
      </c>
      <c r="B116" s="298"/>
      <c r="C116" s="298"/>
      <c r="D116" s="299">
        <v>9</v>
      </c>
      <c r="E116" s="299"/>
      <c r="F116" s="299"/>
      <c r="G116" s="298" t="s">
        <v>1117</v>
      </c>
      <c r="H116" s="298"/>
      <c r="I116" s="298"/>
      <c r="J116" s="298"/>
      <c r="K116" s="298"/>
      <c r="L116" s="298"/>
      <c r="M116" s="298"/>
      <c r="N116" s="298"/>
      <c r="O116" s="298"/>
      <c r="P116" s="298" t="s">
        <v>659</v>
      </c>
      <c r="Q116" s="298"/>
      <c r="R116" s="298"/>
      <c r="S116" s="298"/>
      <c r="T116" s="298"/>
      <c r="U116" s="298"/>
      <c r="V116" s="298"/>
      <c r="W116" s="298" t="s">
        <v>660</v>
      </c>
      <c r="X116" s="298"/>
      <c r="Y116" s="298"/>
      <c r="Z116" s="298"/>
      <c r="AA116" s="298"/>
      <c r="AB116" s="298"/>
      <c r="AC116" s="298"/>
      <c r="AD116" s="298"/>
      <c r="AE116" s="298"/>
      <c r="AF116" s="298"/>
      <c r="AG116" s="297">
        <f>+A116</f>
        <v>43131</v>
      </c>
      <c r="AH116" s="297"/>
      <c r="AI116" s="297"/>
      <c r="AJ116" s="297"/>
      <c r="AK116" s="297"/>
      <c r="AL116" s="297"/>
      <c r="AM116" s="297"/>
      <c r="AN116" s="235">
        <f>+D116</f>
        <v>9</v>
      </c>
      <c r="AO116" s="298" t="str">
        <f>+G116</f>
        <v>Sandra Monroy Ávila - Contratista SGI Planeación
Fabio Alarcón - Contratista SGI Planeación
Eduardo Santos - Contratista SGI Planeación</v>
      </c>
      <c r="AP116" s="300"/>
      <c r="AQ116" s="300"/>
      <c r="AR116" s="300"/>
      <c r="AS116" s="300"/>
      <c r="AT116" s="300"/>
      <c r="AU116" s="300"/>
      <c r="AV116" s="300"/>
      <c r="AW116" s="300" t="str">
        <f>+P116</f>
        <v>Emiro Díaz Leal 
Asesor de Planeación</v>
      </c>
      <c r="AX116" s="300"/>
      <c r="AY116" s="300"/>
      <c r="AZ116" s="300"/>
      <c r="BA116" s="300"/>
      <c r="BB116" s="300"/>
      <c r="BC116" s="300"/>
      <c r="BD116" s="300"/>
      <c r="BE116" s="300"/>
      <c r="BF116" s="300"/>
      <c r="BG116" s="300"/>
      <c r="BH116" s="298" t="str">
        <f>+W116</f>
        <v>Felipe Fonseca Fino
Director General</v>
      </c>
      <c r="BI116" s="298"/>
      <c r="BJ116" s="298"/>
      <c r="BK116" s="298"/>
      <c r="BL116" s="298"/>
      <c r="BM116" s="298"/>
      <c r="BN116" s="298"/>
      <c r="BO116" s="298"/>
      <c r="BP116" s="298"/>
      <c r="BQ116" s="298"/>
    </row>
  </sheetData>
  <sheetProtection formatCells="0" formatColumns="0" formatRows="0" insertRows="0" insertHyperlinks="0" sort="0" autoFilter="0" pivotTables="0"/>
  <autoFilter ref="A7:GZ116" xr:uid="{00000000-0009-0000-0000-000001000000}"/>
  <dataConsolidate/>
  <mergeCells count="829">
    <mergeCell ref="BH27:BH28"/>
    <mergeCell ref="BI27:BI28"/>
    <mergeCell ref="BJ27:BJ28"/>
    <mergeCell ref="BK27:BK28"/>
    <mergeCell ref="BL27:BL28"/>
    <mergeCell ref="BM27:BM28"/>
    <mergeCell ref="BN27:BN28"/>
    <mergeCell ref="BO27:BO28"/>
    <mergeCell ref="BG50:BG51"/>
    <mergeCell ref="BH50:BH51"/>
    <mergeCell ref="BI50:BI51"/>
    <mergeCell ref="BJ50:BJ51"/>
    <mergeCell ref="BK50:BK51"/>
    <mergeCell ref="BL50:BL51"/>
    <mergeCell ref="BM50:BM51"/>
    <mergeCell ref="BN50:BN51"/>
    <mergeCell ref="BO50:BO51"/>
    <mergeCell ref="BG27:BG28"/>
    <mergeCell ref="B8:B13"/>
    <mergeCell ref="C56:C57"/>
    <mergeCell ref="C58:C61"/>
    <mergeCell ref="C73:C76"/>
    <mergeCell ref="C77:C79"/>
    <mergeCell ref="B73:B76"/>
    <mergeCell ref="B77:B79"/>
    <mergeCell ref="C99:C101"/>
    <mergeCell ref="C102:C105"/>
    <mergeCell ref="B99:B101"/>
    <mergeCell ref="B102:B104"/>
    <mergeCell ref="C22:C24"/>
    <mergeCell ref="C96:C97"/>
    <mergeCell ref="C31:C32"/>
    <mergeCell ref="C34:C35"/>
    <mergeCell ref="C39:C41"/>
    <mergeCell ref="B22:B24"/>
    <mergeCell ref="B25:B26"/>
    <mergeCell ref="B27:B28"/>
    <mergeCell ref="C8:C15"/>
    <mergeCell ref="C42:C47"/>
    <mergeCell ref="B42:B47"/>
    <mergeCell ref="C80:C89"/>
    <mergeCell ref="B80:B89"/>
    <mergeCell ref="BA29:BA30"/>
    <mergeCell ref="BB29:BB30"/>
    <mergeCell ref="BC29:BC30"/>
    <mergeCell ref="BD29:BD30"/>
    <mergeCell ref="BE29:BE30"/>
    <mergeCell ref="B32:B33"/>
    <mergeCell ref="B35:B36"/>
    <mergeCell ref="B39:B41"/>
    <mergeCell ref="BE25:BE26"/>
    <mergeCell ref="BE27:BE28"/>
    <mergeCell ref="AX27:AX28"/>
    <mergeCell ref="AY27:AY28"/>
    <mergeCell ref="AZ27:AZ28"/>
    <mergeCell ref="BA27:BA28"/>
    <mergeCell ref="BB27:BB28"/>
    <mergeCell ref="BC27:BC28"/>
    <mergeCell ref="BD27:BD28"/>
    <mergeCell ref="E27:E28"/>
    <mergeCell ref="D27:D28"/>
    <mergeCell ref="Q27:Q28"/>
    <mergeCell ref="T27:T28"/>
    <mergeCell ref="S27:S28"/>
    <mergeCell ref="R27:R28"/>
    <mergeCell ref="AB27:AB28"/>
    <mergeCell ref="BA22:BA24"/>
    <mergeCell ref="BB22:BB24"/>
    <mergeCell ref="BC22:BC24"/>
    <mergeCell ref="BD22:BD24"/>
    <mergeCell ref="AX25:AX26"/>
    <mergeCell ref="AY25:AY26"/>
    <mergeCell ref="AZ25:AZ26"/>
    <mergeCell ref="BA25:BA26"/>
    <mergeCell ref="BB25:BB26"/>
    <mergeCell ref="BC25:BC26"/>
    <mergeCell ref="BD25:BD26"/>
    <mergeCell ref="AW22:AW24"/>
    <mergeCell ref="AV25:AV26"/>
    <mergeCell ref="AW25:AW26"/>
    <mergeCell ref="AV27:AV28"/>
    <mergeCell ref="AW27:AW28"/>
    <mergeCell ref="AW29:AW30"/>
    <mergeCell ref="AX22:AX24"/>
    <mergeCell ref="AY22:AY24"/>
    <mergeCell ref="AZ22:AZ24"/>
    <mergeCell ref="AX29:AX30"/>
    <mergeCell ref="AY29:AY30"/>
    <mergeCell ref="AZ29:AZ30"/>
    <mergeCell ref="AF109:AF111"/>
    <mergeCell ref="X50:X51"/>
    <mergeCell ref="W50:W51"/>
    <mergeCell ref="V50:V51"/>
    <mergeCell ref="U50:U51"/>
    <mergeCell ref="T50:T51"/>
    <mergeCell ref="S50:S51"/>
    <mergeCell ref="R50:R51"/>
    <mergeCell ref="B53:B55"/>
    <mergeCell ref="AF77:AF79"/>
    <mergeCell ref="I50:I51"/>
    <mergeCell ref="AD50:AD51"/>
    <mergeCell ref="AC50:AC51"/>
    <mergeCell ref="AB50:AB51"/>
    <mergeCell ref="AA50:AA51"/>
    <mergeCell ref="Z50:Z51"/>
    <mergeCell ref="Y50:Y51"/>
    <mergeCell ref="E109:E111"/>
    <mergeCell ref="C106:C111"/>
    <mergeCell ref="B106:B111"/>
    <mergeCell ref="G71:G72"/>
    <mergeCell ref="I87:I89"/>
    <mergeCell ref="I99:I101"/>
    <mergeCell ref="J99:J101"/>
    <mergeCell ref="A29:A30"/>
    <mergeCell ref="G39:G41"/>
    <mergeCell ref="H39:H41"/>
    <mergeCell ref="I39:I41"/>
    <mergeCell ref="F39:F41"/>
    <mergeCell ref="E39:E41"/>
    <mergeCell ref="D39:D41"/>
    <mergeCell ref="P39:P41"/>
    <mergeCell ref="O39:O41"/>
    <mergeCell ref="K39:K41"/>
    <mergeCell ref="J39:J41"/>
    <mergeCell ref="A39:A41"/>
    <mergeCell ref="H29:H30"/>
    <mergeCell ref="G29:G30"/>
    <mergeCell ref="F29:F30"/>
    <mergeCell ref="E29:E30"/>
    <mergeCell ref="D29:D30"/>
    <mergeCell ref="P37:P38"/>
    <mergeCell ref="K37:K38"/>
    <mergeCell ref="O37:O38"/>
    <mergeCell ref="K31:K36"/>
    <mergeCell ref="O31:O36"/>
    <mergeCell ref="AM29:AM30"/>
    <mergeCell ref="AL29:AL30"/>
    <mergeCell ref="AH29:AH30"/>
    <mergeCell ref="AG29:AG30"/>
    <mergeCell ref="AQ29:AQ30"/>
    <mergeCell ref="AP29:AP30"/>
    <mergeCell ref="AO29:AO30"/>
    <mergeCell ref="AN29:AN30"/>
    <mergeCell ref="I29:I30"/>
    <mergeCell ref="P29:P30"/>
    <mergeCell ref="O29:O30"/>
    <mergeCell ref="K29:K30"/>
    <mergeCell ref="J29:J30"/>
    <mergeCell ref="AF29:AF30"/>
    <mergeCell ref="E8:E13"/>
    <mergeCell ref="AQ27:AQ28"/>
    <mergeCell ref="AP27:AP28"/>
    <mergeCell ref="AO27:AO28"/>
    <mergeCell ref="AN27:AN28"/>
    <mergeCell ref="AA27:AA28"/>
    <mergeCell ref="Y27:Y28"/>
    <mergeCell ref="X27:X28"/>
    <mergeCell ref="V27:V28"/>
    <mergeCell ref="U27:U28"/>
    <mergeCell ref="Z27:Z28"/>
    <mergeCell ref="W27:W28"/>
    <mergeCell ref="AM27:AM28"/>
    <mergeCell ref="AL27:AL28"/>
    <mergeCell ref="AH27:AH28"/>
    <mergeCell ref="AG27:AG28"/>
    <mergeCell ref="J27:J28"/>
    <mergeCell ref="AC27:AC28"/>
    <mergeCell ref="AE27:AE28"/>
    <mergeCell ref="AD27:AD28"/>
    <mergeCell ref="AF27:AF28"/>
    <mergeCell ref="AM25:AM26"/>
    <mergeCell ref="AP25:AP26"/>
    <mergeCell ref="AQ25:AQ26"/>
    <mergeCell ref="H8:H13"/>
    <mergeCell ref="I8:I13"/>
    <mergeCell ref="G9:G13"/>
    <mergeCell ref="P27:P28"/>
    <mergeCell ref="O27:O28"/>
    <mergeCell ref="P8:P13"/>
    <mergeCell ref="F8:F13"/>
    <mergeCell ref="D25:D26"/>
    <mergeCell ref="P25:P26"/>
    <mergeCell ref="O25:O26"/>
    <mergeCell ref="K25:K26"/>
    <mergeCell ref="J25:J26"/>
    <mergeCell ref="T25:T26"/>
    <mergeCell ref="S25:S26"/>
    <mergeCell ref="R25:R26"/>
    <mergeCell ref="W25:W26"/>
    <mergeCell ref="Q25:Q26"/>
    <mergeCell ref="U25:U26"/>
    <mergeCell ref="V25:V26"/>
    <mergeCell ref="D8:D13"/>
    <mergeCell ref="AR80:AR86"/>
    <mergeCell ref="AH68:AH72"/>
    <mergeCell ref="AM62:AM67"/>
    <mergeCell ref="AF58:AF61"/>
    <mergeCell ref="AG58:AG61"/>
    <mergeCell ref="J58:J61"/>
    <mergeCell ref="K53:K55"/>
    <mergeCell ref="O53:O55"/>
    <mergeCell ref="P53:P55"/>
    <mergeCell ref="O56:O57"/>
    <mergeCell ref="J62:J67"/>
    <mergeCell ref="K62:K67"/>
    <mergeCell ref="O62:O67"/>
    <mergeCell ref="O58:O61"/>
    <mergeCell ref="AM37:AM38"/>
    <mergeCell ref="AB25:AB26"/>
    <mergeCell ref="AA25:AA26"/>
    <mergeCell ref="Y25:Y26"/>
    <mergeCell ref="AF68:AF72"/>
    <mergeCell ref="I80:I86"/>
    <mergeCell ref="AL25:AL26"/>
    <mergeCell ref="F27:F28"/>
    <mergeCell ref="O87:O89"/>
    <mergeCell ref="P87:P89"/>
    <mergeCell ref="J87:J89"/>
    <mergeCell ref="K87:K89"/>
    <mergeCell ref="J80:J86"/>
    <mergeCell ref="K80:K86"/>
    <mergeCell ref="P80:P86"/>
    <mergeCell ref="O80:O86"/>
    <mergeCell ref="J77:J79"/>
    <mergeCell ref="K77:K79"/>
    <mergeCell ref="H27:H28"/>
    <mergeCell ref="AO22:AO24"/>
    <mergeCell ref="AN22:AN24"/>
    <mergeCell ref="K22:K24"/>
    <mergeCell ref="I20:I21"/>
    <mergeCell ref="AM22:AM24"/>
    <mergeCell ref="AL22:AL24"/>
    <mergeCell ref="AH22:AH24"/>
    <mergeCell ref="AG22:AG24"/>
    <mergeCell ref="H22:H24"/>
    <mergeCell ref="H25:H26"/>
    <mergeCell ref="I25:I26"/>
    <mergeCell ref="X25:X26"/>
    <mergeCell ref="AD25:AD26"/>
    <mergeCell ref="AC25:AC26"/>
    <mergeCell ref="Z25:Z26"/>
    <mergeCell ref="AE25:AE26"/>
    <mergeCell ref="AF25:AF26"/>
    <mergeCell ref="AG25:AG26"/>
    <mergeCell ref="AH25:AH26"/>
    <mergeCell ref="I27:I28"/>
    <mergeCell ref="K27:K28"/>
    <mergeCell ref="J22:J24"/>
    <mergeCell ref="AM20:AM21"/>
    <mergeCell ref="AL20:AL21"/>
    <mergeCell ref="AG20:AG21"/>
    <mergeCell ref="AH20:AH21"/>
    <mergeCell ref="P20:P21"/>
    <mergeCell ref="O20:O21"/>
    <mergeCell ref="P22:P24"/>
    <mergeCell ref="O22:O24"/>
    <mergeCell ref="AF22:AF24"/>
    <mergeCell ref="E22:E24"/>
    <mergeCell ref="D22:D24"/>
    <mergeCell ref="F25:F26"/>
    <mergeCell ref="AS102:AS105"/>
    <mergeCell ref="AT102:AT105"/>
    <mergeCell ref="AU102:AU105"/>
    <mergeCell ref="G104:G105"/>
    <mergeCell ref="P102:P105"/>
    <mergeCell ref="AG102:AG105"/>
    <mergeCell ref="AH102:AH105"/>
    <mergeCell ref="AL102:AL105"/>
    <mergeCell ref="AM102:AM105"/>
    <mergeCell ref="AN102:AN105"/>
    <mergeCell ref="AO102:AO105"/>
    <mergeCell ref="AP102:AP105"/>
    <mergeCell ref="AQ102:AQ105"/>
    <mergeCell ref="AR102:AR105"/>
    <mergeCell ref="H102:H105"/>
    <mergeCell ref="I102:I105"/>
    <mergeCell ref="J102:J105"/>
    <mergeCell ref="K102:K105"/>
    <mergeCell ref="O102:O105"/>
    <mergeCell ref="AF102:AF105"/>
    <mergeCell ref="I22:I24"/>
    <mergeCell ref="K68:K72"/>
    <mergeCell ref="O68:O72"/>
    <mergeCell ref="P68:P72"/>
    <mergeCell ref="O77:O79"/>
    <mergeCell ref="J73:J76"/>
    <mergeCell ref="O73:O76"/>
    <mergeCell ref="C53:C55"/>
    <mergeCell ref="AE50:AE51"/>
    <mergeCell ref="AO48:AO49"/>
    <mergeCell ref="AM48:AM49"/>
    <mergeCell ref="AL48:AL49"/>
    <mergeCell ref="I68:I72"/>
    <mergeCell ref="J68:J72"/>
    <mergeCell ref="K73:K76"/>
    <mergeCell ref="I77:I79"/>
    <mergeCell ref="J53:J55"/>
    <mergeCell ref="A53:A55"/>
    <mergeCell ref="AT62:AT67"/>
    <mergeCell ref="P58:P61"/>
    <mergeCell ref="AR62:AR67"/>
    <mergeCell ref="AS62:AS67"/>
    <mergeCell ref="AR58:AR61"/>
    <mergeCell ref="AS58:AS61"/>
    <mergeCell ref="AH58:AH61"/>
    <mergeCell ref="AL58:AL61"/>
    <mergeCell ref="AM58:AM61"/>
    <mergeCell ref="P62:P67"/>
    <mergeCell ref="AF62:AF67"/>
    <mergeCell ref="AG62:AG67"/>
    <mergeCell ref="A56:A57"/>
    <mergeCell ref="A58:A61"/>
    <mergeCell ref="D62:D67"/>
    <mergeCell ref="E62:E67"/>
    <mergeCell ref="F62:F67"/>
    <mergeCell ref="G62:G65"/>
    <mergeCell ref="B56:B61"/>
    <mergeCell ref="AU39:AU41"/>
    <mergeCell ref="AU48:AU49"/>
    <mergeCell ref="AT50:AT51"/>
    <mergeCell ref="G56:G57"/>
    <mergeCell ref="H56:H57"/>
    <mergeCell ref="I56:I57"/>
    <mergeCell ref="J56:J57"/>
    <mergeCell ref="K56:K57"/>
    <mergeCell ref="K58:K61"/>
    <mergeCell ref="AF53:AF55"/>
    <mergeCell ref="AG53:AG55"/>
    <mergeCell ref="AH53:AH55"/>
    <mergeCell ref="AL53:AL55"/>
    <mergeCell ref="AM53:AM55"/>
    <mergeCell ref="AN53:AN55"/>
    <mergeCell ref="AO53:AO55"/>
    <mergeCell ref="P56:P57"/>
    <mergeCell ref="AF56:AF57"/>
    <mergeCell ref="AG56:AG57"/>
    <mergeCell ref="AH56:AH57"/>
    <mergeCell ref="AL56:AL57"/>
    <mergeCell ref="AM56:AM57"/>
    <mergeCell ref="AN56:AN57"/>
    <mergeCell ref="Q50:Q51"/>
    <mergeCell ref="AF31:AF36"/>
    <mergeCell ref="AG31:AG36"/>
    <mergeCell ref="AH31:AH36"/>
    <mergeCell ref="AQ42:AQ47"/>
    <mergeCell ref="AL31:AL36"/>
    <mergeCell ref="AK50:AK51"/>
    <mergeCell ref="AJ50:AJ51"/>
    <mergeCell ref="AI50:AI51"/>
    <mergeCell ref="AF37:AF38"/>
    <mergeCell ref="AG37:AG38"/>
    <mergeCell ref="AH37:AH38"/>
    <mergeCell ref="AL37:AL38"/>
    <mergeCell ref="AN48:AN49"/>
    <mergeCell ref="AF50:AF51"/>
    <mergeCell ref="AO50:AO51"/>
    <mergeCell ref="AN50:AN51"/>
    <mergeCell ref="AO42:AO47"/>
    <mergeCell ref="AP42:AP47"/>
    <mergeCell ref="AP48:AP49"/>
    <mergeCell ref="AQ48:AQ49"/>
    <mergeCell ref="AR87:AR89"/>
    <mergeCell ref="AF87:AF89"/>
    <mergeCell ref="AM80:AM86"/>
    <mergeCell ref="AL80:AL86"/>
    <mergeCell ref="AM90:AM95"/>
    <mergeCell ref="AL90:AL95"/>
    <mergeCell ref="AH73:AH76"/>
    <mergeCell ref="AM73:AM76"/>
    <mergeCell ref="AL73:AL76"/>
    <mergeCell ref="AG77:AG79"/>
    <mergeCell ref="AH77:AH79"/>
    <mergeCell ref="AM77:AM79"/>
    <mergeCell ref="AL77:AL79"/>
    <mergeCell ref="AL87:AL89"/>
    <mergeCell ref="AM87:AM89"/>
    <mergeCell ref="AH87:AH89"/>
    <mergeCell ref="AG87:AG89"/>
    <mergeCell ref="AA1:AF3"/>
    <mergeCell ref="AC6:AC7"/>
    <mergeCell ref="AF6:AF7"/>
    <mergeCell ref="AD6:AD7"/>
    <mergeCell ref="AS96:AS97"/>
    <mergeCell ref="AT96:AT97"/>
    <mergeCell ref="AU96:AU97"/>
    <mergeCell ref="AG99:AG101"/>
    <mergeCell ref="AH99:AH101"/>
    <mergeCell ref="AL99:AL101"/>
    <mergeCell ref="AM99:AM101"/>
    <mergeCell ref="AR99:AR101"/>
    <mergeCell ref="AS99:AS101"/>
    <mergeCell ref="AT99:AT101"/>
    <mergeCell ref="AU99:AU101"/>
    <mergeCell ref="AM96:AM97"/>
    <mergeCell ref="BO5:BO7"/>
    <mergeCell ref="BN5:BN7"/>
    <mergeCell ref="BK5:BL5"/>
    <mergeCell ref="BM5:BM7"/>
    <mergeCell ref="A1:E3"/>
    <mergeCell ref="D6:D7"/>
    <mergeCell ref="E6:E7"/>
    <mergeCell ref="A4:A7"/>
    <mergeCell ref="J5:K6"/>
    <mergeCell ref="J4:P4"/>
    <mergeCell ref="G4:I4"/>
    <mergeCell ref="D4:E5"/>
    <mergeCell ref="B4:B7"/>
    <mergeCell ref="C4:C7"/>
    <mergeCell ref="F4:F7"/>
    <mergeCell ref="G5:G6"/>
    <mergeCell ref="H5:H6"/>
    <mergeCell ref="O5:P6"/>
    <mergeCell ref="F1:V3"/>
    <mergeCell ref="I5:I6"/>
    <mergeCell ref="U6:V6"/>
    <mergeCell ref="R6:T6"/>
    <mergeCell ref="Q6:Q7"/>
    <mergeCell ref="Q4:AF5"/>
    <mergeCell ref="BK6:BK7"/>
    <mergeCell ref="BL6:BL7"/>
    <mergeCell ref="AG6:AH6"/>
    <mergeCell ref="AN6:AN7"/>
    <mergeCell ref="AR6:AR7"/>
    <mergeCell ref="AT6:AT7"/>
    <mergeCell ref="AL6:AM6"/>
    <mergeCell ref="AY6:AY7"/>
    <mergeCell ref="AO6:AO7"/>
    <mergeCell ref="AP6:AP7"/>
    <mergeCell ref="AQ6:AQ7"/>
    <mergeCell ref="AG1:AN3"/>
    <mergeCell ref="AG4:AM5"/>
    <mergeCell ref="BL1:BQ3"/>
    <mergeCell ref="BG4:BQ4"/>
    <mergeCell ref="BP5:BP7"/>
    <mergeCell ref="BJ6:BJ7"/>
    <mergeCell ref="AZ6:AZ7"/>
    <mergeCell ref="BG6:BG7"/>
    <mergeCell ref="AX6:AX7"/>
    <mergeCell ref="BA6:BA7"/>
    <mergeCell ref="AS6:AS7"/>
    <mergeCell ref="AU6:AU7"/>
    <mergeCell ref="AR4:AU5"/>
    <mergeCell ref="AV6:AV7"/>
    <mergeCell ref="AW6:AW7"/>
    <mergeCell ref="AV4:BB5"/>
    <mergeCell ref="BB6:BB7"/>
    <mergeCell ref="BF6:BF7"/>
    <mergeCell ref="BI6:BI7"/>
    <mergeCell ref="BQ5:BQ7"/>
    <mergeCell ref="BC4:BF5"/>
    <mergeCell ref="BC6:BC7"/>
    <mergeCell ref="BD6:BD7"/>
    <mergeCell ref="BE6:BE7"/>
    <mergeCell ref="O16:O18"/>
    <mergeCell ref="K16:K18"/>
    <mergeCell ref="AF8:AF13"/>
    <mergeCell ref="AM8:AM13"/>
    <mergeCell ref="AL8:AL13"/>
    <mergeCell ref="AH8:AH13"/>
    <mergeCell ref="AG8:AG13"/>
    <mergeCell ref="O8:O13"/>
    <mergeCell ref="BG1:BH1"/>
    <mergeCell ref="BG2:BH2"/>
    <mergeCell ref="BG3:BH3"/>
    <mergeCell ref="X6:Y6"/>
    <mergeCell ref="AA6:AB6"/>
    <mergeCell ref="W1:Y1"/>
    <mergeCell ref="W2:Y2"/>
    <mergeCell ref="W3:Y3"/>
    <mergeCell ref="AE6:AE7"/>
    <mergeCell ref="BH6:BH7"/>
    <mergeCell ref="BG5:BJ5"/>
    <mergeCell ref="BI1:BK1"/>
    <mergeCell ref="BI2:BK2"/>
    <mergeCell ref="BI3:BK3"/>
    <mergeCell ref="AO1:BF3"/>
    <mergeCell ref="AN4:AQ5"/>
    <mergeCell ref="P31:P36"/>
    <mergeCell ref="AR20:AR21"/>
    <mergeCell ref="AS20:AS21"/>
    <mergeCell ref="AT20:AT21"/>
    <mergeCell ref="AU20:AU21"/>
    <mergeCell ref="AS16:AS18"/>
    <mergeCell ref="AR16:AR18"/>
    <mergeCell ref="AU8:AU13"/>
    <mergeCell ref="AT8:AT13"/>
    <mergeCell ref="AG16:AG18"/>
    <mergeCell ref="P16:P18"/>
    <mergeCell ref="AM16:AM18"/>
    <mergeCell ref="AL16:AL18"/>
    <mergeCell ref="AH16:AH18"/>
    <mergeCell ref="AM31:AM36"/>
    <mergeCell ref="AQ22:AQ24"/>
    <mergeCell ref="AP22:AP24"/>
    <mergeCell ref="AN25:AN26"/>
    <mergeCell ref="AS8:AS13"/>
    <mergeCell ref="AR8:AR13"/>
    <mergeCell ref="AO25:AO26"/>
    <mergeCell ref="J8:J13"/>
    <mergeCell ref="K8:K13"/>
    <mergeCell ref="AQ56:AQ57"/>
    <mergeCell ref="AR56:AR57"/>
    <mergeCell ref="AS56:AS57"/>
    <mergeCell ref="AT56:AT57"/>
    <mergeCell ref="AU56:AU57"/>
    <mergeCell ref="AP53:AP55"/>
    <mergeCell ref="AQ53:AQ55"/>
    <mergeCell ref="AR50:AR51"/>
    <mergeCell ref="AQ50:AQ51"/>
    <mergeCell ref="AP50:AP51"/>
    <mergeCell ref="AU31:AU36"/>
    <mergeCell ref="AR37:AR38"/>
    <mergeCell ref="AS37:AS38"/>
    <mergeCell ref="AT37:AT38"/>
    <mergeCell ref="AU37:AU38"/>
    <mergeCell ref="AR31:AR36"/>
    <mergeCell ref="AS42:AS47"/>
    <mergeCell ref="AT42:AT47"/>
    <mergeCell ref="AU42:AU47"/>
    <mergeCell ref="J42:J47"/>
    <mergeCell ref="AU50:AU51"/>
    <mergeCell ref="AH50:AH51"/>
    <mergeCell ref="AL50:AL51"/>
    <mergeCell ref="AM50:AM51"/>
    <mergeCell ref="AS50:AS51"/>
    <mergeCell ref="AS80:AS86"/>
    <mergeCell ref="AT80:AT86"/>
    <mergeCell ref="AU80:AU86"/>
    <mergeCell ref="AU87:AU89"/>
    <mergeCell ref="AT87:AT89"/>
    <mergeCell ref="AS87:AS89"/>
    <mergeCell ref="AU68:AU72"/>
    <mergeCell ref="AP56:AP57"/>
    <mergeCell ref="AU58:AU61"/>
    <mergeCell ref="AU62:AU67"/>
    <mergeCell ref="AU53:AU55"/>
    <mergeCell ref="AH62:AH67"/>
    <mergeCell ref="AL62:AL67"/>
    <mergeCell ref="AL68:AL72"/>
    <mergeCell ref="AM68:AM72"/>
    <mergeCell ref="AR53:AR55"/>
    <mergeCell ref="AO56:AO57"/>
    <mergeCell ref="AT58:AT61"/>
    <mergeCell ref="AT68:AT72"/>
    <mergeCell ref="D96:D97"/>
    <mergeCell ref="A102:A105"/>
    <mergeCell ref="A112:A114"/>
    <mergeCell ref="B112:B114"/>
    <mergeCell ref="C112:C114"/>
    <mergeCell ref="D112:D114"/>
    <mergeCell ref="E112:E114"/>
    <mergeCell ref="E96:E97"/>
    <mergeCell ref="C90:C95"/>
    <mergeCell ref="D109:D111"/>
    <mergeCell ref="A99:A101"/>
    <mergeCell ref="A96:A97"/>
    <mergeCell ref="B96:B98"/>
    <mergeCell ref="A106:A108"/>
    <mergeCell ref="A109:A111"/>
    <mergeCell ref="F112:F114"/>
    <mergeCell ref="D102:D105"/>
    <mergeCell ref="E102:E105"/>
    <mergeCell ref="F102:F105"/>
    <mergeCell ref="D99:D101"/>
    <mergeCell ref="E99:E101"/>
    <mergeCell ref="E106:E108"/>
    <mergeCell ref="D106:D108"/>
    <mergeCell ref="F109:F111"/>
    <mergeCell ref="F106:F108"/>
    <mergeCell ref="F99:F101"/>
    <mergeCell ref="A62:A67"/>
    <mergeCell ref="A68:A72"/>
    <mergeCell ref="C62:C67"/>
    <mergeCell ref="B62:B67"/>
    <mergeCell ref="C68:C72"/>
    <mergeCell ref="B68:B72"/>
    <mergeCell ref="H90:H95"/>
    <mergeCell ref="D68:D72"/>
    <mergeCell ref="E68:E72"/>
    <mergeCell ref="F68:F72"/>
    <mergeCell ref="G68:G70"/>
    <mergeCell ref="H68:H72"/>
    <mergeCell ref="A87:A89"/>
    <mergeCell ref="A73:A76"/>
    <mergeCell ref="E77:E79"/>
    <mergeCell ref="F77:F79"/>
    <mergeCell ref="H77:H79"/>
    <mergeCell ref="A77:A79"/>
    <mergeCell ref="A90:A95"/>
    <mergeCell ref="D90:D95"/>
    <mergeCell ref="E90:E95"/>
    <mergeCell ref="F90:F95"/>
    <mergeCell ref="A80:A86"/>
    <mergeCell ref="B90:B95"/>
    <mergeCell ref="D87:D89"/>
    <mergeCell ref="D50:D51"/>
    <mergeCell ref="E50:E51"/>
    <mergeCell ref="F50:F51"/>
    <mergeCell ref="H50:H51"/>
    <mergeCell ref="D48:D49"/>
    <mergeCell ref="E48:E49"/>
    <mergeCell ref="F48:F49"/>
    <mergeCell ref="G48:G49"/>
    <mergeCell ref="E87:E89"/>
    <mergeCell ref="F87:F89"/>
    <mergeCell ref="G50:G51"/>
    <mergeCell ref="D77:D79"/>
    <mergeCell ref="F80:F86"/>
    <mergeCell ref="H80:H86"/>
    <mergeCell ref="D80:D86"/>
    <mergeCell ref="E80:E86"/>
    <mergeCell ref="H87:H89"/>
    <mergeCell ref="H62:H67"/>
    <mergeCell ref="G66:G67"/>
    <mergeCell ref="D58:D61"/>
    <mergeCell ref="E58:E61"/>
    <mergeCell ref="F58:F61"/>
    <mergeCell ref="H58:H61"/>
    <mergeCell ref="AS53:AS55"/>
    <mergeCell ref="AT53:AT55"/>
    <mergeCell ref="F96:F97"/>
    <mergeCell ref="H48:H49"/>
    <mergeCell ref="G34:G35"/>
    <mergeCell ref="F37:F38"/>
    <mergeCell ref="G37:G38"/>
    <mergeCell ref="H37:H38"/>
    <mergeCell ref="F53:F55"/>
    <mergeCell ref="H53:H55"/>
    <mergeCell ref="H96:H97"/>
    <mergeCell ref="AM42:AM47"/>
    <mergeCell ref="K42:K47"/>
    <mergeCell ref="O42:O47"/>
    <mergeCell ref="P42:P47"/>
    <mergeCell ref="J48:J49"/>
    <mergeCell ref="K48:K49"/>
    <mergeCell ref="O48:O49"/>
    <mergeCell ref="P73:P76"/>
    <mergeCell ref="P77:P79"/>
    <mergeCell ref="AG80:AG86"/>
    <mergeCell ref="AH80:AH86"/>
    <mergeCell ref="K50:K51"/>
    <mergeCell ref="O50:O51"/>
    <mergeCell ref="P50:P51"/>
    <mergeCell ref="AG50:AG51"/>
    <mergeCell ref="AF80:AF86"/>
    <mergeCell ref="AG68:AG72"/>
    <mergeCell ref="AF73:AF76"/>
    <mergeCell ref="AH48:AH49"/>
    <mergeCell ref="BH116:BQ116"/>
    <mergeCell ref="AG115:AM115"/>
    <mergeCell ref="AO115:AV115"/>
    <mergeCell ref="AW116:BG116"/>
    <mergeCell ref="AW115:BG115"/>
    <mergeCell ref="AR68:AR72"/>
    <mergeCell ref="AS68:AS72"/>
    <mergeCell ref="BH115:BQ115"/>
    <mergeCell ref="O96:O97"/>
    <mergeCell ref="AM109:AM111"/>
    <mergeCell ref="AG109:AG111"/>
    <mergeCell ref="AH109:AH111"/>
    <mergeCell ref="AL109:AL111"/>
    <mergeCell ref="AS112:AS114"/>
    <mergeCell ref="AT112:AT114"/>
    <mergeCell ref="AU112:AU114"/>
    <mergeCell ref="A116:C116"/>
    <mergeCell ref="D116:F116"/>
    <mergeCell ref="W116:AF116"/>
    <mergeCell ref="AG116:AM116"/>
    <mergeCell ref="AO116:AV116"/>
    <mergeCell ref="G116:O116"/>
    <mergeCell ref="G115:O115"/>
    <mergeCell ref="P115:V115"/>
    <mergeCell ref="A115:C115"/>
    <mergeCell ref="D115:F115"/>
    <mergeCell ref="W115:AF115"/>
    <mergeCell ref="P116:V116"/>
    <mergeCell ref="A8:A13"/>
    <mergeCell ref="D20:D21"/>
    <mergeCell ref="E20:E21"/>
    <mergeCell ref="F20:F21"/>
    <mergeCell ref="B50:B52"/>
    <mergeCell ref="D42:D47"/>
    <mergeCell ref="C50:C52"/>
    <mergeCell ref="A31:A36"/>
    <mergeCell ref="A37:A38"/>
    <mergeCell ref="A16:A18"/>
    <mergeCell ref="A20:A21"/>
    <mergeCell ref="A50:A51"/>
    <mergeCell ref="C16:C18"/>
    <mergeCell ref="A42:A47"/>
    <mergeCell ref="A48:A49"/>
    <mergeCell ref="C48:C49"/>
    <mergeCell ref="B48:B49"/>
    <mergeCell ref="A22:A24"/>
    <mergeCell ref="A25:A26"/>
    <mergeCell ref="A27:A28"/>
    <mergeCell ref="B16:B18"/>
    <mergeCell ref="C19:C21"/>
    <mergeCell ref="B19:B21"/>
    <mergeCell ref="E42:E47"/>
    <mergeCell ref="D16:D18"/>
    <mergeCell ref="E16:E18"/>
    <mergeCell ref="F16:F18"/>
    <mergeCell ref="J50:J51"/>
    <mergeCell ref="I48:I49"/>
    <mergeCell ref="H16:H18"/>
    <mergeCell ref="I16:I18"/>
    <mergeCell ref="J16:J18"/>
    <mergeCell ref="J31:J36"/>
    <mergeCell ref="I37:I38"/>
    <mergeCell ref="J37:J38"/>
    <mergeCell ref="D31:D36"/>
    <mergeCell ref="E31:E36"/>
    <mergeCell ref="F31:F36"/>
    <mergeCell ref="H31:H36"/>
    <mergeCell ref="I31:I36"/>
    <mergeCell ref="H20:H21"/>
    <mergeCell ref="E25:E26"/>
    <mergeCell ref="D37:D38"/>
    <mergeCell ref="E37:E38"/>
    <mergeCell ref="G22:G24"/>
    <mergeCell ref="F22:F24"/>
    <mergeCell ref="F42:F47"/>
    <mergeCell ref="H42:H47"/>
    <mergeCell ref="I42:I47"/>
    <mergeCell ref="G45:G46"/>
    <mergeCell ref="D53:D55"/>
    <mergeCell ref="E53:E55"/>
    <mergeCell ref="D73:D76"/>
    <mergeCell ref="G78:G79"/>
    <mergeCell ref="E73:E76"/>
    <mergeCell ref="F73:F76"/>
    <mergeCell ref="G73:G74"/>
    <mergeCell ref="H73:H76"/>
    <mergeCell ref="I73:I76"/>
    <mergeCell ref="I53:I55"/>
    <mergeCell ref="I62:I67"/>
    <mergeCell ref="I58:I61"/>
    <mergeCell ref="D56:D57"/>
    <mergeCell ref="E56:E57"/>
    <mergeCell ref="F56:F57"/>
    <mergeCell ref="G90:G91"/>
    <mergeCell ref="I90:I95"/>
    <mergeCell ref="J90:J95"/>
    <mergeCell ref="K90:K95"/>
    <mergeCell ref="P90:P95"/>
    <mergeCell ref="O90:O95"/>
    <mergeCell ref="AF90:AF95"/>
    <mergeCell ref="AG90:AG95"/>
    <mergeCell ref="AH90:AH95"/>
    <mergeCell ref="G112:G114"/>
    <mergeCell ref="H112:H114"/>
    <mergeCell ref="I112:I114"/>
    <mergeCell ref="P109:P111"/>
    <mergeCell ref="O109:O111"/>
    <mergeCell ref="G109:G111"/>
    <mergeCell ref="H109:H111"/>
    <mergeCell ref="I109:I111"/>
    <mergeCell ref="K106:K108"/>
    <mergeCell ref="K109:K111"/>
    <mergeCell ref="J109:J111"/>
    <mergeCell ref="K112:K114"/>
    <mergeCell ref="J112:J114"/>
    <mergeCell ref="H99:H101"/>
    <mergeCell ref="P96:P97"/>
    <mergeCell ref="G102:G103"/>
    <mergeCell ref="G106:G108"/>
    <mergeCell ref="H106:H108"/>
    <mergeCell ref="I106:I108"/>
    <mergeCell ref="AL106:AL108"/>
    <mergeCell ref="AH106:AH108"/>
    <mergeCell ref="AG106:AG108"/>
    <mergeCell ref="AF106:AF108"/>
    <mergeCell ref="G100:G101"/>
    <mergeCell ref="AF96:AF97"/>
    <mergeCell ref="AF99:AF101"/>
    <mergeCell ref="K96:K97"/>
    <mergeCell ref="AL96:AL97"/>
    <mergeCell ref="AH96:AH97"/>
    <mergeCell ref="AG96:AG97"/>
    <mergeCell ref="J106:J108"/>
    <mergeCell ref="K99:K101"/>
    <mergeCell ref="O99:O101"/>
    <mergeCell ref="P99:P101"/>
    <mergeCell ref="I96:I97"/>
    <mergeCell ref="J96:J97"/>
    <mergeCell ref="AN109:AN111"/>
    <mergeCell ref="AO109:AO111"/>
    <mergeCell ref="AP109:AP111"/>
    <mergeCell ref="AQ109:AQ111"/>
    <mergeCell ref="AR112:AR114"/>
    <mergeCell ref="AM106:AM108"/>
    <mergeCell ref="P106:P108"/>
    <mergeCell ref="O106:O108"/>
    <mergeCell ref="AN42:AN47"/>
    <mergeCell ref="AQ112:AQ114"/>
    <mergeCell ref="O112:O114"/>
    <mergeCell ref="P112:P114"/>
    <mergeCell ref="AG112:AG114"/>
    <mergeCell ref="AN112:AN114"/>
    <mergeCell ref="AO112:AO114"/>
    <mergeCell ref="AH112:AH114"/>
    <mergeCell ref="AL112:AL114"/>
    <mergeCell ref="AM112:AM114"/>
    <mergeCell ref="AP112:AP114"/>
    <mergeCell ref="AF112:AF114"/>
    <mergeCell ref="P48:P49"/>
    <mergeCell ref="AR42:AR47"/>
    <mergeCell ref="AR96:AR97"/>
    <mergeCell ref="AG73:AG76"/>
    <mergeCell ref="AS31:AS36"/>
    <mergeCell ref="AT31:AT36"/>
    <mergeCell ref="AF39:AF41"/>
    <mergeCell ref="AM39:AM41"/>
    <mergeCell ref="AL39:AL41"/>
    <mergeCell ref="AH39:AH41"/>
    <mergeCell ref="AG39:AG41"/>
    <mergeCell ref="AR48:AR49"/>
    <mergeCell ref="AF42:AF47"/>
    <mergeCell ref="AG42:AG47"/>
    <mergeCell ref="AH42:AH47"/>
    <mergeCell ref="AL42:AL47"/>
    <mergeCell ref="AF48:AF49"/>
    <mergeCell ref="AG48:AG49"/>
    <mergeCell ref="AS48:AS49"/>
    <mergeCell ref="AT48:AT49"/>
    <mergeCell ref="AR39:AR41"/>
    <mergeCell ref="AS39:AS41"/>
    <mergeCell ref="AT39:AT41"/>
  </mergeCells>
  <hyperlinks>
    <hyperlink ref="P7" location="'OPCIONES DE MANEJO DEL RIESGO'!A1" display="OPCIONES DE MANEJO DEL RIESGO" xr:uid="{00000000-0004-0000-0100-000000000000}"/>
    <hyperlink ref="AG6:AH6" location="'CALIFICACIÓN DEL RIESGO'!A1" display="CALIFICACIÓN DEL RIESGO" xr:uid="{00000000-0004-0000-0100-000001000000}"/>
    <hyperlink ref="AM7" location="'OPCIONES DE MANEJO DEL RIESGO'!A1" display="OPCIONES DE MANEJO DEL RIESGO" xr:uid="{00000000-0004-0000-0100-000002000000}"/>
  </hyperlinks>
  <printOptions horizontalCentered="1" verticalCentered="1"/>
  <pageMargins left="0.15748031496062992" right="0.15748031496062992" top="0.39370078740157483" bottom="0.27559055118110237" header="0" footer="7.874015748031496E-2"/>
  <pageSetup paperSize="9" scale="25" pageOrder="overThenDown" orientation="landscape" r:id="rId1"/>
  <headerFooter>
    <oddFooter>&amp;C&amp;"Arial,Normal"&amp;18&amp;P DE &amp;N</oddFooter>
  </headerFooter>
  <rowBreaks count="5" manualBreakCount="5">
    <brk id="18" max="68" man="1"/>
    <brk id="30" max="68" man="1"/>
    <brk id="47" max="68" man="1"/>
    <brk id="55" max="68" man="1"/>
    <brk id="105" max="68" man="1"/>
  </rowBreaks>
  <colBreaks count="1" manualBreakCount="1">
    <brk id="32" max="1048575" man="1"/>
  </colBreaks>
  <drawing r:id="rId2"/>
  <legacyDrawing r:id="rId3"/>
  <extLst>
    <ext xmlns:x14="http://schemas.microsoft.com/office/spreadsheetml/2009/9/main" uri="{78C0D931-6437-407d-A8EE-F0AAD7539E65}">
      <x14:conditionalFormattings>
        <x14:conditionalFormatting xmlns:xm="http://schemas.microsoft.com/office/excel/2006/main">
          <x14:cfRule type="cellIs" priority="1231" operator="equal" id="{DAB2F37E-1F04-4843-845E-8EF1E5A1E25A}">
            <xm:f>Hoja1!$C$77</xm:f>
            <x14:dxf>
              <fill>
                <patternFill>
                  <bgColor rgb="FFFFFF00"/>
                </patternFill>
              </fill>
            </x14:dxf>
          </x14:cfRule>
          <xm:sqref>BC16:BC22 BC25 BC27 BC29 BC31:BC114</xm:sqref>
        </x14:conditionalFormatting>
        <x14:conditionalFormatting xmlns:xm="http://schemas.microsoft.com/office/excel/2006/main">
          <x14:cfRule type="cellIs" priority="1227" operator="equal" id="{41906682-0054-44BF-9A3C-55E1FD69E48F}">
            <xm:f>Hoja1!$C$76</xm:f>
            <x14:dxf>
              <fill>
                <patternFill>
                  <bgColor rgb="FF92D050"/>
                </patternFill>
              </fill>
            </x14:dxf>
          </x14:cfRule>
          <x14:cfRule type="cellIs" priority="1228" operator="equal" id="{316FC601-9068-4929-B7C3-93D2926A0625}">
            <xm:f>Hoja1!$C$75</xm:f>
            <x14:dxf>
              <fill>
                <patternFill>
                  <bgColor rgb="FFFF0000"/>
                </patternFill>
              </fill>
            </x14:dxf>
          </x14:cfRule>
          <x14:cfRule type="cellIs" priority="1230" operator="equal" id="{30750452-1AF9-44FD-A6BA-AA72BFDC0DBE}">
            <xm:f>Hoja1!$C$78</xm:f>
            <x14:dxf>
              <fill>
                <patternFill>
                  <bgColor rgb="FF00B050"/>
                </patternFill>
              </fill>
            </x14:dxf>
          </x14:cfRule>
          <xm:sqref>BC16:BC22 BC25 BC27 BC29 BC31:BC114</xm:sqref>
        </x14:conditionalFormatting>
        <x14:conditionalFormatting xmlns:xm="http://schemas.microsoft.com/office/excel/2006/main">
          <x14:cfRule type="cellIs" priority="1213" operator="equal" id="{4C1A6172-A44C-42BB-B68D-56361C2FF976}">
            <xm:f>Hoja1!$E$81</xm:f>
            <x14:dxf>
              <fill>
                <patternFill>
                  <bgColor rgb="FF00B050"/>
                </patternFill>
              </fill>
            </x14:dxf>
          </x14:cfRule>
          <x14:cfRule type="cellIs" priority="1214" operator="equal" id="{69307796-C559-45EA-8170-1D763BB86E2B}">
            <xm:f>Hoja1!$E$80</xm:f>
            <x14:dxf>
              <fill>
                <patternFill>
                  <bgColor rgb="FF00B050"/>
                </patternFill>
              </fill>
            </x14:dxf>
          </x14:cfRule>
          <x14:cfRule type="cellIs" priority="1215" operator="equal" id="{FFE4E4D7-783C-4136-A1F8-61EB70526C48}">
            <xm:f>Hoja1!$E$79</xm:f>
            <x14:dxf>
              <fill>
                <patternFill>
                  <bgColor rgb="FFFFFF00"/>
                </patternFill>
              </fill>
            </x14:dxf>
          </x14:cfRule>
          <x14:cfRule type="cellIs" priority="1216" operator="equal" id="{2E4EE1A9-2F39-4C43-B7FC-FFED07E491C9}">
            <xm:f>Hoja1!$E$78</xm:f>
            <x14:dxf>
              <fill>
                <patternFill>
                  <bgColor rgb="FFFFC000"/>
                </patternFill>
              </fill>
            </x14:dxf>
          </x14:cfRule>
          <x14:cfRule type="cellIs" priority="1217" operator="equal" id="{D021CFAE-71DB-4958-A2DA-26C6132CA91B}">
            <xm:f>Hoja1!$E$77</xm:f>
            <x14:dxf>
              <fill>
                <patternFill>
                  <bgColor rgb="FFFF0000"/>
                </patternFill>
              </fill>
            </x14:dxf>
          </x14:cfRule>
          <x14:cfRule type="cellIs" priority="1218" operator="equal" id="{6ABCC8C2-28D1-4965-A6EA-E7EAFFAAF8DD}">
            <xm:f>Hoja1!$E$76</xm:f>
            <x14:dxf>
              <fill>
                <patternFill>
                  <bgColor rgb="FFFF0000"/>
                </patternFill>
              </fill>
            </x14:dxf>
          </x14:cfRule>
          <x14:cfRule type="cellIs" priority="1219" operator="equal" id="{0B96F626-D3AC-4189-9A7A-88590973986A}">
            <xm:f>Hoja1!$E$75</xm:f>
            <x14:dxf>
              <fill>
                <patternFill>
                  <bgColor theme="9"/>
                </patternFill>
              </fill>
            </x14:dxf>
          </x14:cfRule>
          <xm:sqref>BD16:BD22 BD25 BD27 BD29 BD31:BD114</xm:sqref>
        </x14:conditionalFormatting>
        <x14:conditionalFormatting xmlns:xm="http://schemas.microsoft.com/office/excel/2006/main">
          <x14:cfRule type="cellIs" priority="1186" operator="equal" id="{D190C5C4-AA8D-4A72-9918-639BE927075C}">
            <xm:f>'MATRIZ CALIFICACIÓN'!$G$49</xm:f>
            <x14:dxf>
              <font>
                <b/>
                <i val="0"/>
              </font>
              <fill>
                <patternFill>
                  <bgColor rgb="FFFF0000"/>
                </patternFill>
              </fill>
            </x14:dxf>
          </x14:cfRule>
          <x14:cfRule type="cellIs" priority="1187" operator="equal" id="{19A5F89A-1756-4714-96E3-A6E7EA0FD192}">
            <xm:f>'MATRIZ CALIFICACIÓN'!$G$48</xm:f>
            <x14:dxf>
              <font>
                <b/>
                <i val="0"/>
              </font>
              <fill>
                <patternFill>
                  <bgColor theme="9"/>
                </patternFill>
              </fill>
            </x14:dxf>
          </x14:cfRule>
          <x14:cfRule type="cellIs" priority="1188" operator="equal" id="{AB796D5B-A17B-43C4-AF05-9BEE5227ECA3}">
            <xm:f>'MATRIZ CALIFICACIÓN'!$G$47</xm:f>
            <x14:dxf>
              <font>
                <b/>
                <i val="0"/>
              </font>
              <fill>
                <patternFill>
                  <bgColor rgb="FFFFFF00"/>
                </patternFill>
              </fill>
            </x14:dxf>
          </x14:cfRule>
          <x14:cfRule type="cellIs" priority="1189" operator="equal" id="{87BA3F9E-9DCB-4CBA-A212-0B72E3C69ACF}">
            <xm:f>'MATRIZ CALIFICACIÓN'!$G$46</xm:f>
            <x14:dxf>
              <font>
                <b/>
                <i val="0"/>
              </font>
              <fill>
                <patternFill>
                  <bgColor rgb="FF00B050"/>
                </patternFill>
              </fill>
            </x14:dxf>
          </x14:cfRule>
          <xm:sqref>AL8 AL15</xm:sqref>
        </x14:conditionalFormatting>
        <x14:conditionalFormatting xmlns:xm="http://schemas.microsoft.com/office/excel/2006/main">
          <x14:cfRule type="cellIs" priority="468" operator="equal" id="{3515E886-89AA-4036-9779-A3BED023C31B}">
            <xm:f>'C:\Users\eduardo.santos\Downloads\[MAPA DE RIESGOS PROCESO PLANEACION ESTRATEGICA.xlsx]Hoja1'!#REF!</xm:f>
            <x14:dxf>
              <fill>
                <patternFill>
                  <bgColor rgb="FFFFFF00"/>
                </patternFill>
              </fill>
            </x14:dxf>
          </x14:cfRule>
          <xm:sqref>BC8:BC14</xm:sqref>
        </x14:conditionalFormatting>
        <x14:conditionalFormatting xmlns:xm="http://schemas.microsoft.com/office/excel/2006/main">
          <x14:cfRule type="cellIs" priority="465" operator="equal" id="{A39A3877-E4A9-4717-8241-928EBFE78450}">
            <xm:f>'C:\Users\eduardo.santos\Downloads\[MAPA DE RIESGOS PROCESO PLANEACION ESTRATEGICA.xlsx]Hoja1'!#REF!</xm:f>
            <x14:dxf>
              <fill>
                <patternFill>
                  <bgColor rgb="FF92D050"/>
                </patternFill>
              </fill>
            </x14:dxf>
          </x14:cfRule>
          <x14:cfRule type="cellIs" priority="466" operator="equal" id="{41861602-B38E-4E67-98E3-278DAB6255BB}">
            <xm:f>'C:\Users\eduardo.santos\Downloads\[MAPA DE RIESGOS PROCESO PLANEACION ESTRATEGICA.xlsx]Hoja1'!#REF!</xm:f>
            <x14:dxf>
              <fill>
                <patternFill>
                  <bgColor rgb="FFFF0000"/>
                </patternFill>
              </fill>
            </x14:dxf>
          </x14:cfRule>
          <x14:cfRule type="cellIs" priority="467" operator="equal" id="{CD62AA03-A552-4FD9-9B42-0259EA30E085}">
            <xm:f>'C:\Users\eduardo.santos\Downloads\[MAPA DE RIESGOS PROCESO PLANEACION ESTRATEGICA.xlsx]Hoja1'!#REF!</xm:f>
            <x14:dxf>
              <fill>
                <patternFill>
                  <bgColor rgb="FF00B050"/>
                </patternFill>
              </fill>
            </x14:dxf>
          </x14:cfRule>
          <xm:sqref>BC8</xm:sqref>
        </x14:conditionalFormatting>
        <x14:conditionalFormatting xmlns:xm="http://schemas.microsoft.com/office/excel/2006/main">
          <x14:cfRule type="cellIs" priority="462" operator="equal" id="{EFDABE52-14A6-47D7-A9D2-1C895778F3DA}">
            <xm:f>'C:\Users\eduardo.santos\Downloads\[MAPA DE RIESGOS PROCESO PLANEACION ESTRATEGICA.xlsx]Hoja1'!#REF!</xm:f>
            <x14:dxf>
              <fill>
                <patternFill>
                  <bgColor rgb="FF92D050"/>
                </patternFill>
              </fill>
            </x14:dxf>
          </x14:cfRule>
          <x14:cfRule type="cellIs" priority="463" operator="equal" id="{75570E3A-0FD9-4DF3-B3B3-DB0F383C8C23}">
            <xm:f>'C:\Users\eduardo.santos\Downloads\[MAPA DE RIESGOS PROCESO PLANEACION ESTRATEGICA.xlsx]Hoja1'!#REF!</xm:f>
            <x14:dxf>
              <fill>
                <patternFill>
                  <bgColor rgb="FFFF0000"/>
                </patternFill>
              </fill>
            </x14:dxf>
          </x14:cfRule>
          <x14:cfRule type="cellIs" priority="464" operator="equal" id="{0C281EE5-2240-4A3D-8AB0-37C53777D42D}">
            <xm:f>'C:\Users\eduardo.santos\Downloads\[MAPA DE RIESGOS PROCESO PLANEACION ESTRATEGICA.xlsx]Hoja1'!#REF!</xm:f>
            <x14:dxf>
              <fill>
                <patternFill>
                  <bgColor rgb="FF00B050"/>
                </patternFill>
              </fill>
            </x14:dxf>
          </x14:cfRule>
          <xm:sqref>BC9:BC14</xm:sqref>
        </x14:conditionalFormatting>
        <x14:conditionalFormatting xmlns:xm="http://schemas.microsoft.com/office/excel/2006/main">
          <x14:cfRule type="cellIs" priority="455" operator="equal" id="{7F561FDB-419E-488D-8F99-BD4DFD625E7F}">
            <xm:f>'C:\Users\eduardo.santos\Downloads\[MAPA DE RIESGOS PROCESO PLANEACION ESTRATEGICA.xlsx]Hoja1'!#REF!</xm:f>
            <x14:dxf>
              <fill>
                <patternFill>
                  <bgColor rgb="FF00B050"/>
                </patternFill>
              </fill>
            </x14:dxf>
          </x14:cfRule>
          <x14:cfRule type="cellIs" priority="456" operator="equal" id="{E8432314-2355-44FB-875F-115CA28AD7A0}">
            <xm:f>'C:\Users\eduardo.santos\Downloads\[MAPA DE RIESGOS PROCESO PLANEACION ESTRATEGICA.xlsx]Hoja1'!#REF!</xm:f>
            <x14:dxf>
              <fill>
                <patternFill>
                  <bgColor rgb="FF00B050"/>
                </patternFill>
              </fill>
            </x14:dxf>
          </x14:cfRule>
          <x14:cfRule type="cellIs" priority="457" operator="equal" id="{E8339B29-3B8A-447E-AF60-A69F8EE5063C}">
            <xm:f>'C:\Users\eduardo.santos\Downloads\[MAPA DE RIESGOS PROCESO PLANEACION ESTRATEGICA.xlsx]Hoja1'!#REF!</xm:f>
            <x14:dxf>
              <fill>
                <patternFill>
                  <bgColor rgb="FFFFFF00"/>
                </patternFill>
              </fill>
            </x14:dxf>
          </x14:cfRule>
          <x14:cfRule type="cellIs" priority="458" operator="equal" id="{0AC54209-B7CC-47DF-A1E9-900F78FF6337}">
            <xm:f>'C:\Users\eduardo.santos\Downloads\[MAPA DE RIESGOS PROCESO PLANEACION ESTRATEGICA.xlsx]Hoja1'!#REF!</xm:f>
            <x14:dxf>
              <fill>
                <patternFill>
                  <bgColor rgb="FFFFC000"/>
                </patternFill>
              </fill>
            </x14:dxf>
          </x14:cfRule>
          <x14:cfRule type="cellIs" priority="459" operator="equal" id="{D98C8441-12EA-4079-803E-03488391215B}">
            <xm:f>'C:\Users\eduardo.santos\Downloads\[MAPA DE RIESGOS PROCESO PLANEACION ESTRATEGICA.xlsx]Hoja1'!#REF!</xm:f>
            <x14:dxf>
              <fill>
                <patternFill>
                  <bgColor rgb="FFFF0000"/>
                </patternFill>
              </fill>
            </x14:dxf>
          </x14:cfRule>
          <x14:cfRule type="cellIs" priority="460" operator="equal" id="{A48EEC27-8BBB-4A44-9D73-A8DF11319165}">
            <xm:f>'C:\Users\eduardo.santos\Downloads\[MAPA DE RIESGOS PROCESO PLANEACION ESTRATEGICA.xlsx]Hoja1'!#REF!</xm:f>
            <x14:dxf>
              <fill>
                <patternFill>
                  <bgColor rgb="FFFF0000"/>
                </patternFill>
              </fill>
            </x14:dxf>
          </x14:cfRule>
          <x14:cfRule type="cellIs" priority="461" operator="equal" id="{790888C1-D950-4885-843F-8FDB1FD33612}">
            <xm:f>'C:\Users\eduardo.santos\Downloads\[MAPA DE RIESGOS PROCESO PLANEACION ESTRATEGICA.xlsx]Hoja1'!#REF!</xm:f>
            <x14:dxf>
              <fill>
                <patternFill>
                  <bgColor theme="9"/>
                </patternFill>
              </fill>
            </x14:dxf>
          </x14:cfRule>
          <xm:sqref>BD8:BD14</xm:sqref>
        </x14:conditionalFormatting>
        <x14:conditionalFormatting xmlns:xm="http://schemas.microsoft.com/office/excel/2006/main">
          <x14:cfRule type="cellIs" priority="444" operator="equal" id="{58E4E921-8CC9-4D91-AA34-2DCF97454480}">
            <xm:f>'MATRIZ CALIFICACIÓN'!$G$49</xm:f>
            <x14:dxf>
              <font>
                <b/>
                <i val="0"/>
              </font>
              <fill>
                <patternFill>
                  <bgColor rgb="FFFF0000"/>
                </patternFill>
              </fill>
            </x14:dxf>
          </x14:cfRule>
          <x14:cfRule type="cellIs" priority="445" operator="equal" id="{7A913C4A-9423-4B20-8177-252CCAED1059}">
            <xm:f>'MATRIZ CALIFICACIÓN'!$G$48</xm:f>
            <x14:dxf>
              <font>
                <b/>
                <i val="0"/>
              </font>
              <fill>
                <patternFill>
                  <bgColor theme="9"/>
                </patternFill>
              </fill>
            </x14:dxf>
          </x14:cfRule>
          <x14:cfRule type="cellIs" priority="446" operator="equal" id="{2C295448-BA28-4103-B956-8DB71BF22352}">
            <xm:f>'MATRIZ CALIFICACIÓN'!$G$47</xm:f>
            <x14:dxf>
              <font>
                <b/>
                <i val="0"/>
              </font>
              <fill>
                <patternFill>
                  <bgColor rgb="FFFFFF00"/>
                </patternFill>
              </fill>
            </x14:dxf>
          </x14:cfRule>
          <x14:cfRule type="cellIs" priority="447" operator="equal" id="{3CBC9EE7-1D88-4DDA-AE6F-E56AD89384AA}">
            <xm:f>'MATRIZ CALIFICACIÓN'!$G$46</xm:f>
            <x14:dxf>
              <font>
                <b/>
                <i val="0"/>
              </font>
              <fill>
                <patternFill>
                  <bgColor rgb="FF00B050"/>
                </patternFill>
              </fill>
            </x14:dxf>
          </x14:cfRule>
          <xm:sqref>O15</xm:sqref>
        </x14:conditionalFormatting>
        <x14:conditionalFormatting xmlns:xm="http://schemas.microsoft.com/office/excel/2006/main">
          <x14:cfRule type="cellIs" priority="440" operator="equal" id="{AAE08E7C-E404-482C-A2C7-248521B407EA}">
            <xm:f>'MATRIZ CALIFICACIÓN'!$G$49</xm:f>
            <x14:dxf>
              <font>
                <b/>
                <i val="0"/>
              </font>
              <fill>
                <patternFill>
                  <bgColor rgb="FFFF0000"/>
                </patternFill>
              </fill>
            </x14:dxf>
          </x14:cfRule>
          <x14:cfRule type="cellIs" priority="441" operator="equal" id="{899388CE-D7D8-4714-B253-6075866E18F9}">
            <xm:f>'MATRIZ CALIFICACIÓN'!$G$48</xm:f>
            <x14:dxf>
              <font>
                <b/>
                <i val="0"/>
              </font>
              <fill>
                <patternFill>
                  <bgColor theme="9"/>
                </patternFill>
              </fill>
            </x14:dxf>
          </x14:cfRule>
          <x14:cfRule type="cellIs" priority="442" operator="equal" id="{83960494-12F6-467E-BE2A-5813B3FA1BA7}">
            <xm:f>'MATRIZ CALIFICACIÓN'!$G$47</xm:f>
            <x14:dxf>
              <font>
                <b/>
                <i val="0"/>
              </font>
              <fill>
                <patternFill>
                  <bgColor rgb="FFFFFF00"/>
                </patternFill>
              </fill>
            </x14:dxf>
          </x14:cfRule>
          <x14:cfRule type="cellIs" priority="443" operator="equal" id="{865CF7FE-BD36-4BC9-8BAF-81CE4F5EBB73}">
            <xm:f>'MATRIZ CALIFICACIÓN'!$G$46</xm:f>
            <x14:dxf>
              <font>
                <b/>
                <i val="0"/>
              </font>
              <fill>
                <patternFill>
                  <bgColor rgb="FF00B050"/>
                </patternFill>
              </fill>
            </x14:dxf>
          </x14:cfRule>
          <xm:sqref>O8</xm:sqref>
        </x14:conditionalFormatting>
        <x14:conditionalFormatting xmlns:xm="http://schemas.microsoft.com/office/excel/2006/main">
          <x14:cfRule type="cellIs" priority="432" operator="equal" id="{16B85B2C-D616-48A4-9C09-848A9688D547}">
            <xm:f>'MATRIZ CALIFICACIÓN'!$G$49</xm:f>
            <x14:dxf>
              <font>
                <b/>
                <i val="0"/>
              </font>
              <fill>
                <patternFill>
                  <bgColor rgb="FFFF0000"/>
                </patternFill>
              </fill>
            </x14:dxf>
          </x14:cfRule>
          <x14:cfRule type="cellIs" priority="433" operator="equal" id="{BA14B05C-CA28-4F5E-94EB-80EDD0C24F57}">
            <xm:f>'MATRIZ CALIFICACIÓN'!$G$48</xm:f>
            <x14:dxf>
              <font>
                <b/>
                <i val="0"/>
              </font>
              <fill>
                <patternFill>
                  <bgColor theme="9"/>
                </patternFill>
              </fill>
            </x14:dxf>
          </x14:cfRule>
          <x14:cfRule type="cellIs" priority="434" operator="equal" id="{4A04A937-99F6-4FE6-B6EE-D00A639DEF7B}">
            <xm:f>'MATRIZ CALIFICACIÓN'!$G$47</xm:f>
            <x14:dxf>
              <font>
                <b/>
                <i val="0"/>
              </font>
              <fill>
                <patternFill>
                  <bgColor rgb="FFFFFF00"/>
                </patternFill>
              </fill>
            </x14:dxf>
          </x14:cfRule>
          <x14:cfRule type="cellIs" priority="435" operator="equal" id="{8BABCB89-F605-4FD1-9497-BF831170A199}">
            <xm:f>'MATRIZ CALIFICACIÓN'!$G$46</xm:f>
            <x14:dxf>
              <font>
                <b/>
                <i val="0"/>
              </font>
              <fill>
                <patternFill>
                  <bgColor rgb="FF00B050"/>
                </patternFill>
              </fill>
            </x14:dxf>
          </x14:cfRule>
          <xm:sqref>O16</xm:sqref>
        </x14:conditionalFormatting>
        <x14:conditionalFormatting xmlns:xm="http://schemas.microsoft.com/office/excel/2006/main">
          <x14:cfRule type="cellIs" priority="428" operator="equal" id="{79912F56-022F-4532-9E6B-9F9276F8B449}">
            <xm:f>'MATRIZ CALIFICACIÓN'!$G$49</xm:f>
            <x14:dxf>
              <font>
                <b/>
                <i val="0"/>
              </font>
              <fill>
                <patternFill>
                  <bgColor rgb="FFFF0000"/>
                </patternFill>
              </fill>
            </x14:dxf>
          </x14:cfRule>
          <x14:cfRule type="cellIs" priority="429" operator="equal" id="{57D4CD05-3B99-4186-80F9-79B138EA2C99}">
            <xm:f>'MATRIZ CALIFICACIÓN'!$G$48</xm:f>
            <x14:dxf>
              <font>
                <b/>
                <i val="0"/>
              </font>
              <fill>
                <patternFill>
                  <bgColor theme="9"/>
                </patternFill>
              </fill>
            </x14:dxf>
          </x14:cfRule>
          <x14:cfRule type="cellIs" priority="430" operator="equal" id="{9E8E2B68-1621-48A1-B08F-56832E2216E0}">
            <xm:f>'MATRIZ CALIFICACIÓN'!$G$47</xm:f>
            <x14:dxf>
              <font>
                <b/>
                <i val="0"/>
              </font>
              <fill>
                <patternFill>
                  <bgColor rgb="FFFFFF00"/>
                </patternFill>
              </fill>
            </x14:dxf>
          </x14:cfRule>
          <x14:cfRule type="cellIs" priority="431" operator="equal" id="{3F71F860-E506-4FD7-9431-1BC5B9E6DA8E}">
            <xm:f>'MATRIZ CALIFICACIÓN'!$G$46</xm:f>
            <x14:dxf>
              <font>
                <b/>
                <i val="0"/>
              </font>
              <fill>
                <patternFill>
                  <bgColor rgb="FF00B050"/>
                </patternFill>
              </fill>
            </x14:dxf>
          </x14:cfRule>
          <xm:sqref>AL16</xm:sqref>
        </x14:conditionalFormatting>
        <x14:conditionalFormatting xmlns:xm="http://schemas.microsoft.com/office/excel/2006/main">
          <x14:cfRule type="cellIs" priority="424" operator="equal" id="{5D619725-6126-4C87-8778-2E9ED59F871C}">
            <xm:f>'MATRIZ CALIFICACIÓN'!$G$49</xm:f>
            <x14:dxf>
              <font>
                <b/>
                <i val="0"/>
              </font>
              <fill>
                <patternFill>
                  <bgColor rgb="FFFF0000"/>
                </patternFill>
              </fill>
            </x14:dxf>
          </x14:cfRule>
          <x14:cfRule type="cellIs" priority="425" operator="equal" id="{26403949-7954-47D0-B9E3-16E2F7DB18EE}">
            <xm:f>'MATRIZ CALIFICACIÓN'!$G$48</xm:f>
            <x14:dxf>
              <font>
                <b/>
                <i val="0"/>
              </font>
              <fill>
                <patternFill>
                  <bgColor theme="9"/>
                </patternFill>
              </fill>
            </x14:dxf>
          </x14:cfRule>
          <x14:cfRule type="cellIs" priority="426" operator="equal" id="{233C5F9A-73A3-4A8C-8365-E25AF3EE09F9}">
            <xm:f>'MATRIZ CALIFICACIÓN'!$G$47</xm:f>
            <x14:dxf>
              <font>
                <b/>
                <i val="0"/>
              </font>
              <fill>
                <patternFill>
                  <bgColor rgb="FFFFFF00"/>
                </patternFill>
              </fill>
            </x14:dxf>
          </x14:cfRule>
          <x14:cfRule type="cellIs" priority="427" operator="equal" id="{E1EE6609-31C3-4C41-8152-C78F6336404D}">
            <xm:f>'MATRIZ CALIFICACIÓN'!$G$46</xm:f>
            <x14:dxf>
              <font>
                <b/>
                <i val="0"/>
              </font>
              <fill>
                <patternFill>
                  <bgColor rgb="FF00B050"/>
                </patternFill>
              </fill>
            </x14:dxf>
          </x14:cfRule>
          <xm:sqref>AL19</xm:sqref>
        </x14:conditionalFormatting>
        <x14:conditionalFormatting xmlns:xm="http://schemas.microsoft.com/office/excel/2006/main">
          <x14:cfRule type="cellIs" priority="420" operator="equal" id="{878F04B2-5C08-42AD-9DF9-638B66A1D026}">
            <xm:f>'MATRIZ CALIFICACIÓN'!$G$49</xm:f>
            <x14:dxf>
              <font>
                <b/>
                <i val="0"/>
              </font>
              <fill>
                <patternFill>
                  <bgColor rgb="FFFF0000"/>
                </patternFill>
              </fill>
            </x14:dxf>
          </x14:cfRule>
          <x14:cfRule type="cellIs" priority="421" operator="equal" id="{F7B6BCFB-0BC1-4EE2-ADF7-AB0BD4497C51}">
            <xm:f>'MATRIZ CALIFICACIÓN'!$G$48</xm:f>
            <x14:dxf>
              <font>
                <b/>
                <i val="0"/>
              </font>
              <fill>
                <patternFill>
                  <bgColor theme="9"/>
                </patternFill>
              </fill>
            </x14:dxf>
          </x14:cfRule>
          <x14:cfRule type="cellIs" priority="422" operator="equal" id="{B6D444FA-1F2D-4DC4-95C6-6633B3401B10}">
            <xm:f>'MATRIZ CALIFICACIÓN'!$G$47</xm:f>
            <x14:dxf>
              <font>
                <b/>
                <i val="0"/>
              </font>
              <fill>
                <patternFill>
                  <bgColor rgb="FFFFFF00"/>
                </patternFill>
              </fill>
            </x14:dxf>
          </x14:cfRule>
          <x14:cfRule type="cellIs" priority="423" operator="equal" id="{B97BE49B-5074-404D-B3CF-68AC738177C2}">
            <xm:f>'MATRIZ CALIFICACIÓN'!$G$46</xm:f>
            <x14:dxf>
              <font>
                <b/>
                <i val="0"/>
              </font>
              <fill>
                <patternFill>
                  <bgColor rgb="FF00B050"/>
                </patternFill>
              </fill>
            </x14:dxf>
          </x14:cfRule>
          <xm:sqref>AL20:AL21</xm:sqref>
        </x14:conditionalFormatting>
        <x14:conditionalFormatting xmlns:xm="http://schemas.microsoft.com/office/excel/2006/main">
          <x14:cfRule type="cellIs" priority="416" operator="equal" id="{098701B7-0F9F-4EF5-8434-DD86D6BF1DD3}">
            <xm:f>'MATRIZ CALIFICACIÓN'!$G$49</xm:f>
            <x14:dxf>
              <font>
                <b/>
                <i val="0"/>
              </font>
              <fill>
                <patternFill>
                  <bgColor rgb="FFFF0000"/>
                </patternFill>
              </fill>
            </x14:dxf>
          </x14:cfRule>
          <x14:cfRule type="cellIs" priority="417" operator="equal" id="{532A9749-6CA7-4E0D-B0AE-7E707D866C74}">
            <xm:f>'MATRIZ CALIFICACIÓN'!$G$48</xm:f>
            <x14:dxf>
              <font>
                <b/>
                <i val="0"/>
              </font>
              <fill>
                <patternFill>
                  <bgColor theme="9"/>
                </patternFill>
              </fill>
            </x14:dxf>
          </x14:cfRule>
          <x14:cfRule type="cellIs" priority="418" operator="equal" id="{B476129C-8D58-4B36-8732-38057F654DFE}">
            <xm:f>'MATRIZ CALIFICACIÓN'!$G$47</xm:f>
            <x14:dxf>
              <font>
                <b/>
                <i val="0"/>
              </font>
              <fill>
                <patternFill>
                  <bgColor rgb="FFFFFF00"/>
                </patternFill>
              </fill>
            </x14:dxf>
          </x14:cfRule>
          <x14:cfRule type="cellIs" priority="419" operator="equal" id="{8AAA4661-5521-4BE5-80B3-A95F5D849EA4}">
            <xm:f>'MATRIZ CALIFICACIÓN'!$G$46</xm:f>
            <x14:dxf>
              <font>
                <b/>
                <i val="0"/>
              </font>
              <fill>
                <patternFill>
                  <bgColor rgb="FF00B050"/>
                </patternFill>
              </fill>
            </x14:dxf>
          </x14:cfRule>
          <xm:sqref>O19</xm:sqref>
        </x14:conditionalFormatting>
        <x14:conditionalFormatting xmlns:xm="http://schemas.microsoft.com/office/excel/2006/main">
          <x14:cfRule type="cellIs" priority="412" operator="equal" id="{DB968759-678C-420D-87FB-6E8388D8FFD0}">
            <xm:f>'MATRIZ CALIFICACIÓN'!$G$49</xm:f>
            <x14:dxf>
              <font>
                <b/>
                <i val="0"/>
              </font>
              <fill>
                <patternFill>
                  <bgColor rgb="FFFF0000"/>
                </patternFill>
              </fill>
            </x14:dxf>
          </x14:cfRule>
          <x14:cfRule type="cellIs" priority="413" operator="equal" id="{45D7060C-DC69-47E3-8166-DEA97EC64EFE}">
            <xm:f>'MATRIZ CALIFICACIÓN'!$G$48</xm:f>
            <x14:dxf>
              <font>
                <b/>
                <i val="0"/>
              </font>
              <fill>
                <patternFill>
                  <bgColor theme="9"/>
                </patternFill>
              </fill>
            </x14:dxf>
          </x14:cfRule>
          <x14:cfRule type="cellIs" priority="414" operator="equal" id="{6D7197B9-F348-4395-ADF4-459E4415F9DC}">
            <xm:f>'MATRIZ CALIFICACIÓN'!$G$47</xm:f>
            <x14:dxf>
              <font>
                <b/>
                <i val="0"/>
              </font>
              <fill>
                <patternFill>
                  <bgColor rgb="FFFFFF00"/>
                </patternFill>
              </fill>
            </x14:dxf>
          </x14:cfRule>
          <x14:cfRule type="cellIs" priority="415" operator="equal" id="{63E5F602-6E92-4140-BEA0-68A0D08CFF48}">
            <xm:f>'MATRIZ CALIFICACIÓN'!$G$46</xm:f>
            <x14:dxf>
              <font>
                <b/>
                <i val="0"/>
              </font>
              <fill>
                <patternFill>
                  <bgColor rgb="FF00B050"/>
                </patternFill>
              </fill>
            </x14:dxf>
          </x14:cfRule>
          <xm:sqref>O20:O21</xm:sqref>
        </x14:conditionalFormatting>
        <x14:conditionalFormatting xmlns:xm="http://schemas.microsoft.com/office/excel/2006/main">
          <x14:cfRule type="cellIs" priority="400" operator="equal" id="{F5E30D69-61C7-4F57-8EEA-BA7DBD2F144A}">
            <xm:f>'MATRIZ CALIFICACIÓN'!$G$49</xm:f>
            <x14:dxf>
              <font>
                <b/>
                <i val="0"/>
              </font>
              <fill>
                <patternFill>
                  <bgColor rgb="FFFF0000"/>
                </patternFill>
              </fill>
            </x14:dxf>
          </x14:cfRule>
          <x14:cfRule type="cellIs" priority="401" operator="equal" id="{93462347-692E-4F4A-BCFB-56DA839BE6EA}">
            <xm:f>'MATRIZ CALIFICACIÓN'!$G$48</xm:f>
            <x14:dxf>
              <font>
                <b/>
                <i val="0"/>
              </font>
              <fill>
                <patternFill>
                  <bgColor theme="9"/>
                </patternFill>
              </fill>
            </x14:dxf>
          </x14:cfRule>
          <x14:cfRule type="cellIs" priority="402" operator="equal" id="{C3D2BF3B-B7AF-4E07-BAF9-8AEAF0AFE925}">
            <xm:f>'MATRIZ CALIFICACIÓN'!$G$47</xm:f>
            <x14:dxf>
              <font>
                <b/>
                <i val="0"/>
              </font>
              <fill>
                <patternFill>
                  <bgColor rgb="FFFFFF00"/>
                </patternFill>
              </fill>
            </x14:dxf>
          </x14:cfRule>
          <x14:cfRule type="cellIs" priority="403" operator="equal" id="{623BD52B-DFEA-4BC6-B6AB-E402EC26D137}">
            <xm:f>'MATRIZ CALIFICACIÓN'!$G$46</xm:f>
            <x14:dxf>
              <font>
                <b/>
                <i val="0"/>
              </font>
              <fill>
                <patternFill>
                  <bgColor rgb="FF00B050"/>
                </patternFill>
              </fill>
            </x14:dxf>
          </x14:cfRule>
          <xm:sqref>O31</xm:sqref>
        </x14:conditionalFormatting>
        <x14:conditionalFormatting xmlns:xm="http://schemas.microsoft.com/office/excel/2006/main">
          <x14:cfRule type="cellIs" priority="396" operator="equal" id="{5565DACB-DD69-4B19-A1EC-4020ADF000B7}">
            <xm:f>'MATRIZ CALIFICACIÓN'!$G$49</xm:f>
            <x14:dxf>
              <font>
                <b/>
                <i val="0"/>
              </font>
              <fill>
                <patternFill>
                  <bgColor rgb="FFFF0000"/>
                </patternFill>
              </fill>
            </x14:dxf>
          </x14:cfRule>
          <x14:cfRule type="cellIs" priority="397" operator="equal" id="{E5D17D4E-E585-4645-8D0A-7BF8929BCF7D}">
            <xm:f>'MATRIZ CALIFICACIÓN'!$G$48</xm:f>
            <x14:dxf>
              <font>
                <b/>
                <i val="0"/>
              </font>
              <fill>
                <patternFill>
                  <bgColor theme="9"/>
                </patternFill>
              </fill>
            </x14:dxf>
          </x14:cfRule>
          <x14:cfRule type="cellIs" priority="398" operator="equal" id="{6B43DFBE-3DF7-4E15-8938-2DD73ACC3731}">
            <xm:f>'MATRIZ CALIFICACIÓN'!$G$47</xm:f>
            <x14:dxf>
              <font>
                <b/>
                <i val="0"/>
              </font>
              <fill>
                <patternFill>
                  <bgColor rgb="FFFFFF00"/>
                </patternFill>
              </fill>
            </x14:dxf>
          </x14:cfRule>
          <x14:cfRule type="cellIs" priority="399" operator="equal" id="{8AF5F512-1661-49DB-B6A3-60801293FF89}">
            <xm:f>'MATRIZ CALIFICACIÓN'!$G$46</xm:f>
            <x14:dxf>
              <font>
                <b/>
                <i val="0"/>
              </font>
              <fill>
                <patternFill>
                  <bgColor rgb="FF00B050"/>
                </patternFill>
              </fill>
            </x14:dxf>
          </x14:cfRule>
          <xm:sqref>AL37</xm:sqref>
        </x14:conditionalFormatting>
        <x14:conditionalFormatting xmlns:xm="http://schemas.microsoft.com/office/excel/2006/main">
          <x14:cfRule type="cellIs" priority="392" operator="equal" id="{E6C4F11B-4890-480F-AF6C-5B6A8A17E032}">
            <xm:f>'MATRIZ CALIFICACIÓN'!$G$49</xm:f>
            <x14:dxf>
              <font>
                <b/>
                <i val="0"/>
              </font>
              <fill>
                <patternFill>
                  <bgColor rgb="FFFF0000"/>
                </patternFill>
              </fill>
            </x14:dxf>
          </x14:cfRule>
          <x14:cfRule type="cellIs" priority="393" operator="equal" id="{037FC8D3-A366-4E04-94C3-806D5BB892AB}">
            <xm:f>'MATRIZ CALIFICACIÓN'!$G$48</xm:f>
            <x14:dxf>
              <font>
                <b/>
                <i val="0"/>
              </font>
              <fill>
                <patternFill>
                  <bgColor theme="9"/>
                </patternFill>
              </fill>
            </x14:dxf>
          </x14:cfRule>
          <x14:cfRule type="cellIs" priority="394" operator="equal" id="{3C9CD36F-57AA-48D0-B622-A43C3C368824}">
            <xm:f>'MATRIZ CALIFICACIÓN'!$G$47</xm:f>
            <x14:dxf>
              <font>
                <b/>
                <i val="0"/>
              </font>
              <fill>
                <patternFill>
                  <bgColor rgb="FFFFFF00"/>
                </patternFill>
              </fill>
            </x14:dxf>
          </x14:cfRule>
          <x14:cfRule type="cellIs" priority="395" operator="equal" id="{62984EC9-741C-427B-B94C-A13C7B306438}">
            <xm:f>'MATRIZ CALIFICACIÓN'!$G$46</xm:f>
            <x14:dxf>
              <font>
                <b/>
                <i val="0"/>
              </font>
              <fill>
                <patternFill>
                  <bgColor rgb="FF00B050"/>
                </patternFill>
              </fill>
            </x14:dxf>
          </x14:cfRule>
          <xm:sqref>AL31</xm:sqref>
        </x14:conditionalFormatting>
        <x14:conditionalFormatting xmlns:xm="http://schemas.microsoft.com/office/excel/2006/main">
          <x14:cfRule type="cellIs" priority="388" operator="equal" id="{5A7EDFED-F035-469E-BEDB-B98A4B8B7599}">
            <xm:f>'MATRIZ CALIFICACIÓN'!$G$49</xm:f>
            <x14:dxf>
              <font>
                <b/>
                <i val="0"/>
              </font>
              <fill>
                <patternFill>
                  <bgColor rgb="FFFF0000"/>
                </patternFill>
              </fill>
            </x14:dxf>
          </x14:cfRule>
          <x14:cfRule type="cellIs" priority="389" operator="equal" id="{A793314B-49FE-4FD2-B4BE-A80F3F989FA1}">
            <xm:f>'MATRIZ CALIFICACIÓN'!$G$48</xm:f>
            <x14:dxf>
              <font>
                <b/>
                <i val="0"/>
              </font>
              <fill>
                <patternFill>
                  <bgColor theme="9"/>
                </patternFill>
              </fill>
            </x14:dxf>
          </x14:cfRule>
          <x14:cfRule type="cellIs" priority="390" operator="equal" id="{7A46B744-CAF9-4BE3-990D-B819DB8B0E78}">
            <xm:f>'MATRIZ CALIFICACIÓN'!$G$47</xm:f>
            <x14:dxf>
              <font>
                <b/>
                <i val="0"/>
              </font>
              <fill>
                <patternFill>
                  <bgColor rgb="FFFFFF00"/>
                </patternFill>
              </fill>
            </x14:dxf>
          </x14:cfRule>
          <x14:cfRule type="cellIs" priority="391" operator="equal" id="{0341D53B-305B-478B-B3A0-D0FA25AEFC68}">
            <xm:f>'MATRIZ CALIFICACIÓN'!$G$46</xm:f>
            <x14:dxf>
              <font>
                <b/>
                <i val="0"/>
              </font>
              <fill>
                <patternFill>
                  <bgColor rgb="FF00B050"/>
                </patternFill>
              </fill>
            </x14:dxf>
          </x14:cfRule>
          <xm:sqref>O37</xm:sqref>
        </x14:conditionalFormatting>
        <x14:conditionalFormatting xmlns:xm="http://schemas.microsoft.com/office/excel/2006/main">
          <x14:cfRule type="cellIs" priority="372" operator="equal" id="{87CF0768-B061-4860-85CA-A3663CBFA482}">
            <xm:f>'MATRIZ CALIFICACIÓN'!$G$49</xm:f>
            <x14:dxf>
              <font>
                <b/>
                <i val="0"/>
              </font>
              <fill>
                <patternFill>
                  <bgColor rgb="FFFF0000"/>
                </patternFill>
              </fill>
            </x14:dxf>
          </x14:cfRule>
          <x14:cfRule type="cellIs" priority="373" operator="equal" id="{64D3F292-F61B-451B-AF49-2B8D62DC6D9B}">
            <xm:f>'MATRIZ CALIFICACIÓN'!$G$48</xm:f>
            <x14:dxf>
              <font>
                <b/>
                <i val="0"/>
              </font>
              <fill>
                <patternFill>
                  <bgColor theme="9"/>
                </patternFill>
              </fill>
            </x14:dxf>
          </x14:cfRule>
          <x14:cfRule type="cellIs" priority="374" operator="equal" id="{23D0BF69-A582-4C07-BBBB-A4CF2774D969}">
            <xm:f>'MATRIZ CALIFICACIÓN'!$G$47</xm:f>
            <x14:dxf>
              <font>
                <b/>
                <i val="0"/>
              </font>
              <fill>
                <patternFill>
                  <bgColor rgb="FFFFFF00"/>
                </patternFill>
              </fill>
            </x14:dxf>
          </x14:cfRule>
          <x14:cfRule type="cellIs" priority="375" operator="equal" id="{2B4DC706-A932-4761-8EF2-242B9DE7D06B}">
            <xm:f>'MATRIZ CALIFICACIÓN'!$G$46</xm:f>
            <x14:dxf>
              <font>
                <b/>
                <i val="0"/>
              </font>
              <fill>
                <patternFill>
                  <bgColor rgb="FF00B050"/>
                </patternFill>
              </fill>
            </x14:dxf>
          </x14:cfRule>
          <xm:sqref>O48</xm:sqref>
        </x14:conditionalFormatting>
        <x14:conditionalFormatting xmlns:xm="http://schemas.microsoft.com/office/excel/2006/main">
          <x14:cfRule type="cellIs" priority="368" operator="equal" id="{19EF1A38-493A-4EC7-BD57-7A69B44D4814}">
            <xm:f>'MATRIZ CALIFICACIÓN'!$G$49</xm:f>
            <x14:dxf>
              <font>
                <b/>
                <i val="0"/>
              </font>
              <fill>
                <patternFill>
                  <bgColor rgb="FFFF0000"/>
                </patternFill>
              </fill>
            </x14:dxf>
          </x14:cfRule>
          <x14:cfRule type="cellIs" priority="369" operator="equal" id="{A91E9054-4BAF-498E-8B3E-A385B34C7151}">
            <xm:f>'MATRIZ CALIFICACIÓN'!$G$48</xm:f>
            <x14:dxf>
              <font>
                <b/>
                <i val="0"/>
              </font>
              <fill>
                <patternFill>
                  <bgColor theme="9"/>
                </patternFill>
              </fill>
            </x14:dxf>
          </x14:cfRule>
          <x14:cfRule type="cellIs" priority="370" operator="equal" id="{FB1FF855-70CE-4B5B-A689-3B2C22F8ECD7}">
            <xm:f>'MATRIZ CALIFICACIÓN'!$G$47</xm:f>
            <x14:dxf>
              <font>
                <b/>
                <i val="0"/>
              </font>
              <fill>
                <patternFill>
                  <bgColor rgb="FFFFFF00"/>
                </patternFill>
              </fill>
            </x14:dxf>
          </x14:cfRule>
          <x14:cfRule type="cellIs" priority="371" operator="equal" id="{2168FAEC-B8FF-43EB-A300-7A65B83EBCC8}">
            <xm:f>'MATRIZ CALIFICACIÓN'!$G$46</xm:f>
            <x14:dxf>
              <font>
                <b/>
                <i val="0"/>
              </font>
              <fill>
                <patternFill>
                  <bgColor rgb="FF00B050"/>
                </patternFill>
              </fill>
            </x14:dxf>
          </x14:cfRule>
          <xm:sqref>O42</xm:sqref>
        </x14:conditionalFormatting>
        <x14:conditionalFormatting xmlns:xm="http://schemas.microsoft.com/office/excel/2006/main">
          <x14:cfRule type="cellIs" priority="364" operator="equal" id="{5A183C28-6EF0-4112-8FFC-1655D4B285F1}">
            <xm:f>'MATRIZ CALIFICACIÓN'!$G$49</xm:f>
            <x14:dxf>
              <font>
                <b/>
                <i val="0"/>
              </font>
              <fill>
                <patternFill>
                  <bgColor rgb="FFFF0000"/>
                </patternFill>
              </fill>
            </x14:dxf>
          </x14:cfRule>
          <x14:cfRule type="cellIs" priority="365" operator="equal" id="{2C0A7477-6667-4B0D-A864-D44BE3C2A675}">
            <xm:f>'MATRIZ CALIFICACIÓN'!$G$48</xm:f>
            <x14:dxf>
              <font>
                <b/>
                <i val="0"/>
              </font>
              <fill>
                <patternFill>
                  <bgColor theme="9"/>
                </patternFill>
              </fill>
            </x14:dxf>
          </x14:cfRule>
          <x14:cfRule type="cellIs" priority="366" operator="equal" id="{849D6583-C2D7-45CE-96AC-A29FD1CE729E}">
            <xm:f>'MATRIZ CALIFICACIÓN'!$G$47</xm:f>
            <x14:dxf>
              <font>
                <b/>
                <i val="0"/>
              </font>
              <fill>
                <patternFill>
                  <bgColor rgb="FFFFFF00"/>
                </patternFill>
              </fill>
            </x14:dxf>
          </x14:cfRule>
          <x14:cfRule type="cellIs" priority="367" operator="equal" id="{56C4B238-5C84-47A6-845B-A32FA930C725}">
            <xm:f>'MATRIZ CALIFICACIÓN'!$G$46</xm:f>
            <x14:dxf>
              <font>
                <b/>
                <i val="0"/>
              </font>
              <fill>
                <patternFill>
                  <bgColor rgb="FF00B050"/>
                </patternFill>
              </fill>
            </x14:dxf>
          </x14:cfRule>
          <xm:sqref>AL48</xm:sqref>
        </x14:conditionalFormatting>
        <x14:conditionalFormatting xmlns:xm="http://schemas.microsoft.com/office/excel/2006/main">
          <x14:cfRule type="cellIs" priority="360" operator="equal" id="{92B900C8-418A-4BEC-A611-0285732EB044}">
            <xm:f>'MATRIZ CALIFICACIÓN'!$G$49</xm:f>
            <x14:dxf>
              <font>
                <b/>
                <i val="0"/>
              </font>
              <fill>
                <patternFill>
                  <bgColor rgb="FFFF0000"/>
                </patternFill>
              </fill>
            </x14:dxf>
          </x14:cfRule>
          <x14:cfRule type="cellIs" priority="361" operator="equal" id="{FF8A99EF-E4E4-44A7-BDEF-73A8E2623F0A}">
            <xm:f>'MATRIZ CALIFICACIÓN'!$G$48</xm:f>
            <x14:dxf>
              <font>
                <b/>
                <i val="0"/>
              </font>
              <fill>
                <patternFill>
                  <bgColor theme="9"/>
                </patternFill>
              </fill>
            </x14:dxf>
          </x14:cfRule>
          <x14:cfRule type="cellIs" priority="362" operator="equal" id="{29711C82-6037-4A3E-ABED-0C434E60AC09}">
            <xm:f>'MATRIZ CALIFICACIÓN'!$G$47</xm:f>
            <x14:dxf>
              <font>
                <b/>
                <i val="0"/>
              </font>
              <fill>
                <patternFill>
                  <bgColor rgb="FFFFFF00"/>
                </patternFill>
              </fill>
            </x14:dxf>
          </x14:cfRule>
          <x14:cfRule type="cellIs" priority="363" operator="equal" id="{28CDE42F-6047-4904-AB7A-4CCF431BB6EB}">
            <xm:f>'MATRIZ CALIFICACIÓN'!$G$46</xm:f>
            <x14:dxf>
              <font>
                <b/>
                <i val="0"/>
              </font>
              <fill>
                <patternFill>
                  <bgColor rgb="FF00B050"/>
                </patternFill>
              </fill>
            </x14:dxf>
          </x14:cfRule>
          <xm:sqref>AL42</xm:sqref>
        </x14:conditionalFormatting>
        <x14:conditionalFormatting xmlns:xm="http://schemas.microsoft.com/office/excel/2006/main">
          <x14:cfRule type="cellIs" priority="340" operator="equal" id="{E5AEB6A5-E4E6-4061-9821-93433C9A8D13}">
            <xm:f>'MATRIZ CALIFICACIÓN'!$G$49</xm:f>
            <x14:dxf>
              <font>
                <b/>
                <i val="0"/>
              </font>
              <fill>
                <patternFill>
                  <bgColor rgb="FFFF0000"/>
                </patternFill>
              </fill>
            </x14:dxf>
          </x14:cfRule>
          <x14:cfRule type="cellIs" priority="341" operator="equal" id="{076F4024-DB55-475D-8B2F-A930B3A2D4AC}">
            <xm:f>'MATRIZ CALIFICACIÓN'!$G$48</xm:f>
            <x14:dxf>
              <font>
                <b/>
                <i val="0"/>
              </font>
              <fill>
                <patternFill>
                  <bgColor theme="9"/>
                </patternFill>
              </fill>
            </x14:dxf>
          </x14:cfRule>
          <x14:cfRule type="cellIs" priority="342" operator="equal" id="{03495D31-ABE3-4DEF-A9E9-6148D5D7FA9F}">
            <xm:f>'MATRIZ CALIFICACIÓN'!$G$47</xm:f>
            <x14:dxf>
              <font>
                <b/>
                <i val="0"/>
              </font>
              <fill>
                <patternFill>
                  <bgColor rgb="FFFFFF00"/>
                </patternFill>
              </fill>
            </x14:dxf>
          </x14:cfRule>
          <x14:cfRule type="cellIs" priority="343" operator="equal" id="{A01C9412-526D-427A-9C8E-DBEE7EA3AD1D}">
            <xm:f>'MATRIZ CALIFICACIÓN'!$G$46</xm:f>
            <x14:dxf>
              <font>
                <b/>
                <i val="0"/>
              </font>
              <fill>
                <patternFill>
                  <bgColor rgb="FF00B050"/>
                </patternFill>
              </fill>
            </x14:dxf>
          </x14:cfRule>
          <xm:sqref>O52</xm:sqref>
        </x14:conditionalFormatting>
        <x14:conditionalFormatting xmlns:xm="http://schemas.microsoft.com/office/excel/2006/main">
          <x14:cfRule type="cellIs" priority="336" operator="equal" id="{EFA01697-5DFC-4079-9535-21AF0D3DDBB7}">
            <xm:f>'MATRIZ CALIFICACIÓN'!$G$49</xm:f>
            <x14:dxf>
              <font>
                <b/>
                <i val="0"/>
              </font>
              <fill>
                <patternFill>
                  <bgColor rgb="FFFF0000"/>
                </patternFill>
              </fill>
            </x14:dxf>
          </x14:cfRule>
          <x14:cfRule type="cellIs" priority="337" operator="equal" id="{B4E3E7CC-2EEA-4B8F-AF20-A7F55CA0B0AB}">
            <xm:f>'MATRIZ CALIFICACIÓN'!$G$48</xm:f>
            <x14:dxf>
              <font>
                <b/>
                <i val="0"/>
              </font>
              <fill>
                <patternFill>
                  <bgColor theme="9"/>
                </patternFill>
              </fill>
            </x14:dxf>
          </x14:cfRule>
          <x14:cfRule type="cellIs" priority="338" operator="equal" id="{2E6E21A1-D9EC-4F63-A3B6-17B2ED2671C7}">
            <xm:f>'MATRIZ CALIFICACIÓN'!$G$47</xm:f>
            <x14:dxf>
              <font>
                <b/>
                <i val="0"/>
              </font>
              <fill>
                <patternFill>
                  <bgColor rgb="FFFFFF00"/>
                </patternFill>
              </fill>
            </x14:dxf>
          </x14:cfRule>
          <x14:cfRule type="cellIs" priority="339" operator="equal" id="{080973E8-498D-433D-944E-FF844AE8490A}">
            <xm:f>'MATRIZ CALIFICACIÓN'!$G$46</xm:f>
            <x14:dxf>
              <font>
                <b/>
                <i val="0"/>
              </font>
              <fill>
                <patternFill>
                  <bgColor rgb="FF00B050"/>
                </patternFill>
              </fill>
            </x14:dxf>
          </x14:cfRule>
          <xm:sqref>O50</xm:sqref>
        </x14:conditionalFormatting>
        <x14:conditionalFormatting xmlns:xm="http://schemas.microsoft.com/office/excel/2006/main">
          <x14:cfRule type="cellIs" priority="320" operator="equal" id="{7C22B322-3D64-4968-95DB-D61C505AE074}">
            <xm:f>'MATRIZ CALIFICACIÓN'!$G$49</xm:f>
            <x14:dxf>
              <font>
                <b/>
                <i val="0"/>
              </font>
              <fill>
                <patternFill>
                  <bgColor rgb="FFFF0000"/>
                </patternFill>
              </fill>
            </x14:dxf>
          </x14:cfRule>
          <x14:cfRule type="cellIs" priority="321" operator="equal" id="{CA5D0676-C99E-4E5F-BBDF-740CF8E4C1DF}">
            <xm:f>'MATRIZ CALIFICACIÓN'!$G$48</xm:f>
            <x14:dxf>
              <font>
                <b/>
                <i val="0"/>
              </font>
              <fill>
                <patternFill>
                  <bgColor theme="9"/>
                </patternFill>
              </fill>
            </x14:dxf>
          </x14:cfRule>
          <x14:cfRule type="cellIs" priority="322" operator="equal" id="{0861287A-020C-4FCA-922D-6CBE79CEF73D}">
            <xm:f>'MATRIZ CALIFICACIÓN'!$G$47</xm:f>
            <x14:dxf>
              <font>
                <b/>
                <i val="0"/>
              </font>
              <fill>
                <patternFill>
                  <bgColor rgb="FFFFFF00"/>
                </patternFill>
              </fill>
            </x14:dxf>
          </x14:cfRule>
          <x14:cfRule type="cellIs" priority="323" operator="equal" id="{CF468723-EC81-47BA-B585-C5E924AAFEA4}">
            <xm:f>'MATRIZ CALIFICACIÓN'!$G$46</xm:f>
            <x14:dxf>
              <font>
                <b/>
                <i val="0"/>
              </font>
              <fill>
                <patternFill>
                  <bgColor rgb="FF00B050"/>
                </patternFill>
              </fill>
            </x14:dxf>
          </x14:cfRule>
          <xm:sqref>AL52</xm:sqref>
        </x14:conditionalFormatting>
        <x14:conditionalFormatting xmlns:xm="http://schemas.microsoft.com/office/excel/2006/main">
          <x14:cfRule type="cellIs" priority="316" operator="equal" id="{918C3B56-036C-4662-AC51-2538E45A0A8E}">
            <xm:f>'MATRIZ CALIFICACIÓN'!$G$49</xm:f>
            <x14:dxf>
              <font>
                <b/>
                <i val="0"/>
              </font>
              <fill>
                <patternFill>
                  <bgColor rgb="FFFF0000"/>
                </patternFill>
              </fill>
            </x14:dxf>
          </x14:cfRule>
          <x14:cfRule type="cellIs" priority="317" operator="equal" id="{15CEC3D9-A7A7-4D2C-901D-9059197D2ED7}">
            <xm:f>'MATRIZ CALIFICACIÓN'!$G$48</xm:f>
            <x14:dxf>
              <font>
                <b/>
                <i val="0"/>
              </font>
              <fill>
                <patternFill>
                  <bgColor theme="9"/>
                </patternFill>
              </fill>
            </x14:dxf>
          </x14:cfRule>
          <x14:cfRule type="cellIs" priority="318" operator="equal" id="{60642617-2F93-4A84-9F22-504032B36DDB}">
            <xm:f>'MATRIZ CALIFICACIÓN'!$G$47</xm:f>
            <x14:dxf>
              <font>
                <b/>
                <i val="0"/>
              </font>
              <fill>
                <patternFill>
                  <bgColor rgb="FFFFFF00"/>
                </patternFill>
              </fill>
            </x14:dxf>
          </x14:cfRule>
          <x14:cfRule type="cellIs" priority="319" operator="equal" id="{772D1CA6-CC5D-4B02-A14E-149FA61ED472}">
            <xm:f>'MATRIZ CALIFICACIÓN'!$G$46</xm:f>
            <x14:dxf>
              <font>
                <b/>
                <i val="0"/>
              </font>
              <fill>
                <patternFill>
                  <bgColor rgb="FF00B050"/>
                </patternFill>
              </fill>
            </x14:dxf>
          </x14:cfRule>
          <xm:sqref>AL50</xm:sqref>
        </x14:conditionalFormatting>
        <x14:conditionalFormatting xmlns:xm="http://schemas.microsoft.com/office/excel/2006/main">
          <x14:cfRule type="cellIs" priority="304" operator="equal" id="{6C86751A-9925-448F-8249-9994F9CE2D8D}">
            <xm:f>'MATRIZ CALIFICACIÓN'!$G$49</xm:f>
            <x14:dxf>
              <font>
                <b/>
                <i val="0"/>
              </font>
              <fill>
                <patternFill>
                  <bgColor rgb="FFFF0000"/>
                </patternFill>
              </fill>
            </x14:dxf>
          </x14:cfRule>
          <x14:cfRule type="cellIs" priority="305" operator="equal" id="{AB9383CC-E756-4844-8EBB-6ACD2B88552F}">
            <xm:f>'MATRIZ CALIFICACIÓN'!$G$48</xm:f>
            <x14:dxf>
              <font>
                <b/>
                <i val="0"/>
              </font>
              <fill>
                <patternFill>
                  <bgColor theme="9"/>
                </patternFill>
              </fill>
            </x14:dxf>
          </x14:cfRule>
          <x14:cfRule type="cellIs" priority="306" operator="equal" id="{85D5F7CA-433D-423B-886C-0F3F41C12783}">
            <xm:f>'MATRIZ CALIFICACIÓN'!$G$47</xm:f>
            <x14:dxf>
              <font>
                <b/>
                <i val="0"/>
              </font>
              <fill>
                <patternFill>
                  <bgColor rgb="FFFFFF00"/>
                </patternFill>
              </fill>
            </x14:dxf>
          </x14:cfRule>
          <x14:cfRule type="cellIs" priority="307" operator="equal" id="{C1BC021E-6A95-43F7-96D3-139D0923EC23}">
            <xm:f>'MATRIZ CALIFICACIÓN'!$G$46</xm:f>
            <x14:dxf>
              <font>
                <b/>
                <i val="0"/>
              </font>
              <fill>
                <patternFill>
                  <bgColor rgb="FF00B050"/>
                </patternFill>
              </fill>
            </x14:dxf>
          </x14:cfRule>
          <xm:sqref>O53</xm:sqref>
        </x14:conditionalFormatting>
        <x14:conditionalFormatting xmlns:xm="http://schemas.microsoft.com/office/excel/2006/main">
          <x14:cfRule type="cellIs" priority="300" operator="equal" id="{2F399FAD-6C35-4B98-ACE1-6F3D087A7661}">
            <xm:f>'MATRIZ CALIFICACIÓN'!$G$49</xm:f>
            <x14:dxf>
              <font>
                <b/>
                <i val="0"/>
              </font>
              <fill>
                <patternFill>
                  <bgColor rgb="FFFF0000"/>
                </patternFill>
              </fill>
            </x14:dxf>
          </x14:cfRule>
          <x14:cfRule type="cellIs" priority="301" operator="equal" id="{F8660CDE-3DA4-423B-8F31-112B39242E84}">
            <xm:f>'MATRIZ CALIFICACIÓN'!$G$48</xm:f>
            <x14:dxf>
              <font>
                <b/>
                <i val="0"/>
              </font>
              <fill>
                <patternFill>
                  <bgColor theme="9"/>
                </patternFill>
              </fill>
            </x14:dxf>
          </x14:cfRule>
          <x14:cfRule type="cellIs" priority="302" operator="equal" id="{E0A96846-6A30-4DD8-9264-B457E96D3D29}">
            <xm:f>'MATRIZ CALIFICACIÓN'!$G$47</xm:f>
            <x14:dxf>
              <font>
                <b/>
                <i val="0"/>
              </font>
              <fill>
                <patternFill>
                  <bgColor rgb="FFFFFF00"/>
                </patternFill>
              </fill>
            </x14:dxf>
          </x14:cfRule>
          <x14:cfRule type="cellIs" priority="303" operator="equal" id="{B8460C86-CA6C-45B0-A737-96C224758DD2}">
            <xm:f>'MATRIZ CALIFICACIÓN'!$G$46</xm:f>
            <x14:dxf>
              <font>
                <b/>
                <i val="0"/>
              </font>
              <fill>
                <patternFill>
                  <bgColor rgb="FF00B050"/>
                </patternFill>
              </fill>
            </x14:dxf>
          </x14:cfRule>
          <xm:sqref>O56</xm:sqref>
        </x14:conditionalFormatting>
        <x14:conditionalFormatting xmlns:xm="http://schemas.microsoft.com/office/excel/2006/main">
          <x14:cfRule type="cellIs" priority="296" operator="equal" id="{EDF700FA-42CA-467C-87CE-EF5BAC64376D}">
            <xm:f>'MATRIZ CALIFICACIÓN'!$G$49</xm:f>
            <x14:dxf>
              <font>
                <b/>
                <i val="0"/>
              </font>
              <fill>
                <patternFill>
                  <bgColor rgb="FFFF0000"/>
                </patternFill>
              </fill>
            </x14:dxf>
          </x14:cfRule>
          <x14:cfRule type="cellIs" priority="297" operator="equal" id="{E0CE0CF5-0C64-4CA2-A2E7-A918ABC4A14C}">
            <xm:f>'MATRIZ CALIFICACIÓN'!$G$48</xm:f>
            <x14:dxf>
              <font>
                <b/>
                <i val="0"/>
              </font>
              <fill>
                <patternFill>
                  <bgColor theme="9"/>
                </patternFill>
              </fill>
            </x14:dxf>
          </x14:cfRule>
          <x14:cfRule type="cellIs" priority="298" operator="equal" id="{5AD0C2CC-5B62-4231-9388-409CB20BBB7B}">
            <xm:f>'MATRIZ CALIFICACIÓN'!$G$47</xm:f>
            <x14:dxf>
              <font>
                <b/>
                <i val="0"/>
              </font>
              <fill>
                <patternFill>
                  <bgColor rgb="FFFFFF00"/>
                </patternFill>
              </fill>
            </x14:dxf>
          </x14:cfRule>
          <x14:cfRule type="cellIs" priority="299" operator="equal" id="{4E644246-4227-4DB6-AAE4-1BEBAEF5F678}">
            <xm:f>'MATRIZ CALIFICACIÓN'!$G$46</xm:f>
            <x14:dxf>
              <font>
                <b/>
                <i val="0"/>
              </font>
              <fill>
                <patternFill>
                  <bgColor rgb="FF00B050"/>
                </patternFill>
              </fill>
            </x14:dxf>
          </x14:cfRule>
          <xm:sqref>O58</xm:sqref>
        </x14:conditionalFormatting>
        <x14:conditionalFormatting xmlns:xm="http://schemas.microsoft.com/office/excel/2006/main">
          <x14:cfRule type="cellIs" priority="292" operator="equal" id="{0FD9BC57-43FF-4230-BD5A-323A73BD6EEB}">
            <xm:f>'MATRIZ CALIFICACIÓN'!$G$49</xm:f>
            <x14:dxf>
              <font>
                <b/>
                <i val="0"/>
              </font>
              <fill>
                <patternFill>
                  <bgColor rgb="FFFF0000"/>
                </patternFill>
              </fill>
            </x14:dxf>
          </x14:cfRule>
          <x14:cfRule type="cellIs" priority="293" operator="equal" id="{62872D14-E372-46B7-B8A4-8FF5D5E170F1}">
            <xm:f>'MATRIZ CALIFICACIÓN'!$G$48</xm:f>
            <x14:dxf>
              <font>
                <b/>
                <i val="0"/>
              </font>
              <fill>
                <patternFill>
                  <bgColor theme="9"/>
                </patternFill>
              </fill>
            </x14:dxf>
          </x14:cfRule>
          <x14:cfRule type="cellIs" priority="294" operator="equal" id="{7785E640-B050-4F98-9501-67A09531111E}">
            <xm:f>'MATRIZ CALIFICACIÓN'!$G$47</xm:f>
            <x14:dxf>
              <font>
                <b/>
                <i val="0"/>
              </font>
              <fill>
                <patternFill>
                  <bgColor rgb="FFFFFF00"/>
                </patternFill>
              </fill>
            </x14:dxf>
          </x14:cfRule>
          <x14:cfRule type="cellIs" priority="295" operator="equal" id="{C9458F83-7E2A-4134-AE40-F9DB451C9855}">
            <xm:f>'MATRIZ CALIFICACIÓN'!$G$46</xm:f>
            <x14:dxf>
              <font>
                <b/>
                <i val="0"/>
              </font>
              <fill>
                <patternFill>
                  <bgColor rgb="FF00B050"/>
                </patternFill>
              </fill>
            </x14:dxf>
          </x14:cfRule>
          <xm:sqref>AL53</xm:sqref>
        </x14:conditionalFormatting>
        <x14:conditionalFormatting xmlns:xm="http://schemas.microsoft.com/office/excel/2006/main">
          <x14:cfRule type="cellIs" priority="288" operator="equal" id="{F678BFD0-5146-4442-A8DB-8E9E8AD9F665}">
            <xm:f>'MATRIZ CALIFICACIÓN'!$G$49</xm:f>
            <x14:dxf>
              <font>
                <b/>
                <i val="0"/>
              </font>
              <fill>
                <patternFill>
                  <bgColor rgb="FFFF0000"/>
                </patternFill>
              </fill>
            </x14:dxf>
          </x14:cfRule>
          <x14:cfRule type="cellIs" priority="289" operator="equal" id="{51241813-C340-4BF7-BA8C-6B94DED1907E}">
            <xm:f>'MATRIZ CALIFICACIÓN'!$G$48</xm:f>
            <x14:dxf>
              <font>
                <b/>
                <i val="0"/>
              </font>
              <fill>
                <patternFill>
                  <bgColor theme="9"/>
                </patternFill>
              </fill>
            </x14:dxf>
          </x14:cfRule>
          <x14:cfRule type="cellIs" priority="290" operator="equal" id="{D1DD7E57-D501-4915-B43A-DB8B74FDFAA3}">
            <xm:f>'MATRIZ CALIFICACIÓN'!$G$47</xm:f>
            <x14:dxf>
              <font>
                <b/>
                <i val="0"/>
              </font>
              <fill>
                <patternFill>
                  <bgColor rgb="FFFFFF00"/>
                </patternFill>
              </fill>
            </x14:dxf>
          </x14:cfRule>
          <x14:cfRule type="cellIs" priority="291" operator="equal" id="{F9818FE6-0D6E-4804-BF83-0AE39DAF7598}">
            <xm:f>'MATRIZ CALIFICACIÓN'!$G$46</xm:f>
            <x14:dxf>
              <font>
                <b/>
                <i val="0"/>
              </font>
              <fill>
                <patternFill>
                  <bgColor rgb="FF00B050"/>
                </patternFill>
              </fill>
            </x14:dxf>
          </x14:cfRule>
          <xm:sqref>AL56</xm:sqref>
        </x14:conditionalFormatting>
        <x14:conditionalFormatting xmlns:xm="http://schemas.microsoft.com/office/excel/2006/main">
          <x14:cfRule type="cellIs" priority="284" operator="equal" id="{200A468B-B359-4E4A-93C1-ACFEEDAD0F5D}">
            <xm:f>'MATRIZ CALIFICACIÓN'!$G$49</xm:f>
            <x14:dxf>
              <font>
                <b/>
                <i val="0"/>
              </font>
              <fill>
                <patternFill>
                  <bgColor rgb="FFFF0000"/>
                </patternFill>
              </fill>
            </x14:dxf>
          </x14:cfRule>
          <x14:cfRule type="cellIs" priority="285" operator="equal" id="{B610994E-5FF2-430B-A844-09B3C2E91DFF}">
            <xm:f>'MATRIZ CALIFICACIÓN'!$G$48</xm:f>
            <x14:dxf>
              <font>
                <b/>
                <i val="0"/>
              </font>
              <fill>
                <patternFill>
                  <bgColor theme="9"/>
                </patternFill>
              </fill>
            </x14:dxf>
          </x14:cfRule>
          <x14:cfRule type="cellIs" priority="286" operator="equal" id="{C5C0F9E8-F9BE-49D5-A4F1-A356BAE84161}">
            <xm:f>'MATRIZ CALIFICACIÓN'!$G$47</xm:f>
            <x14:dxf>
              <font>
                <b/>
                <i val="0"/>
              </font>
              <fill>
                <patternFill>
                  <bgColor rgb="FFFFFF00"/>
                </patternFill>
              </fill>
            </x14:dxf>
          </x14:cfRule>
          <x14:cfRule type="cellIs" priority="287" operator="equal" id="{5CF2B63A-0861-410D-8C82-AC8C28DD4A28}">
            <xm:f>'MATRIZ CALIFICACIÓN'!$G$46</xm:f>
            <x14:dxf>
              <font>
                <b/>
                <i val="0"/>
              </font>
              <fill>
                <patternFill>
                  <bgColor rgb="FF00B050"/>
                </patternFill>
              </fill>
            </x14:dxf>
          </x14:cfRule>
          <xm:sqref>AL58</xm:sqref>
        </x14:conditionalFormatting>
        <x14:conditionalFormatting xmlns:xm="http://schemas.microsoft.com/office/excel/2006/main">
          <x14:cfRule type="cellIs" priority="272" operator="equal" id="{6C9AB5D2-AD8A-4F65-8BAB-1376DD01101A}">
            <xm:f>'MATRIZ CALIFICACIÓN'!$G$49</xm:f>
            <x14:dxf>
              <font>
                <b/>
                <i val="0"/>
              </font>
              <fill>
                <patternFill>
                  <bgColor rgb="FFFF0000"/>
                </patternFill>
              </fill>
            </x14:dxf>
          </x14:cfRule>
          <x14:cfRule type="cellIs" priority="273" operator="equal" id="{287452A0-74F0-410A-A764-EBF5E032A8C2}">
            <xm:f>'MATRIZ CALIFICACIÓN'!$G$48</xm:f>
            <x14:dxf>
              <font>
                <b/>
                <i val="0"/>
              </font>
              <fill>
                <patternFill>
                  <bgColor theme="9"/>
                </patternFill>
              </fill>
            </x14:dxf>
          </x14:cfRule>
          <x14:cfRule type="cellIs" priority="274" operator="equal" id="{11498887-198D-406D-AAED-A0A98A753E12}">
            <xm:f>'MATRIZ CALIFICACIÓN'!$G$47</xm:f>
            <x14:dxf>
              <font>
                <b/>
                <i val="0"/>
              </font>
              <fill>
                <patternFill>
                  <bgColor rgb="FFFFFF00"/>
                </patternFill>
              </fill>
            </x14:dxf>
          </x14:cfRule>
          <x14:cfRule type="cellIs" priority="275" operator="equal" id="{35496418-F9B8-405D-B61C-C5BD3284D6AB}">
            <xm:f>'MATRIZ CALIFICACIÓN'!$G$46</xm:f>
            <x14:dxf>
              <font>
                <b/>
                <i val="0"/>
              </font>
              <fill>
                <patternFill>
                  <bgColor rgb="FF00B050"/>
                </patternFill>
              </fill>
            </x14:dxf>
          </x14:cfRule>
          <xm:sqref>O62</xm:sqref>
        </x14:conditionalFormatting>
        <x14:conditionalFormatting xmlns:xm="http://schemas.microsoft.com/office/excel/2006/main">
          <x14:cfRule type="cellIs" priority="268" operator="equal" id="{264D840D-F9E9-4D53-95F4-C7BB9465DF3E}">
            <xm:f>'MATRIZ CALIFICACIÓN'!$G$49</xm:f>
            <x14:dxf>
              <font>
                <b/>
                <i val="0"/>
              </font>
              <fill>
                <patternFill>
                  <bgColor rgb="FFFF0000"/>
                </patternFill>
              </fill>
            </x14:dxf>
          </x14:cfRule>
          <x14:cfRule type="cellIs" priority="269" operator="equal" id="{1AEE1F56-158A-49A6-9A0A-386333D77C5D}">
            <xm:f>'MATRIZ CALIFICACIÓN'!$G$48</xm:f>
            <x14:dxf>
              <font>
                <b/>
                <i val="0"/>
              </font>
              <fill>
                <patternFill>
                  <bgColor theme="9"/>
                </patternFill>
              </fill>
            </x14:dxf>
          </x14:cfRule>
          <x14:cfRule type="cellIs" priority="270" operator="equal" id="{840424A7-AD39-4CB0-8179-6D23A9459FB7}">
            <xm:f>'MATRIZ CALIFICACIÓN'!$G$47</xm:f>
            <x14:dxf>
              <font>
                <b/>
                <i val="0"/>
              </font>
              <fill>
                <patternFill>
                  <bgColor rgb="FFFFFF00"/>
                </patternFill>
              </fill>
            </x14:dxf>
          </x14:cfRule>
          <x14:cfRule type="cellIs" priority="271" operator="equal" id="{98F449C7-1C95-4939-98B6-23977801FE6A}">
            <xm:f>'MATRIZ CALIFICACIÓN'!$G$46</xm:f>
            <x14:dxf>
              <font>
                <b/>
                <i val="0"/>
              </font>
              <fill>
                <patternFill>
                  <bgColor rgb="FF00B050"/>
                </patternFill>
              </fill>
            </x14:dxf>
          </x14:cfRule>
          <xm:sqref>AL62</xm:sqref>
        </x14:conditionalFormatting>
        <x14:conditionalFormatting xmlns:xm="http://schemas.microsoft.com/office/excel/2006/main">
          <x14:cfRule type="cellIs" priority="264" operator="equal" id="{213BFC56-ABFE-4B73-8C25-478F1E7C0F4C}">
            <xm:f>'MATRIZ CALIFICACIÓN'!$G$49</xm:f>
            <x14:dxf>
              <font>
                <b/>
                <i val="0"/>
              </font>
              <fill>
                <patternFill>
                  <bgColor rgb="FFFF0000"/>
                </patternFill>
              </fill>
            </x14:dxf>
          </x14:cfRule>
          <x14:cfRule type="cellIs" priority="265" operator="equal" id="{BC65B70D-5E03-4B07-B4A3-075F0EDF80CB}">
            <xm:f>'MATRIZ CALIFICACIÓN'!$G$48</xm:f>
            <x14:dxf>
              <font>
                <b/>
                <i val="0"/>
              </font>
              <fill>
                <patternFill>
                  <bgColor theme="9"/>
                </patternFill>
              </fill>
            </x14:dxf>
          </x14:cfRule>
          <x14:cfRule type="cellIs" priority="266" operator="equal" id="{9146B421-AEDA-48AA-839A-4D9BBC026AC9}">
            <xm:f>'MATRIZ CALIFICACIÓN'!$G$47</xm:f>
            <x14:dxf>
              <font>
                <b/>
                <i val="0"/>
              </font>
              <fill>
                <patternFill>
                  <bgColor rgb="FFFFFF00"/>
                </patternFill>
              </fill>
            </x14:dxf>
          </x14:cfRule>
          <x14:cfRule type="cellIs" priority="267" operator="equal" id="{7C0D0C97-D367-42F1-9222-FAEA679D38E9}">
            <xm:f>'MATRIZ CALIFICACIÓN'!$G$46</xm:f>
            <x14:dxf>
              <font>
                <b/>
                <i val="0"/>
              </font>
              <fill>
                <patternFill>
                  <bgColor rgb="FF00B050"/>
                </patternFill>
              </fill>
            </x14:dxf>
          </x14:cfRule>
          <xm:sqref>O68</xm:sqref>
        </x14:conditionalFormatting>
        <x14:conditionalFormatting xmlns:xm="http://schemas.microsoft.com/office/excel/2006/main">
          <x14:cfRule type="cellIs" priority="260" operator="equal" id="{239E7B8A-EECE-4D85-B3E9-96385A4162B7}">
            <xm:f>'MATRIZ CALIFICACIÓN'!$G$49</xm:f>
            <x14:dxf>
              <font>
                <b/>
                <i val="0"/>
              </font>
              <fill>
                <patternFill>
                  <bgColor rgb="FFFF0000"/>
                </patternFill>
              </fill>
            </x14:dxf>
          </x14:cfRule>
          <x14:cfRule type="cellIs" priority="261" operator="equal" id="{B0D58AAB-BADD-4C3E-9ECD-470F4DDDD994}">
            <xm:f>'MATRIZ CALIFICACIÓN'!$G$48</xm:f>
            <x14:dxf>
              <font>
                <b/>
                <i val="0"/>
              </font>
              <fill>
                <patternFill>
                  <bgColor theme="9"/>
                </patternFill>
              </fill>
            </x14:dxf>
          </x14:cfRule>
          <x14:cfRule type="cellIs" priority="262" operator="equal" id="{D3A8965B-9977-4078-8A9E-FE4F7A9FE99C}">
            <xm:f>'MATRIZ CALIFICACIÓN'!$G$47</xm:f>
            <x14:dxf>
              <font>
                <b/>
                <i val="0"/>
              </font>
              <fill>
                <patternFill>
                  <bgColor rgb="FFFFFF00"/>
                </patternFill>
              </fill>
            </x14:dxf>
          </x14:cfRule>
          <x14:cfRule type="cellIs" priority="263" operator="equal" id="{C994C38B-972D-4CF2-8A70-1118733E63D9}">
            <xm:f>'MATRIZ CALIFICACIÓN'!$G$46</xm:f>
            <x14:dxf>
              <font>
                <b/>
                <i val="0"/>
              </font>
              <fill>
                <patternFill>
                  <bgColor rgb="FF00B050"/>
                </patternFill>
              </fill>
            </x14:dxf>
          </x14:cfRule>
          <xm:sqref>AL68</xm:sqref>
        </x14:conditionalFormatting>
        <x14:conditionalFormatting xmlns:xm="http://schemas.microsoft.com/office/excel/2006/main">
          <x14:cfRule type="cellIs" priority="248" operator="equal" id="{8BC0AC64-00B5-4E0C-9F0D-8DCDADFE7680}">
            <xm:f>'MATRIZ CALIFICACIÓN'!$G$49</xm:f>
            <x14:dxf>
              <font>
                <b/>
                <i val="0"/>
              </font>
              <fill>
                <patternFill>
                  <bgColor rgb="FFFF0000"/>
                </patternFill>
              </fill>
            </x14:dxf>
          </x14:cfRule>
          <x14:cfRule type="cellIs" priority="249" operator="equal" id="{47F8F267-F3EE-4FD4-B62D-7C96B107E5DF}">
            <xm:f>'MATRIZ CALIFICACIÓN'!$G$48</xm:f>
            <x14:dxf>
              <font>
                <b/>
                <i val="0"/>
              </font>
              <fill>
                <patternFill>
                  <bgColor theme="9"/>
                </patternFill>
              </fill>
            </x14:dxf>
          </x14:cfRule>
          <x14:cfRule type="cellIs" priority="250" operator="equal" id="{55FA5D3F-7FF1-4A22-BED2-185C948562A1}">
            <xm:f>'MATRIZ CALIFICACIÓN'!$G$47</xm:f>
            <x14:dxf>
              <font>
                <b/>
                <i val="0"/>
              </font>
              <fill>
                <patternFill>
                  <bgColor rgb="FFFFFF00"/>
                </patternFill>
              </fill>
            </x14:dxf>
          </x14:cfRule>
          <x14:cfRule type="cellIs" priority="251" operator="equal" id="{910B3011-9783-484B-B9FE-BAF6ED65CD6C}">
            <xm:f>'MATRIZ CALIFICACIÓN'!$G$46</xm:f>
            <x14:dxf>
              <font>
                <b/>
                <i val="0"/>
              </font>
              <fill>
                <patternFill>
                  <bgColor rgb="FF00B050"/>
                </patternFill>
              </fill>
            </x14:dxf>
          </x14:cfRule>
          <xm:sqref>O73</xm:sqref>
        </x14:conditionalFormatting>
        <x14:conditionalFormatting xmlns:xm="http://schemas.microsoft.com/office/excel/2006/main">
          <x14:cfRule type="cellIs" priority="244" operator="equal" id="{4F2BD074-6CCB-4D93-A429-F58C0AE69B30}">
            <xm:f>'MATRIZ CALIFICACIÓN'!$G$49</xm:f>
            <x14:dxf>
              <font>
                <b/>
                <i val="0"/>
              </font>
              <fill>
                <patternFill>
                  <bgColor rgb="FFFF0000"/>
                </patternFill>
              </fill>
            </x14:dxf>
          </x14:cfRule>
          <x14:cfRule type="cellIs" priority="245" operator="equal" id="{DBE4018E-F266-4731-8590-59B4276D959B}">
            <xm:f>'MATRIZ CALIFICACIÓN'!$G$48</xm:f>
            <x14:dxf>
              <font>
                <b/>
                <i val="0"/>
              </font>
              <fill>
                <patternFill>
                  <bgColor theme="9"/>
                </patternFill>
              </fill>
            </x14:dxf>
          </x14:cfRule>
          <x14:cfRule type="cellIs" priority="246" operator="equal" id="{9747FC21-72B1-4A2C-92A2-7DBC0768D7AE}">
            <xm:f>'MATRIZ CALIFICACIÓN'!$G$47</xm:f>
            <x14:dxf>
              <font>
                <b/>
                <i val="0"/>
              </font>
              <fill>
                <patternFill>
                  <bgColor rgb="FFFFFF00"/>
                </patternFill>
              </fill>
            </x14:dxf>
          </x14:cfRule>
          <x14:cfRule type="cellIs" priority="247" operator="equal" id="{5779936B-D590-4C37-A36A-E29613C0C1F5}">
            <xm:f>'MATRIZ CALIFICACIÓN'!$G$46</xm:f>
            <x14:dxf>
              <font>
                <b/>
                <i val="0"/>
              </font>
              <fill>
                <patternFill>
                  <bgColor rgb="FF00B050"/>
                </patternFill>
              </fill>
            </x14:dxf>
          </x14:cfRule>
          <xm:sqref>O77</xm:sqref>
        </x14:conditionalFormatting>
        <x14:conditionalFormatting xmlns:xm="http://schemas.microsoft.com/office/excel/2006/main">
          <x14:cfRule type="cellIs" priority="240" operator="equal" id="{0B6D6B0C-B04A-4270-B0C5-9A70C648308C}">
            <xm:f>'MATRIZ CALIFICACIÓN'!$G$49</xm:f>
            <x14:dxf>
              <font>
                <b/>
                <i val="0"/>
              </font>
              <fill>
                <patternFill>
                  <bgColor rgb="FFFF0000"/>
                </patternFill>
              </fill>
            </x14:dxf>
          </x14:cfRule>
          <x14:cfRule type="cellIs" priority="241" operator="equal" id="{D6975966-27D9-4226-B9C3-AA91034A4B64}">
            <xm:f>'MATRIZ CALIFICACIÓN'!$G$48</xm:f>
            <x14:dxf>
              <font>
                <b/>
                <i val="0"/>
              </font>
              <fill>
                <patternFill>
                  <bgColor theme="9"/>
                </patternFill>
              </fill>
            </x14:dxf>
          </x14:cfRule>
          <x14:cfRule type="cellIs" priority="242" operator="equal" id="{C93D88AF-CCCF-4B08-9A85-2997D5218899}">
            <xm:f>'MATRIZ CALIFICACIÓN'!$G$47</xm:f>
            <x14:dxf>
              <font>
                <b/>
                <i val="0"/>
              </font>
              <fill>
                <patternFill>
                  <bgColor rgb="FFFFFF00"/>
                </patternFill>
              </fill>
            </x14:dxf>
          </x14:cfRule>
          <x14:cfRule type="cellIs" priority="243" operator="equal" id="{9579F105-BE56-4D79-8742-BCF8B6CE8190}">
            <xm:f>'MATRIZ CALIFICACIÓN'!$G$46</xm:f>
            <x14:dxf>
              <font>
                <b/>
                <i val="0"/>
              </font>
              <fill>
                <patternFill>
                  <bgColor rgb="FF00B050"/>
                </patternFill>
              </fill>
            </x14:dxf>
          </x14:cfRule>
          <xm:sqref>O96</xm:sqref>
        </x14:conditionalFormatting>
        <x14:conditionalFormatting xmlns:xm="http://schemas.microsoft.com/office/excel/2006/main">
          <x14:cfRule type="cellIs" priority="236" operator="equal" id="{4AC4F38E-2768-487A-B9AB-79C26B320596}">
            <xm:f>'MATRIZ CALIFICACIÓN'!$G$49</xm:f>
            <x14:dxf>
              <font>
                <b/>
                <i val="0"/>
              </font>
              <fill>
                <patternFill>
                  <bgColor rgb="FFFF0000"/>
                </patternFill>
              </fill>
            </x14:dxf>
          </x14:cfRule>
          <x14:cfRule type="cellIs" priority="237" operator="equal" id="{6DD21072-B04E-4A1B-B555-E36D2AF51C7C}">
            <xm:f>'MATRIZ CALIFICACIÓN'!$G$48</xm:f>
            <x14:dxf>
              <font>
                <b/>
                <i val="0"/>
              </font>
              <fill>
                <patternFill>
                  <bgColor theme="9"/>
                </patternFill>
              </fill>
            </x14:dxf>
          </x14:cfRule>
          <x14:cfRule type="cellIs" priority="238" operator="equal" id="{17EA0104-6B31-4CAC-A19D-61E29447D77E}">
            <xm:f>'MATRIZ CALIFICACIÓN'!$G$47</xm:f>
            <x14:dxf>
              <font>
                <b/>
                <i val="0"/>
              </font>
              <fill>
                <patternFill>
                  <bgColor rgb="FFFFFF00"/>
                </patternFill>
              </fill>
            </x14:dxf>
          </x14:cfRule>
          <x14:cfRule type="cellIs" priority="239" operator="equal" id="{CBF55349-16EE-40A1-A6EB-9AA02717D3C1}">
            <xm:f>'MATRIZ CALIFICACIÓN'!$G$46</xm:f>
            <x14:dxf>
              <font>
                <b/>
                <i val="0"/>
              </font>
              <fill>
                <patternFill>
                  <bgColor rgb="FF00B050"/>
                </patternFill>
              </fill>
            </x14:dxf>
          </x14:cfRule>
          <xm:sqref>O98</xm:sqref>
        </x14:conditionalFormatting>
        <x14:conditionalFormatting xmlns:xm="http://schemas.microsoft.com/office/excel/2006/main">
          <x14:cfRule type="cellIs" priority="232" operator="equal" id="{74C51B3A-E5FD-42B0-9DE6-7C9D55E041EB}">
            <xm:f>'MATRIZ CALIFICACIÓN'!$G$49</xm:f>
            <x14:dxf>
              <font>
                <b/>
                <i val="0"/>
              </font>
              <fill>
                <patternFill>
                  <bgColor rgb="FFFF0000"/>
                </patternFill>
              </fill>
            </x14:dxf>
          </x14:cfRule>
          <x14:cfRule type="cellIs" priority="233" operator="equal" id="{359A2DFC-CCFD-4F00-B01E-119FD6737E5F}">
            <xm:f>'MATRIZ CALIFICACIÓN'!$G$48</xm:f>
            <x14:dxf>
              <font>
                <b/>
                <i val="0"/>
              </font>
              <fill>
                <patternFill>
                  <bgColor theme="9"/>
                </patternFill>
              </fill>
            </x14:dxf>
          </x14:cfRule>
          <x14:cfRule type="cellIs" priority="234" operator="equal" id="{2CB98B6C-7553-4ACA-89B7-8A4D13A8E646}">
            <xm:f>'MATRIZ CALIFICACIÓN'!$G$47</xm:f>
            <x14:dxf>
              <font>
                <b/>
                <i val="0"/>
              </font>
              <fill>
                <patternFill>
                  <bgColor rgb="FFFFFF00"/>
                </patternFill>
              </fill>
            </x14:dxf>
          </x14:cfRule>
          <x14:cfRule type="cellIs" priority="235" operator="equal" id="{5F32B562-383C-463F-ABE4-759A9FB8DCE9}">
            <xm:f>'MATRIZ CALIFICACIÓN'!$G$46</xm:f>
            <x14:dxf>
              <font>
                <b/>
                <i val="0"/>
              </font>
              <fill>
                <patternFill>
                  <bgColor rgb="FF00B050"/>
                </patternFill>
              </fill>
            </x14:dxf>
          </x14:cfRule>
          <xm:sqref>AL73</xm:sqref>
        </x14:conditionalFormatting>
        <x14:conditionalFormatting xmlns:xm="http://schemas.microsoft.com/office/excel/2006/main">
          <x14:cfRule type="cellIs" priority="220" operator="equal" id="{7A1F8C8C-943C-4CAA-8743-E75F232EE48A}">
            <xm:f>'MATRIZ CALIFICACIÓN'!$G$49</xm:f>
            <x14:dxf>
              <font>
                <b/>
                <i val="0"/>
              </font>
              <fill>
                <patternFill>
                  <bgColor rgb="FFFF0000"/>
                </patternFill>
              </fill>
            </x14:dxf>
          </x14:cfRule>
          <x14:cfRule type="cellIs" priority="221" operator="equal" id="{2976F274-41D0-4318-BC89-EC0411C0B81D}">
            <xm:f>'MATRIZ CALIFICACIÓN'!$G$48</xm:f>
            <x14:dxf>
              <font>
                <b/>
                <i val="0"/>
              </font>
              <fill>
                <patternFill>
                  <bgColor theme="9"/>
                </patternFill>
              </fill>
            </x14:dxf>
          </x14:cfRule>
          <x14:cfRule type="cellIs" priority="222" operator="equal" id="{8907A279-C707-4391-A564-A4AA35E4861D}">
            <xm:f>'MATRIZ CALIFICACIÓN'!$G$47</xm:f>
            <x14:dxf>
              <font>
                <b/>
                <i val="0"/>
              </font>
              <fill>
                <patternFill>
                  <bgColor rgb="FFFFFF00"/>
                </patternFill>
              </fill>
            </x14:dxf>
          </x14:cfRule>
          <x14:cfRule type="cellIs" priority="223" operator="equal" id="{A717CA3B-E926-4EF4-BDC1-35CC190C3661}">
            <xm:f>'MATRIZ CALIFICACIÓN'!$G$46</xm:f>
            <x14:dxf>
              <font>
                <b/>
                <i val="0"/>
              </font>
              <fill>
                <patternFill>
                  <bgColor rgb="FF00B050"/>
                </patternFill>
              </fill>
            </x14:dxf>
          </x14:cfRule>
          <xm:sqref>AL98</xm:sqref>
        </x14:conditionalFormatting>
        <x14:conditionalFormatting xmlns:xm="http://schemas.microsoft.com/office/excel/2006/main">
          <x14:cfRule type="cellIs" priority="224" operator="equal" id="{B3432B65-FFD1-4B4C-983D-98DD49684033}">
            <xm:f>'MATRIZ CALIFICACIÓN'!$G$49</xm:f>
            <x14:dxf>
              <font>
                <b/>
                <i val="0"/>
              </font>
              <fill>
                <patternFill>
                  <bgColor rgb="FFFF0000"/>
                </patternFill>
              </fill>
            </x14:dxf>
          </x14:cfRule>
          <x14:cfRule type="cellIs" priority="225" operator="equal" id="{A41EF152-1E9E-4FE9-BE6B-9417736F9950}">
            <xm:f>'MATRIZ CALIFICACIÓN'!$G$48</xm:f>
            <x14:dxf>
              <font>
                <b/>
                <i val="0"/>
              </font>
              <fill>
                <patternFill>
                  <bgColor theme="9"/>
                </patternFill>
              </fill>
            </x14:dxf>
          </x14:cfRule>
          <x14:cfRule type="cellIs" priority="226" operator="equal" id="{0EA5F14F-B75E-4E6E-AD3E-9653CA736B65}">
            <xm:f>'MATRIZ CALIFICACIÓN'!$G$47</xm:f>
            <x14:dxf>
              <font>
                <b/>
                <i val="0"/>
              </font>
              <fill>
                <patternFill>
                  <bgColor rgb="FFFFFF00"/>
                </patternFill>
              </fill>
            </x14:dxf>
          </x14:cfRule>
          <x14:cfRule type="cellIs" priority="227" operator="equal" id="{4E1838CA-5C64-4A70-A3DC-1A9DD1C7C976}">
            <xm:f>'MATRIZ CALIFICACIÓN'!$G$46</xm:f>
            <x14:dxf>
              <font>
                <b/>
                <i val="0"/>
              </font>
              <fill>
                <patternFill>
                  <bgColor rgb="FF00B050"/>
                </patternFill>
              </fill>
            </x14:dxf>
          </x14:cfRule>
          <xm:sqref>AL96</xm:sqref>
        </x14:conditionalFormatting>
        <x14:conditionalFormatting xmlns:xm="http://schemas.microsoft.com/office/excel/2006/main">
          <x14:cfRule type="cellIs" priority="204" operator="equal" id="{27B42947-64F4-43D0-9A98-10135863C961}">
            <xm:f>'MATRIZ CALIFICACIÓN'!$G$49</xm:f>
            <x14:dxf>
              <font>
                <b/>
                <i val="0"/>
              </font>
              <fill>
                <patternFill>
                  <bgColor rgb="FFFF0000"/>
                </patternFill>
              </fill>
            </x14:dxf>
          </x14:cfRule>
          <x14:cfRule type="cellIs" priority="205" operator="equal" id="{8149CEFD-18EE-4C4C-8FF3-88A2D92D16D7}">
            <xm:f>'MATRIZ CALIFICACIÓN'!$G$48</xm:f>
            <x14:dxf>
              <font>
                <b/>
                <i val="0"/>
              </font>
              <fill>
                <patternFill>
                  <bgColor theme="9"/>
                </patternFill>
              </fill>
            </x14:dxf>
          </x14:cfRule>
          <x14:cfRule type="cellIs" priority="206" operator="equal" id="{DA1CE8B7-2E8A-4CB2-8196-1D6FCE51AE6C}">
            <xm:f>'MATRIZ CALIFICACIÓN'!$G$47</xm:f>
            <x14:dxf>
              <font>
                <b/>
                <i val="0"/>
              </font>
              <fill>
                <patternFill>
                  <bgColor rgb="FFFFFF00"/>
                </patternFill>
              </fill>
            </x14:dxf>
          </x14:cfRule>
          <x14:cfRule type="cellIs" priority="207" operator="equal" id="{BA1C0832-A43C-4D68-99E3-580FE072C6D3}">
            <xm:f>'MATRIZ CALIFICACIÓN'!$G$46</xm:f>
            <x14:dxf>
              <font>
                <b/>
                <i val="0"/>
              </font>
              <fill>
                <patternFill>
                  <bgColor rgb="FF00B050"/>
                </patternFill>
              </fill>
            </x14:dxf>
          </x14:cfRule>
          <xm:sqref>O99</xm:sqref>
        </x14:conditionalFormatting>
        <x14:conditionalFormatting xmlns:xm="http://schemas.microsoft.com/office/excel/2006/main">
          <x14:cfRule type="cellIs" priority="200" operator="equal" id="{330E24F3-7A79-49BA-B64F-43B2195043CA}">
            <xm:f>'MATRIZ CALIFICACIÓN'!$G$49</xm:f>
            <x14:dxf>
              <font>
                <b/>
                <i val="0"/>
              </font>
              <fill>
                <patternFill>
                  <bgColor rgb="FFFF0000"/>
                </patternFill>
              </fill>
            </x14:dxf>
          </x14:cfRule>
          <x14:cfRule type="cellIs" priority="201" operator="equal" id="{587B9A0B-0CFD-4477-B66F-425FB18408D0}">
            <xm:f>'MATRIZ CALIFICACIÓN'!$G$48</xm:f>
            <x14:dxf>
              <font>
                <b/>
                <i val="0"/>
              </font>
              <fill>
                <patternFill>
                  <bgColor theme="9"/>
                </patternFill>
              </fill>
            </x14:dxf>
          </x14:cfRule>
          <x14:cfRule type="cellIs" priority="202" operator="equal" id="{11B97829-8832-4F57-98DB-90551F7973DA}">
            <xm:f>'MATRIZ CALIFICACIÓN'!$G$47</xm:f>
            <x14:dxf>
              <font>
                <b/>
                <i val="0"/>
              </font>
              <fill>
                <patternFill>
                  <bgColor rgb="FFFFFF00"/>
                </patternFill>
              </fill>
            </x14:dxf>
          </x14:cfRule>
          <x14:cfRule type="cellIs" priority="203" operator="equal" id="{14F0BA07-E7B2-4E4D-A3A3-36E8C32254D1}">
            <xm:f>'MATRIZ CALIFICACIÓN'!$G$46</xm:f>
            <x14:dxf>
              <font>
                <b/>
                <i val="0"/>
              </font>
              <fill>
                <patternFill>
                  <bgColor rgb="FF00B050"/>
                </patternFill>
              </fill>
            </x14:dxf>
          </x14:cfRule>
          <xm:sqref>O102</xm:sqref>
        </x14:conditionalFormatting>
        <x14:conditionalFormatting xmlns:xm="http://schemas.microsoft.com/office/excel/2006/main">
          <x14:cfRule type="cellIs" priority="196" operator="equal" id="{1E6772E9-0A4E-4DA0-AA9B-1746554E7DA5}">
            <xm:f>'MATRIZ CALIFICACIÓN'!$G$49</xm:f>
            <x14:dxf>
              <font>
                <b/>
                <i val="0"/>
              </font>
              <fill>
                <patternFill>
                  <bgColor rgb="FFFF0000"/>
                </patternFill>
              </fill>
            </x14:dxf>
          </x14:cfRule>
          <x14:cfRule type="cellIs" priority="197" operator="equal" id="{663883D0-5EE6-4EDE-8E8C-B8480CE63790}">
            <xm:f>'MATRIZ CALIFICACIÓN'!$G$48</xm:f>
            <x14:dxf>
              <font>
                <b/>
                <i val="0"/>
              </font>
              <fill>
                <patternFill>
                  <bgColor theme="9"/>
                </patternFill>
              </fill>
            </x14:dxf>
          </x14:cfRule>
          <x14:cfRule type="cellIs" priority="198" operator="equal" id="{593BF598-361C-4411-AA4A-F7632474D50F}">
            <xm:f>'MATRIZ CALIFICACIÓN'!$G$47</xm:f>
            <x14:dxf>
              <font>
                <b/>
                <i val="0"/>
              </font>
              <fill>
                <patternFill>
                  <bgColor rgb="FFFFFF00"/>
                </patternFill>
              </fill>
            </x14:dxf>
          </x14:cfRule>
          <x14:cfRule type="cellIs" priority="199" operator="equal" id="{20FAA526-AF73-4508-AD45-7C1D0CE39CE4}">
            <xm:f>'MATRIZ CALIFICACIÓN'!$G$46</xm:f>
            <x14:dxf>
              <font>
                <b/>
                <i val="0"/>
              </font>
              <fill>
                <patternFill>
                  <bgColor rgb="FF00B050"/>
                </patternFill>
              </fill>
            </x14:dxf>
          </x14:cfRule>
          <xm:sqref>AL99</xm:sqref>
        </x14:conditionalFormatting>
        <x14:conditionalFormatting xmlns:xm="http://schemas.microsoft.com/office/excel/2006/main">
          <x14:cfRule type="cellIs" priority="192" operator="equal" id="{800C9E95-4A48-4721-9606-FAE3C318CC16}">
            <xm:f>'MATRIZ CALIFICACIÓN'!$G$49</xm:f>
            <x14:dxf>
              <font>
                <b/>
                <i val="0"/>
              </font>
              <fill>
                <patternFill>
                  <bgColor rgb="FFFF0000"/>
                </patternFill>
              </fill>
            </x14:dxf>
          </x14:cfRule>
          <x14:cfRule type="cellIs" priority="193" operator="equal" id="{08F336EC-E665-4CF4-841E-3ABD04811CC5}">
            <xm:f>'MATRIZ CALIFICACIÓN'!$G$48</xm:f>
            <x14:dxf>
              <font>
                <b/>
                <i val="0"/>
              </font>
              <fill>
                <patternFill>
                  <bgColor theme="9"/>
                </patternFill>
              </fill>
            </x14:dxf>
          </x14:cfRule>
          <x14:cfRule type="cellIs" priority="194" operator="equal" id="{6007CBA3-F9AE-4629-BC3E-565649D2131E}">
            <xm:f>'MATRIZ CALIFICACIÓN'!$G$47</xm:f>
            <x14:dxf>
              <font>
                <b/>
                <i val="0"/>
              </font>
              <fill>
                <patternFill>
                  <bgColor rgb="FFFFFF00"/>
                </patternFill>
              </fill>
            </x14:dxf>
          </x14:cfRule>
          <x14:cfRule type="cellIs" priority="195" operator="equal" id="{AADF690B-8FFB-4E24-9D1E-CD22794BCC76}">
            <xm:f>'MATRIZ CALIFICACIÓN'!$G$46</xm:f>
            <x14:dxf>
              <font>
                <b/>
                <i val="0"/>
              </font>
              <fill>
                <patternFill>
                  <bgColor rgb="FF00B050"/>
                </patternFill>
              </fill>
            </x14:dxf>
          </x14:cfRule>
          <xm:sqref>AL102</xm:sqref>
        </x14:conditionalFormatting>
        <x14:conditionalFormatting xmlns:xm="http://schemas.microsoft.com/office/excel/2006/main">
          <x14:cfRule type="cellIs" priority="180" operator="equal" id="{186F1B64-65DC-41D8-84A5-B2A4719A317B}">
            <xm:f>'MATRIZ CALIFICACIÓN'!$G$49</xm:f>
            <x14:dxf>
              <font>
                <b/>
                <i val="0"/>
              </font>
              <fill>
                <patternFill>
                  <bgColor rgb="FFFF0000"/>
                </patternFill>
              </fill>
            </x14:dxf>
          </x14:cfRule>
          <x14:cfRule type="cellIs" priority="181" operator="equal" id="{07B40354-E98E-408A-8C53-CAB57663691C}">
            <xm:f>'MATRIZ CALIFICACIÓN'!$G$48</xm:f>
            <x14:dxf>
              <font>
                <b/>
                <i val="0"/>
              </font>
              <fill>
                <patternFill>
                  <bgColor theme="9"/>
                </patternFill>
              </fill>
            </x14:dxf>
          </x14:cfRule>
          <x14:cfRule type="cellIs" priority="182" operator="equal" id="{A09E31E3-2B1C-4BA9-A02F-8080BFDBBBAD}">
            <xm:f>'MATRIZ CALIFICACIÓN'!$G$47</xm:f>
            <x14:dxf>
              <font>
                <b/>
                <i val="0"/>
              </font>
              <fill>
                <patternFill>
                  <bgColor rgb="FFFFFF00"/>
                </patternFill>
              </fill>
            </x14:dxf>
          </x14:cfRule>
          <x14:cfRule type="cellIs" priority="183" operator="equal" id="{D84E537E-8738-490F-8930-015F096F4F5E}">
            <xm:f>'MATRIZ CALIFICACIÓN'!$G$46</xm:f>
            <x14:dxf>
              <font>
                <b/>
                <i val="0"/>
              </font>
              <fill>
                <patternFill>
                  <bgColor rgb="FF00B050"/>
                </patternFill>
              </fill>
            </x14:dxf>
          </x14:cfRule>
          <xm:sqref>O106</xm:sqref>
        </x14:conditionalFormatting>
        <x14:conditionalFormatting xmlns:xm="http://schemas.microsoft.com/office/excel/2006/main">
          <x14:cfRule type="cellIs" priority="172" operator="equal" id="{A0001ACF-38E6-49EF-B679-24C054BB92C4}">
            <xm:f>'MATRIZ CALIFICACIÓN'!$G$49</xm:f>
            <x14:dxf>
              <font>
                <b/>
                <i val="0"/>
              </font>
              <fill>
                <patternFill>
                  <bgColor rgb="FFFF0000"/>
                </patternFill>
              </fill>
            </x14:dxf>
          </x14:cfRule>
          <x14:cfRule type="cellIs" priority="173" operator="equal" id="{487300E9-DE31-4922-9BB3-FD1E46E379ED}">
            <xm:f>'MATRIZ CALIFICACIÓN'!$G$48</xm:f>
            <x14:dxf>
              <font>
                <b/>
                <i val="0"/>
              </font>
              <fill>
                <patternFill>
                  <bgColor theme="9"/>
                </patternFill>
              </fill>
            </x14:dxf>
          </x14:cfRule>
          <x14:cfRule type="cellIs" priority="174" operator="equal" id="{37FAE4A7-E9C9-439C-A06C-2FB83AFE3AA8}">
            <xm:f>'MATRIZ CALIFICACIÓN'!$G$47</xm:f>
            <x14:dxf>
              <font>
                <b/>
                <i val="0"/>
              </font>
              <fill>
                <patternFill>
                  <bgColor rgb="FFFFFF00"/>
                </patternFill>
              </fill>
            </x14:dxf>
          </x14:cfRule>
          <x14:cfRule type="cellIs" priority="175" operator="equal" id="{9B6FEBF8-5C52-4B32-9620-5F534CA6FF80}">
            <xm:f>'MATRIZ CALIFICACIÓN'!$G$46</xm:f>
            <x14:dxf>
              <font>
                <b/>
                <i val="0"/>
              </font>
              <fill>
                <patternFill>
                  <bgColor rgb="FF00B050"/>
                </patternFill>
              </fill>
            </x14:dxf>
          </x14:cfRule>
          <xm:sqref>O109</xm:sqref>
        </x14:conditionalFormatting>
        <x14:conditionalFormatting xmlns:xm="http://schemas.microsoft.com/office/excel/2006/main">
          <x14:cfRule type="cellIs" priority="164" operator="equal" id="{E4E89FD1-146B-4BBB-8D91-48E3824090F1}">
            <xm:f>'MATRIZ CALIFICACIÓN'!$G$49</xm:f>
            <x14:dxf>
              <font>
                <b/>
                <i val="0"/>
              </font>
              <fill>
                <patternFill>
                  <bgColor rgb="FFFF0000"/>
                </patternFill>
              </fill>
            </x14:dxf>
          </x14:cfRule>
          <x14:cfRule type="cellIs" priority="165" operator="equal" id="{EE369885-9113-4665-835D-FD2F3F64D316}">
            <xm:f>'MATRIZ CALIFICACIÓN'!$G$48</xm:f>
            <x14:dxf>
              <font>
                <b/>
                <i val="0"/>
              </font>
              <fill>
                <patternFill>
                  <bgColor theme="9"/>
                </patternFill>
              </fill>
            </x14:dxf>
          </x14:cfRule>
          <x14:cfRule type="cellIs" priority="166" operator="equal" id="{488D1017-A18C-44FF-8790-FE973DD555BC}">
            <xm:f>'MATRIZ CALIFICACIÓN'!$G$47</xm:f>
            <x14:dxf>
              <font>
                <b/>
                <i val="0"/>
              </font>
              <fill>
                <patternFill>
                  <bgColor rgb="FFFFFF00"/>
                </patternFill>
              </fill>
            </x14:dxf>
          </x14:cfRule>
          <x14:cfRule type="cellIs" priority="167" operator="equal" id="{6E061B75-F399-419C-BD66-AC4DF94E97AE}">
            <xm:f>'MATRIZ CALIFICACIÓN'!$G$46</xm:f>
            <x14:dxf>
              <font>
                <b/>
                <i val="0"/>
              </font>
              <fill>
                <patternFill>
                  <bgColor rgb="FF00B050"/>
                </patternFill>
              </fill>
            </x14:dxf>
          </x14:cfRule>
          <xm:sqref>AL106</xm:sqref>
        </x14:conditionalFormatting>
        <x14:conditionalFormatting xmlns:xm="http://schemas.microsoft.com/office/excel/2006/main">
          <x14:cfRule type="cellIs" priority="140" operator="equal" id="{1DBE6614-0E16-4E3C-97CD-8234FC0F8A65}">
            <xm:f>'MATRIZ CALIFICACIÓN'!$G$49</xm:f>
            <x14:dxf>
              <font>
                <b/>
                <i val="0"/>
              </font>
              <fill>
                <patternFill>
                  <bgColor rgb="FFFF0000"/>
                </patternFill>
              </fill>
            </x14:dxf>
          </x14:cfRule>
          <x14:cfRule type="cellIs" priority="141" operator="equal" id="{15D8CD9A-4F18-4BDD-9D9E-E19B86745991}">
            <xm:f>'MATRIZ CALIFICACIÓN'!$G$48</xm:f>
            <x14:dxf>
              <font>
                <b/>
                <i val="0"/>
              </font>
              <fill>
                <patternFill>
                  <bgColor theme="9"/>
                </patternFill>
              </fill>
            </x14:dxf>
          </x14:cfRule>
          <x14:cfRule type="cellIs" priority="142" operator="equal" id="{0A6E10E2-9FB7-4134-9E6B-1C42E64F35F8}">
            <xm:f>'MATRIZ CALIFICACIÓN'!$G$47</xm:f>
            <x14:dxf>
              <font>
                <b/>
                <i val="0"/>
              </font>
              <fill>
                <patternFill>
                  <bgColor rgb="FFFFFF00"/>
                </patternFill>
              </fill>
            </x14:dxf>
          </x14:cfRule>
          <x14:cfRule type="cellIs" priority="143" operator="equal" id="{D80B910E-7A1F-43BF-9B57-E8AEE0E418BE}">
            <xm:f>'MATRIZ CALIFICACIÓN'!$G$46</xm:f>
            <x14:dxf>
              <font>
                <b/>
                <i val="0"/>
              </font>
              <fill>
                <patternFill>
                  <bgColor rgb="FF00B050"/>
                </patternFill>
              </fill>
            </x14:dxf>
          </x14:cfRule>
          <xm:sqref>AL112</xm:sqref>
        </x14:conditionalFormatting>
        <x14:conditionalFormatting xmlns:xm="http://schemas.microsoft.com/office/excel/2006/main">
          <x14:cfRule type="cellIs" priority="136" operator="equal" id="{C323955F-491F-461C-9B92-F700C73A41D2}">
            <xm:f>'MATRIZ CALIFICACIÓN'!$G$49</xm:f>
            <x14:dxf>
              <font>
                <b/>
                <i val="0"/>
              </font>
              <fill>
                <patternFill>
                  <bgColor rgb="FFFF0000"/>
                </patternFill>
              </fill>
            </x14:dxf>
          </x14:cfRule>
          <x14:cfRule type="cellIs" priority="137" operator="equal" id="{578B3A9B-6F26-4FEF-AB73-02DE488730DB}">
            <xm:f>'MATRIZ CALIFICACIÓN'!$G$48</xm:f>
            <x14:dxf>
              <font>
                <b/>
                <i val="0"/>
              </font>
              <fill>
                <patternFill>
                  <bgColor theme="9"/>
                </patternFill>
              </fill>
            </x14:dxf>
          </x14:cfRule>
          <x14:cfRule type="cellIs" priority="138" operator="equal" id="{C2470BE7-37A7-4815-A277-919F3E9D909A}">
            <xm:f>'MATRIZ CALIFICACIÓN'!$G$47</xm:f>
            <x14:dxf>
              <font>
                <b/>
                <i val="0"/>
              </font>
              <fill>
                <patternFill>
                  <bgColor rgb="FFFFFF00"/>
                </patternFill>
              </fill>
            </x14:dxf>
          </x14:cfRule>
          <x14:cfRule type="cellIs" priority="139" operator="equal" id="{25EE733F-B35D-4FBB-8524-D8880B691D7F}">
            <xm:f>'MATRIZ CALIFICACIÓN'!$G$46</xm:f>
            <x14:dxf>
              <font>
                <b/>
                <i val="0"/>
              </font>
              <fill>
                <patternFill>
                  <bgColor rgb="FF00B050"/>
                </patternFill>
              </fill>
            </x14:dxf>
          </x14:cfRule>
          <xm:sqref>O112</xm:sqref>
        </x14:conditionalFormatting>
        <x14:conditionalFormatting xmlns:xm="http://schemas.microsoft.com/office/excel/2006/main">
          <x14:cfRule type="cellIs" priority="120" operator="equal" id="{C7566471-F298-4B1C-A8C9-170BBB92C8EC}">
            <xm:f>'MATRIZ CALIFICACIÓN'!$G$49</xm:f>
            <x14:dxf>
              <font>
                <b/>
                <i val="0"/>
              </font>
              <fill>
                <patternFill>
                  <bgColor rgb="FFFF0000"/>
                </patternFill>
              </fill>
            </x14:dxf>
          </x14:cfRule>
          <x14:cfRule type="cellIs" priority="121" operator="equal" id="{85F0D2B4-F141-4A2A-BF34-412331583277}">
            <xm:f>'MATRIZ CALIFICACIÓN'!$G$48</xm:f>
            <x14:dxf>
              <font>
                <b/>
                <i val="0"/>
              </font>
              <fill>
                <patternFill>
                  <bgColor theme="9"/>
                </patternFill>
              </fill>
            </x14:dxf>
          </x14:cfRule>
          <x14:cfRule type="cellIs" priority="122" operator="equal" id="{6F8F12E7-E844-4779-A89E-4F5019C9F1D1}">
            <xm:f>'MATRIZ CALIFICACIÓN'!$G$47</xm:f>
            <x14:dxf>
              <font>
                <b/>
                <i val="0"/>
              </font>
              <fill>
                <patternFill>
                  <bgColor rgb="FFFFFF00"/>
                </patternFill>
              </fill>
            </x14:dxf>
          </x14:cfRule>
          <x14:cfRule type="cellIs" priority="123" operator="equal" id="{911C3C1A-C321-48D9-97D5-368646CBC3E9}">
            <xm:f>'MATRIZ CALIFICACIÓN'!$G$46</xm:f>
            <x14:dxf>
              <font>
                <b/>
                <i val="0"/>
              </font>
              <fill>
                <patternFill>
                  <bgColor rgb="FF00B050"/>
                </patternFill>
              </fill>
            </x14:dxf>
          </x14:cfRule>
          <xm:sqref>O22</xm:sqref>
        </x14:conditionalFormatting>
        <x14:conditionalFormatting xmlns:xm="http://schemas.microsoft.com/office/excel/2006/main">
          <x14:cfRule type="cellIs" priority="116" operator="equal" id="{5AB19590-EA58-433D-809B-2B564BFF7EB1}">
            <xm:f>'MATRIZ CALIFICACIÓN'!$G$49</xm:f>
            <x14:dxf>
              <font>
                <b/>
                <i val="0"/>
              </font>
              <fill>
                <patternFill>
                  <bgColor rgb="FFFF0000"/>
                </patternFill>
              </fill>
            </x14:dxf>
          </x14:cfRule>
          <x14:cfRule type="cellIs" priority="117" operator="equal" id="{8163913C-0F40-4C03-B73E-4B04C6A25CA4}">
            <xm:f>'MATRIZ CALIFICACIÓN'!$G$48</xm:f>
            <x14:dxf>
              <font>
                <b/>
                <i val="0"/>
              </font>
              <fill>
                <patternFill>
                  <bgColor theme="9"/>
                </patternFill>
              </fill>
            </x14:dxf>
          </x14:cfRule>
          <x14:cfRule type="cellIs" priority="118" operator="equal" id="{C8027985-D0A2-4536-AE9F-4860CA9A127D}">
            <xm:f>'MATRIZ CALIFICACIÓN'!$G$47</xm:f>
            <x14:dxf>
              <font>
                <b/>
                <i val="0"/>
              </font>
              <fill>
                <patternFill>
                  <bgColor rgb="FFFFFF00"/>
                </patternFill>
              </fill>
            </x14:dxf>
          </x14:cfRule>
          <x14:cfRule type="cellIs" priority="119" operator="equal" id="{8743063C-497E-4EF7-B956-F16CADA238F8}">
            <xm:f>'MATRIZ CALIFICACIÓN'!$G$46</xm:f>
            <x14:dxf>
              <font>
                <b/>
                <i val="0"/>
              </font>
              <fill>
                <patternFill>
                  <bgColor rgb="FF00B050"/>
                </patternFill>
              </fill>
            </x14:dxf>
          </x14:cfRule>
          <xm:sqref>O25</xm:sqref>
        </x14:conditionalFormatting>
        <x14:conditionalFormatting xmlns:xm="http://schemas.microsoft.com/office/excel/2006/main">
          <x14:cfRule type="cellIs" priority="100" operator="equal" id="{088510BC-1B8C-481A-82FD-530042899F2A}">
            <xm:f>'MATRIZ CALIFICACIÓN'!$G$49</xm:f>
            <x14:dxf>
              <font>
                <b/>
                <i val="0"/>
              </font>
              <fill>
                <patternFill>
                  <bgColor rgb="FFFF0000"/>
                </patternFill>
              </fill>
            </x14:dxf>
          </x14:cfRule>
          <x14:cfRule type="cellIs" priority="101" operator="equal" id="{BA70E79E-41CB-42A2-87C2-E393B539559F}">
            <xm:f>'MATRIZ CALIFICACIÓN'!$G$48</xm:f>
            <x14:dxf>
              <font>
                <b/>
                <i val="0"/>
              </font>
              <fill>
                <patternFill>
                  <bgColor theme="9"/>
                </patternFill>
              </fill>
            </x14:dxf>
          </x14:cfRule>
          <x14:cfRule type="cellIs" priority="102" operator="equal" id="{7BB4B38D-85A1-44AD-B1FB-E6E3EC66F70C}">
            <xm:f>'MATRIZ CALIFICACIÓN'!$G$47</xm:f>
            <x14:dxf>
              <font>
                <b/>
                <i val="0"/>
              </font>
              <fill>
                <patternFill>
                  <bgColor rgb="FFFFFF00"/>
                </patternFill>
              </fill>
            </x14:dxf>
          </x14:cfRule>
          <x14:cfRule type="cellIs" priority="103" operator="equal" id="{4F012134-9771-4BFD-A8D0-C1C0CEDF05A0}">
            <xm:f>'MATRIZ CALIFICACIÓN'!$G$46</xm:f>
            <x14:dxf>
              <font>
                <b/>
                <i val="0"/>
              </font>
              <fill>
                <patternFill>
                  <bgColor rgb="FF00B050"/>
                </patternFill>
              </fill>
            </x14:dxf>
          </x14:cfRule>
          <xm:sqref>AL25</xm:sqref>
        </x14:conditionalFormatting>
        <x14:conditionalFormatting xmlns:xm="http://schemas.microsoft.com/office/excel/2006/main">
          <x14:cfRule type="cellIs" priority="104" operator="equal" id="{0B7136F3-B075-49BF-A14D-130B64AD9943}">
            <xm:f>'MATRIZ CALIFICACIÓN'!$G$49</xm:f>
            <x14:dxf>
              <font>
                <b/>
                <i val="0"/>
              </font>
              <fill>
                <patternFill>
                  <bgColor rgb="FFFF0000"/>
                </patternFill>
              </fill>
            </x14:dxf>
          </x14:cfRule>
          <x14:cfRule type="cellIs" priority="105" operator="equal" id="{0055C136-597D-46D0-92A7-F125E8B21681}">
            <xm:f>'MATRIZ CALIFICACIÓN'!$G$48</xm:f>
            <x14:dxf>
              <font>
                <b/>
                <i val="0"/>
              </font>
              <fill>
                <patternFill>
                  <bgColor theme="9"/>
                </patternFill>
              </fill>
            </x14:dxf>
          </x14:cfRule>
          <x14:cfRule type="cellIs" priority="106" operator="equal" id="{D91F4262-7F14-4D14-B476-52CA74D63D7E}">
            <xm:f>'MATRIZ CALIFICACIÓN'!$G$47</xm:f>
            <x14:dxf>
              <font>
                <b/>
                <i val="0"/>
              </font>
              <fill>
                <patternFill>
                  <bgColor rgb="FFFFFF00"/>
                </patternFill>
              </fill>
            </x14:dxf>
          </x14:cfRule>
          <x14:cfRule type="cellIs" priority="107" operator="equal" id="{E31D2AD2-C8DE-4C2F-9A6A-9BBE812BD70B}">
            <xm:f>'MATRIZ CALIFICACIÓN'!$G$46</xm:f>
            <x14:dxf>
              <font>
                <b/>
                <i val="0"/>
              </font>
              <fill>
                <patternFill>
                  <bgColor rgb="FF00B050"/>
                </patternFill>
              </fill>
            </x14:dxf>
          </x14:cfRule>
          <xm:sqref>AL22</xm:sqref>
        </x14:conditionalFormatting>
        <x14:conditionalFormatting xmlns:xm="http://schemas.microsoft.com/office/excel/2006/main">
          <x14:cfRule type="cellIs" priority="88" operator="equal" id="{13A374E4-9F15-4377-B47B-98C5F20F816D}">
            <xm:f>'MATRIZ CALIFICACIÓN'!$G$49</xm:f>
            <x14:dxf>
              <font>
                <b/>
                <i val="0"/>
              </font>
              <fill>
                <patternFill>
                  <bgColor rgb="FFFF0000"/>
                </patternFill>
              </fill>
            </x14:dxf>
          </x14:cfRule>
          <x14:cfRule type="cellIs" priority="89" operator="equal" id="{13B94781-953A-4E0B-8770-3962A4471414}">
            <xm:f>'MATRIZ CALIFICACIÓN'!$G$48</xm:f>
            <x14:dxf>
              <font>
                <b/>
                <i val="0"/>
              </font>
              <fill>
                <patternFill>
                  <bgColor theme="9"/>
                </patternFill>
              </fill>
            </x14:dxf>
          </x14:cfRule>
          <x14:cfRule type="cellIs" priority="90" operator="equal" id="{8B2D89EA-FBD7-4B1D-BC29-3038C568D550}">
            <xm:f>'MATRIZ CALIFICACIÓN'!$G$47</xm:f>
            <x14:dxf>
              <font>
                <b/>
                <i val="0"/>
              </font>
              <fill>
                <patternFill>
                  <bgColor rgb="FFFFFF00"/>
                </patternFill>
              </fill>
            </x14:dxf>
          </x14:cfRule>
          <x14:cfRule type="cellIs" priority="91" operator="equal" id="{E02CE319-A2EA-4478-B40B-D0D531FC3A14}">
            <xm:f>'MATRIZ CALIFICACIÓN'!$G$46</xm:f>
            <x14:dxf>
              <font>
                <b/>
                <i val="0"/>
              </font>
              <fill>
                <patternFill>
                  <bgColor rgb="FF00B050"/>
                </patternFill>
              </fill>
            </x14:dxf>
          </x14:cfRule>
          <xm:sqref>AL77</xm:sqref>
        </x14:conditionalFormatting>
        <x14:conditionalFormatting xmlns:xm="http://schemas.microsoft.com/office/excel/2006/main">
          <x14:cfRule type="cellIs" priority="84" operator="equal" id="{8DE65A64-3936-48B8-A47B-23051722A8AE}">
            <xm:f>'MATRIZ CALIFICACIÓN'!$G$49</xm:f>
            <x14:dxf>
              <font>
                <b/>
                <i val="0"/>
              </font>
              <fill>
                <patternFill>
                  <bgColor rgb="FFFF0000"/>
                </patternFill>
              </fill>
            </x14:dxf>
          </x14:cfRule>
          <x14:cfRule type="cellIs" priority="85" operator="equal" id="{AD57BED0-AB35-4A9A-9CB5-3B4A4C011961}">
            <xm:f>'MATRIZ CALIFICACIÓN'!$G$48</xm:f>
            <x14:dxf>
              <font>
                <b/>
                <i val="0"/>
              </font>
              <fill>
                <patternFill>
                  <bgColor theme="9"/>
                </patternFill>
              </fill>
            </x14:dxf>
          </x14:cfRule>
          <x14:cfRule type="cellIs" priority="86" operator="equal" id="{215A8A10-9B59-4194-9F22-AB9DE3E5E028}">
            <xm:f>'MATRIZ CALIFICACIÓN'!$G$47</xm:f>
            <x14:dxf>
              <font>
                <b/>
                <i val="0"/>
              </font>
              <fill>
                <patternFill>
                  <bgColor rgb="FFFFFF00"/>
                </patternFill>
              </fill>
            </x14:dxf>
          </x14:cfRule>
          <x14:cfRule type="cellIs" priority="87" operator="equal" id="{F314EE46-14E2-4476-A168-D5A00694A6EE}">
            <xm:f>'MATRIZ CALIFICACIÓN'!$G$46</xm:f>
            <x14:dxf>
              <font>
                <b/>
                <i val="0"/>
              </font>
              <fill>
                <patternFill>
                  <bgColor rgb="FF00B050"/>
                </patternFill>
              </fill>
            </x14:dxf>
          </x14:cfRule>
          <xm:sqref>O80</xm:sqref>
        </x14:conditionalFormatting>
        <x14:conditionalFormatting xmlns:xm="http://schemas.microsoft.com/office/excel/2006/main">
          <x14:cfRule type="cellIs" priority="80" operator="equal" id="{BF235EDE-3AB3-4289-B78E-8653E2289563}">
            <xm:f>'MATRIZ CALIFICACIÓN'!$G$49</xm:f>
            <x14:dxf>
              <font>
                <b/>
                <i val="0"/>
              </font>
              <fill>
                <patternFill>
                  <bgColor rgb="FFFF0000"/>
                </patternFill>
              </fill>
            </x14:dxf>
          </x14:cfRule>
          <x14:cfRule type="cellIs" priority="81" operator="equal" id="{1258D399-88E7-4697-950A-4ED6904FA031}">
            <xm:f>'MATRIZ CALIFICACIÓN'!$G$48</xm:f>
            <x14:dxf>
              <font>
                <b/>
                <i val="0"/>
              </font>
              <fill>
                <patternFill>
                  <bgColor theme="9"/>
                </patternFill>
              </fill>
            </x14:dxf>
          </x14:cfRule>
          <x14:cfRule type="cellIs" priority="82" operator="equal" id="{ADC60F0F-3656-48BC-8EFB-7972B3D34842}">
            <xm:f>'MATRIZ CALIFICACIÓN'!$G$47</xm:f>
            <x14:dxf>
              <font>
                <b/>
                <i val="0"/>
              </font>
              <fill>
                <patternFill>
                  <bgColor rgb="FFFFFF00"/>
                </patternFill>
              </fill>
            </x14:dxf>
          </x14:cfRule>
          <x14:cfRule type="cellIs" priority="83" operator="equal" id="{C2AA4BE0-0A5F-478F-B664-44E607A187F9}">
            <xm:f>'MATRIZ CALIFICACIÓN'!$G$46</xm:f>
            <x14:dxf>
              <font>
                <b/>
                <i val="0"/>
              </font>
              <fill>
                <patternFill>
                  <bgColor rgb="FF00B050"/>
                </patternFill>
              </fill>
            </x14:dxf>
          </x14:cfRule>
          <xm:sqref>AL80</xm:sqref>
        </x14:conditionalFormatting>
        <x14:conditionalFormatting xmlns:xm="http://schemas.microsoft.com/office/excel/2006/main">
          <x14:cfRule type="cellIs" priority="76" operator="equal" id="{F882BD01-EAB4-446C-9A00-970076552AF5}">
            <xm:f>'MATRIZ CALIFICACIÓN'!$G$49</xm:f>
            <x14:dxf>
              <font>
                <b/>
                <i val="0"/>
              </font>
              <fill>
                <patternFill>
                  <bgColor rgb="FFFF0000"/>
                </patternFill>
              </fill>
            </x14:dxf>
          </x14:cfRule>
          <x14:cfRule type="cellIs" priority="77" operator="equal" id="{FB37C2F7-39EA-4EA7-942F-225F0BC880BB}">
            <xm:f>'MATRIZ CALIFICACIÓN'!$G$48</xm:f>
            <x14:dxf>
              <font>
                <b/>
                <i val="0"/>
              </font>
              <fill>
                <patternFill>
                  <bgColor theme="9"/>
                </patternFill>
              </fill>
            </x14:dxf>
          </x14:cfRule>
          <x14:cfRule type="cellIs" priority="78" operator="equal" id="{EF48BD6F-A9A3-48D1-859A-C850C848C26A}">
            <xm:f>'MATRIZ CALIFICACIÓN'!$G$47</xm:f>
            <x14:dxf>
              <font>
                <b/>
                <i val="0"/>
              </font>
              <fill>
                <patternFill>
                  <bgColor rgb="FFFFFF00"/>
                </patternFill>
              </fill>
            </x14:dxf>
          </x14:cfRule>
          <x14:cfRule type="cellIs" priority="79" operator="equal" id="{309CF7BD-757A-457C-83A1-6111AF841931}">
            <xm:f>'MATRIZ CALIFICACIÓN'!$G$46</xm:f>
            <x14:dxf>
              <font>
                <b/>
                <i val="0"/>
              </font>
              <fill>
                <patternFill>
                  <bgColor rgb="FF00B050"/>
                </patternFill>
              </fill>
            </x14:dxf>
          </x14:cfRule>
          <xm:sqref>O90</xm:sqref>
        </x14:conditionalFormatting>
        <x14:conditionalFormatting xmlns:xm="http://schemas.microsoft.com/office/excel/2006/main">
          <x14:cfRule type="cellIs" priority="72" operator="equal" id="{33B24055-8BF0-46E2-A934-7E63396E7EB3}">
            <xm:f>'MATRIZ CALIFICACIÓN'!$G$49</xm:f>
            <x14:dxf>
              <font>
                <b/>
                <i val="0"/>
              </font>
              <fill>
                <patternFill>
                  <bgColor rgb="FFFF0000"/>
                </patternFill>
              </fill>
            </x14:dxf>
          </x14:cfRule>
          <x14:cfRule type="cellIs" priority="73" operator="equal" id="{4FBB79EF-E7F8-43FB-9D9F-CD7D7D49BE0A}">
            <xm:f>'MATRIZ CALIFICACIÓN'!$G$48</xm:f>
            <x14:dxf>
              <font>
                <b/>
                <i val="0"/>
              </font>
              <fill>
                <patternFill>
                  <bgColor theme="9"/>
                </patternFill>
              </fill>
            </x14:dxf>
          </x14:cfRule>
          <x14:cfRule type="cellIs" priority="74" operator="equal" id="{7875267F-7D35-4EE1-8342-50EF4723B3D7}">
            <xm:f>'MATRIZ CALIFICACIÓN'!$G$47</xm:f>
            <x14:dxf>
              <font>
                <b/>
                <i val="0"/>
              </font>
              <fill>
                <patternFill>
                  <bgColor rgb="FFFFFF00"/>
                </patternFill>
              </fill>
            </x14:dxf>
          </x14:cfRule>
          <x14:cfRule type="cellIs" priority="75" operator="equal" id="{EA9F52F7-902B-4E87-96ED-73776B206A63}">
            <xm:f>'MATRIZ CALIFICACIÓN'!$G$46</xm:f>
            <x14:dxf>
              <font>
                <b/>
                <i val="0"/>
              </font>
              <fill>
                <patternFill>
                  <bgColor rgb="FF00B050"/>
                </patternFill>
              </fill>
            </x14:dxf>
          </x14:cfRule>
          <xm:sqref>AL90</xm:sqref>
        </x14:conditionalFormatting>
        <x14:conditionalFormatting xmlns:xm="http://schemas.microsoft.com/office/excel/2006/main">
          <x14:cfRule type="cellIs" priority="52" operator="equal" id="{BE161FE7-57FA-48BF-BB76-AF351E487394}">
            <xm:f>'MATRIZ CALIFICACIÓN'!$G$49</xm:f>
            <x14:dxf>
              <font>
                <b/>
                <i val="0"/>
              </font>
              <fill>
                <patternFill>
                  <bgColor rgb="FFFF0000"/>
                </patternFill>
              </fill>
            </x14:dxf>
          </x14:cfRule>
          <x14:cfRule type="cellIs" priority="53" operator="equal" id="{5B7BC451-53F4-4965-A208-5742EFEBFD6E}">
            <xm:f>'MATRIZ CALIFICACIÓN'!$G$48</xm:f>
            <x14:dxf>
              <font>
                <b/>
                <i val="0"/>
              </font>
              <fill>
                <patternFill>
                  <bgColor theme="9"/>
                </patternFill>
              </fill>
            </x14:dxf>
          </x14:cfRule>
          <x14:cfRule type="cellIs" priority="54" operator="equal" id="{C2B27046-C8C7-4F9B-A394-27BDDD8385DF}">
            <xm:f>'MATRIZ CALIFICACIÓN'!$G$47</xm:f>
            <x14:dxf>
              <font>
                <b/>
                <i val="0"/>
              </font>
              <fill>
                <patternFill>
                  <bgColor rgb="FFFFFF00"/>
                </patternFill>
              </fill>
            </x14:dxf>
          </x14:cfRule>
          <x14:cfRule type="cellIs" priority="55" operator="equal" id="{92AAC898-B8D8-4559-9F59-DD5145B45424}">
            <xm:f>'MATRIZ CALIFICACIÓN'!$G$46</xm:f>
            <x14:dxf>
              <font>
                <b/>
                <i val="0"/>
              </font>
              <fill>
                <patternFill>
                  <bgColor rgb="FF00B050"/>
                </patternFill>
              </fill>
            </x14:dxf>
          </x14:cfRule>
          <xm:sqref>O87</xm:sqref>
        </x14:conditionalFormatting>
        <x14:conditionalFormatting xmlns:xm="http://schemas.microsoft.com/office/excel/2006/main">
          <x14:cfRule type="cellIs" priority="48" operator="equal" id="{0225BFB6-1841-41B5-8290-7651202C3A98}">
            <xm:f>'MATRIZ CALIFICACIÓN'!$G$49</xm:f>
            <x14:dxf>
              <font>
                <b/>
                <i val="0"/>
              </font>
              <fill>
                <patternFill>
                  <bgColor rgb="FFFF0000"/>
                </patternFill>
              </fill>
            </x14:dxf>
          </x14:cfRule>
          <x14:cfRule type="cellIs" priority="49" operator="equal" id="{1EDE7C58-2481-4C3B-9E20-44AB6D7B1FF0}">
            <xm:f>'MATRIZ CALIFICACIÓN'!$G$48</xm:f>
            <x14:dxf>
              <font>
                <b/>
                <i val="0"/>
              </font>
              <fill>
                <patternFill>
                  <bgColor theme="9"/>
                </patternFill>
              </fill>
            </x14:dxf>
          </x14:cfRule>
          <x14:cfRule type="cellIs" priority="50" operator="equal" id="{8201DB0A-C6C1-48AA-A13E-778428E18F5B}">
            <xm:f>'MATRIZ CALIFICACIÓN'!$G$47</xm:f>
            <x14:dxf>
              <font>
                <b/>
                <i val="0"/>
              </font>
              <fill>
                <patternFill>
                  <bgColor rgb="FFFFFF00"/>
                </patternFill>
              </fill>
            </x14:dxf>
          </x14:cfRule>
          <x14:cfRule type="cellIs" priority="51" operator="equal" id="{10A40DE5-D954-4FAB-BA49-547400D24950}">
            <xm:f>'MATRIZ CALIFICACIÓN'!$G$46</xm:f>
            <x14:dxf>
              <font>
                <b/>
                <i val="0"/>
              </font>
              <fill>
                <patternFill>
                  <bgColor rgb="FF00B050"/>
                </patternFill>
              </fill>
            </x14:dxf>
          </x14:cfRule>
          <xm:sqref>AL87</xm:sqref>
        </x14:conditionalFormatting>
        <x14:conditionalFormatting xmlns:xm="http://schemas.microsoft.com/office/excel/2006/main">
          <x14:cfRule type="cellIs" priority="44" operator="equal" id="{9E4E6C06-42A0-4934-85EC-C2632D62CD39}">
            <xm:f>'MATRIZ CALIFICACIÓN'!$G$49</xm:f>
            <x14:dxf>
              <font>
                <b/>
                <i val="0"/>
              </font>
              <fill>
                <patternFill>
                  <bgColor rgb="FFFF0000"/>
                </patternFill>
              </fill>
            </x14:dxf>
          </x14:cfRule>
          <x14:cfRule type="cellIs" priority="45" operator="equal" id="{547C07C5-CC21-4D1E-8AFC-42A9371274D4}">
            <xm:f>'MATRIZ CALIFICACIÓN'!$G$48</xm:f>
            <x14:dxf>
              <font>
                <b/>
                <i val="0"/>
              </font>
              <fill>
                <patternFill>
                  <bgColor theme="9"/>
                </patternFill>
              </fill>
            </x14:dxf>
          </x14:cfRule>
          <x14:cfRule type="cellIs" priority="46" operator="equal" id="{CD0E3627-90AD-49A7-AD3B-5FB303F6D297}">
            <xm:f>'MATRIZ CALIFICACIÓN'!$G$47</xm:f>
            <x14:dxf>
              <font>
                <b/>
                <i val="0"/>
              </font>
              <fill>
                <patternFill>
                  <bgColor rgb="FFFFFF00"/>
                </patternFill>
              </fill>
            </x14:dxf>
          </x14:cfRule>
          <x14:cfRule type="cellIs" priority="47" operator="equal" id="{B441B805-4808-42C4-B51B-02075937226C}">
            <xm:f>'MATRIZ CALIFICACIÓN'!$G$46</xm:f>
            <x14:dxf>
              <font>
                <b/>
                <i val="0"/>
              </font>
              <fill>
                <patternFill>
                  <bgColor rgb="FF00B050"/>
                </patternFill>
              </fill>
            </x14:dxf>
          </x14:cfRule>
          <xm:sqref>AL109</xm:sqref>
        </x14:conditionalFormatting>
        <x14:conditionalFormatting xmlns:xm="http://schemas.microsoft.com/office/excel/2006/main">
          <x14:cfRule type="cellIs" priority="40" operator="equal" id="{B5227ECF-0A60-42AA-AAAE-D613195F0845}">
            <xm:f>'MATRIZ CALIFICACIÓN'!$G$49</xm:f>
            <x14:dxf>
              <font>
                <b/>
                <i val="0"/>
              </font>
              <fill>
                <patternFill>
                  <bgColor rgb="FFFF0000"/>
                </patternFill>
              </fill>
            </x14:dxf>
          </x14:cfRule>
          <x14:cfRule type="cellIs" priority="41" operator="equal" id="{FFBDD550-70A4-4999-9CEF-898BFEE4F4CF}">
            <xm:f>'MATRIZ CALIFICACIÓN'!$G$48</xm:f>
            <x14:dxf>
              <font>
                <b/>
                <i val="0"/>
              </font>
              <fill>
                <patternFill>
                  <bgColor theme="9"/>
                </patternFill>
              </fill>
            </x14:dxf>
          </x14:cfRule>
          <x14:cfRule type="cellIs" priority="42" operator="equal" id="{5C089E79-E025-4C04-AA97-61D70B18A39E}">
            <xm:f>'MATRIZ CALIFICACIÓN'!$G$47</xm:f>
            <x14:dxf>
              <font>
                <b/>
                <i val="0"/>
              </font>
              <fill>
                <patternFill>
                  <bgColor rgb="FFFFFF00"/>
                </patternFill>
              </fill>
            </x14:dxf>
          </x14:cfRule>
          <x14:cfRule type="cellIs" priority="43" operator="equal" id="{E51D0C21-7C4B-4DFE-ABCE-585AABAFE173}">
            <xm:f>'MATRIZ CALIFICACIÓN'!$G$46</xm:f>
            <x14:dxf>
              <font>
                <b/>
                <i val="0"/>
              </font>
              <fill>
                <patternFill>
                  <bgColor rgb="FF00B050"/>
                </patternFill>
              </fill>
            </x14:dxf>
          </x14:cfRule>
          <xm:sqref>O14</xm:sqref>
        </x14:conditionalFormatting>
        <x14:conditionalFormatting xmlns:xm="http://schemas.microsoft.com/office/excel/2006/main">
          <x14:cfRule type="cellIs" priority="36" operator="equal" id="{32233598-F301-45D1-93C6-923CEAF2437E}">
            <xm:f>'MATRIZ CALIFICACIÓN'!$G$49</xm:f>
            <x14:dxf>
              <font>
                <b/>
                <i val="0"/>
              </font>
              <fill>
                <patternFill>
                  <bgColor rgb="FFFF0000"/>
                </patternFill>
              </fill>
            </x14:dxf>
          </x14:cfRule>
          <x14:cfRule type="cellIs" priority="37" operator="equal" id="{56AB9E2B-1461-42EC-9D71-D6A55B7B93C9}">
            <xm:f>'MATRIZ CALIFICACIÓN'!$G$48</xm:f>
            <x14:dxf>
              <font>
                <b/>
                <i val="0"/>
              </font>
              <fill>
                <patternFill>
                  <bgColor theme="9"/>
                </patternFill>
              </fill>
            </x14:dxf>
          </x14:cfRule>
          <x14:cfRule type="cellIs" priority="38" operator="equal" id="{D32353A5-10B6-412C-A3D2-0A9018475F61}">
            <xm:f>'MATRIZ CALIFICACIÓN'!$G$47</xm:f>
            <x14:dxf>
              <font>
                <b/>
                <i val="0"/>
              </font>
              <fill>
                <patternFill>
                  <bgColor rgb="FFFFFF00"/>
                </patternFill>
              </fill>
            </x14:dxf>
          </x14:cfRule>
          <x14:cfRule type="cellIs" priority="39" operator="equal" id="{EFA0EFFD-F13C-45C9-8565-F67A0526F0CE}">
            <xm:f>'MATRIZ CALIFICACIÓN'!$G$46</xm:f>
            <x14:dxf>
              <font>
                <b/>
                <i val="0"/>
              </font>
              <fill>
                <patternFill>
                  <bgColor rgb="FF00B050"/>
                </patternFill>
              </fill>
            </x14:dxf>
          </x14:cfRule>
          <xm:sqref>AL14</xm:sqref>
        </x14:conditionalFormatting>
        <x14:conditionalFormatting xmlns:xm="http://schemas.microsoft.com/office/excel/2006/main">
          <x14:cfRule type="cellIs" priority="32" operator="equal" id="{BE2B81A3-CF56-4F31-9CAC-C345A56BB571}">
            <xm:f>'MATRIZ CALIFICACIÓN'!$G$49</xm:f>
            <x14:dxf>
              <font>
                <b/>
                <i val="0"/>
              </font>
              <fill>
                <patternFill>
                  <bgColor rgb="FFFF0000"/>
                </patternFill>
              </fill>
            </x14:dxf>
          </x14:cfRule>
          <x14:cfRule type="cellIs" priority="33" operator="equal" id="{B8CABED3-6468-4FCC-88C7-758768A259B8}">
            <xm:f>'MATRIZ CALIFICACIÓN'!$G$48</xm:f>
            <x14:dxf>
              <font>
                <b/>
                <i val="0"/>
              </font>
              <fill>
                <patternFill>
                  <bgColor theme="9"/>
                </patternFill>
              </fill>
            </x14:dxf>
          </x14:cfRule>
          <x14:cfRule type="cellIs" priority="34" operator="equal" id="{AE9601AE-B4DB-4A66-87EA-5A094A92CD39}">
            <xm:f>'MATRIZ CALIFICACIÓN'!$G$47</xm:f>
            <x14:dxf>
              <font>
                <b/>
                <i val="0"/>
              </font>
              <fill>
                <patternFill>
                  <bgColor rgb="FFFFFF00"/>
                </patternFill>
              </fill>
            </x14:dxf>
          </x14:cfRule>
          <x14:cfRule type="cellIs" priority="35" operator="equal" id="{06C88D4B-659D-4EBA-8AF8-69C6E6F2CAE8}">
            <xm:f>'MATRIZ CALIFICACIÓN'!$G$46</xm:f>
            <x14:dxf>
              <font>
                <b/>
                <i val="0"/>
              </font>
              <fill>
                <patternFill>
                  <bgColor rgb="FF00B050"/>
                </patternFill>
              </fill>
            </x14:dxf>
          </x14:cfRule>
          <xm:sqref>O27</xm:sqref>
        </x14:conditionalFormatting>
        <x14:conditionalFormatting xmlns:xm="http://schemas.microsoft.com/office/excel/2006/main">
          <x14:cfRule type="cellIs" priority="28" operator="equal" id="{2E8DC64D-0E80-477D-AF05-2565F77040F4}">
            <xm:f>'MATRIZ CALIFICACIÓN'!$G$49</xm:f>
            <x14:dxf>
              <font>
                <b/>
                <i val="0"/>
              </font>
              <fill>
                <patternFill>
                  <bgColor rgb="FFFF0000"/>
                </patternFill>
              </fill>
            </x14:dxf>
          </x14:cfRule>
          <x14:cfRule type="cellIs" priority="29" operator="equal" id="{7C284D16-D11A-46F4-8DB0-AAD90E498612}">
            <xm:f>'MATRIZ CALIFICACIÓN'!$G$48</xm:f>
            <x14:dxf>
              <font>
                <b/>
                <i val="0"/>
              </font>
              <fill>
                <patternFill>
                  <bgColor theme="9"/>
                </patternFill>
              </fill>
            </x14:dxf>
          </x14:cfRule>
          <x14:cfRule type="cellIs" priority="30" operator="equal" id="{361B1AF9-BED5-4EE5-9B73-4EA2333AFAAA}">
            <xm:f>'MATRIZ CALIFICACIÓN'!$G$47</xm:f>
            <x14:dxf>
              <font>
                <b/>
                <i val="0"/>
              </font>
              <fill>
                <patternFill>
                  <bgColor rgb="FFFFFF00"/>
                </patternFill>
              </fill>
            </x14:dxf>
          </x14:cfRule>
          <x14:cfRule type="cellIs" priority="31" operator="equal" id="{B832CEB7-3C6B-40F0-AF84-4D955BA6E797}">
            <xm:f>'MATRIZ CALIFICACIÓN'!$G$46</xm:f>
            <x14:dxf>
              <font>
                <b/>
                <i val="0"/>
              </font>
              <fill>
                <patternFill>
                  <bgColor rgb="FF00B050"/>
                </patternFill>
              </fill>
            </x14:dxf>
          </x14:cfRule>
          <xm:sqref>AL27</xm:sqref>
        </x14:conditionalFormatting>
        <x14:conditionalFormatting xmlns:xm="http://schemas.microsoft.com/office/excel/2006/main">
          <x14:cfRule type="cellIs" priority="24" operator="equal" id="{9645184E-4630-408F-81B5-0110EFC0E234}">
            <xm:f>'MATRIZ CALIFICACIÓN'!$G$49</xm:f>
            <x14:dxf>
              <font>
                <b/>
                <i val="0"/>
              </font>
              <fill>
                <patternFill>
                  <bgColor rgb="FFFF0000"/>
                </patternFill>
              </fill>
            </x14:dxf>
          </x14:cfRule>
          <x14:cfRule type="cellIs" priority="25" operator="equal" id="{B94AE5AF-8DB6-412E-AD0C-A6C9AF12A364}">
            <xm:f>'MATRIZ CALIFICACIÓN'!$G$48</xm:f>
            <x14:dxf>
              <font>
                <b/>
                <i val="0"/>
              </font>
              <fill>
                <patternFill>
                  <bgColor theme="9"/>
                </patternFill>
              </fill>
            </x14:dxf>
          </x14:cfRule>
          <x14:cfRule type="cellIs" priority="26" operator="equal" id="{4141AAB7-6AED-4D7F-A33C-8F23F8252BF6}">
            <xm:f>'MATRIZ CALIFICACIÓN'!$G$47</xm:f>
            <x14:dxf>
              <font>
                <b/>
                <i val="0"/>
              </font>
              <fill>
                <patternFill>
                  <bgColor rgb="FFFFFF00"/>
                </patternFill>
              </fill>
            </x14:dxf>
          </x14:cfRule>
          <x14:cfRule type="cellIs" priority="27" operator="equal" id="{F4BFCC20-9F93-4626-8770-4AE9F31850E6}">
            <xm:f>'MATRIZ CALIFICACIÓN'!$G$46</xm:f>
            <x14:dxf>
              <font>
                <b/>
                <i val="0"/>
              </font>
              <fill>
                <patternFill>
                  <bgColor rgb="FF00B050"/>
                </patternFill>
              </fill>
            </x14:dxf>
          </x14:cfRule>
          <xm:sqref>O29</xm:sqref>
        </x14:conditionalFormatting>
        <x14:conditionalFormatting xmlns:xm="http://schemas.microsoft.com/office/excel/2006/main">
          <x14:cfRule type="cellIs" priority="20" operator="equal" id="{8E43E1F9-B06F-4D62-AD19-41945D6A452D}">
            <xm:f>'MATRIZ CALIFICACIÓN'!$G$49</xm:f>
            <x14:dxf>
              <font>
                <b/>
                <i val="0"/>
              </font>
              <fill>
                <patternFill>
                  <bgColor rgb="FFFF0000"/>
                </patternFill>
              </fill>
            </x14:dxf>
          </x14:cfRule>
          <x14:cfRule type="cellIs" priority="21" operator="equal" id="{F2C78FAB-F941-447B-B9FE-9F2FEC2E1826}">
            <xm:f>'MATRIZ CALIFICACIÓN'!$G$48</xm:f>
            <x14:dxf>
              <font>
                <b/>
                <i val="0"/>
              </font>
              <fill>
                <patternFill>
                  <bgColor theme="9"/>
                </patternFill>
              </fill>
            </x14:dxf>
          </x14:cfRule>
          <x14:cfRule type="cellIs" priority="22" operator="equal" id="{2C4173C9-0413-45EE-BB97-2772A49B9690}">
            <xm:f>'MATRIZ CALIFICACIÓN'!$G$47</xm:f>
            <x14:dxf>
              <font>
                <b/>
                <i val="0"/>
              </font>
              <fill>
                <patternFill>
                  <bgColor rgb="FFFFFF00"/>
                </patternFill>
              </fill>
            </x14:dxf>
          </x14:cfRule>
          <x14:cfRule type="cellIs" priority="23" operator="equal" id="{DDFE8149-5BF0-4BEA-804E-DCE8C647CEE7}">
            <xm:f>'MATRIZ CALIFICACIÓN'!$G$46</xm:f>
            <x14:dxf>
              <font>
                <b/>
                <i val="0"/>
              </font>
              <fill>
                <patternFill>
                  <bgColor rgb="FF00B050"/>
                </patternFill>
              </fill>
            </x14:dxf>
          </x14:cfRule>
          <xm:sqref>AL29</xm:sqref>
        </x14:conditionalFormatting>
        <x14:conditionalFormatting xmlns:xm="http://schemas.microsoft.com/office/excel/2006/main">
          <x14:cfRule type="cellIs" priority="16" operator="equal" id="{F1B54378-53D8-45C8-9B1B-9B235BF10E8F}">
            <xm:f>'MATRIZ CALIFICACIÓN'!$G$49</xm:f>
            <x14:dxf>
              <font>
                <b/>
                <i val="0"/>
              </font>
              <fill>
                <patternFill>
                  <bgColor rgb="FFFF0000"/>
                </patternFill>
              </fill>
            </x14:dxf>
          </x14:cfRule>
          <x14:cfRule type="cellIs" priority="17" operator="equal" id="{85FA178A-E552-4F03-97D2-E90881B9256E}">
            <xm:f>'MATRIZ CALIFICACIÓN'!$G$48</xm:f>
            <x14:dxf>
              <font>
                <b/>
                <i val="0"/>
              </font>
              <fill>
                <patternFill>
                  <bgColor theme="9"/>
                </patternFill>
              </fill>
            </x14:dxf>
          </x14:cfRule>
          <x14:cfRule type="cellIs" priority="18" operator="equal" id="{727E5E0D-EE1D-4D52-BDF6-C1FA82B8D560}">
            <xm:f>'MATRIZ CALIFICACIÓN'!$G$47</xm:f>
            <x14:dxf>
              <font>
                <b/>
                <i val="0"/>
              </font>
              <fill>
                <patternFill>
                  <bgColor rgb="FFFFFF00"/>
                </patternFill>
              </fill>
            </x14:dxf>
          </x14:cfRule>
          <x14:cfRule type="cellIs" priority="19" operator="equal" id="{5D2BACBA-7385-4FB3-9F9C-DFDB3DD38FC1}">
            <xm:f>'MATRIZ CALIFICACIÓN'!$G$46</xm:f>
            <x14:dxf>
              <font>
                <b/>
                <i val="0"/>
              </font>
              <fill>
                <patternFill>
                  <bgColor rgb="FF00B050"/>
                </patternFill>
              </fill>
            </x14:dxf>
          </x14:cfRule>
          <xm:sqref>O39</xm:sqref>
        </x14:conditionalFormatting>
        <x14:conditionalFormatting xmlns:xm="http://schemas.microsoft.com/office/excel/2006/main">
          <x14:cfRule type="cellIs" priority="12" operator="equal" id="{FFDE091C-1024-4ACC-B620-B952FB37DB7C}">
            <xm:f>'MATRIZ CALIFICACIÓN'!$G$49</xm:f>
            <x14:dxf>
              <font>
                <b/>
                <i val="0"/>
              </font>
              <fill>
                <patternFill>
                  <bgColor rgb="FFFF0000"/>
                </patternFill>
              </fill>
            </x14:dxf>
          </x14:cfRule>
          <x14:cfRule type="cellIs" priority="13" operator="equal" id="{2552CCAD-9E17-460F-B7E5-44D1723D8D54}">
            <xm:f>'MATRIZ CALIFICACIÓN'!$G$48</xm:f>
            <x14:dxf>
              <font>
                <b/>
                <i val="0"/>
              </font>
              <fill>
                <patternFill>
                  <bgColor theme="9"/>
                </patternFill>
              </fill>
            </x14:dxf>
          </x14:cfRule>
          <x14:cfRule type="cellIs" priority="14" operator="equal" id="{0F7E8440-6FED-4038-9659-0C4FACB1255A}">
            <xm:f>'MATRIZ CALIFICACIÓN'!$G$47</xm:f>
            <x14:dxf>
              <font>
                <b/>
                <i val="0"/>
              </font>
              <fill>
                <patternFill>
                  <bgColor rgb="FFFFFF00"/>
                </patternFill>
              </fill>
            </x14:dxf>
          </x14:cfRule>
          <x14:cfRule type="cellIs" priority="15" operator="equal" id="{ED33F385-E2FD-4093-A50C-7DD5DBC232C6}">
            <xm:f>'MATRIZ CALIFICACIÓN'!$G$46</xm:f>
            <x14:dxf>
              <font>
                <b/>
                <i val="0"/>
              </font>
              <fill>
                <patternFill>
                  <bgColor rgb="FF00B050"/>
                </patternFill>
              </fill>
            </x14:dxf>
          </x14:cfRule>
          <xm:sqref>AL39</xm:sqref>
        </x14:conditionalFormatting>
        <x14:conditionalFormatting xmlns:xm="http://schemas.microsoft.com/office/excel/2006/main">
          <x14:cfRule type="cellIs" priority="1" operator="equal" id="{378E0525-E86F-408A-814F-18F041FD3943}">
            <xm:f>Hoja1!$E$81</xm:f>
            <x14:dxf>
              <fill>
                <patternFill>
                  <bgColor rgb="FF00B050"/>
                </patternFill>
              </fill>
            </x14:dxf>
          </x14:cfRule>
          <x14:cfRule type="cellIs" priority="2" operator="equal" id="{4E2F2720-15E7-4866-B3BA-533B97311E3D}">
            <xm:f>Hoja1!$E$80</xm:f>
            <x14:dxf>
              <fill>
                <patternFill>
                  <bgColor rgb="FF00B050"/>
                </patternFill>
              </fill>
            </x14:dxf>
          </x14:cfRule>
          <x14:cfRule type="cellIs" priority="3" operator="equal" id="{948C1A59-5115-4A41-A075-76D4C4D38788}">
            <xm:f>Hoja1!$E$79</xm:f>
            <x14:dxf>
              <fill>
                <patternFill>
                  <bgColor rgb="FFFFFF00"/>
                </patternFill>
              </fill>
            </x14:dxf>
          </x14:cfRule>
          <x14:cfRule type="cellIs" priority="4" operator="equal" id="{905F3F5E-B96B-4D93-B0E1-5A0FD81A0BE2}">
            <xm:f>Hoja1!$E$78</xm:f>
            <x14:dxf>
              <fill>
                <patternFill>
                  <bgColor rgb="FFFFC000"/>
                </patternFill>
              </fill>
            </x14:dxf>
          </x14:cfRule>
          <x14:cfRule type="cellIs" priority="5" operator="equal" id="{16B5CBA0-850E-47DC-97E2-8EC16121CFE8}">
            <xm:f>Hoja1!$E$77</xm:f>
            <x14:dxf>
              <fill>
                <patternFill>
                  <bgColor rgb="FFFF0000"/>
                </patternFill>
              </fill>
            </x14:dxf>
          </x14:cfRule>
          <x14:cfRule type="cellIs" priority="6" operator="equal" id="{1E783C84-C30A-4D4F-9715-EA2ECDB29C98}">
            <xm:f>Hoja1!$E$76</xm:f>
            <x14:dxf>
              <fill>
                <patternFill>
                  <bgColor rgb="FFFF0000"/>
                </patternFill>
              </fill>
            </x14:dxf>
          </x14:cfRule>
          <x14:cfRule type="cellIs" priority="7" operator="equal" id="{15B17AC1-F42C-4A6D-9976-0F714B17A91B}">
            <xm:f>Hoja1!$E$75</xm:f>
            <x14:dxf>
              <fill>
                <patternFill>
                  <bgColor theme="9"/>
                </patternFill>
              </fill>
            </x14:dxf>
          </x14:cfRule>
          <xm:sqref>BD15</xm:sqref>
        </x14:conditionalFormatting>
        <x14:conditionalFormatting xmlns:xm="http://schemas.microsoft.com/office/excel/2006/main">
          <x14:cfRule type="cellIs" priority="11" operator="equal" id="{1BBD334C-07D8-4FCD-8C29-D2B3901911FE}">
            <xm:f>Hoja1!$C$77</xm:f>
            <x14:dxf>
              <fill>
                <patternFill>
                  <bgColor rgb="FFFFFF00"/>
                </patternFill>
              </fill>
            </x14:dxf>
          </x14:cfRule>
          <xm:sqref>BC15</xm:sqref>
        </x14:conditionalFormatting>
        <x14:conditionalFormatting xmlns:xm="http://schemas.microsoft.com/office/excel/2006/main">
          <x14:cfRule type="cellIs" priority="8" operator="equal" id="{45237C3D-047F-4D34-9163-A6499FB3D142}">
            <xm:f>Hoja1!$C$76</xm:f>
            <x14:dxf>
              <fill>
                <patternFill>
                  <bgColor rgb="FF92D050"/>
                </patternFill>
              </fill>
            </x14:dxf>
          </x14:cfRule>
          <x14:cfRule type="cellIs" priority="9" operator="equal" id="{20C9CDE6-1C35-4FD3-AC31-43F81FA1A0D0}">
            <xm:f>Hoja1!$C$75</xm:f>
            <x14:dxf>
              <fill>
                <patternFill>
                  <bgColor rgb="FFFF0000"/>
                </patternFill>
              </fill>
            </x14:dxf>
          </x14:cfRule>
          <x14:cfRule type="cellIs" priority="10" operator="equal" id="{87104AE6-0CFB-48E8-AF93-BC1DA4AA1515}">
            <xm:f>Hoja1!$C$78</xm:f>
            <x14:dxf>
              <fill>
                <patternFill>
                  <bgColor rgb="FF00B050"/>
                </patternFill>
              </fill>
            </x14:dxf>
          </x14:cfRule>
          <xm:sqref>BC15</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Hoja1!$B$23:$B$30</xm:f>
          </x14:formula1>
          <xm:sqref>D112:D114 D14:D16 D109 D8 D19:D22 D25 D27 D29 D31:D39 D42:D87 D90:D106</xm:sqref>
        </x14:dataValidation>
        <x14:dataValidation type="list" allowBlank="1" showInputMessage="1" showErrorMessage="1" xr:uid="{00000000-0002-0000-0100-000001000000}">
          <x14:formula1>
            <xm:f>Hoja1!$B$8:$B$19</xm:f>
          </x14:formula1>
          <xm:sqref>B31 B48 B90 B96:B106 B19:B22 B112:B114 B50:B80 B42 B8 B14:B16</xm:sqref>
        </x14:dataValidation>
        <x14:dataValidation type="list" allowBlank="1" showInputMessage="1" showErrorMessage="1" xr:uid="{00000000-0002-0000-0100-000002000000}">
          <x14:formula1>
            <xm:f>Hoja1!$B$35:$B$41</xm:f>
          </x14:formula1>
          <xm:sqref>F112:F114 F14:F16 F90:F106 F109 F8 F19:F22 F25 F27 F29 F31:F39 F42:F87</xm:sqref>
        </x14:dataValidation>
        <x14:dataValidation type="list" allowBlank="1" showInputMessage="1" showErrorMessage="1" xr:uid="{00000000-0002-0000-0100-000003000000}">
          <x14:formula1>
            <xm:f>Hoja1!$C$23:$C$32</xm:f>
          </x14:formula1>
          <xm:sqref>E112:E114 E14:E16 E90:E106 E109 E8 E19:E22 E25 E27 E29 E31:E39 E42:E87</xm:sqref>
        </x14:dataValidation>
        <x14:dataValidation type="list" allowBlank="1" showInputMessage="1" showErrorMessage="1" xr:uid="{00000000-0002-0000-0100-000004000000}">
          <x14:formula1>
            <xm:f>Hoja1!$B$47:$B$51</xm:f>
          </x14:formula1>
          <xm:sqref>J112 AG77 AG80 J87 J73:J80 AG96 J90:J106 AG98:AG106 J109 AG109 AG112:AG114 J8 AG8 J14:J16 AG14:AG22 J19:J22 J25 AG25 J27 AG27 J29 AG29 AG31:AG39 J31:J39 J42:J50 AG42:AG50 AG73 AG52:AG62 J52:J62 AG68 J68 AG87 AG90</xm:sqref>
        </x14:dataValidation>
        <x14:dataValidation type="list" allowBlank="1" showInputMessage="1" showErrorMessage="1" xr:uid="{00000000-0002-0000-0100-000005000000}">
          <x14:formula1>
            <xm:f>Hoja1!$C$47:$C$51</xm:f>
          </x14:formula1>
          <xm:sqref>K112 AH77 AH80 K87 K73:K80 AH96 K90:K106 AH98:AH106 K109 AH109 AH112:AH114 K8 AH8 K14:K16 AH14:AH22 K19:K22 K25 AH25 K27 AH27 K29 AH29 AH31:AH39 K31:K39 K42:K50 AH42:AH50 AH73 AH52:AH62 K52:K62 AH68 K68 AH87 AH90</xm:sqref>
        </x14:dataValidation>
        <x14:dataValidation type="list" allowBlank="1" showInputMessage="1" showErrorMessage="1" xr:uid="{00000000-0002-0000-0100-000006000000}">
          <x14:formula1>
            <xm:f>Hoja1!$B$61:$B$62</xm:f>
          </x14:formula1>
          <xm:sqref>AC8:AC15 AC19:AC25 AC27 AC29:AC50 AC52:AC114</xm:sqref>
        </x14:dataValidation>
        <x14:dataValidation type="list" allowBlank="1" showInputMessage="1" showErrorMessage="1" xr:uid="{00000000-0002-0000-0100-000007000000}">
          <x14:formula1>
            <xm:f>Hoja1!$C$56:$C$57</xm:f>
          </x14:formula1>
          <xm:sqref>AF106 AF73:AF87 AF8 AF14:AF22 AF25 AF27 AF29 AF31:AF37 AF39 AF42:AF50 AF52:AF62 AF68 AF90:AF99 AF102 AF109 AF112</xm:sqref>
        </x14:dataValidation>
        <x14:dataValidation type="list" allowBlank="1" showInputMessage="1" showErrorMessage="1" xr:uid="{00000000-0002-0000-0100-000008000000}">
          <x14:formula1>
            <xm:f>'C:\Users\eduardo.santos\Downloads\[MAPA DE RIESGOS PROCESO COMUNICACION  Y DIVULGACION ESTRATEGICA.xlsx]Hoja1'!#REF!</xm:f>
          </x14:formula1>
          <xm:sqref>AC16:AC18</xm:sqref>
        </x14:dataValidation>
        <x14:dataValidation type="list" allowBlank="1" showInputMessage="1" showErrorMessage="1" xr:uid="{00000000-0002-0000-0100-000009000000}">
          <x14:formula1>
            <xm:f>Hoja1!$B$56:$B$58</xm:f>
          </x14:formula1>
          <xm:sqref>Q8:Q25 Q27 Q29:Q50 Q52:Q114</xm:sqref>
        </x14:dataValidation>
        <x14:dataValidation type="list" allowBlank="1" showInputMessage="1" showErrorMessage="1" xr:uid="{00000000-0002-0000-0100-00000A000000}">
          <x14:formula1>
            <xm:f>Hoja1!$B$65:$B$66</xm:f>
          </x14:formula1>
          <xm:sqref>U8:U25 AA8:AA25 X8:X25 AA27 X27 U27 AA29:AA50 X29:X50 U29:U50 X52:X114 U52:U114 AA52:AA114 AY31:AY114 AY8:AY22 AY25 AY27 AY29 BM8:BM27 BM29:BM50 BM52:BM114</xm:sqref>
        </x14:dataValidation>
        <x14:dataValidation type="list" allowBlank="1" showInputMessage="1" showErrorMessage="1" xr:uid="{00000000-0002-0000-0100-00000B000000}">
          <x14:formula1>
            <xm:f>Hoja1!$C$68:$C$72</xm:f>
          </x14:formula1>
          <xm:sqref>AX31:AX114 AX8:AX22 AX25 AX27 AX29 BL8:BL27 BL29:BL50 BL52:BL114</xm:sqref>
        </x14:dataValidation>
        <x14:dataValidation type="list" allowBlank="1" showInputMessage="1" showErrorMessage="1" xr:uid="{00000000-0002-0000-0100-00000C000000}">
          <x14:formula1>
            <xm:f>Hoja1!$B$68:$B$70</xm:f>
          </x14:formula1>
          <xm:sqref>BH8:BJ27 BH29:BJ50 BH52:BJ114</xm:sqref>
        </x14:dataValidation>
        <x14:dataValidation type="list" allowBlank="1" showInputMessage="1" showErrorMessage="1" xr:uid="{00000000-0002-0000-0100-00000D000000}">
          <x14:formula1>
            <xm:f>Hoja1!$C$75:$C$78</xm:f>
          </x14:formula1>
          <xm:sqref>BC8:BC22 BC25 BC27 BC29 BC31:BC114</xm:sqref>
        </x14:dataValidation>
        <x14:dataValidation type="list" allowBlank="1" showInputMessage="1" showErrorMessage="1" xr:uid="{00000000-0002-0000-0100-00000E000000}">
          <x14:formula1>
            <xm:f>Hoja1!$E$75:$E$81</xm:f>
          </x14:formula1>
          <xm:sqref>BD8:BD22 BD25 BD27 BD29 BD31:BD114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C1EB0-A007-4532-ACB4-6A8C3CEC5E2E}">
  <dimension ref="C2:N31"/>
  <sheetViews>
    <sheetView workbookViewId="0">
      <selection activeCell="C16" sqref="C16"/>
    </sheetView>
  </sheetViews>
  <sheetFormatPr baseColWidth="10" defaultRowHeight="15" x14ac:dyDescent="0.25"/>
  <sheetData>
    <row r="2" spans="3:4" ht="15.75" thickBot="1" x14ac:dyDescent="0.3"/>
    <row r="3" spans="3:4" ht="15.75" thickBot="1" x14ac:dyDescent="0.3">
      <c r="C3" s="241">
        <v>0.33</v>
      </c>
      <c r="D3" s="242">
        <v>0.2</v>
      </c>
    </row>
    <row r="4" spans="3:4" ht="15.75" thickBot="1" x14ac:dyDescent="0.3">
      <c r="C4" s="243">
        <v>1</v>
      </c>
      <c r="D4" s="244">
        <v>1</v>
      </c>
    </row>
    <row r="5" spans="3:4" ht="15.75" thickBot="1" x14ac:dyDescent="0.3">
      <c r="C5" s="243">
        <v>1</v>
      </c>
      <c r="D5" s="244">
        <v>1</v>
      </c>
    </row>
    <row r="6" spans="3:4" ht="15.75" thickBot="1" x14ac:dyDescent="0.3">
      <c r="C6" s="243">
        <v>1</v>
      </c>
      <c r="D6" s="244">
        <v>1</v>
      </c>
    </row>
    <row r="7" spans="3:4" ht="15.75" thickBot="1" x14ac:dyDescent="0.3">
      <c r="C7" s="243">
        <v>0.33</v>
      </c>
      <c r="D7" s="244">
        <v>0.28999999999999998</v>
      </c>
    </row>
    <row r="8" spans="3:4" ht="15.75" thickBot="1" x14ac:dyDescent="0.3">
      <c r="C8" s="243">
        <v>0.33</v>
      </c>
      <c r="D8" s="244">
        <v>0.33</v>
      </c>
    </row>
    <row r="9" spans="3:4" ht="15.75" thickBot="1" x14ac:dyDescent="0.3">
      <c r="C9" s="243">
        <v>0.33</v>
      </c>
      <c r="D9" s="244">
        <v>0.33</v>
      </c>
    </row>
    <row r="10" spans="3:4" x14ac:dyDescent="0.25">
      <c r="C10" s="245">
        <f>AVERAGE(C3:C9)</f>
        <v>0.61714285714285722</v>
      </c>
      <c r="D10" s="245">
        <f>AVERAGE(D3:D9)</f>
        <v>0.59285714285714286</v>
      </c>
    </row>
    <row r="13" spans="3:4" x14ac:dyDescent="0.25">
      <c r="C13">
        <v>62</v>
      </c>
      <c r="D13">
        <v>100</v>
      </c>
    </row>
    <row r="14" spans="3:4" x14ac:dyDescent="0.25">
      <c r="C14">
        <v>59</v>
      </c>
    </row>
    <row r="15" spans="3:4" x14ac:dyDescent="0.25">
      <c r="C15">
        <f>+C14*D13</f>
        <v>5900</v>
      </c>
    </row>
    <row r="16" spans="3:4" x14ac:dyDescent="0.25">
      <c r="C16">
        <f>+C15/C13</f>
        <v>95.161290322580641</v>
      </c>
    </row>
    <row r="24" spans="7:14" x14ac:dyDescent="0.25">
      <c r="G24" s="239">
        <f>1/9</f>
        <v>0.1111111111111111</v>
      </c>
      <c r="I24">
        <v>9</v>
      </c>
      <c r="J24">
        <v>100</v>
      </c>
      <c r="L24">
        <f>100/9</f>
        <v>11.111111111111111</v>
      </c>
    </row>
    <row r="25" spans="7:14" x14ac:dyDescent="0.25">
      <c r="I25">
        <v>8</v>
      </c>
    </row>
    <row r="26" spans="7:14" x14ac:dyDescent="0.25">
      <c r="J26">
        <f>+I25*J24</f>
        <v>800</v>
      </c>
    </row>
    <row r="27" spans="7:14" x14ac:dyDescent="0.25">
      <c r="J27">
        <f>+J26/I24</f>
        <v>88.888888888888886</v>
      </c>
      <c r="M27">
        <v>100</v>
      </c>
      <c r="N27">
        <v>33</v>
      </c>
    </row>
    <row r="28" spans="7:14" x14ac:dyDescent="0.25">
      <c r="M28">
        <v>89</v>
      </c>
    </row>
    <row r="30" spans="7:14" x14ac:dyDescent="0.25">
      <c r="M30">
        <f>+M28*N27</f>
        <v>2937</v>
      </c>
    </row>
    <row r="31" spans="7:14" x14ac:dyDescent="0.25">
      <c r="M31">
        <f>+M30/M27</f>
        <v>29.37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48620-7C22-4A3F-B9EE-57BA159E53F3}">
  <dimension ref="B1:P24"/>
  <sheetViews>
    <sheetView topLeftCell="A10" workbookViewId="0">
      <selection activeCell="M24" sqref="M24"/>
    </sheetView>
  </sheetViews>
  <sheetFormatPr baseColWidth="10" defaultRowHeight="15" x14ac:dyDescent="0.25"/>
  <sheetData>
    <row r="1" spans="2:16" ht="15.75" thickBot="1" x14ac:dyDescent="0.3"/>
    <row r="2" spans="2:16" ht="29.25" thickBot="1" x14ac:dyDescent="0.3">
      <c r="B2" s="137" t="s">
        <v>1157</v>
      </c>
      <c r="C2" s="139" t="s">
        <v>1159</v>
      </c>
      <c r="F2">
        <v>3</v>
      </c>
      <c r="G2">
        <v>8</v>
      </c>
      <c r="K2" s="246">
        <v>0.33</v>
      </c>
      <c r="L2" s="247">
        <v>0.33</v>
      </c>
      <c r="O2" s="251">
        <v>0.33</v>
      </c>
      <c r="P2" s="252">
        <v>0.33</v>
      </c>
    </row>
    <row r="3" spans="2:16" ht="29.25" thickBot="1" x14ac:dyDescent="0.3">
      <c r="B3" s="138" t="s">
        <v>1158</v>
      </c>
      <c r="C3" s="140" t="s">
        <v>1160</v>
      </c>
      <c r="F3">
        <v>3</v>
      </c>
      <c r="G3">
        <v>6</v>
      </c>
      <c r="K3" s="248">
        <v>0.5</v>
      </c>
      <c r="L3" s="247">
        <v>0.5</v>
      </c>
      <c r="O3" s="253"/>
      <c r="P3" s="254"/>
    </row>
    <row r="4" spans="2:16" ht="29.25" thickBot="1" x14ac:dyDescent="0.3">
      <c r="B4" s="141" t="s">
        <v>1161</v>
      </c>
      <c r="C4" s="142" t="s">
        <v>1163</v>
      </c>
      <c r="F4">
        <v>2</v>
      </c>
      <c r="G4">
        <v>11</v>
      </c>
      <c r="K4" s="249">
        <v>0.2</v>
      </c>
      <c r="L4" s="248">
        <v>0.2</v>
      </c>
      <c r="O4" s="255">
        <v>0.5</v>
      </c>
      <c r="P4" s="254">
        <v>0.25</v>
      </c>
    </row>
    <row r="5" spans="2:16" ht="43.5" thickBot="1" x14ac:dyDescent="0.3">
      <c r="B5" s="138" t="s">
        <v>1162</v>
      </c>
      <c r="C5" s="140" t="s">
        <v>1164</v>
      </c>
      <c r="F5">
        <v>3</v>
      </c>
      <c r="G5">
        <v>8</v>
      </c>
      <c r="K5" s="250">
        <v>1</v>
      </c>
      <c r="L5" s="248">
        <v>1</v>
      </c>
      <c r="O5" s="253"/>
      <c r="P5" s="254"/>
    </row>
    <row r="6" spans="2:16" ht="29.25" thickBot="1" x14ac:dyDescent="0.3">
      <c r="B6" s="141" t="s">
        <v>1161</v>
      </c>
      <c r="C6" s="142" t="s">
        <v>1166</v>
      </c>
      <c r="F6">
        <v>2</v>
      </c>
      <c r="G6">
        <v>7</v>
      </c>
      <c r="K6" s="250">
        <v>0.33</v>
      </c>
      <c r="L6" s="248">
        <v>0.33</v>
      </c>
      <c r="O6" s="255">
        <v>0.33</v>
      </c>
      <c r="P6" s="254">
        <v>0.33</v>
      </c>
    </row>
    <row r="7" spans="2:16" ht="29.25" thickBot="1" x14ac:dyDescent="0.3">
      <c r="B7" s="138" t="s">
        <v>1165</v>
      </c>
      <c r="C7" s="140" t="s">
        <v>1167</v>
      </c>
      <c r="F7">
        <v>6</v>
      </c>
      <c r="G7">
        <v>26</v>
      </c>
      <c r="K7" s="240">
        <f>AVERAGE(K2:K6)</f>
        <v>0.47200000000000009</v>
      </c>
      <c r="L7" s="240">
        <f>AVERAGE(L2:L6)</f>
        <v>0.47200000000000009</v>
      </c>
      <c r="O7" s="253"/>
      <c r="P7" s="254"/>
    </row>
    <row r="8" spans="2:16" ht="29.25" thickBot="1" x14ac:dyDescent="0.3">
      <c r="B8" s="141" t="s">
        <v>1161</v>
      </c>
      <c r="C8" s="142" t="s">
        <v>1168</v>
      </c>
      <c r="F8">
        <v>4</v>
      </c>
      <c r="G8">
        <v>7</v>
      </c>
      <c r="O8" s="255">
        <v>0.5</v>
      </c>
      <c r="P8" s="254">
        <v>0.25</v>
      </c>
    </row>
    <row r="9" spans="2:16" ht="43.5" thickBot="1" x14ac:dyDescent="0.3">
      <c r="B9" s="138" t="s">
        <v>1162</v>
      </c>
      <c r="C9" s="140" t="s">
        <v>1169</v>
      </c>
      <c r="F9">
        <v>2</v>
      </c>
      <c r="G9">
        <v>2</v>
      </c>
      <c r="O9" s="239">
        <f>AVERAGE(O4:O8)</f>
        <v>0.44333333333333336</v>
      </c>
      <c r="P9" s="239">
        <f>AVERAGE(P4:P8)</f>
        <v>0.27666666666666667</v>
      </c>
    </row>
    <row r="10" spans="2:16" ht="28.5" x14ac:dyDescent="0.25">
      <c r="B10" s="141" t="s">
        <v>1161</v>
      </c>
      <c r="C10" s="142" t="s">
        <v>1170</v>
      </c>
      <c r="F10">
        <v>3</v>
      </c>
      <c r="G10">
        <v>11</v>
      </c>
    </row>
    <row r="11" spans="2:16" ht="29.25" thickBot="1" x14ac:dyDescent="0.3">
      <c r="B11" s="138" t="s">
        <v>1158</v>
      </c>
      <c r="C11" s="140" t="s">
        <v>1171</v>
      </c>
      <c r="F11">
        <v>2</v>
      </c>
      <c r="G11">
        <v>8</v>
      </c>
    </row>
    <row r="12" spans="2:16" ht="28.5" x14ac:dyDescent="0.25">
      <c r="B12" s="141" t="s">
        <v>1157</v>
      </c>
      <c r="C12" s="142" t="s">
        <v>1170</v>
      </c>
      <c r="F12">
        <v>1</v>
      </c>
      <c r="G12">
        <v>3</v>
      </c>
      <c r="O12">
        <v>44</v>
      </c>
      <c r="P12">
        <v>100</v>
      </c>
    </row>
    <row r="13" spans="2:16" ht="43.5" thickBot="1" x14ac:dyDescent="0.3">
      <c r="B13" s="138" t="s">
        <v>1172</v>
      </c>
      <c r="C13" s="140" t="s">
        <v>1173</v>
      </c>
      <c r="F13">
        <v>2</v>
      </c>
      <c r="G13">
        <v>6</v>
      </c>
      <c r="O13">
        <v>28</v>
      </c>
    </row>
    <row r="14" spans="2:16" ht="28.5" x14ac:dyDescent="0.25">
      <c r="B14" s="141" t="s">
        <v>1161</v>
      </c>
      <c r="C14" s="142" t="s">
        <v>1175</v>
      </c>
      <c r="F14">
        <f>SUM(F2:F13)</f>
        <v>33</v>
      </c>
      <c r="G14" s="30">
        <f>SUM(G2:G13)</f>
        <v>103</v>
      </c>
      <c r="L14">
        <f>11*0.33</f>
        <v>3.6300000000000003</v>
      </c>
    </row>
    <row r="15" spans="2:16" ht="43.5" thickBot="1" x14ac:dyDescent="0.3">
      <c r="B15" s="138" t="s">
        <v>1174</v>
      </c>
      <c r="C15" s="140" t="s">
        <v>1176</v>
      </c>
      <c r="O15">
        <f>+O13*P12</f>
        <v>2800</v>
      </c>
    </row>
    <row r="16" spans="2:16" ht="29.25" thickBot="1" x14ac:dyDescent="0.3">
      <c r="B16" s="138" t="s">
        <v>1157</v>
      </c>
      <c r="C16" s="140" t="s">
        <v>1157</v>
      </c>
      <c r="H16">
        <v>41</v>
      </c>
      <c r="I16">
        <v>100</v>
      </c>
      <c r="J16">
        <v>95</v>
      </c>
      <c r="O16">
        <f>+O15/O12</f>
        <v>63.636363636363633</v>
      </c>
    </row>
    <row r="17" spans="2:13" ht="28.5" x14ac:dyDescent="0.25">
      <c r="B17" s="141" t="s">
        <v>1161</v>
      </c>
      <c r="C17" s="142" t="s">
        <v>1178</v>
      </c>
      <c r="H17">
        <v>30</v>
      </c>
      <c r="J17">
        <f>+H17*I16</f>
        <v>3000</v>
      </c>
    </row>
    <row r="18" spans="2:13" ht="43.5" thickBot="1" x14ac:dyDescent="0.3">
      <c r="B18" s="138" t="s">
        <v>1177</v>
      </c>
      <c r="C18" s="140" t="s">
        <v>1179</v>
      </c>
      <c r="J18">
        <f>+J17/H16</f>
        <v>73.170731707317074</v>
      </c>
      <c r="M18">
        <v>95</v>
      </c>
    </row>
    <row r="19" spans="2:13" x14ac:dyDescent="0.25">
      <c r="B19" s="141"/>
      <c r="C19" s="142"/>
      <c r="M19">
        <v>73</v>
      </c>
    </row>
    <row r="20" spans="2:13" ht="43.5" thickBot="1" x14ac:dyDescent="0.3">
      <c r="B20" s="138" t="s">
        <v>1180</v>
      </c>
      <c r="C20" s="140" t="s">
        <v>1181</v>
      </c>
      <c r="M20">
        <v>66</v>
      </c>
    </row>
    <row r="21" spans="2:13" ht="29.25" thickBot="1" x14ac:dyDescent="0.3">
      <c r="B21" s="138" t="s">
        <v>1158</v>
      </c>
      <c r="C21" s="140" t="s">
        <v>1182</v>
      </c>
      <c r="M21">
        <v>100</v>
      </c>
    </row>
    <row r="22" spans="2:13" ht="29.25" thickBot="1" x14ac:dyDescent="0.3">
      <c r="B22" s="138" t="s">
        <v>1162</v>
      </c>
      <c r="C22" s="140" t="s">
        <v>1167</v>
      </c>
      <c r="M22">
        <v>100</v>
      </c>
    </row>
    <row r="23" spans="2:13" x14ac:dyDescent="0.25">
      <c r="M23">
        <f>SUM(M18:M22)</f>
        <v>434</v>
      </c>
    </row>
    <row r="24" spans="2:13" x14ac:dyDescent="0.25">
      <c r="M24">
        <f>+M23/5</f>
        <v>86.8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tabColor rgb="FFCCFFFF"/>
  </sheetPr>
  <dimension ref="A1:E12"/>
  <sheetViews>
    <sheetView zoomScaleNormal="100" zoomScaleSheetLayoutView="85" workbookViewId="0">
      <selection activeCell="C9" sqref="C9"/>
    </sheetView>
  </sheetViews>
  <sheetFormatPr baseColWidth="10" defaultColWidth="0" defaultRowHeight="13.5" zeroHeight="1" x14ac:dyDescent="0.25"/>
  <cols>
    <col min="1" max="1" width="1.42578125" style="6" customWidth="1"/>
    <col min="2" max="2" width="32.42578125" style="6" customWidth="1"/>
    <col min="3" max="3" width="131.140625" style="6" customWidth="1"/>
    <col min="4" max="4" width="31.85546875" style="6" customWidth="1"/>
    <col min="5" max="5" width="1.42578125" style="6" customWidth="1"/>
    <col min="6" max="16384" width="11.42578125" style="6" hidden="1"/>
  </cols>
  <sheetData>
    <row r="1" spans="1:5" ht="98.25" customHeight="1" x14ac:dyDescent="0.25">
      <c r="A1" s="392"/>
      <c r="B1" s="37"/>
      <c r="C1" s="85" t="s">
        <v>322</v>
      </c>
      <c r="D1" s="38"/>
      <c r="E1" s="392"/>
    </row>
    <row r="2" spans="1:5" ht="40.5" customHeight="1" x14ac:dyDescent="0.25">
      <c r="A2" s="392"/>
      <c r="B2" s="40" t="s">
        <v>69</v>
      </c>
      <c r="C2" s="393" t="s">
        <v>304</v>
      </c>
      <c r="D2" s="393"/>
      <c r="E2" s="392"/>
    </row>
    <row r="3" spans="1:5" ht="43.5" customHeight="1" x14ac:dyDescent="0.25">
      <c r="A3" s="392"/>
      <c r="B3" s="40" t="s">
        <v>59</v>
      </c>
      <c r="C3" s="393" t="s">
        <v>305</v>
      </c>
      <c r="D3" s="393"/>
      <c r="E3" s="392"/>
    </row>
    <row r="4" spans="1:5" ht="52.5" customHeight="1" x14ac:dyDescent="0.25">
      <c r="A4" s="392"/>
      <c r="B4" s="40" t="s">
        <v>4</v>
      </c>
      <c r="C4" s="393" t="s">
        <v>306</v>
      </c>
      <c r="D4" s="393"/>
      <c r="E4" s="392"/>
    </row>
    <row r="5" spans="1:5" ht="36" customHeight="1" x14ac:dyDescent="0.25">
      <c r="A5" s="392"/>
      <c r="B5" s="40" t="s">
        <v>5</v>
      </c>
      <c r="C5" s="393" t="s">
        <v>307</v>
      </c>
      <c r="D5" s="393"/>
      <c r="E5" s="392"/>
    </row>
    <row r="6" spans="1:5" ht="39.75" customHeight="1" x14ac:dyDescent="0.25">
      <c r="A6" s="392"/>
      <c r="B6" s="40" t="s">
        <v>6</v>
      </c>
      <c r="C6" s="393" t="s">
        <v>308</v>
      </c>
      <c r="D6" s="393"/>
      <c r="E6" s="392"/>
    </row>
    <row r="7" spans="1:5" ht="49.5" customHeight="1" x14ac:dyDescent="0.25">
      <c r="A7" s="392"/>
      <c r="B7" s="40" t="s">
        <v>7</v>
      </c>
      <c r="C7" s="393" t="s">
        <v>309</v>
      </c>
      <c r="D7" s="393"/>
      <c r="E7" s="392"/>
    </row>
    <row r="8" spans="1:5" ht="51" customHeight="1" x14ac:dyDescent="0.25">
      <c r="A8" s="392"/>
      <c r="B8" s="40" t="s">
        <v>92</v>
      </c>
      <c r="C8" s="393" t="s">
        <v>242</v>
      </c>
      <c r="D8" s="393"/>
      <c r="E8" s="392"/>
    </row>
    <row r="9" spans="1:5" x14ac:dyDescent="0.25">
      <c r="A9" s="392"/>
      <c r="E9" s="392"/>
    </row>
    <row r="10" spans="1:5" x14ac:dyDescent="0.25">
      <c r="A10" s="392"/>
      <c r="E10" s="392"/>
    </row>
    <row r="11" spans="1:5" x14ac:dyDescent="0.25">
      <c r="A11" s="392"/>
      <c r="E11" s="392"/>
    </row>
    <row r="12" spans="1:5" ht="6.75" customHeight="1" x14ac:dyDescent="0.25">
      <c r="B12" s="392"/>
      <c r="C12" s="392"/>
      <c r="D12" s="392"/>
      <c r="E12" s="392"/>
    </row>
  </sheetData>
  <mergeCells count="10">
    <mergeCell ref="B12:E12"/>
    <mergeCell ref="E1:E11"/>
    <mergeCell ref="A1:A11"/>
    <mergeCell ref="C6:D6"/>
    <mergeCell ref="C7:D7"/>
    <mergeCell ref="C8:D8"/>
    <mergeCell ref="C2:D2"/>
    <mergeCell ref="C3:D3"/>
    <mergeCell ref="C4:D4"/>
    <mergeCell ref="C5:D5"/>
  </mergeCells>
  <printOptions horizontalCentered="1" verticalCentered="1"/>
  <pageMargins left="0.70866141732283472" right="0.70866141732283472" top="1.9291338582677167" bottom="1.9291338582677167" header="0.51181102362204722" footer="0.31496062992125984"/>
  <pageSetup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2">
    <tabColor rgb="FFCCFFFF"/>
  </sheetPr>
  <dimension ref="A1:P50"/>
  <sheetViews>
    <sheetView zoomScale="115" zoomScaleNormal="115" zoomScaleSheetLayoutView="100" workbookViewId="0">
      <selection activeCell="C9" sqref="C9"/>
    </sheetView>
  </sheetViews>
  <sheetFormatPr baseColWidth="10" defaultColWidth="0" defaultRowHeight="32.25" customHeight="1" zeroHeight="1" x14ac:dyDescent="0.25"/>
  <cols>
    <col min="1" max="1" width="0.7109375" style="8" customWidth="1"/>
    <col min="2" max="2" width="6.7109375" style="8" customWidth="1"/>
    <col min="3" max="3" width="33.28515625" style="8" customWidth="1"/>
    <col min="4" max="4" width="49.5703125" style="8" customWidth="1"/>
    <col min="5" max="5" width="45.5703125" style="8" customWidth="1"/>
    <col min="6" max="6" width="1" style="8" customWidth="1"/>
    <col min="7" max="8" width="11.42578125" style="8" hidden="1" customWidth="1"/>
    <col min="9" max="9" width="12.28515625" style="8" hidden="1" customWidth="1"/>
    <col min="10" max="10" width="44.5703125" style="8" hidden="1" customWidth="1"/>
    <col min="11" max="13" width="11.42578125" style="8" hidden="1" customWidth="1"/>
    <col min="14" max="14" width="15.140625" style="8" hidden="1" customWidth="1"/>
    <col min="15" max="15" width="13.28515625" style="8" hidden="1" customWidth="1"/>
    <col min="16" max="16" width="14.140625" style="8" hidden="1" customWidth="1"/>
    <col min="17" max="16384" width="11.42578125" style="8" hidden="1"/>
  </cols>
  <sheetData>
    <row r="1" spans="1:9" s="6" customFormat="1" ht="5.25" customHeight="1" x14ac:dyDescent="0.25">
      <c r="A1" s="81"/>
      <c r="B1" s="81"/>
      <c r="C1" s="81"/>
      <c r="D1" s="81"/>
      <c r="E1" s="81"/>
    </row>
    <row r="2" spans="1:9" s="6" customFormat="1" ht="52.5" customHeight="1" x14ac:dyDescent="0.25">
      <c r="A2" s="36"/>
      <c r="B2" s="399"/>
      <c r="C2" s="399"/>
      <c r="D2" s="399" t="s">
        <v>13</v>
      </c>
      <c r="E2" s="399"/>
    </row>
    <row r="3" spans="1:9" s="6" customFormat="1" ht="39" customHeight="1" x14ac:dyDescent="0.25">
      <c r="A3" s="81"/>
      <c r="B3" s="400"/>
      <c r="C3" s="400"/>
      <c r="D3" s="400"/>
      <c r="E3" s="400"/>
    </row>
    <row r="4" spans="1:9" s="6" customFormat="1" ht="39" customHeight="1" x14ac:dyDescent="0.25">
      <c r="A4" s="53"/>
      <c r="B4" s="80"/>
      <c r="C4" s="80"/>
      <c r="D4" s="83"/>
      <c r="E4" s="80"/>
      <c r="F4" s="82"/>
      <c r="G4" s="82"/>
      <c r="H4" s="82"/>
      <c r="I4" s="82"/>
    </row>
    <row r="5" spans="1:9" s="6" customFormat="1" ht="39" customHeight="1" x14ac:dyDescent="0.25">
      <c r="A5" s="81"/>
      <c r="B5" s="394" t="s">
        <v>194</v>
      </c>
      <c r="C5" s="394"/>
      <c r="D5" s="394"/>
      <c r="E5" s="394"/>
    </row>
    <row r="6" spans="1:9" s="6" customFormat="1" ht="32.25" customHeight="1" x14ac:dyDescent="0.25">
      <c r="A6" s="81"/>
      <c r="B6" s="63" t="s">
        <v>37</v>
      </c>
      <c r="C6" s="63" t="s">
        <v>38</v>
      </c>
      <c r="D6" s="63" t="s">
        <v>81</v>
      </c>
      <c r="E6" s="63" t="s">
        <v>40</v>
      </c>
    </row>
    <row r="7" spans="1:9" s="6" customFormat="1" ht="32.25" customHeight="1" x14ac:dyDescent="0.25">
      <c r="A7" s="81"/>
      <c r="B7" s="39">
        <v>1</v>
      </c>
      <c r="C7" s="41" t="s">
        <v>41</v>
      </c>
      <c r="D7" s="64" t="s">
        <v>312</v>
      </c>
      <c r="E7" s="64" t="s">
        <v>313</v>
      </c>
    </row>
    <row r="8" spans="1:9" s="6" customFormat="1" ht="32.25" customHeight="1" x14ac:dyDescent="0.25">
      <c r="A8" s="81"/>
      <c r="B8" s="39">
        <v>2</v>
      </c>
      <c r="C8" s="41" t="s">
        <v>42</v>
      </c>
      <c r="D8" s="64" t="s">
        <v>314</v>
      </c>
      <c r="E8" s="64" t="s">
        <v>46</v>
      </c>
    </row>
    <row r="9" spans="1:9" s="6" customFormat="1" ht="32.25" customHeight="1" x14ac:dyDescent="0.25">
      <c r="A9" s="81"/>
      <c r="B9" s="39">
        <v>3</v>
      </c>
      <c r="C9" s="41" t="s">
        <v>43</v>
      </c>
      <c r="D9" s="64" t="s">
        <v>315</v>
      </c>
      <c r="E9" s="64" t="s">
        <v>47</v>
      </c>
    </row>
    <row r="10" spans="1:9" s="6" customFormat="1" ht="32.25" customHeight="1" x14ac:dyDescent="0.25">
      <c r="A10" s="81"/>
      <c r="B10" s="39">
        <v>4</v>
      </c>
      <c r="C10" s="41" t="s">
        <v>44</v>
      </c>
      <c r="D10" s="64" t="s">
        <v>316</v>
      </c>
      <c r="E10" s="64" t="s">
        <v>48</v>
      </c>
    </row>
    <row r="11" spans="1:9" s="6" customFormat="1" ht="32.25" customHeight="1" x14ac:dyDescent="0.25">
      <c r="A11" s="81"/>
      <c r="B11" s="39">
        <v>5</v>
      </c>
      <c r="C11" s="41" t="s">
        <v>45</v>
      </c>
      <c r="D11" s="64" t="s">
        <v>317</v>
      </c>
      <c r="E11" s="64" t="s">
        <v>49</v>
      </c>
    </row>
    <row r="12" spans="1:9" s="6" customFormat="1" ht="32.25" customHeight="1" x14ac:dyDescent="0.25">
      <c r="A12" s="81"/>
      <c r="B12" s="403"/>
      <c r="C12" s="404"/>
      <c r="D12" s="404"/>
      <c r="E12" s="405"/>
    </row>
    <row r="13" spans="1:9" s="6" customFormat="1" ht="4.5" customHeight="1" x14ac:dyDescent="0.25">
      <c r="A13" s="81"/>
    </row>
    <row r="14" spans="1:9" s="6" customFormat="1" ht="32.25" customHeight="1" x14ac:dyDescent="0.25">
      <c r="A14" s="81"/>
      <c r="B14" s="394" t="s">
        <v>318</v>
      </c>
      <c r="C14" s="394"/>
      <c r="D14" s="394"/>
      <c r="E14" s="394"/>
    </row>
    <row r="15" spans="1:9" s="6" customFormat="1" ht="32.25" customHeight="1" x14ac:dyDescent="0.25">
      <c r="A15" s="81"/>
      <c r="B15" s="63" t="s">
        <v>37</v>
      </c>
      <c r="C15" s="63" t="s">
        <v>38</v>
      </c>
      <c r="D15" s="402" t="s">
        <v>39</v>
      </c>
      <c r="E15" s="402"/>
    </row>
    <row r="16" spans="1:9" s="6" customFormat="1" ht="32.25" customHeight="1" x14ac:dyDescent="0.25">
      <c r="A16" s="81"/>
      <c r="B16" s="39">
        <v>1</v>
      </c>
      <c r="C16" s="41" t="s">
        <v>50</v>
      </c>
      <c r="D16" s="401" t="s">
        <v>181</v>
      </c>
      <c r="E16" s="401"/>
    </row>
    <row r="17" spans="1:14" s="6" customFormat="1" ht="32.25" customHeight="1" x14ac:dyDescent="0.25">
      <c r="A17" s="81"/>
      <c r="B17" s="39">
        <v>2</v>
      </c>
      <c r="C17" s="41" t="s">
        <v>51</v>
      </c>
      <c r="D17" s="401" t="s">
        <v>182</v>
      </c>
      <c r="E17" s="401"/>
    </row>
    <row r="18" spans="1:14" s="6" customFormat="1" ht="32.25" customHeight="1" x14ac:dyDescent="0.25">
      <c r="A18" s="81"/>
      <c r="B18" s="39">
        <v>3</v>
      </c>
      <c r="C18" s="41" t="s">
        <v>15</v>
      </c>
      <c r="D18" s="401" t="s">
        <v>183</v>
      </c>
      <c r="E18" s="401"/>
    </row>
    <row r="19" spans="1:14" s="6" customFormat="1" ht="32.25" customHeight="1" x14ac:dyDescent="0.25">
      <c r="A19" s="81"/>
      <c r="B19" s="39">
        <v>4</v>
      </c>
      <c r="C19" s="41" t="s">
        <v>52</v>
      </c>
      <c r="D19" s="401" t="s">
        <v>184</v>
      </c>
      <c r="E19" s="401"/>
      <c r="N19" s="62"/>
    </row>
    <row r="20" spans="1:14" s="6" customFormat="1" ht="32.25" customHeight="1" x14ac:dyDescent="0.25">
      <c r="A20" s="81"/>
      <c r="B20" s="39">
        <v>5</v>
      </c>
      <c r="C20" s="41" t="s">
        <v>53</v>
      </c>
      <c r="D20" s="401" t="s">
        <v>185</v>
      </c>
      <c r="E20" s="401"/>
      <c r="N20" s="62"/>
    </row>
    <row r="21" spans="1:14" s="6" customFormat="1" ht="49.5" customHeight="1" x14ac:dyDescent="0.25">
      <c r="A21" s="81"/>
      <c r="B21" s="406" t="s">
        <v>247</v>
      </c>
      <c r="C21" s="406"/>
      <c r="D21" s="406"/>
      <c r="E21" s="406"/>
    </row>
    <row r="22" spans="1:14" s="6" customFormat="1" ht="32.25" customHeight="1" x14ac:dyDescent="0.25">
      <c r="B22" s="61"/>
      <c r="C22" s="61"/>
      <c r="D22" s="61"/>
      <c r="E22" s="61"/>
    </row>
    <row r="23" spans="1:14" s="6" customFormat="1" ht="32.25" customHeight="1" x14ac:dyDescent="0.25">
      <c r="B23" s="395" t="s">
        <v>311</v>
      </c>
      <c r="C23" s="396"/>
      <c r="D23" s="396"/>
      <c r="E23" s="397"/>
    </row>
    <row r="24" spans="1:14" s="6" customFormat="1" ht="49.5" customHeight="1" x14ac:dyDescent="0.25">
      <c r="B24" s="84" t="s">
        <v>267</v>
      </c>
      <c r="C24" s="84" t="s">
        <v>321</v>
      </c>
      <c r="D24" s="84" t="s">
        <v>31</v>
      </c>
      <c r="E24" s="84" t="s">
        <v>62</v>
      </c>
    </row>
    <row r="25" spans="1:14" s="6" customFormat="1" ht="33.75" customHeight="1" x14ac:dyDescent="0.25">
      <c r="B25" s="75">
        <v>1</v>
      </c>
      <c r="C25" s="75" t="s">
        <v>249</v>
      </c>
      <c r="D25" s="75"/>
      <c r="E25" s="75"/>
    </row>
    <row r="26" spans="1:14" s="6" customFormat="1" ht="33.75" customHeight="1" x14ac:dyDescent="0.25">
      <c r="B26" s="75">
        <v>2</v>
      </c>
      <c r="C26" s="75" t="s">
        <v>250</v>
      </c>
      <c r="D26" s="75"/>
      <c r="E26" s="75"/>
    </row>
    <row r="27" spans="1:14" s="6" customFormat="1" ht="33.75" customHeight="1" x14ac:dyDescent="0.25">
      <c r="B27" s="75">
        <v>3</v>
      </c>
      <c r="C27" s="75" t="s">
        <v>251</v>
      </c>
      <c r="D27" s="75"/>
      <c r="E27" s="75"/>
    </row>
    <row r="28" spans="1:14" s="6" customFormat="1" ht="33.75" customHeight="1" x14ac:dyDescent="0.25">
      <c r="B28" s="75">
        <v>4</v>
      </c>
      <c r="C28" s="75" t="s">
        <v>252</v>
      </c>
      <c r="D28" s="75"/>
      <c r="E28" s="75"/>
    </row>
    <row r="29" spans="1:14" s="6" customFormat="1" ht="33.75" customHeight="1" x14ac:dyDescent="0.25">
      <c r="B29" s="75">
        <v>5</v>
      </c>
      <c r="C29" s="75" t="s">
        <v>253</v>
      </c>
      <c r="D29" s="75"/>
      <c r="E29" s="75"/>
    </row>
    <row r="30" spans="1:14" s="6" customFormat="1" ht="33.75" customHeight="1" x14ac:dyDescent="0.25">
      <c r="B30" s="75">
        <v>6</v>
      </c>
      <c r="C30" s="75" t="s">
        <v>254</v>
      </c>
      <c r="D30" s="75"/>
      <c r="E30" s="75"/>
    </row>
    <row r="31" spans="1:14" s="6" customFormat="1" ht="33.75" customHeight="1" x14ac:dyDescent="0.25">
      <c r="B31" s="75">
        <v>7</v>
      </c>
      <c r="C31" s="75" t="s">
        <v>255</v>
      </c>
      <c r="D31" s="75"/>
      <c r="E31" s="75"/>
    </row>
    <row r="32" spans="1:14" s="6" customFormat="1" ht="40.5" customHeight="1" x14ac:dyDescent="0.25">
      <c r="B32" s="75">
        <v>8</v>
      </c>
      <c r="C32" s="75" t="s">
        <v>256</v>
      </c>
      <c r="D32" s="75"/>
      <c r="E32" s="75"/>
    </row>
    <row r="33" spans="1:9" ht="32.25" customHeight="1" x14ac:dyDescent="0.25">
      <c r="B33" s="75">
        <v>9</v>
      </c>
      <c r="C33" s="75" t="s">
        <v>257</v>
      </c>
      <c r="D33" s="75"/>
      <c r="E33" s="75"/>
      <c r="G33" s="6"/>
      <c r="H33" s="6"/>
      <c r="I33" s="6"/>
    </row>
    <row r="34" spans="1:9" ht="32.25" customHeight="1" x14ac:dyDescent="0.25">
      <c r="B34" s="75">
        <v>10</v>
      </c>
      <c r="C34" s="75" t="s">
        <v>258</v>
      </c>
      <c r="D34" s="75"/>
      <c r="E34" s="75"/>
      <c r="G34" s="79"/>
      <c r="H34" s="79" t="s">
        <v>319</v>
      </c>
      <c r="I34" s="6"/>
    </row>
    <row r="35" spans="1:9" ht="32.25" customHeight="1" x14ac:dyDescent="0.25">
      <c r="B35" s="75">
        <v>11</v>
      </c>
      <c r="C35" s="75" t="s">
        <v>259</v>
      </c>
      <c r="D35" s="75"/>
      <c r="E35" s="75"/>
      <c r="G35" s="79"/>
      <c r="H35" s="79"/>
      <c r="I35" s="6"/>
    </row>
    <row r="36" spans="1:9" ht="32.25" customHeight="1" x14ac:dyDescent="0.25">
      <c r="B36" s="75">
        <v>12</v>
      </c>
      <c r="C36" s="75" t="s">
        <v>260</v>
      </c>
      <c r="D36" s="75"/>
      <c r="E36" s="75"/>
      <c r="G36" s="79"/>
      <c r="H36" s="79"/>
      <c r="I36" s="6"/>
    </row>
    <row r="37" spans="1:9" ht="32.25" customHeight="1" x14ac:dyDescent="0.25">
      <c r="B37" s="75">
        <v>13</v>
      </c>
      <c r="C37" s="75" t="s">
        <v>261</v>
      </c>
      <c r="D37" s="75"/>
      <c r="E37" s="75"/>
      <c r="G37" s="6"/>
      <c r="H37" s="6"/>
      <c r="I37" s="6"/>
    </row>
    <row r="38" spans="1:9" ht="32.25" customHeight="1" x14ac:dyDescent="0.25">
      <c r="B38" s="75">
        <v>14</v>
      </c>
      <c r="C38" s="75" t="s">
        <v>263</v>
      </c>
      <c r="D38" s="75"/>
      <c r="E38" s="75"/>
      <c r="G38" s="6"/>
      <c r="H38" s="6"/>
      <c r="I38" s="6"/>
    </row>
    <row r="39" spans="1:9" ht="32.25" customHeight="1" x14ac:dyDescent="0.25">
      <c r="B39" s="75">
        <v>15</v>
      </c>
      <c r="C39" s="75" t="s">
        <v>262</v>
      </c>
      <c r="D39" s="75"/>
      <c r="E39" s="75"/>
      <c r="G39" s="6"/>
      <c r="H39" s="6"/>
      <c r="I39" s="6"/>
    </row>
    <row r="40" spans="1:9" ht="32.25" customHeight="1" x14ac:dyDescent="0.25">
      <c r="B40" s="75">
        <v>16</v>
      </c>
      <c r="C40" s="75" t="s">
        <v>264</v>
      </c>
      <c r="D40" s="75"/>
      <c r="E40" s="75"/>
      <c r="G40" s="6"/>
      <c r="H40" s="6"/>
      <c r="I40" s="6"/>
    </row>
    <row r="41" spans="1:9" ht="32.25" customHeight="1" x14ac:dyDescent="0.25">
      <c r="B41" s="75">
        <v>17</v>
      </c>
      <c r="C41" s="75" t="s">
        <v>265</v>
      </c>
      <c r="D41" s="75"/>
      <c r="E41" s="75"/>
      <c r="G41" s="6"/>
      <c r="H41" s="6"/>
      <c r="I41" s="6"/>
    </row>
    <row r="42" spans="1:9" ht="32.25" customHeight="1" x14ac:dyDescent="0.25">
      <c r="B42" s="75">
        <v>18</v>
      </c>
      <c r="C42" s="76" t="s">
        <v>266</v>
      </c>
      <c r="D42" s="75"/>
      <c r="E42" s="75"/>
      <c r="G42" s="6"/>
      <c r="H42" s="6"/>
      <c r="I42" s="6"/>
    </row>
    <row r="43" spans="1:9" ht="32.25" customHeight="1" x14ac:dyDescent="0.25">
      <c r="B43" s="398" t="s">
        <v>277</v>
      </c>
      <c r="C43" s="398"/>
      <c r="D43" s="84">
        <f>COUNTIF(D25:D42,"x")</f>
        <v>0</v>
      </c>
      <c r="E43" s="84">
        <f>COUNTIF(E25:E42,"x")</f>
        <v>0</v>
      </c>
      <c r="G43" s="6"/>
      <c r="H43" s="6"/>
      <c r="I43" s="6"/>
    </row>
    <row r="44" spans="1:9" ht="32.25" customHeight="1" x14ac:dyDescent="0.25">
      <c r="A44" s="82"/>
      <c r="B44" s="82"/>
      <c r="C44" s="82"/>
      <c r="D44" s="82"/>
      <c r="E44" s="82"/>
      <c r="F44" s="82"/>
      <c r="G44" s="6"/>
      <c r="H44" s="6"/>
      <c r="I44" s="6"/>
    </row>
    <row r="45" spans="1:9" ht="32.25" customHeight="1" x14ac:dyDescent="0.25">
      <c r="A45" s="82"/>
      <c r="B45" s="82"/>
      <c r="C45" s="394" t="s">
        <v>320</v>
      </c>
      <c r="D45" s="394"/>
      <c r="E45" s="394"/>
      <c r="F45" s="82"/>
      <c r="G45" s="6"/>
      <c r="H45" s="6"/>
      <c r="I45" s="6"/>
    </row>
    <row r="46" spans="1:9" ht="32.25" customHeight="1" x14ac:dyDescent="0.25">
      <c r="A46" s="82"/>
      <c r="B46" s="82"/>
      <c r="C46" s="87" t="s">
        <v>268</v>
      </c>
      <c r="D46" s="87" t="s">
        <v>269</v>
      </c>
      <c r="E46" s="87" t="s">
        <v>270</v>
      </c>
      <c r="F46" s="82"/>
      <c r="G46" s="6"/>
      <c r="H46" s="6"/>
      <c r="I46" s="6"/>
    </row>
    <row r="47" spans="1:9" ht="32.25" customHeight="1" x14ac:dyDescent="0.25">
      <c r="A47" s="82"/>
      <c r="B47" s="82"/>
      <c r="C47" s="77" t="s">
        <v>271</v>
      </c>
      <c r="D47" s="78" t="s">
        <v>274</v>
      </c>
      <c r="E47" s="78">
        <v>5</v>
      </c>
      <c r="F47" s="82"/>
      <c r="G47" s="6"/>
      <c r="H47" s="6"/>
      <c r="I47" s="6"/>
    </row>
    <row r="48" spans="1:9" ht="32.25" customHeight="1" x14ac:dyDescent="0.25">
      <c r="A48" s="82"/>
      <c r="B48" s="82"/>
      <c r="C48" s="77" t="s">
        <v>272</v>
      </c>
      <c r="D48" s="78" t="s">
        <v>275</v>
      </c>
      <c r="E48" s="78">
        <v>10</v>
      </c>
      <c r="F48" s="82"/>
      <c r="G48" s="6"/>
      <c r="H48" s="6"/>
      <c r="I48" s="6"/>
    </row>
    <row r="49" spans="1:9" ht="32.25" customHeight="1" x14ac:dyDescent="0.25">
      <c r="A49" s="82"/>
      <c r="B49" s="82"/>
      <c r="C49" s="77" t="s">
        <v>273</v>
      </c>
      <c r="D49" s="78" t="s">
        <v>276</v>
      </c>
      <c r="E49" s="78">
        <v>20</v>
      </c>
      <c r="F49" s="82"/>
      <c r="G49" s="6"/>
      <c r="H49" s="6"/>
      <c r="I49" s="6"/>
    </row>
    <row r="50" spans="1:9" ht="13.5" customHeight="1" x14ac:dyDescent="0.25">
      <c r="A50" s="82"/>
      <c r="B50" s="82"/>
      <c r="C50" s="86"/>
      <c r="D50" s="86"/>
      <c r="E50" s="86"/>
      <c r="F50" s="82"/>
      <c r="G50" s="6"/>
      <c r="H50" s="6"/>
      <c r="I50" s="6"/>
    </row>
  </sheetData>
  <mergeCells count="16">
    <mergeCell ref="C45:E45"/>
    <mergeCell ref="B5:E5"/>
    <mergeCell ref="B23:E23"/>
    <mergeCell ref="B43:C43"/>
    <mergeCell ref="B2:C3"/>
    <mergeCell ref="E2:E3"/>
    <mergeCell ref="D2:D3"/>
    <mergeCell ref="D19:E19"/>
    <mergeCell ref="D20:E20"/>
    <mergeCell ref="D15:E15"/>
    <mergeCell ref="D16:E16"/>
    <mergeCell ref="D17:E17"/>
    <mergeCell ref="D18:E18"/>
    <mergeCell ref="B12:E12"/>
    <mergeCell ref="B21:E21"/>
    <mergeCell ref="B14:E14"/>
  </mergeCells>
  <dataValidations count="1">
    <dataValidation type="list" allowBlank="1" showInputMessage="1" showErrorMessage="1" sqref="D25:E42" xr:uid="{00000000-0002-0000-0300-000000000000}">
      <formula1>$H$34:$H$35</formula1>
    </dataValidation>
  </dataValidations>
  <printOptions horizontalCentered="1" verticalCentered="1"/>
  <pageMargins left="0.70866141732283472" right="0.70866141732283472" top="0.74803149606299213" bottom="0.74803149606299213" header="0.31496062992125984" footer="0.31496062992125984"/>
  <pageSetup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tabColor rgb="FFCCFFFF"/>
  </sheetPr>
  <dimension ref="A1:T101"/>
  <sheetViews>
    <sheetView view="pageBreakPreview" topLeftCell="A7" zoomScaleNormal="120" zoomScaleSheetLayoutView="100" workbookViewId="0">
      <selection activeCell="C9" sqref="C9"/>
    </sheetView>
  </sheetViews>
  <sheetFormatPr baseColWidth="10" defaultColWidth="0" defaultRowHeight="14.25" zeroHeight="1" x14ac:dyDescent="0.3"/>
  <cols>
    <col min="1" max="1" width="2" style="10" bestFit="1" customWidth="1"/>
    <col min="2" max="2" width="15.140625" style="10" customWidth="1"/>
    <col min="3" max="3" width="10.7109375" style="10" hidden="1" customWidth="1"/>
    <col min="4" max="4" width="10.7109375" style="10" customWidth="1"/>
    <col min="5" max="7" width="14.7109375" style="10" customWidth="1"/>
    <col min="8" max="8" width="17.42578125" style="10" customWidth="1"/>
    <col min="9" max="9" width="4.85546875" style="10" customWidth="1"/>
    <col min="10" max="10" width="17.42578125" style="10" customWidth="1"/>
    <col min="11" max="11" width="13.5703125" style="11" customWidth="1"/>
    <col min="12" max="12" width="11.42578125" style="11" customWidth="1"/>
    <col min="13" max="13" width="14.7109375" style="11" customWidth="1"/>
    <col min="14" max="14" width="12.5703125" style="11" customWidth="1"/>
    <col min="15" max="15" width="10.5703125" style="11" customWidth="1"/>
    <col min="16" max="16" width="0.85546875" style="11" customWidth="1"/>
    <col min="17" max="17" width="11.42578125" style="11" customWidth="1"/>
    <col min="18" max="20" width="0" style="11" hidden="1" customWidth="1"/>
    <col min="21" max="16384" width="11.42578125" style="10" hidden="1"/>
  </cols>
  <sheetData>
    <row r="1" spans="1:17" hidden="1" x14ac:dyDescent="0.3">
      <c r="B1" s="11"/>
      <c r="C1" s="11"/>
      <c r="D1" s="11"/>
      <c r="E1" s="11"/>
      <c r="F1" s="11"/>
      <c r="G1" s="11"/>
      <c r="H1" s="11"/>
      <c r="I1" s="11"/>
      <c r="J1" s="11"/>
    </row>
    <row r="2" spans="1:17" hidden="1" x14ac:dyDescent="0.3">
      <c r="B2" s="11"/>
      <c r="C2" s="11"/>
      <c r="D2" s="11"/>
      <c r="E2" s="11"/>
      <c r="F2" s="11"/>
      <c r="G2" s="11"/>
      <c r="H2" s="11"/>
      <c r="I2" s="11"/>
      <c r="J2" s="11"/>
    </row>
    <row r="3" spans="1:17" ht="20.25" customHeight="1" x14ac:dyDescent="0.3">
      <c r="A3" s="11"/>
      <c r="B3" s="443"/>
      <c r="C3" s="443"/>
      <c r="D3" s="443"/>
      <c r="E3" s="438" t="s">
        <v>22</v>
      </c>
      <c r="F3" s="438"/>
      <c r="G3" s="438"/>
      <c r="H3" s="438"/>
      <c r="I3" s="438"/>
      <c r="J3" s="438"/>
      <c r="K3" s="438"/>
      <c r="L3" s="438"/>
      <c r="M3" s="438"/>
      <c r="N3" s="438"/>
      <c r="O3" s="438"/>
      <c r="P3" s="91"/>
    </row>
    <row r="4" spans="1:17" ht="33.75" customHeight="1" x14ac:dyDescent="0.3">
      <c r="A4" s="11"/>
      <c r="B4" s="444"/>
      <c r="C4" s="444"/>
      <c r="D4" s="444"/>
      <c r="E4" s="439"/>
      <c r="F4" s="439"/>
      <c r="G4" s="439"/>
      <c r="H4" s="439"/>
      <c r="I4" s="439"/>
      <c r="J4" s="439"/>
      <c r="K4" s="439"/>
      <c r="L4" s="439"/>
      <c r="M4" s="439"/>
      <c r="N4" s="439"/>
      <c r="O4" s="439"/>
      <c r="P4" s="91"/>
    </row>
    <row r="5" spans="1:17" ht="32.25" customHeight="1" x14ac:dyDescent="0.3">
      <c r="A5" s="11"/>
      <c r="B5" s="445"/>
      <c r="C5" s="445"/>
      <c r="D5" s="445"/>
      <c r="E5" s="440"/>
      <c r="F5" s="440"/>
      <c r="G5" s="440"/>
      <c r="H5" s="440"/>
      <c r="I5" s="440"/>
      <c r="J5" s="440"/>
      <c r="K5" s="440"/>
      <c r="L5" s="440"/>
      <c r="M5" s="440"/>
      <c r="N5" s="440"/>
      <c r="O5" s="440"/>
      <c r="P5" s="91"/>
    </row>
    <row r="6" spans="1:17" s="20" customFormat="1" ht="32.25" customHeight="1" x14ac:dyDescent="0.3">
      <c r="B6" s="66"/>
      <c r="C6" s="66"/>
      <c r="D6" s="66"/>
      <c r="E6" s="67"/>
      <c r="F6" s="67"/>
      <c r="G6" s="67"/>
      <c r="H6" s="67"/>
      <c r="I6" s="67"/>
      <c r="J6" s="67"/>
      <c r="K6" s="67"/>
      <c r="L6" s="67"/>
      <c r="M6" s="67"/>
      <c r="N6" s="67"/>
      <c r="O6" s="67"/>
      <c r="P6" s="68"/>
    </row>
    <row r="7" spans="1:17" x14ac:dyDescent="0.3">
      <c r="A7" s="20"/>
      <c r="B7" s="420" t="s">
        <v>14</v>
      </c>
      <c r="C7" s="93"/>
      <c r="D7" s="419" t="s">
        <v>9</v>
      </c>
      <c r="E7" s="419"/>
      <c r="F7" s="419"/>
      <c r="G7" s="419"/>
      <c r="H7" s="419"/>
      <c r="I7" s="89"/>
      <c r="J7" s="408" t="s">
        <v>323</v>
      </c>
      <c r="K7" s="408"/>
      <c r="L7" s="408"/>
      <c r="M7" s="408"/>
      <c r="N7" s="98"/>
      <c r="O7" s="68"/>
      <c r="P7" s="68"/>
      <c r="Q7" s="20"/>
    </row>
    <row r="8" spans="1:17" x14ac:dyDescent="0.3">
      <c r="A8" s="20"/>
      <c r="B8" s="420"/>
      <c r="C8" s="90"/>
      <c r="D8" s="419"/>
      <c r="E8" s="419"/>
      <c r="F8" s="419"/>
      <c r="G8" s="419"/>
      <c r="H8" s="419"/>
      <c r="I8" s="69"/>
      <c r="J8" s="96" t="s">
        <v>14</v>
      </c>
      <c r="K8" s="408" t="s">
        <v>9</v>
      </c>
      <c r="L8" s="408"/>
      <c r="M8" s="408"/>
      <c r="O8" s="68"/>
      <c r="P8" s="68"/>
      <c r="Q8" s="20"/>
    </row>
    <row r="9" spans="1:17" ht="27" x14ac:dyDescent="0.3">
      <c r="A9" s="20"/>
      <c r="B9" s="94" t="s">
        <v>8</v>
      </c>
      <c r="C9" s="34"/>
      <c r="D9" s="34" t="s">
        <v>27</v>
      </c>
      <c r="E9" s="34" t="s">
        <v>28</v>
      </c>
      <c r="F9" s="34" t="s">
        <v>25</v>
      </c>
      <c r="G9" s="34" t="s">
        <v>29</v>
      </c>
      <c r="H9" s="34" t="s">
        <v>30</v>
      </c>
      <c r="I9" s="71"/>
      <c r="J9" s="96" t="s">
        <v>8</v>
      </c>
      <c r="K9" s="95" t="s">
        <v>25</v>
      </c>
      <c r="L9" s="95" t="s">
        <v>29</v>
      </c>
      <c r="M9" s="95" t="s">
        <v>30</v>
      </c>
      <c r="O9" s="68"/>
      <c r="P9" s="68"/>
      <c r="Q9" s="20"/>
    </row>
    <row r="10" spans="1:17" hidden="1" x14ac:dyDescent="0.3">
      <c r="A10" s="88"/>
      <c r="B10" s="33"/>
      <c r="C10" s="35"/>
      <c r="D10" s="65">
        <v>1</v>
      </c>
      <c r="E10" s="65">
        <v>2</v>
      </c>
      <c r="F10" s="65">
        <v>3</v>
      </c>
      <c r="G10" s="65">
        <v>4</v>
      </c>
      <c r="H10" s="65">
        <v>5</v>
      </c>
      <c r="I10" s="70"/>
      <c r="J10" s="99"/>
      <c r="K10" s="97"/>
      <c r="L10" s="99"/>
      <c r="M10" s="99"/>
      <c r="O10" s="68"/>
      <c r="P10" s="68"/>
      <c r="Q10" s="20"/>
    </row>
    <row r="11" spans="1:17" ht="16.5" customHeight="1" x14ac:dyDescent="0.3">
      <c r="A11" s="437"/>
      <c r="B11" s="429" t="s">
        <v>23</v>
      </c>
      <c r="C11" s="430">
        <v>1</v>
      </c>
      <c r="D11" s="431">
        <v>11</v>
      </c>
      <c r="E11" s="432">
        <v>12</v>
      </c>
      <c r="F11" s="433">
        <v>13</v>
      </c>
      <c r="G11" s="441">
        <v>14</v>
      </c>
      <c r="H11" s="441">
        <v>15</v>
      </c>
      <c r="I11" s="92"/>
      <c r="J11" s="429" t="s">
        <v>23</v>
      </c>
      <c r="K11" s="410">
        <v>13</v>
      </c>
      <c r="L11" s="410">
        <v>14</v>
      </c>
      <c r="M11" s="409">
        <v>15</v>
      </c>
      <c r="O11" s="68"/>
      <c r="P11" s="68"/>
      <c r="Q11" s="20"/>
    </row>
    <row r="12" spans="1:17" ht="15" customHeight="1" x14ac:dyDescent="0.3">
      <c r="A12" s="437"/>
      <c r="B12" s="429"/>
      <c r="C12" s="430"/>
      <c r="D12" s="442"/>
      <c r="E12" s="432"/>
      <c r="F12" s="433"/>
      <c r="G12" s="441"/>
      <c r="H12" s="441"/>
      <c r="I12" s="92"/>
      <c r="J12" s="429"/>
      <c r="K12" s="410"/>
      <c r="L12" s="410"/>
      <c r="M12" s="409"/>
      <c r="O12" s="68"/>
      <c r="P12" s="68"/>
      <c r="Q12" s="20"/>
    </row>
    <row r="13" spans="1:17" ht="15" customHeight="1" x14ac:dyDescent="0.3">
      <c r="A13" s="437"/>
      <c r="B13" s="429"/>
      <c r="C13" s="430"/>
      <c r="D13" s="442"/>
      <c r="E13" s="432"/>
      <c r="F13" s="433"/>
      <c r="G13" s="441"/>
      <c r="H13" s="441"/>
      <c r="I13" s="92"/>
      <c r="J13" s="429"/>
      <c r="K13" s="410"/>
      <c r="L13" s="410"/>
      <c r="M13" s="409"/>
      <c r="O13" s="68"/>
      <c r="P13" s="68"/>
      <c r="Q13" s="20"/>
    </row>
    <row r="14" spans="1:17" ht="15" customHeight="1" x14ac:dyDescent="0.3">
      <c r="A14" s="437"/>
      <c r="B14" s="429" t="s">
        <v>24</v>
      </c>
      <c r="C14" s="430">
        <v>2</v>
      </c>
      <c r="D14" s="431">
        <v>21</v>
      </c>
      <c r="E14" s="432">
        <v>22</v>
      </c>
      <c r="F14" s="433">
        <v>23</v>
      </c>
      <c r="G14" s="441">
        <v>24</v>
      </c>
      <c r="H14" s="412">
        <v>25</v>
      </c>
      <c r="I14" s="92"/>
      <c r="J14" s="429" t="s">
        <v>24</v>
      </c>
      <c r="K14" s="410">
        <v>23</v>
      </c>
      <c r="L14" s="409">
        <v>24</v>
      </c>
      <c r="M14" s="422">
        <v>25</v>
      </c>
      <c r="O14" s="68"/>
      <c r="P14" s="68"/>
      <c r="Q14" s="20"/>
    </row>
    <row r="15" spans="1:17" ht="15" customHeight="1" x14ac:dyDescent="0.3">
      <c r="A15" s="437"/>
      <c r="B15" s="429"/>
      <c r="C15" s="430"/>
      <c r="D15" s="431"/>
      <c r="E15" s="432"/>
      <c r="F15" s="433"/>
      <c r="G15" s="441"/>
      <c r="H15" s="412"/>
      <c r="I15" s="92"/>
      <c r="J15" s="429"/>
      <c r="K15" s="410"/>
      <c r="L15" s="409"/>
      <c r="M15" s="422"/>
      <c r="O15" s="68"/>
      <c r="P15" s="68"/>
      <c r="Q15" s="20"/>
    </row>
    <row r="16" spans="1:17" ht="15" customHeight="1" x14ac:dyDescent="0.3">
      <c r="A16" s="437"/>
      <c r="B16" s="429"/>
      <c r="C16" s="430"/>
      <c r="D16" s="431"/>
      <c r="E16" s="432"/>
      <c r="F16" s="433"/>
      <c r="G16" s="441"/>
      <c r="H16" s="412"/>
      <c r="I16" s="92"/>
      <c r="J16" s="429"/>
      <c r="K16" s="410"/>
      <c r="L16" s="409"/>
      <c r="M16" s="422"/>
      <c r="O16" s="68"/>
      <c r="P16" s="68"/>
      <c r="Q16" s="20"/>
    </row>
    <row r="17" spans="1:17" ht="15" customHeight="1" x14ac:dyDescent="0.3">
      <c r="A17" s="437"/>
      <c r="B17" s="429" t="s">
        <v>54</v>
      </c>
      <c r="C17" s="430">
        <v>3</v>
      </c>
      <c r="D17" s="431">
        <v>31</v>
      </c>
      <c r="E17" s="433">
        <v>32</v>
      </c>
      <c r="F17" s="434">
        <v>33</v>
      </c>
      <c r="G17" s="412">
        <v>34</v>
      </c>
      <c r="H17" s="412">
        <v>35</v>
      </c>
      <c r="I17" s="92"/>
      <c r="J17" s="429" t="s">
        <v>54</v>
      </c>
      <c r="K17" s="409">
        <v>33</v>
      </c>
      <c r="L17" s="422">
        <v>34</v>
      </c>
      <c r="M17" s="421">
        <v>35</v>
      </c>
      <c r="O17" s="68"/>
      <c r="P17" s="68"/>
      <c r="Q17" s="20"/>
    </row>
    <row r="18" spans="1:17" ht="15" customHeight="1" x14ac:dyDescent="0.3">
      <c r="A18" s="437"/>
      <c r="B18" s="429"/>
      <c r="C18" s="430"/>
      <c r="D18" s="431"/>
      <c r="E18" s="433"/>
      <c r="F18" s="434"/>
      <c r="G18" s="412"/>
      <c r="H18" s="412"/>
      <c r="I18" s="92"/>
      <c r="J18" s="429"/>
      <c r="K18" s="409"/>
      <c r="L18" s="422"/>
      <c r="M18" s="421"/>
      <c r="N18" s="21"/>
      <c r="O18" s="68"/>
      <c r="P18" s="68"/>
      <c r="Q18" s="20"/>
    </row>
    <row r="19" spans="1:17" ht="15" customHeight="1" x14ac:dyDescent="0.3">
      <c r="A19" s="437"/>
      <c r="B19" s="429"/>
      <c r="C19" s="430"/>
      <c r="D19" s="431"/>
      <c r="E19" s="433"/>
      <c r="F19" s="434"/>
      <c r="G19" s="412"/>
      <c r="H19" s="412"/>
      <c r="I19" s="92"/>
      <c r="J19" s="429"/>
      <c r="K19" s="409"/>
      <c r="L19" s="422"/>
      <c r="M19" s="421"/>
      <c r="N19" s="21"/>
      <c r="O19" s="68"/>
      <c r="P19" s="68"/>
      <c r="Q19" s="20"/>
    </row>
    <row r="20" spans="1:17" ht="15" customHeight="1" x14ac:dyDescent="0.3">
      <c r="A20" s="437"/>
      <c r="B20" s="429" t="s">
        <v>26</v>
      </c>
      <c r="C20" s="430">
        <v>4</v>
      </c>
      <c r="D20" s="435">
        <v>41</v>
      </c>
      <c r="E20" s="434">
        <v>42</v>
      </c>
      <c r="F20" s="434">
        <v>43</v>
      </c>
      <c r="G20" s="412">
        <v>44</v>
      </c>
      <c r="H20" s="412">
        <v>45</v>
      </c>
      <c r="I20" s="92"/>
      <c r="J20" s="429" t="s">
        <v>26</v>
      </c>
      <c r="K20" s="409">
        <v>43</v>
      </c>
      <c r="L20" s="422">
        <v>44</v>
      </c>
      <c r="M20" s="421">
        <v>45</v>
      </c>
      <c r="N20" s="100"/>
      <c r="O20" s="68"/>
      <c r="P20" s="68"/>
      <c r="Q20" s="20"/>
    </row>
    <row r="21" spans="1:17" ht="15" customHeight="1" x14ac:dyDescent="0.3">
      <c r="A21" s="437"/>
      <c r="B21" s="429"/>
      <c r="C21" s="430"/>
      <c r="D21" s="435"/>
      <c r="E21" s="434"/>
      <c r="F21" s="434"/>
      <c r="G21" s="412"/>
      <c r="H21" s="412"/>
      <c r="I21" s="92"/>
      <c r="J21" s="429"/>
      <c r="K21" s="409"/>
      <c r="L21" s="422"/>
      <c r="M21" s="421"/>
      <c r="N21" s="100"/>
      <c r="O21" s="68"/>
      <c r="P21" s="68"/>
      <c r="Q21" s="20"/>
    </row>
    <row r="22" spans="1:17" ht="15" customHeight="1" x14ac:dyDescent="0.3">
      <c r="A22" s="437"/>
      <c r="B22" s="429"/>
      <c r="C22" s="430"/>
      <c r="D22" s="435"/>
      <c r="E22" s="434"/>
      <c r="F22" s="434"/>
      <c r="G22" s="412"/>
      <c r="H22" s="412"/>
      <c r="I22" s="92"/>
      <c r="J22" s="429"/>
      <c r="K22" s="409"/>
      <c r="L22" s="422"/>
      <c r="M22" s="421"/>
      <c r="N22" s="100"/>
      <c r="O22" s="68"/>
      <c r="P22" s="68"/>
      <c r="Q22" s="20"/>
    </row>
    <row r="23" spans="1:17" ht="15" customHeight="1" x14ac:dyDescent="0.3">
      <c r="A23" s="437"/>
      <c r="B23" s="429" t="s">
        <v>55</v>
      </c>
      <c r="C23" s="430">
        <v>5</v>
      </c>
      <c r="D23" s="434">
        <v>51</v>
      </c>
      <c r="E23" s="434">
        <v>52</v>
      </c>
      <c r="F23" s="436">
        <v>53</v>
      </c>
      <c r="G23" s="412">
        <v>54</v>
      </c>
      <c r="H23" s="412">
        <v>55</v>
      </c>
      <c r="I23" s="92"/>
      <c r="J23" s="429" t="s">
        <v>55</v>
      </c>
      <c r="K23" s="409">
        <v>53</v>
      </c>
      <c r="L23" s="422">
        <v>54</v>
      </c>
      <c r="M23" s="421">
        <v>55</v>
      </c>
      <c r="N23" s="100"/>
      <c r="O23" s="68"/>
      <c r="P23" s="68"/>
      <c r="Q23" s="20"/>
    </row>
    <row r="24" spans="1:17" ht="15" customHeight="1" x14ac:dyDescent="0.3">
      <c r="A24" s="437"/>
      <c r="B24" s="429"/>
      <c r="C24" s="430"/>
      <c r="D24" s="434"/>
      <c r="E24" s="434"/>
      <c r="F24" s="436"/>
      <c r="G24" s="412"/>
      <c r="H24" s="412"/>
      <c r="I24" s="92"/>
      <c r="J24" s="429"/>
      <c r="K24" s="409"/>
      <c r="L24" s="422"/>
      <c r="M24" s="421"/>
      <c r="N24" s="100"/>
      <c r="O24" s="68"/>
      <c r="P24" s="68"/>
      <c r="Q24" s="20"/>
    </row>
    <row r="25" spans="1:17" ht="15" customHeight="1" x14ac:dyDescent="0.3">
      <c r="A25" s="437"/>
      <c r="B25" s="429"/>
      <c r="C25" s="430"/>
      <c r="D25" s="434"/>
      <c r="E25" s="434"/>
      <c r="F25" s="436"/>
      <c r="G25" s="412"/>
      <c r="H25" s="412"/>
      <c r="I25" s="92"/>
      <c r="J25" s="429"/>
      <c r="K25" s="409"/>
      <c r="L25" s="422"/>
      <c r="M25" s="421"/>
      <c r="N25" s="100"/>
      <c r="O25" s="68"/>
      <c r="P25" s="68"/>
      <c r="Q25" s="20"/>
    </row>
    <row r="26" spans="1:17" ht="15" customHeight="1" x14ac:dyDescent="0.3">
      <c r="A26" s="20"/>
      <c r="B26" s="68"/>
      <c r="C26" s="68"/>
      <c r="D26" s="68"/>
      <c r="E26" s="68"/>
      <c r="F26" s="68"/>
      <c r="G26" s="68"/>
      <c r="H26" s="68"/>
      <c r="I26" s="68"/>
      <c r="J26" s="68"/>
      <c r="K26" s="68"/>
      <c r="L26" s="68"/>
      <c r="M26" s="68"/>
      <c r="N26" s="68"/>
      <c r="O26" s="68"/>
      <c r="P26" s="68"/>
      <c r="Q26" s="20"/>
    </row>
    <row r="27" spans="1:17" s="11" customFormat="1" x14ac:dyDescent="0.3">
      <c r="A27" s="20"/>
      <c r="B27" s="68"/>
      <c r="C27" s="68"/>
      <c r="D27" s="68"/>
      <c r="E27" s="68"/>
      <c r="F27" s="68"/>
      <c r="G27" s="68"/>
      <c r="H27" s="68"/>
      <c r="I27" s="68"/>
      <c r="J27" s="68"/>
      <c r="K27" s="68"/>
      <c r="L27" s="68"/>
      <c r="M27" s="68"/>
      <c r="N27" s="68"/>
      <c r="O27" s="68"/>
      <c r="P27" s="68"/>
      <c r="Q27" s="20"/>
    </row>
    <row r="28" spans="1:17" s="11" customFormat="1" ht="17.25" customHeight="1" x14ac:dyDescent="0.3">
      <c r="A28" s="20"/>
      <c r="D28" s="413" t="s">
        <v>32</v>
      </c>
      <c r="E28" s="414"/>
      <c r="F28" s="415"/>
      <c r="I28" s="68"/>
      <c r="J28" s="68"/>
      <c r="K28" s="68"/>
      <c r="L28" s="68"/>
      <c r="M28" s="68"/>
      <c r="N28" s="68"/>
      <c r="O28" s="68"/>
      <c r="P28" s="20"/>
      <c r="Q28" s="20"/>
    </row>
    <row r="29" spans="1:17" s="11" customFormat="1" ht="17.25" customHeight="1" x14ac:dyDescent="0.3">
      <c r="D29" s="413"/>
      <c r="E29" s="414"/>
      <c r="F29" s="415"/>
    </row>
    <row r="30" spans="1:17" s="11" customFormat="1" ht="17.25" customHeight="1" x14ac:dyDescent="0.3">
      <c r="D30" s="416" t="s">
        <v>33</v>
      </c>
      <c r="E30" s="417"/>
      <c r="F30" s="418"/>
    </row>
    <row r="31" spans="1:17" s="11" customFormat="1" ht="17.25" customHeight="1" x14ac:dyDescent="0.3">
      <c r="D31" s="416"/>
      <c r="E31" s="417"/>
      <c r="F31" s="418"/>
      <c r="I31" s="20"/>
      <c r="J31" s="20"/>
    </row>
    <row r="32" spans="1:17" s="11" customFormat="1" ht="17.25" customHeight="1" x14ac:dyDescent="0.3">
      <c r="D32" s="423" t="s">
        <v>34</v>
      </c>
      <c r="E32" s="424"/>
      <c r="F32" s="425"/>
      <c r="I32" s="20"/>
      <c r="J32" s="20"/>
    </row>
    <row r="33" spans="1:11" s="11" customFormat="1" ht="17.25" customHeight="1" x14ac:dyDescent="0.3">
      <c r="D33" s="423"/>
      <c r="E33" s="424"/>
      <c r="F33" s="425"/>
      <c r="I33" s="20"/>
      <c r="J33" s="20"/>
    </row>
    <row r="34" spans="1:11" s="11" customFormat="1" ht="17.25" customHeight="1" x14ac:dyDescent="0.3">
      <c r="D34" s="426" t="s">
        <v>35</v>
      </c>
      <c r="E34" s="427"/>
      <c r="F34" s="428"/>
      <c r="I34" s="20"/>
      <c r="J34" s="20"/>
    </row>
    <row r="35" spans="1:11" s="11" customFormat="1" ht="17.25" customHeight="1" x14ac:dyDescent="0.3">
      <c r="D35" s="426"/>
      <c r="E35" s="427"/>
      <c r="F35" s="428"/>
      <c r="I35" s="20"/>
      <c r="J35" s="20"/>
    </row>
    <row r="36" spans="1:11" s="11" customFormat="1" x14ac:dyDescent="0.3"/>
    <row r="37" spans="1:11" s="11" customFormat="1" x14ac:dyDescent="0.3"/>
    <row r="38" spans="1:11" s="11" customFormat="1" hidden="1" x14ac:dyDescent="0.3"/>
    <row r="39" spans="1:11" s="11" customFormat="1" hidden="1" x14ac:dyDescent="0.3"/>
    <row r="40" spans="1:11" s="11" customFormat="1" hidden="1" x14ac:dyDescent="0.3"/>
    <row r="41" spans="1:11" s="11" customFormat="1" hidden="1" x14ac:dyDescent="0.3"/>
    <row r="42" spans="1:11" s="11" customFormat="1" hidden="1" x14ac:dyDescent="0.3"/>
    <row r="43" spans="1:11" s="11" customFormat="1" hidden="1" x14ac:dyDescent="0.3"/>
    <row r="44" spans="1:11" s="11" customFormat="1" hidden="1" x14ac:dyDescent="0.3"/>
    <row r="45" spans="1:11" ht="28.5" hidden="1" customHeight="1" x14ac:dyDescent="0.3">
      <c r="A45" s="11"/>
      <c r="B45" s="11"/>
      <c r="C45" s="11"/>
      <c r="D45" s="12">
        <v>11</v>
      </c>
      <c r="E45" s="13" t="s">
        <v>17</v>
      </c>
      <c r="F45" s="11"/>
      <c r="G45" s="14" t="s">
        <v>11</v>
      </c>
      <c r="H45" s="411" t="s">
        <v>16</v>
      </c>
      <c r="I45" s="411"/>
      <c r="J45" s="411"/>
      <c r="K45" s="411"/>
    </row>
    <row r="46" spans="1:11" ht="28.5" hidden="1" customHeight="1" x14ac:dyDescent="0.3">
      <c r="A46" s="11"/>
      <c r="B46" s="11"/>
      <c r="C46" s="11"/>
      <c r="D46" s="12">
        <v>12</v>
      </c>
      <c r="E46" s="13" t="s">
        <v>17</v>
      </c>
      <c r="F46" s="11"/>
      <c r="G46" s="15" t="s">
        <v>17</v>
      </c>
      <c r="H46" s="407" t="s">
        <v>18</v>
      </c>
      <c r="I46" s="407"/>
      <c r="J46" s="407"/>
      <c r="K46" s="407"/>
    </row>
    <row r="47" spans="1:11" ht="28.5" hidden="1" customHeight="1" x14ac:dyDescent="0.3">
      <c r="A47" s="11"/>
      <c r="B47" s="11"/>
      <c r="C47" s="11"/>
      <c r="D47" s="12">
        <v>13</v>
      </c>
      <c r="E47" s="17" t="s">
        <v>82</v>
      </c>
      <c r="F47" s="11"/>
      <c r="G47" s="16" t="s">
        <v>82</v>
      </c>
      <c r="H47" s="407" t="s">
        <v>19</v>
      </c>
      <c r="I47" s="407"/>
      <c r="J47" s="407"/>
      <c r="K47" s="407"/>
    </row>
    <row r="48" spans="1:11" ht="43.5" hidden="1" customHeight="1" x14ac:dyDescent="0.3">
      <c r="A48" s="11"/>
      <c r="B48" s="11"/>
      <c r="C48" s="11"/>
      <c r="D48" s="12">
        <v>14</v>
      </c>
      <c r="E48" s="22" t="s">
        <v>83</v>
      </c>
      <c r="F48" s="11"/>
      <c r="G48" s="18" t="s">
        <v>83</v>
      </c>
      <c r="H48" s="407" t="s">
        <v>20</v>
      </c>
      <c r="I48" s="407"/>
      <c r="J48" s="407"/>
      <c r="K48" s="407"/>
    </row>
    <row r="49" spans="1:11" ht="47.25" hidden="1" customHeight="1" x14ac:dyDescent="0.3">
      <c r="A49" s="11"/>
      <c r="B49" s="11"/>
      <c r="C49" s="11"/>
      <c r="D49" s="12">
        <v>15</v>
      </c>
      <c r="E49" s="22" t="s">
        <v>83</v>
      </c>
      <c r="F49" s="11"/>
      <c r="G49" s="19" t="s">
        <v>84</v>
      </c>
      <c r="H49" s="407" t="s">
        <v>20</v>
      </c>
      <c r="I49" s="407"/>
      <c r="J49" s="407"/>
      <c r="K49" s="407"/>
    </row>
    <row r="50" spans="1:11" ht="28.5" hidden="1" customHeight="1" x14ac:dyDescent="0.3">
      <c r="A50" s="11"/>
      <c r="B50" s="11"/>
      <c r="C50" s="11"/>
      <c r="D50" s="12">
        <v>21</v>
      </c>
      <c r="E50" s="13" t="s">
        <v>17</v>
      </c>
      <c r="F50" s="11"/>
      <c r="G50" s="11"/>
      <c r="H50" s="11"/>
      <c r="I50" s="11"/>
      <c r="J50" s="11"/>
    </row>
    <row r="51" spans="1:11" ht="28.5" hidden="1" customHeight="1" x14ac:dyDescent="0.3">
      <c r="A51" s="11"/>
      <c r="B51" s="11"/>
      <c r="C51" s="11"/>
      <c r="D51" s="12">
        <v>22</v>
      </c>
      <c r="E51" s="13" t="s">
        <v>17</v>
      </c>
      <c r="F51" s="11"/>
      <c r="G51" s="15" t="s">
        <v>17</v>
      </c>
      <c r="H51" s="407" t="s">
        <v>325</v>
      </c>
      <c r="I51" s="407"/>
      <c r="J51" s="407"/>
      <c r="K51" s="407"/>
    </row>
    <row r="52" spans="1:11" ht="28.5" hidden="1" customHeight="1" x14ac:dyDescent="0.3">
      <c r="A52" s="11"/>
      <c r="B52" s="11"/>
      <c r="C52" s="11"/>
      <c r="D52" s="12">
        <v>23</v>
      </c>
      <c r="E52" s="17" t="s">
        <v>82</v>
      </c>
      <c r="F52" s="11"/>
      <c r="G52" s="16" t="s">
        <v>82</v>
      </c>
      <c r="H52" s="407" t="s">
        <v>324</v>
      </c>
      <c r="I52" s="407"/>
      <c r="J52" s="407"/>
      <c r="K52" s="407"/>
    </row>
    <row r="53" spans="1:11" ht="43.5" hidden="1" customHeight="1" x14ac:dyDescent="0.3">
      <c r="A53" s="11"/>
      <c r="B53" s="11"/>
      <c r="C53" s="11"/>
      <c r="D53" s="12">
        <v>24</v>
      </c>
      <c r="E53" s="22" t="s">
        <v>83</v>
      </c>
      <c r="F53" s="11"/>
      <c r="G53" s="18" t="s">
        <v>83</v>
      </c>
      <c r="H53" s="407" t="s">
        <v>20</v>
      </c>
      <c r="I53" s="407"/>
      <c r="J53" s="407"/>
      <c r="K53" s="407"/>
    </row>
    <row r="54" spans="1:11" ht="49.5" hidden="1" customHeight="1" x14ac:dyDescent="0.3">
      <c r="A54" s="11"/>
      <c r="B54" s="11"/>
      <c r="C54" s="11"/>
      <c r="D54" s="12">
        <v>25</v>
      </c>
      <c r="E54" s="23" t="s">
        <v>84</v>
      </c>
      <c r="F54" s="11"/>
      <c r="G54" s="19" t="s">
        <v>84</v>
      </c>
      <c r="H54" s="407" t="s">
        <v>20</v>
      </c>
      <c r="I54" s="407"/>
      <c r="J54" s="407"/>
      <c r="K54" s="407"/>
    </row>
    <row r="55" spans="1:11" ht="15.75" hidden="1" customHeight="1" x14ac:dyDescent="0.3">
      <c r="A55" s="11"/>
      <c r="B55" s="11"/>
      <c r="C55" s="11"/>
      <c r="D55" s="12">
        <v>31</v>
      </c>
      <c r="E55" s="13" t="s">
        <v>17</v>
      </c>
      <c r="F55" s="11"/>
      <c r="G55" s="21"/>
      <c r="H55" s="21"/>
      <c r="I55" s="21"/>
      <c r="J55" s="21"/>
      <c r="K55" s="21"/>
    </row>
    <row r="56" spans="1:11" ht="15.75" hidden="1" customHeight="1" x14ac:dyDescent="0.3">
      <c r="A56" s="11"/>
      <c r="B56" s="11"/>
      <c r="C56" s="11"/>
      <c r="D56" s="12">
        <v>32</v>
      </c>
      <c r="E56" s="17" t="s">
        <v>82</v>
      </c>
      <c r="F56" s="11"/>
      <c r="G56" s="20"/>
      <c r="H56" s="20"/>
      <c r="I56" s="20"/>
      <c r="J56" s="20"/>
      <c r="K56" s="20"/>
    </row>
    <row r="57" spans="1:11" ht="15.75" hidden="1" customHeight="1" x14ac:dyDescent="0.3">
      <c r="A57" s="11"/>
      <c r="B57" s="11"/>
      <c r="C57" s="11"/>
      <c r="D57" s="12">
        <v>33</v>
      </c>
      <c r="E57" s="22" t="s">
        <v>83</v>
      </c>
      <c r="F57" s="11"/>
      <c r="G57" s="20"/>
      <c r="H57" s="20"/>
      <c r="I57" s="20"/>
      <c r="J57" s="20"/>
      <c r="K57" s="20"/>
    </row>
    <row r="58" spans="1:11" ht="15.75" hidden="1" customHeight="1" x14ac:dyDescent="0.3">
      <c r="A58" s="11"/>
      <c r="B58" s="11"/>
      <c r="C58" s="11"/>
      <c r="D58" s="12">
        <v>34</v>
      </c>
      <c r="E58" s="23" t="s">
        <v>84</v>
      </c>
      <c r="F58" s="11"/>
      <c r="G58" s="20"/>
      <c r="H58" s="20"/>
      <c r="I58" s="20"/>
      <c r="J58" s="20"/>
      <c r="K58" s="20"/>
    </row>
    <row r="59" spans="1:11" ht="15.75" hidden="1" customHeight="1" x14ac:dyDescent="0.3">
      <c r="A59" s="11"/>
      <c r="B59" s="11"/>
      <c r="C59" s="11"/>
      <c r="D59" s="12">
        <v>35</v>
      </c>
      <c r="E59" s="23" t="s">
        <v>84</v>
      </c>
      <c r="F59" s="11"/>
      <c r="G59" s="20"/>
      <c r="H59" s="20"/>
      <c r="I59" s="20"/>
      <c r="J59" s="20"/>
      <c r="K59" s="20"/>
    </row>
    <row r="60" spans="1:11" ht="15.75" hidden="1" customHeight="1" x14ac:dyDescent="0.3">
      <c r="A60" s="11"/>
      <c r="B60" s="11"/>
      <c r="C60" s="11"/>
      <c r="D60" s="12">
        <v>41</v>
      </c>
      <c r="E60" s="17" t="s">
        <v>82</v>
      </c>
      <c r="F60" s="11"/>
      <c r="G60" s="20"/>
      <c r="H60" s="20"/>
      <c r="I60" s="20"/>
      <c r="J60" s="20"/>
      <c r="K60" s="20"/>
    </row>
    <row r="61" spans="1:11" ht="15.75" hidden="1" customHeight="1" x14ac:dyDescent="0.3">
      <c r="A61" s="11"/>
      <c r="B61" s="11"/>
      <c r="C61" s="11"/>
      <c r="D61" s="12">
        <v>42</v>
      </c>
      <c r="E61" s="22" t="s">
        <v>83</v>
      </c>
      <c r="F61" s="11"/>
      <c r="G61" s="21"/>
      <c r="H61" s="21"/>
      <c r="I61" s="21"/>
      <c r="J61" s="21"/>
      <c r="K61" s="21"/>
    </row>
    <row r="62" spans="1:11" ht="15.75" hidden="1" customHeight="1" x14ac:dyDescent="0.3">
      <c r="A62" s="11"/>
      <c r="B62" s="11"/>
      <c r="C62" s="11"/>
      <c r="D62" s="12">
        <v>43</v>
      </c>
      <c r="E62" s="22" t="s">
        <v>83</v>
      </c>
      <c r="F62" s="11"/>
      <c r="G62" s="21"/>
      <c r="H62" s="21"/>
      <c r="I62" s="21"/>
      <c r="J62" s="21"/>
      <c r="K62" s="21"/>
    </row>
    <row r="63" spans="1:11" ht="15.75" hidden="1" customHeight="1" x14ac:dyDescent="0.3">
      <c r="A63" s="11"/>
      <c r="B63" s="11"/>
      <c r="C63" s="11"/>
      <c r="D63" s="12">
        <v>44</v>
      </c>
      <c r="E63" s="23" t="s">
        <v>84</v>
      </c>
      <c r="F63" s="11"/>
      <c r="G63" s="21"/>
      <c r="H63" s="21"/>
      <c r="I63" s="21"/>
      <c r="J63" s="21"/>
      <c r="K63" s="21"/>
    </row>
    <row r="64" spans="1:11" ht="15.75" hidden="1" customHeight="1" x14ac:dyDescent="0.3">
      <c r="A64" s="11"/>
      <c r="B64" s="11"/>
      <c r="C64" s="11"/>
      <c r="D64" s="12">
        <v>45</v>
      </c>
      <c r="E64" s="23" t="s">
        <v>84</v>
      </c>
      <c r="F64" s="11"/>
      <c r="G64" s="21"/>
      <c r="H64" s="21"/>
      <c r="I64" s="21"/>
      <c r="J64" s="21"/>
      <c r="K64" s="21"/>
    </row>
    <row r="65" spans="1:11" ht="15.75" hidden="1" customHeight="1" x14ac:dyDescent="0.3">
      <c r="A65" s="11"/>
      <c r="B65" s="11"/>
      <c r="C65" s="11"/>
      <c r="D65" s="24">
        <v>51</v>
      </c>
      <c r="E65" s="22" t="s">
        <v>83</v>
      </c>
      <c r="F65" s="11"/>
      <c r="G65" s="20"/>
      <c r="H65" s="20"/>
      <c r="I65" s="20"/>
      <c r="J65" s="20"/>
      <c r="K65" s="20"/>
    </row>
    <row r="66" spans="1:11" ht="15.75" hidden="1" customHeight="1" x14ac:dyDescent="0.3">
      <c r="A66" s="11"/>
      <c r="B66" s="11"/>
      <c r="C66" s="11"/>
      <c r="D66" s="24">
        <v>52</v>
      </c>
      <c r="E66" s="22" t="s">
        <v>83</v>
      </c>
      <c r="F66" s="11"/>
      <c r="G66" s="20"/>
      <c r="H66" s="20"/>
      <c r="I66" s="20"/>
      <c r="J66" s="20"/>
      <c r="K66" s="20"/>
    </row>
    <row r="67" spans="1:11" ht="15.75" hidden="1" customHeight="1" x14ac:dyDescent="0.3">
      <c r="A67" s="11"/>
      <c r="B67" s="11"/>
      <c r="C67" s="11"/>
      <c r="D67" s="24">
        <v>53</v>
      </c>
      <c r="E67" s="23" t="s">
        <v>84</v>
      </c>
      <c r="F67" s="11"/>
      <c r="G67" s="20"/>
      <c r="H67" s="20"/>
      <c r="I67" s="20"/>
      <c r="J67" s="20"/>
      <c r="K67" s="20"/>
    </row>
    <row r="68" spans="1:11" ht="15.75" hidden="1" customHeight="1" x14ac:dyDescent="0.3">
      <c r="A68" s="11"/>
      <c r="B68" s="11"/>
      <c r="C68" s="11"/>
      <c r="D68" s="24">
        <v>54</v>
      </c>
      <c r="E68" s="23" t="s">
        <v>84</v>
      </c>
      <c r="F68" s="11"/>
      <c r="G68" s="20"/>
      <c r="H68" s="20"/>
      <c r="I68" s="20"/>
      <c r="J68" s="20"/>
      <c r="K68" s="20"/>
    </row>
    <row r="69" spans="1:11" ht="15.75" hidden="1" customHeight="1" x14ac:dyDescent="0.3">
      <c r="A69" s="11"/>
      <c r="B69" s="11"/>
      <c r="C69" s="11"/>
      <c r="D69" s="24">
        <v>55</v>
      </c>
      <c r="E69" s="23" t="s">
        <v>84</v>
      </c>
      <c r="F69" s="11"/>
      <c r="G69" s="11"/>
      <c r="H69" s="11"/>
      <c r="I69" s="11"/>
      <c r="J69" s="11"/>
    </row>
    <row r="70" spans="1:11" hidden="1" x14ac:dyDescent="0.3">
      <c r="A70" s="11"/>
      <c r="B70" s="11"/>
      <c r="C70" s="11"/>
      <c r="F70" s="11"/>
      <c r="G70" s="11"/>
      <c r="H70" s="11"/>
      <c r="I70" s="11"/>
      <c r="J70" s="11"/>
    </row>
    <row r="71" spans="1:11" s="11" customFormat="1" hidden="1" x14ac:dyDescent="0.3">
      <c r="D71" s="12">
        <v>13</v>
      </c>
      <c r="E71" s="13" t="s">
        <v>17</v>
      </c>
    </row>
    <row r="72" spans="1:11" s="11" customFormat="1" hidden="1" x14ac:dyDescent="0.3">
      <c r="D72" s="12">
        <v>14</v>
      </c>
      <c r="E72" s="13" t="s">
        <v>17</v>
      </c>
    </row>
    <row r="73" spans="1:11" s="11" customFormat="1" hidden="1" x14ac:dyDescent="0.3">
      <c r="D73" s="12">
        <v>15</v>
      </c>
      <c r="E73" s="17" t="s">
        <v>82</v>
      </c>
    </row>
    <row r="74" spans="1:11" s="11" customFormat="1" hidden="1" x14ac:dyDescent="0.3">
      <c r="D74" s="12">
        <v>23</v>
      </c>
      <c r="E74" s="13" t="s">
        <v>17</v>
      </c>
    </row>
    <row r="75" spans="1:11" s="11" customFormat="1" hidden="1" x14ac:dyDescent="0.3">
      <c r="D75" s="12">
        <v>24</v>
      </c>
      <c r="E75" s="17" t="s">
        <v>82</v>
      </c>
    </row>
    <row r="76" spans="1:11" s="11" customFormat="1" hidden="1" x14ac:dyDescent="0.3">
      <c r="D76" s="12">
        <v>25</v>
      </c>
      <c r="E76" s="22" t="s">
        <v>83</v>
      </c>
    </row>
    <row r="77" spans="1:11" s="11" customFormat="1" hidden="1" x14ac:dyDescent="0.3">
      <c r="D77" s="12">
        <v>33</v>
      </c>
      <c r="E77" s="17" t="s">
        <v>82</v>
      </c>
    </row>
    <row r="78" spans="1:11" s="11" customFormat="1" hidden="1" x14ac:dyDescent="0.3">
      <c r="D78" s="12">
        <v>34</v>
      </c>
      <c r="E78" s="22" t="s">
        <v>83</v>
      </c>
    </row>
    <row r="79" spans="1:11" s="11" customFormat="1" hidden="1" x14ac:dyDescent="0.3">
      <c r="D79" s="12">
        <v>35</v>
      </c>
      <c r="E79" s="23" t="s">
        <v>84</v>
      </c>
    </row>
    <row r="80" spans="1:11" s="11" customFormat="1" hidden="1" x14ac:dyDescent="0.3">
      <c r="D80" s="12">
        <v>43</v>
      </c>
      <c r="E80" s="17" t="s">
        <v>82</v>
      </c>
    </row>
    <row r="81" spans="4:5" s="11" customFormat="1" hidden="1" x14ac:dyDescent="0.3">
      <c r="D81" s="12">
        <v>44</v>
      </c>
      <c r="E81" s="22" t="s">
        <v>83</v>
      </c>
    </row>
    <row r="82" spans="4:5" s="11" customFormat="1" hidden="1" x14ac:dyDescent="0.3">
      <c r="D82" s="12">
        <v>45</v>
      </c>
      <c r="E82" s="23" t="s">
        <v>84</v>
      </c>
    </row>
    <row r="83" spans="4:5" s="11" customFormat="1" hidden="1" x14ac:dyDescent="0.3">
      <c r="D83" s="12">
        <v>53</v>
      </c>
      <c r="E83" s="17" t="s">
        <v>82</v>
      </c>
    </row>
    <row r="84" spans="4:5" s="11" customFormat="1" hidden="1" x14ac:dyDescent="0.3">
      <c r="D84" s="12">
        <v>54</v>
      </c>
      <c r="E84" s="22" t="s">
        <v>83</v>
      </c>
    </row>
    <row r="85" spans="4:5" s="11" customFormat="1" hidden="1" x14ac:dyDescent="0.3">
      <c r="D85" s="12">
        <v>55</v>
      </c>
      <c r="E85" s="23" t="s">
        <v>84</v>
      </c>
    </row>
    <row r="86" spans="4:5" s="11" customFormat="1" hidden="1" x14ac:dyDescent="0.3"/>
    <row r="87" spans="4:5" s="11" customFormat="1" hidden="1" x14ac:dyDescent="0.3"/>
    <row r="88" spans="4:5" s="11" customFormat="1" hidden="1" x14ac:dyDescent="0.3"/>
    <row r="89" spans="4:5" s="11" customFormat="1" hidden="1" x14ac:dyDescent="0.3"/>
    <row r="90" spans="4:5" s="11" customFormat="1" hidden="1" x14ac:dyDescent="0.3"/>
    <row r="91" spans="4:5" s="11" customFormat="1" hidden="1" x14ac:dyDescent="0.3"/>
    <row r="92" spans="4:5" s="11" customFormat="1" hidden="1" x14ac:dyDescent="0.3"/>
    <row r="93" spans="4:5" s="11" customFormat="1" hidden="1" x14ac:dyDescent="0.3"/>
    <row r="94" spans="4:5" s="11" customFormat="1" hidden="1" x14ac:dyDescent="0.3"/>
    <row r="95" spans="4:5" s="11" customFormat="1" hidden="1" x14ac:dyDescent="0.3"/>
    <row r="96" spans="4:5" s="11" customFormat="1" hidden="1" x14ac:dyDescent="0.3"/>
    <row r="97" s="11" customFormat="1" hidden="1" x14ac:dyDescent="0.3"/>
    <row r="98" s="11" customFormat="1" hidden="1" x14ac:dyDescent="0.3"/>
    <row r="99" s="11" customFormat="1" hidden="1" x14ac:dyDescent="0.3"/>
    <row r="100" s="11" customFormat="1" hidden="1" x14ac:dyDescent="0.3"/>
    <row r="101" s="11" customFormat="1" hidden="1" x14ac:dyDescent="0.3"/>
  </sheetData>
  <mergeCells count="80">
    <mergeCell ref="F17:F19"/>
    <mergeCell ref="G17:G19"/>
    <mergeCell ref="H17:H19"/>
    <mergeCell ref="G20:G22"/>
    <mergeCell ref="H20:H22"/>
    <mergeCell ref="D11:D13"/>
    <mergeCell ref="E11:E13"/>
    <mergeCell ref="B3:D5"/>
    <mergeCell ref="E3:K5"/>
    <mergeCell ref="J11:J13"/>
    <mergeCell ref="L3:O5"/>
    <mergeCell ref="H11:H13"/>
    <mergeCell ref="F14:F16"/>
    <mergeCell ref="G11:G13"/>
    <mergeCell ref="G14:G16"/>
    <mergeCell ref="J14:J16"/>
    <mergeCell ref="H14:H16"/>
    <mergeCell ref="F11:F13"/>
    <mergeCell ref="A11:A13"/>
    <mergeCell ref="A14:A16"/>
    <mergeCell ref="A17:A19"/>
    <mergeCell ref="A20:A22"/>
    <mergeCell ref="A23:A25"/>
    <mergeCell ref="B23:B25"/>
    <mergeCell ref="C20:C22"/>
    <mergeCell ref="E23:E25"/>
    <mergeCell ref="F20:F22"/>
    <mergeCell ref="C23:C25"/>
    <mergeCell ref="D20:D22"/>
    <mergeCell ref="D23:D25"/>
    <mergeCell ref="E20:E22"/>
    <mergeCell ref="F23:F25"/>
    <mergeCell ref="B20:B22"/>
    <mergeCell ref="G23:G25"/>
    <mergeCell ref="D32:F33"/>
    <mergeCell ref="D34:F35"/>
    <mergeCell ref="J23:J25"/>
    <mergeCell ref="B11:B13"/>
    <mergeCell ref="C11:C13"/>
    <mergeCell ref="J17:J19"/>
    <mergeCell ref="J20:J22"/>
    <mergeCell ref="B14:B16"/>
    <mergeCell ref="C14:C16"/>
    <mergeCell ref="D14:D16"/>
    <mergeCell ref="E14:E16"/>
    <mergeCell ref="C17:C19"/>
    <mergeCell ref="D17:D19"/>
    <mergeCell ref="B17:B19"/>
    <mergeCell ref="E17:E19"/>
    <mergeCell ref="D28:F29"/>
    <mergeCell ref="D30:F31"/>
    <mergeCell ref="D7:H8"/>
    <mergeCell ref="B7:B8"/>
    <mergeCell ref="M23:M25"/>
    <mergeCell ref="L23:L25"/>
    <mergeCell ref="K23:K25"/>
    <mergeCell ref="M20:M22"/>
    <mergeCell ref="L20:L22"/>
    <mergeCell ref="K20:K22"/>
    <mergeCell ref="M17:M19"/>
    <mergeCell ref="L17:L19"/>
    <mergeCell ref="K17:K19"/>
    <mergeCell ref="M14:M16"/>
    <mergeCell ref="L14:L16"/>
    <mergeCell ref="K14:K16"/>
    <mergeCell ref="H51:K51"/>
    <mergeCell ref="H52:K52"/>
    <mergeCell ref="H53:K53"/>
    <mergeCell ref="H54:K54"/>
    <mergeCell ref="J7:M7"/>
    <mergeCell ref="K8:M8"/>
    <mergeCell ref="M11:M13"/>
    <mergeCell ref="L11:L13"/>
    <mergeCell ref="K11:K13"/>
    <mergeCell ref="H49:K49"/>
    <mergeCell ref="H45:K45"/>
    <mergeCell ref="H46:K46"/>
    <mergeCell ref="H47:K47"/>
    <mergeCell ref="H48:K48"/>
    <mergeCell ref="H23:H25"/>
  </mergeCells>
  <printOptions horizontalCentered="1" verticalCentered="1"/>
  <pageMargins left="0.70866141732283472" right="0.70866141732283472" top="0.74803149606299213" bottom="0.74803149606299213" header="0.31496062992125984" footer="0.31496062992125984"/>
  <pageSetup scale="6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XFC38"/>
  <sheetViews>
    <sheetView view="pageBreakPreview" zoomScale="90" zoomScaleNormal="88" zoomScaleSheetLayoutView="90" workbookViewId="0">
      <selection activeCell="C9" sqref="C9"/>
    </sheetView>
  </sheetViews>
  <sheetFormatPr baseColWidth="10" defaultColWidth="0" defaultRowHeight="13.5" zeroHeight="1" x14ac:dyDescent="0.25"/>
  <cols>
    <col min="1" max="1" width="1.42578125" style="6" customWidth="1"/>
    <col min="2" max="2" width="26.140625" style="8" customWidth="1"/>
    <col min="3" max="3" width="74.7109375" style="8" customWidth="1"/>
    <col min="4" max="4" width="13.42578125" style="6" customWidth="1"/>
    <col min="5" max="5" width="8.85546875" style="6" customWidth="1"/>
    <col min="6" max="6" width="3.28515625" style="6" customWidth="1"/>
    <col min="7" max="8" width="11.42578125" style="6" customWidth="1"/>
    <col min="9" max="9" width="80.42578125" style="6" customWidth="1"/>
    <col min="10" max="10" width="1.28515625" style="6" customWidth="1"/>
    <col min="11" max="11" width="11.42578125" style="6" hidden="1"/>
    <col min="12" max="16" width="0" style="6" hidden="1"/>
    <col min="17" max="16383" width="11.42578125" style="8" hidden="1"/>
    <col min="16384" max="16384" width="1.140625" style="8" hidden="1"/>
  </cols>
  <sheetData>
    <row r="1" spans="2:9" s="6" customFormat="1" ht="6.75" customHeight="1" x14ac:dyDescent="0.25">
      <c r="B1" s="7"/>
    </row>
    <row r="2" spans="2:9" s="6" customFormat="1" ht="57.75" customHeight="1" x14ac:dyDescent="0.25">
      <c r="B2" s="451"/>
      <c r="C2" s="449" t="s">
        <v>85</v>
      </c>
      <c r="D2" s="459" t="s">
        <v>11</v>
      </c>
      <c r="E2" s="453" t="s">
        <v>85</v>
      </c>
      <c r="F2" s="454"/>
      <c r="G2" s="454"/>
      <c r="H2" s="454"/>
      <c r="I2" s="455"/>
    </row>
    <row r="3" spans="2:9" s="6" customFormat="1" ht="49.5" customHeight="1" x14ac:dyDescent="0.25">
      <c r="B3" s="452"/>
      <c r="C3" s="450"/>
      <c r="D3" s="460"/>
      <c r="E3" s="456"/>
      <c r="F3" s="457"/>
      <c r="G3" s="457"/>
      <c r="H3" s="457"/>
      <c r="I3" s="458"/>
    </row>
    <row r="4" spans="2:9" ht="60" customHeight="1" x14ac:dyDescent="0.25">
      <c r="B4" s="42" t="s">
        <v>86</v>
      </c>
      <c r="C4" s="43" t="s">
        <v>186</v>
      </c>
      <c r="D4" s="44" t="s">
        <v>17</v>
      </c>
      <c r="E4" s="447" t="s">
        <v>18</v>
      </c>
      <c r="F4" s="447"/>
      <c r="G4" s="448" t="s">
        <v>190</v>
      </c>
      <c r="H4" s="448"/>
      <c r="I4" s="448"/>
    </row>
    <row r="5" spans="2:9" ht="111.75" customHeight="1" x14ac:dyDescent="0.25">
      <c r="B5" s="42" t="s">
        <v>57</v>
      </c>
      <c r="C5" s="43" t="s">
        <v>187</v>
      </c>
      <c r="D5" s="45" t="s">
        <v>82</v>
      </c>
      <c r="E5" s="447" t="s">
        <v>87</v>
      </c>
      <c r="F5" s="447"/>
      <c r="G5" s="448" t="s">
        <v>191</v>
      </c>
      <c r="H5" s="448"/>
      <c r="I5" s="448"/>
    </row>
    <row r="6" spans="2:9" ht="151.5" customHeight="1" x14ac:dyDescent="0.25">
      <c r="B6" s="42" t="s">
        <v>56</v>
      </c>
      <c r="C6" s="43" t="s">
        <v>188</v>
      </c>
      <c r="D6" s="46" t="s">
        <v>83</v>
      </c>
      <c r="E6" s="447" t="s">
        <v>88</v>
      </c>
      <c r="F6" s="447"/>
      <c r="G6" s="448" t="s">
        <v>192</v>
      </c>
      <c r="H6" s="448"/>
      <c r="I6" s="448"/>
    </row>
    <row r="7" spans="2:9" ht="139.5" customHeight="1" x14ac:dyDescent="0.25">
      <c r="B7" s="42" t="s">
        <v>58</v>
      </c>
      <c r="C7" s="43" t="s">
        <v>189</v>
      </c>
      <c r="D7" s="47" t="s">
        <v>84</v>
      </c>
      <c r="E7" s="447" t="s">
        <v>88</v>
      </c>
      <c r="F7" s="447"/>
      <c r="G7" s="448" t="s">
        <v>193</v>
      </c>
      <c r="H7" s="448"/>
      <c r="I7" s="448"/>
    </row>
    <row r="8" spans="2:9" ht="35.25" customHeight="1" x14ac:dyDescent="0.25">
      <c r="B8" s="446"/>
      <c r="C8" s="446"/>
      <c r="D8" s="446"/>
      <c r="E8" s="446"/>
      <c r="F8" s="446"/>
      <c r="G8" s="446"/>
      <c r="H8" s="446"/>
      <c r="I8" s="446"/>
    </row>
    <row r="9" spans="2:9" s="6" customFormat="1" ht="15" customHeight="1" x14ac:dyDescent="0.25">
      <c r="B9" s="49"/>
      <c r="C9" s="50"/>
      <c r="D9" s="50"/>
      <c r="E9" s="50"/>
      <c r="F9" s="50"/>
      <c r="G9" s="50"/>
      <c r="H9" s="50"/>
      <c r="I9" s="51"/>
    </row>
    <row r="10" spans="2:9" s="6" customFormat="1" ht="15" customHeight="1" x14ac:dyDescent="0.25">
      <c r="B10" s="52"/>
      <c r="C10" s="53"/>
      <c r="D10" s="53"/>
      <c r="E10" s="53"/>
      <c r="F10" s="53"/>
      <c r="G10" s="53"/>
      <c r="H10" s="53"/>
      <c r="I10" s="54"/>
    </row>
    <row r="11" spans="2:9" s="6" customFormat="1" ht="15" customHeight="1" x14ac:dyDescent="0.25">
      <c r="B11" s="52"/>
      <c r="C11" s="53"/>
      <c r="D11" s="53"/>
      <c r="E11" s="53"/>
      <c r="F11" s="53"/>
      <c r="G11" s="53"/>
      <c r="H11" s="53"/>
      <c r="I11" s="54"/>
    </row>
    <row r="12" spans="2:9" s="6" customFormat="1" ht="19.5" customHeight="1" x14ac:dyDescent="0.25">
      <c r="B12" s="55"/>
      <c r="C12" s="48"/>
      <c r="D12" s="48"/>
      <c r="E12" s="48"/>
      <c r="F12" s="48"/>
      <c r="G12" s="48"/>
      <c r="H12" s="48"/>
      <c r="I12" s="56"/>
    </row>
    <row r="13" spans="2:9" s="6" customFormat="1" ht="5.25" customHeight="1" x14ac:dyDescent="0.25"/>
    <row r="14" spans="2:9" s="6" customFormat="1" hidden="1" x14ac:dyDescent="0.25"/>
    <row r="15" spans="2:9" s="6" customFormat="1" hidden="1" x14ac:dyDescent="0.25"/>
    <row r="16" spans="2:9" s="6" customFormat="1" hidden="1" x14ac:dyDescent="0.25"/>
    <row r="17" s="6" customFormat="1" hidden="1" x14ac:dyDescent="0.25"/>
    <row r="18" s="6" customFormat="1" hidden="1" x14ac:dyDescent="0.25"/>
    <row r="19" s="6" customFormat="1" hidden="1" x14ac:dyDescent="0.25"/>
    <row r="20" s="6" customFormat="1" hidden="1" x14ac:dyDescent="0.25"/>
    <row r="21" s="6" customFormat="1" hidden="1" x14ac:dyDescent="0.25"/>
    <row r="22" s="6" customFormat="1" hidden="1" x14ac:dyDescent="0.25"/>
    <row r="23" s="6" customFormat="1" hidden="1" x14ac:dyDescent="0.25"/>
    <row r="24" s="6" customFormat="1" hidden="1" x14ac:dyDescent="0.25"/>
    <row r="25" s="6" customFormat="1" hidden="1" x14ac:dyDescent="0.25"/>
    <row r="26" s="6" customFormat="1" hidden="1" x14ac:dyDescent="0.25"/>
    <row r="27" s="6" customFormat="1" hidden="1" x14ac:dyDescent="0.25"/>
    <row r="28" s="6" customFormat="1" hidden="1" x14ac:dyDescent="0.25"/>
    <row r="29" s="6" customFormat="1" hidden="1" x14ac:dyDescent="0.25"/>
    <row r="30" s="6" customFormat="1" hidden="1" x14ac:dyDescent="0.25"/>
    <row r="31" s="6" customFormat="1" hidden="1" x14ac:dyDescent="0.25"/>
    <row r="32" hidden="1" x14ac:dyDescent="0.25"/>
    <row r="33" spans="2:3" ht="13.5" hidden="1" customHeight="1" x14ac:dyDescent="0.25">
      <c r="B33" s="9" t="s">
        <v>11</v>
      </c>
      <c r="C33" s="32" t="s">
        <v>16</v>
      </c>
    </row>
    <row r="34" spans="2:3" ht="23.25" hidden="1" customHeight="1" x14ac:dyDescent="0.25">
      <c r="B34" s="2" t="s">
        <v>17</v>
      </c>
      <c r="C34" s="31" t="s">
        <v>18</v>
      </c>
    </row>
    <row r="35" spans="2:3" ht="66.75" hidden="1" customHeight="1" x14ac:dyDescent="0.25">
      <c r="B35" s="3" t="s">
        <v>82</v>
      </c>
      <c r="C35" s="31" t="s">
        <v>19</v>
      </c>
    </row>
    <row r="36" spans="2:3" ht="45" hidden="1" customHeight="1" x14ac:dyDescent="0.25">
      <c r="B36" s="4" t="s">
        <v>83</v>
      </c>
      <c r="C36" s="31" t="s">
        <v>20</v>
      </c>
    </row>
    <row r="37" spans="2:3" ht="51" hidden="1" customHeight="1" x14ac:dyDescent="0.25">
      <c r="B37" s="5" t="s">
        <v>84</v>
      </c>
      <c r="C37" s="31" t="s">
        <v>21</v>
      </c>
    </row>
    <row r="38" spans="2:3" hidden="1" x14ac:dyDescent="0.25">
      <c r="B38" s="6"/>
      <c r="C38" s="6"/>
    </row>
  </sheetData>
  <mergeCells count="13">
    <mergeCell ref="E4:F4"/>
    <mergeCell ref="G4:I4"/>
    <mergeCell ref="E5:F5"/>
    <mergeCell ref="C2:C3"/>
    <mergeCell ref="B2:B3"/>
    <mergeCell ref="E2:I3"/>
    <mergeCell ref="D2:D3"/>
    <mergeCell ref="B8:I8"/>
    <mergeCell ref="E6:F6"/>
    <mergeCell ref="E7:F7"/>
    <mergeCell ref="G5:I5"/>
    <mergeCell ref="G6:I6"/>
    <mergeCell ref="G7:I7"/>
  </mergeCells>
  <printOptions horizontalCentered="1" verticalCentered="1"/>
  <pageMargins left="0.70866141732283472" right="0.70866141732283472" top="0.74803149606299213" bottom="0.74803149606299213" header="0.31496062992125984" footer="0.31496062992125984"/>
  <pageSetup scale="45"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07"/>
  <sheetViews>
    <sheetView topLeftCell="A88" zoomScale="90" zoomScaleNormal="90" zoomScaleSheetLayoutView="80" zoomScalePageLayoutView="40" workbookViewId="0">
      <selection activeCell="A9" sqref="A9:AB9"/>
    </sheetView>
  </sheetViews>
  <sheetFormatPr baseColWidth="10" defaultColWidth="0" defaultRowHeight="15" zeroHeight="1" x14ac:dyDescent="0.25"/>
  <cols>
    <col min="1" max="1" width="9.5703125" customWidth="1"/>
    <col min="2" max="2" width="4.42578125" customWidth="1"/>
    <col min="3" max="3" width="4.85546875" customWidth="1"/>
    <col min="4" max="4" width="5.140625" customWidth="1"/>
    <col min="5" max="5" width="4.42578125" customWidth="1"/>
    <col min="6" max="6" width="5.28515625" customWidth="1"/>
    <col min="7" max="7" width="4.42578125" customWidth="1"/>
    <col min="8" max="8" width="3.85546875" customWidth="1"/>
    <col min="9" max="9" width="7.5703125" customWidth="1"/>
    <col min="10" max="10" width="6.7109375" customWidth="1"/>
    <col min="11" max="11" width="7.7109375" customWidth="1"/>
    <col min="12" max="12" width="7.5703125" customWidth="1"/>
    <col min="13" max="13" width="6.85546875" customWidth="1"/>
    <col min="14" max="14" width="8.85546875" customWidth="1"/>
    <col min="15" max="15" width="8.28515625" customWidth="1"/>
    <col min="16" max="16" width="6.5703125" customWidth="1"/>
    <col min="17" max="18" width="7.140625" customWidth="1"/>
    <col min="19" max="19" width="6.28515625" customWidth="1"/>
    <col min="20" max="20" width="5.5703125" customWidth="1"/>
    <col min="21" max="21" width="6.7109375" customWidth="1"/>
    <col min="22" max="22" width="13.42578125" customWidth="1"/>
    <col min="23" max="23" width="16.140625" customWidth="1"/>
    <col min="24" max="24" width="10.5703125" customWidth="1"/>
    <col min="25" max="25" width="10.28515625" customWidth="1"/>
    <col min="26" max="26" width="10.85546875" customWidth="1"/>
    <col min="27" max="27" width="6.140625" customWidth="1"/>
    <col min="28" max="28" width="41.7109375" customWidth="1"/>
    <col min="29" max="16384" width="11.42578125" hidden="1"/>
  </cols>
  <sheetData>
    <row r="1" spans="1:28" s="30" customFormat="1" ht="27" customHeight="1" x14ac:dyDescent="0.25">
      <c r="A1" s="477"/>
      <c r="B1" s="478"/>
      <c r="C1" s="478"/>
      <c r="D1" s="478"/>
      <c r="E1" s="478"/>
      <c r="F1" s="478"/>
      <c r="G1" s="478"/>
      <c r="H1" s="479" t="s">
        <v>200</v>
      </c>
      <c r="I1" s="479"/>
      <c r="J1" s="479"/>
      <c r="K1" s="479"/>
      <c r="L1" s="479"/>
      <c r="M1" s="479"/>
      <c r="N1" s="479"/>
      <c r="O1" s="479"/>
      <c r="P1" s="479"/>
      <c r="Q1" s="479"/>
      <c r="R1" s="479"/>
      <c r="S1" s="479"/>
      <c r="T1" s="479"/>
      <c r="U1" s="479"/>
      <c r="V1" s="480"/>
      <c r="W1" s="486" t="s">
        <v>98</v>
      </c>
      <c r="X1" s="487"/>
      <c r="Y1" s="488" t="str">
        <f>+'MAPA DE RIESGOS'!Z1</f>
        <v>COG-FT-001</v>
      </c>
      <c r="Z1" s="489"/>
      <c r="AA1" s="490"/>
      <c r="AB1" s="485"/>
    </row>
    <row r="2" spans="1:28" s="30" customFormat="1" ht="27" customHeight="1" x14ac:dyDescent="0.25">
      <c r="A2" s="477"/>
      <c r="B2" s="478"/>
      <c r="C2" s="478"/>
      <c r="D2" s="478"/>
      <c r="E2" s="478"/>
      <c r="F2" s="478"/>
      <c r="G2" s="478"/>
      <c r="H2" s="481"/>
      <c r="I2" s="481"/>
      <c r="J2" s="481"/>
      <c r="K2" s="481"/>
      <c r="L2" s="481"/>
      <c r="M2" s="481"/>
      <c r="N2" s="481"/>
      <c r="O2" s="481"/>
      <c r="P2" s="481"/>
      <c r="Q2" s="481"/>
      <c r="R2" s="481"/>
      <c r="S2" s="481"/>
      <c r="T2" s="481"/>
      <c r="U2" s="481"/>
      <c r="V2" s="482"/>
      <c r="W2" s="486" t="s">
        <v>99</v>
      </c>
      <c r="X2" s="487"/>
      <c r="Y2" s="488">
        <f>+'MAPA DE RIESGOS'!Z2</f>
        <v>3</v>
      </c>
      <c r="Z2" s="489"/>
      <c r="AA2" s="490"/>
      <c r="AB2" s="485"/>
    </row>
    <row r="3" spans="1:28" s="30" customFormat="1" ht="27" customHeight="1" x14ac:dyDescent="0.25">
      <c r="A3" s="478"/>
      <c r="B3" s="478"/>
      <c r="C3" s="478"/>
      <c r="D3" s="478"/>
      <c r="E3" s="478"/>
      <c r="F3" s="478"/>
      <c r="G3" s="478"/>
      <c r="H3" s="483"/>
      <c r="I3" s="483"/>
      <c r="J3" s="483"/>
      <c r="K3" s="483"/>
      <c r="L3" s="483"/>
      <c r="M3" s="483"/>
      <c r="N3" s="483"/>
      <c r="O3" s="483"/>
      <c r="P3" s="483"/>
      <c r="Q3" s="483"/>
      <c r="R3" s="483"/>
      <c r="S3" s="483"/>
      <c r="T3" s="483"/>
      <c r="U3" s="483"/>
      <c r="V3" s="484"/>
      <c r="W3" s="486" t="s">
        <v>198</v>
      </c>
      <c r="X3" s="487"/>
      <c r="Y3" s="491">
        <f>+'MAPA DE RIESGOS'!Z3</f>
        <v>42766</v>
      </c>
      <c r="Z3" s="489"/>
      <c r="AA3" s="490"/>
      <c r="AB3" s="485"/>
    </row>
    <row r="4" spans="1:28" s="30" customFormat="1" ht="25.5" customHeight="1" x14ac:dyDescent="0.25">
      <c r="A4" s="466" t="s">
        <v>201</v>
      </c>
      <c r="B4" s="467"/>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8"/>
    </row>
    <row r="5" spans="1:28" s="30" customFormat="1" ht="21.75" customHeight="1" x14ac:dyDescent="0.25">
      <c r="A5" s="58" t="s">
        <v>100</v>
      </c>
      <c r="B5" s="469" t="s">
        <v>101</v>
      </c>
      <c r="C5" s="469"/>
      <c r="D5" s="469"/>
      <c r="E5" s="469"/>
      <c r="F5" s="469"/>
      <c r="G5" s="469"/>
      <c r="H5" s="469"/>
      <c r="I5" s="469" t="s">
        <v>102</v>
      </c>
      <c r="J5" s="469"/>
      <c r="K5" s="469"/>
      <c r="L5" s="469"/>
      <c r="M5" s="469"/>
      <c r="N5" s="469"/>
      <c r="O5" s="469"/>
      <c r="P5" s="469"/>
      <c r="Q5" s="469"/>
      <c r="R5" s="469"/>
      <c r="S5" s="469"/>
      <c r="T5" s="469"/>
      <c r="U5" s="469"/>
      <c r="V5" s="469"/>
      <c r="W5" s="469"/>
      <c r="X5" s="469"/>
      <c r="Y5" s="469"/>
      <c r="Z5" s="469"/>
      <c r="AA5" s="469"/>
      <c r="AB5" s="469"/>
    </row>
    <row r="6" spans="1:28" s="30" customFormat="1" ht="21.75" customHeight="1" x14ac:dyDescent="0.25">
      <c r="A6" s="59">
        <v>1</v>
      </c>
      <c r="B6" s="461" t="s">
        <v>105</v>
      </c>
      <c r="C6" s="461"/>
      <c r="D6" s="461"/>
      <c r="E6" s="461"/>
      <c r="F6" s="461"/>
      <c r="G6" s="461"/>
      <c r="H6" s="461"/>
      <c r="I6" s="462" t="s">
        <v>238</v>
      </c>
      <c r="J6" s="462"/>
      <c r="K6" s="462"/>
      <c r="L6" s="462"/>
      <c r="M6" s="462"/>
      <c r="N6" s="462"/>
      <c r="O6" s="462"/>
      <c r="P6" s="462"/>
      <c r="Q6" s="462"/>
      <c r="R6" s="462"/>
      <c r="S6" s="462"/>
      <c r="T6" s="462"/>
      <c r="U6" s="462"/>
      <c r="V6" s="462"/>
      <c r="W6" s="462"/>
      <c r="X6" s="462"/>
      <c r="Y6" s="462"/>
      <c r="Z6" s="462"/>
      <c r="AA6" s="462"/>
      <c r="AB6" s="462"/>
    </row>
    <row r="7" spans="1:28" ht="21.75" customHeight="1" x14ac:dyDescent="0.25">
      <c r="A7" s="59">
        <v>2</v>
      </c>
      <c r="B7" s="461" t="s">
        <v>103</v>
      </c>
      <c r="C7" s="461"/>
      <c r="D7" s="461"/>
      <c r="E7" s="461"/>
      <c r="F7" s="461"/>
      <c r="G7" s="461"/>
      <c r="H7" s="461"/>
      <c r="I7" s="462" t="s">
        <v>240</v>
      </c>
      <c r="J7" s="462"/>
      <c r="K7" s="462"/>
      <c r="L7" s="462"/>
      <c r="M7" s="462"/>
      <c r="N7" s="462"/>
      <c r="O7" s="462"/>
      <c r="P7" s="462"/>
      <c r="Q7" s="462"/>
      <c r="R7" s="462"/>
      <c r="S7" s="462"/>
      <c r="T7" s="462"/>
      <c r="U7" s="462"/>
      <c r="V7" s="462"/>
      <c r="W7" s="462"/>
      <c r="X7" s="462"/>
      <c r="Y7" s="462"/>
      <c r="Z7" s="462"/>
      <c r="AA7" s="462"/>
      <c r="AB7" s="462"/>
    </row>
    <row r="8" spans="1:28" ht="21.75" customHeight="1" x14ac:dyDescent="0.25">
      <c r="A8" s="59">
        <v>3</v>
      </c>
      <c r="B8" s="461" t="s">
        <v>104</v>
      </c>
      <c r="C8" s="461"/>
      <c r="D8" s="461"/>
      <c r="E8" s="461"/>
      <c r="F8" s="461"/>
      <c r="G8" s="461"/>
      <c r="H8" s="461"/>
      <c r="I8" s="462" t="s">
        <v>241</v>
      </c>
      <c r="J8" s="462"/>
      <c r="K8" s="462"/>
      <c r="L8" s="462"/>
      <c r="M8" s="462"/>
      <c r="N8" s="462"/>
      <c r="O8" s="462"/>
      <c r="P8" s="462"/>
      <c r="Q8" s="462"/>
      <c r="R8" s="462"/>
      <c r="S8" s="462"/>
      <c r="T8" s="462"/>
      <c r="U8" s="462"/>
      <c r="V8" s="462"/>
      <c r="W8" s="462"/>
      <c r="X8" s="462"/>
      <c r="Y8" s="462"/>
      <c r="Z8" s="462"/>
      <c r="AA8" s="462"/>
      <c r="AB8" s="462"/>
    </row>
    <row r="9" spans="1:28" ht="21" customHeight="1" x14ac:dyDescent="0.25">
      <c r="A9" s="465" t="s">
        <v>355</v>
      </c>
      <c r="B9" s="465"/>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row>
    <row r="10" spans="1:28" ht="95.25" customHeight="1" x14ac:dyDescent="0.25">
      <c r="A10" s="60">
        <v>4</v>
      </c>
      <c r="B10" s="461" t="s">
        <v>195</v>
      </c>
      <c r="C10" s="461"/>
      <c r="D10" s="461"/>
      <c r="E10" s="461"/>
      <c r="F10" s="461"/>
      <c r="G10" s="461"/>
      <c r="H10" s="461"/>
      <c r="I10" s="464" t="s">
        <v>214</v>
      </c>
      <c r="J10" s="464"/>
      <c r="K10" s="464"/>
      <c r="L10" s="464"/>
      <c r="M10" s="464"/>
      <c r="N10" s="464"/>
      <c r="O10" s="464"/>
      <c r="P10" s="464"/>
      <c r="Q10" s="464"/>
      <c r="R10" s="464"/>
      <c r="S10" s="464"/>
      <c r="T10" s="464"/>
      <c r="U10" s="464"/>
      <c r="V10" s="464"/>
      <c r="W10" s="464"/>
      <c r="X10" s="464"/>
      <c r="Y10" s="464"/>
      <c r="Z10" s="464"/>
      <c r="AA10" s="464"/>
      <c r="AB10" s="464"/>
    </row>
    <row r="11" spans="1:28" ht="24.75" customHeight="1" x14ac:dyDescent="0.25">
      <c r="A11" s="59" t="s">
        <v>356</v>
      </c>
      <c r="B11" s="461" t="s">
        <v>106</v>
      </c>
      <c r="C11" s="461"/>
      <c r="D11" s="461"/>
      <c r="E11" s="461"/>
      <c r="F11" s="461"/>
      <c r="G11" s="461"/>
      <c r="H11" s="461"/>
      <c r="I11" s="464" t="s">
        <v>107</v>
      </c>
      <c r="J11" s="464"/>
      <c r="K11" s="464"/>
      <c r="L11" s="464"/>
      <c r="M11" s="464"/>
      <c r="N11" s="464"/>
      <c r="O11" s="464"/>
      <c r="P11" s="464"/>
      <c r="Q11" s="464"/>
      <c r="R11" s="464"/>
      <c r="S11" s="464"/>
      <c r="T11" s="464"/>
      <c r="U11" s="464"/>
      <c r="V11" s="464"/>
      <c r="W11" s="464"/>
      <c r="X11" s="464"/>
      <c r="Y11" s="464"/>
      <c r="Z11" s="464"/>
      <c r="AA11" s="464"/>
      <c r="AB11" s="464"/>
    </row>
    <row r="12" spans="1:28" ht="24.75" customHeight="1" x14ac:dyDescent="0.25">
      <c r="A12" s="59" t="s">
        <v>357</v>
      </c>
      <c r="B12" s="461" t="s">
        <v>108</v>
      </c>
      <c r="C12" s="461"/>
      <c r="D12" s="461"/>
      <c r="E12" s="461"/>
      <c r="F12" s="461"/>
      <c r="G12" s="461"/>
      <c r="H12" s="461"/>
      <c r="I12" s="464" t="s">
        <v>109</v>
      </c>
      <c r="J12" s="464"/>
      <c r="K12" s="464"/>
      <c r="L12" s="464"/>
      <c r="M12" s="464"/>
      <c r="N12" s="464"/>
      <c r="O12" s="464"/>
      <c r="P12" s="464"/>
      <c r="Q12" s="464"/>
      <c r="R12" s="464"/>
      <c r="S12" s="464"/>
      <c r="T12" s="464"/>
      <c r="U12" s="464"/>
      <c r="V12" s="464"/>
      <c r="W12" s="464"/>
      <c r="X12" s="464"/>
      <c r="Y12" s="464"/>
      <c r="Z12" s="464"/>
      <c r="AA12" s="464"/>
      <c r="AB12" s="464"/>
    </row>
    <row r="13" spans="1:28" ht="21" customHeight="1" x14ac:dyDescent="0.25">
      <c r="A13" s="465" t="s">
        <v>358</v>
      </c>
      <c r="B13" s="465"/>
      <c r="C13" s="465"/>
      <c r="D13" s="465"/>
      <c r="E13" s="465"/>
      <c r="F13" s="465"/>
      <c r="G13" s="465"/>
      <c r="H13" s="465"/>
      <c r="I13" s="465"/>
      <c r="J13" s="465"/>
      <c r="K13" s="465"/>
      <c r="L13" s="465"/>
      <c r="M13" s="465"/>
      <c r="N13" s="465"/>
      <c r="O13" s="465"/>
      <c r="P13" s="465"/>
      <c r="Q13" s="465"/>
      <c r="R13" s="465"/>
      <c r="S13" s="465"/>
      <c r="T13" s="465"/>
      <c r="U13" s="465"/>
      <c r="V13" s="465"/>
      <c r="W13" s="465"/>
      <c r="X13" s="465"/>
      <c r="Y13" s="465"/>
      <c r="Z13" s="465"/>
      <c r="AA13" s="465"/>
      <c r="AB13" s="465"/>
    </row>
    <row r="14" spans="1:28" ht="71.25" customHeight="1" x14ac:dyDescent="0.25">
      <c r="A14" s="59">
        <v>5</v>
      </c>
      <c r="B14" s="462" t="s">
        <v>110</v>
      </c>
      <c r="C14" s="462"/>
      <c r="D14" s="462"/>
      <c r="E14" s="462"/>
      <c r="F14" s="462"/>
      <c r="G14" s="462"/>
      <c r="H14" s="462"/>
      <c r="I14" s="464" t="s">
        <v>310</v>
      </c>
      <c r="J14" s="464"/>
      <c r="K14" s="464"/>
      <c r="L14" s="464"/>
      <c r="M14" s="464"/>
      <c r="N14" s="464"/>
      <c r="O14" s="464"/>
      <c r="P14" s="464"/>
      <c r="Q14" s="464"/>
      <c r="R14" s="464"/>
      <c r="S14" s="464"/>
      <c r="T14" s="464"/>
      <c r="U14" s="464"/>
      <c r="V14" s="464"/>
      <c r="W14" s="464"/>
      <c r="X14" s="464"/>
      <c r="Y14" s="464"/>
      <c r="Z14" s="464"/>
      <c r="AA14" s="464"/>
      <c r="AB14" s="464"/>
    </row>
    <row r="15" spans="1:28" ht="23.25" customHeight="1" x14ac:dyDescent="0.25">
      <c r="A15" s="465" t="s">
        <v>359</v>
      </c>
      <c r="B15" s="465"/>
      <c r="C15" s="465"/>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row>
    <row r="16" spans="1:28" ht="42" customHeight="1" x14ac:dyDescent="0.25">
      <c r="A16" s="60">
        <v>6</v>
      </c>
      <c r="B16" s="462" t="s">
        <v>111</v>
      </c>
      <c r="C16" s="462"/>
      <c r="D16" s="462"/>
      <c r="E16" s="462"/>
      <c r="F16" s="462"/>
      <c r="G16" s="462"/>
      <c r="H16" s="462"/>
      <c r="I16" s="464" t="s">
        <v>112</v>
      </c>
      <c r="J16" s="464"/>
      <c r="K16" s="464"/>
      <c r="L16" s="464"/>
      <c r="M16" s="464"/>
      <c r="N16" s="464"/>
      <c r="O16" s="464"/>
      <c r="P16" s="464"/>
      <c r="Q16" s="464"/>
      <c r="R16" s="464"/>
      <c r="S16" s="464"/>
      <c r="T16" s="464"/>
      <c r="U16" s="464"/>
      <c r="V16" s="464"/>
      <c r="W16" s="464"/>
      <c r="X16" s="464"/>
      <c r="Y16" s="464"/>
      <c r="Z16" s="464"/>
      <c r="AA16" s="464"/>
      <c r="AB16" s="464"/>
    </row>
    <row r="17" spans="1:28" ht="148.5" customHeight="1" x14ac:dyDescent="0.25">
      <c r="A17" s="59" t="s">
        <v>363</v>
      </c>
      <c r="B17" s="461" t="s">
        <v>113</v>
      </c>
      <c r="C17" s="461"/>
      <c r="D17" s="461"/>
      <c r="E17" s="461"/>
      <c r="F17" s="461"/>
      <c r="G17" s="461"/>
      <c r="H17" s="461"/>
      <c r="I17" s="464" t="s">
        <v>215</v>
      </c>
      <c r="J17" s="464"/>
      <c r="K17" s="464"/>
      <c r="L17" s="464"/>
      <c r="M17" s="464"/>
      <c r="N17" s="464"/>
      <c r="O17" s="464"/>
      <c r="P17" s="464"/>
      <c r="Q17" s="464"/>
      <c r="R17" s="464"/>
      <c r="S17" s="464"/>
      <c r="T17" s="464"/>
      <c r="U17" s="464"/>
      <c r="V17" s="464"/>
      <c r="W17" s="464"/>
      <c r="X17" s="464"/>
      <c r="Y17" s="464"/>
      <c r="Z17" s="464"/>
      <c r="AA17" s="464"/>
      <c r="AB17" s="464"/>
    </row>
    <row r="18" spans="1:28" ht="282.75" customHeight="1" x14ac:dyDescent="0.25">
      <c r="A18" s="59" t="s">
        <v>364</v>
      </c>
      <c r="B18" s="461" t="s">
        <v>114</v>
      </c>
      <c r="C18" s="461"/>
      <c r="D18" s="461"/>
      <c r="E18" s="461"/>
      <c r="F18" s="461"/>
      <c r="G18" s="461"/>
      <c r="H18" s="461"/>
      <c r="I18" s="464" t="s">
        <v>445</v>
      </c>
      <c r="J18" s="464"/>
      <c r="K18" s="464"/>
      <c r="L18" s="464"/>
      <c r="M18" s="464"/>
      <c r="N18" s="464"/>
      <c r="O18" s="464"/>
      <c r="P18" s="464"/>
      <c r="Q18" s="464"/>
      <c r="R18" s="464"/>
      <c r="S18" s="464"/>
      <c r="T18" s="464"/>
      <c r="U18" s="464"/>
      <c r="V18" s="464"/>
      <c r="W18" s="464"/>
      <c r="X18" s="464"/>
      <c r="Y18" s="464"/>
      <c r="Z18" s="464"/>
      <c r="AA18" s="464"/>
      <c r="AB18" s="464"/>
    </row>
    <row r="19" spans="1:28" s="30" customFormat="1" ht="183" customHeight="1" x14ac:dyDescent="0.25">
      <c r="A19" s="72" t="s">
        <v>365</v>
      </c>
      <c r="B19" s="461" t="s">
        <v>338</v>
      </c>
      <c r="C19" s="461"/>
      <c r="D19" s="461"/>
      <c r="E19" s="461"/>
      <c r="F19" s="461"/>
      <c r="G19" s="461"/>
      <c r="H19" s="461"/>
      <c r="I19" s="464" t="s">
        <v>339</v>
      </c>
      <c r="J19" s="464"/>
      <c r="K19" s="464"/>
      <c r="L19" s="464"/>
      <c r="M19" s="464"/>
      <c r="N19" s="464"/>
      <c r="O19" s="464"/>
      <c r="P19" s="464"/>
      <c r="Q19" s="464"/>
      <c r="R19" s="464"/>
      <c r="S19" s="464"/>
      <c r="T19" s="464"/>
      <c r="U19" s="464"/>
      <c r="V19" s="464"/>
      <c r="W19" s="464"/>
      <c r="X19" s="464"/>
      <c r="Y19" s="464"/>
      <c r="Z19" s="464"/>
      <c r="AA19" s="464"/>
      <c r="AB19" s="464"/>
    </row>
    <row r="20" spans="1:28" ht="23.25" customHeight="1" x14ac:dyDescent="0.25">
      <c r="A20" s="465" t="s">
        <v>366</v>
      </c>
      <c r="B20" s="465"/>
      <c r="C20" s="465"/>
      <c r="D20" s="465"/>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row>
    <row r="21" spans="1:28" ht="58.5" customHeight="1" x14ac:dyDescent="0.25">
      <c r="A21" s="59" t="s">
        <v>161</v>
      </c>
      <c r="B21" s="461" t="s">
        <v>116</v>
      </c>
      <c r="C21" s="461"/>
      <c r="D21" s="461"/>
      <c r="E21" s="461"/>
      <c r="F21" s="461"/>
      <c r="G21" s="461"/>
      <c r="H21" s="461"/>
      <c r="I21" s="464" t="s">
        <v>216</v>
      </c>
      <c r="J21" s="464"/>
      <c r="K21" s="464"/>
      <c r="L21" s="464"/>
      <c r="M21" s="464"/>
      <c r="N21" s="464"/>
      <c r="O21" s="464"/>
      <c r="P21" s="464"/>
      <c r="Q21" s="464"/>
      <c r="R21" s="464"/>
      <c r="S21" s="464"/>
      <c r="T21" s="464"/>
      <c r="U21" s="464"/>
      <c r="V21" s="464"/>
      <c r="W21" s="464"/>
      <c r="X21" s="464"/>
      <c r="Y21" s="464"/>
      <c r="Z21" s="464"/>
      <c r="AA21" s="464"/>
      <c r="AB21" s="464"/>
    </row>
    <row r="22" spans="1:28" ht="99.75" customHeight="1" x14ac:dyDescent="0.25">
      <c r="A22" s="59" t="s">
        <v>367</v>
      </c>
      <c r="B22" s="461" t="s">
        <v>117</v>
      </c>
      <c r="C22" s="461"/>
      <c r="D22" s="461"/>
      <c r="E22" s="461"/>
      <c r="F22" s="461"/>
      <c r="G22" s="461"/>
      <c r="H22" s="461"/>
      <c r="I22" s="464" t="s">
        <v>217</v>
      </c>
      <c r="J22" s="464"/>
      <c r="K22" s="464"/>
      <c r="L22" s="464"/>
      <c r="M22" s="464"/>
      <c r="N22" s="464"/>
      <c r="O22" s="464"/>
      <c r="P22" s="464"/>
      <c r="Q22" s="464"/>
      <c r="R22" s="464"/>
      <c r="S22" s="464"/>
      <c r="T22" s="464"/>
      <c r="U22" s="464"/>
      <c r="V22" s="464"/>
      <c r="W22" s="464"/>
      <c r="X22" s="464"/>
      <c r="Y22" s="464"/>
      <c r="Z22" s="464"/>
      <c r="AA22" s="464"/>
      <c r="AB22" s="464"/>
    </row>
    <row r="23" spans="1:28" ht="74.25" customHeight="1" x14ac:dyDescent="0.25">
      <c r="A23" s="59" t="s">
        <v>368</v>
      </c>
      <c r="B23" s="461" t="s">
        <v>115</v>
      </c>
      <c r="C23" s="461"/>
      <c r="D23" s="461"/>
      <c r="E23" s="461"/>
      <c r="F23" s="461"/>
      <c r="G23" s="461"/>
      <c r="H23" s="461"/>
      <c r="I23" s="464" t="s">
        <v>248</v>
      </c>
      <c r="J23" s="464"/>
      <c r="K23" s="464"/>
      <c r="L23" s="464"/>
      <c r="M23" s="464"/>
      <c r="N23" s="464"/>
      <c r="O23" s="464"/>
      <c r="P23" s="464"/>
      <c r="Q23" s="464"/>
      <c r="R23" s="464"/>
      <c r="S23" s="464"/>
      <c r="T23" s="464"/>
      <c r="U23" s="464"/>
      <c r="V23" s="464"/>
      <c r="W23" s="464"/>
      <c r="X23" s="464"/>
      <c r="Y23" s="464"/>
      <c r="Z23" s="464"/>
      <c r="AA23" s="464"/>
      <c r="AB23" s="464"/>
    </row>
    <row r="24" spans="1:28" ht="54" customHeight="1" x14ac:dyDescent="0.25">
      <c r="A24" s="59" t="s">
        <v>162</v>
      </c>
      <c r="B24" s="461" t="s">
        <v>118</v>
      </c>
      <c r="C24" s="461"/>
      <c r="D24" s="461"/>
      <c r="E24" s="461"/>
      <c r="F24" s="461"/>
      <c r="G24" s="461"/>
      <c r="H24" s="461"/>
      <c r="I24" s="464" t="s">
        <v>208</v>
      </c>
      <c r="J24" s="464"/>
      <c r="K24" s="464"/>
      <c r="L24" s="464"/>
      <c r="M24" s="464"/>
      <c r="N24" s="464"/>
      <c r="O24" s="464"/>
      <c r="P24" s="464"/>
      <c r="Q24" s="464"/>
      <c r="R24" s="464"/>
      <c r="S24" s="464"/>
      <c r="T24" s="464"/>
      <c r="U24" s="464"/>
      <c r="V24" s="464"/>
      <c r="W24" s="464"/>
      <c r="X24" s="464"/>
      <c r="Y24" s="464"/>
      <c r="Z24" s="464"/>
      <c r="AA24" s="464"/>
      <c r="AB24" s="464"/>
    </row>
    <row r="25" spans="1:28" ht="39" customHeight="1" x14ac:dyDescent="0.25">
      <c r="A25" s="59" t="s">
        <v>376</v>
      </c>
      <c r="B25" s="461" t="s">
        <v>119</v>
      </c>
      <c r="C25" s="461"/>
      <c r="D25" s="461"/>
      <c r="E25" s="461"/>
      <c r="F25" s="461"/>
      <c r="G25" s="461"/>
      <c r="H25" s="461"/>
      <c r="I25" s="464" t="s">
        <v>218</v>
      </c>
      <c r="J25" s="464"/>
      <c r="K25" s="464"/>
      <c r="L25" s="464"/>
      <c r="M25" s="464"/>
      <c r="N25" s="464"/>
      <c r="O25" s="464"/>
      <c r="P25" s="464"/>
      <c r="Q25" s="464"/>
      <c r="R25" s="464"/>
      <c r="S25" s="464"/>
      <c r="T25" s="464"/>
      <c r="U25" s="464"/>
      <c r="V25" s="464"/>
      <c r="W25" s="464"/>
      <c r="X25" s="464"/>
      <c r="Y25" s="464"/>
      <c r="Z25" s="464"/>
      <c r="AA25" s="464"/>
      <c r="AB25" s="464"/>
    </row>
    <row r="26" spans="1:28" ht="51" customHeight="1" x14ac:dyDescent="0.25">
      <c r="A26" s="59" t="s">
        <v>377</v>
      </c>
      <c r="B26" s="462" t="s">
        <v>204</v>
      </c>
      <c r="C26" s="462"/>
      <c r="D26" s="462"/>
      <c r="E26" s="462"/>
      <c r="F26" s="462"/>
      <c r="G26" s="462"/>
      <c r="H26" s="462"/>
      <c r="I26" s="464" t="s">
        <v>219</v>
      </c>
      <c r="J26" s="464"/>
      <c r="K26" s="464"/>
      <c r="L26" s="464"/>
      <c r="M26" s="464"/>
      <c r="N26" s="464"/>
      <c r="O26" s="464"/>
      <c r="P26" s="464"/>
      <c r="Q26" s="464"/>
      <c r="R26" s="464"/>
      <c r="S26" s="464"/>
      <c r="T26" s="464"/>
      <c r="U26" s="464"/>
      <c r="V26" s="464"/>
      <c r="W26" s="464"/>
      <c r="X26" s="464"/>
      <c r="Y26" s="464"/>
      <c r="Z26" s="464"/>
      <c r="AA26" s="464"/>
      <c r="AB26" s="464"/>
    </row>
    <row r="27" spans="1:28" ht="27" customHeight="1" x14ac:dyDescent="0.25">
      <c r="A27" s="463" t="s">
        <v>392</v>
      </c>
      <c r="B27" s="463"/>
      <c r="C27" s="463"/>
      <c r="D27" s="463"/>
      <c r="E27" s="463"/>
      <c r="F27" s="463"/>
      <c r="G27" s="463"/>
      <c r="H27" s="463"/>
      <c r="I27" s="463"/>
      <c r="J27" s="463"/>
      <c r="K27" s="463"/>
      <c r="L27" s="463"/>
      <c r="M27" s="463"/>
      <c r="N27" s="463"/>
      <c r="O27" s="463"/>
      <c r="P27" s="463"/>
      <c r="Q27" s="463"/>
      <c r="R27" s="463"/>
      <c r="S27" s="463"/>
      <c r="T27" s="463"/>
      <c r="U27" s="463"/>
      <c r="V27" s="463"/>
      <c r="W27" s="463"/>
      <c r="X27" s="463"/>
      <c r="Y27" s="463"/>
      <c r="Z27" s="463"/>
      <c r="AA27" s="463"/>
      <c r="AB27" s="463"/>
    </row>
    <row r="28" spans="1:28" ht="130.5" customHeight="1" x14ac:dyDescent="0.25">
      <c r="A28" s="60">
        <v>8</v>
      </c>
      <c r="B28" s="461" t="s">
        <v>120</v>
      </c>
      <c r="C28" s="461"/>
      <c r="D28" s="461"/>
      <c r="E28" s="461"/>
      <c r="F28" s="461"/>
      <c r="G28" s="461"/>
      <c r="H28" s="461"/>
      <c r="I28" s="464" t="s">
        <v>335</v>
      </c>
      <c r="J28" s="464"/>
      <c r="K28" s="464"/>
      <c r="L28" s="464"/>
      <c r="M28" s="464"/>
      <c r="N28" s="464"/>
      <c r="O28" s="464"/>
      <c r="P28" s="464"/>
      <c r="Q28" s="464"/>
      <c r="R28" s="464"/>
      <c r="S28" s="464"/>
      <c r="T28" s="464"/>
      <c r="U28" s="464"/>
      <c r="V28" s="464"/>
      <c r="W28" s="464"/>
      <c r="X28" s="464"/>
      <c r="Y28" s="464"/>
      <c r="Z28" s="464"/>
      <c r="AA28" s="464"/>
      <c r="AB28" s="464"/>
    </row>
    <row r="29" spans="1:28" s="30" customFormat="1" ht="94.5" customHeight="1" x14ac:dyDescent="0.25">
      <c r="A29" s="60" t="s">
        <v>163</v>
      </c>
      <c r="B29" s="461" t="s">
        <v>334</v>
      </c>
      <c r="C29" s="461"/>
      <c r="D29" s="461"/>
      <c r="E29" s="461"/>
      <c r="F29" s="461"/>
      <c r="G29" s="461"/>
      <c r="H29" s="461"/>
      <c r="I29" s="464" t="s">
        <v>513</v>
      </c>
      <c r="J29" s="464"/>
      <c r="K29" s="464"/>
      <c r="L29" s="464"/>
      <c r="M29" s="464"/>
      <c r="N29" s="464"/>
      <c r="O29" s="464"/>
      <c r="P29" s="464"/>
      <c r="Q29" s="464"/>
      <c r="R29" s="464"/>
      <c r="S29" s="464"/>
      <c r="T29" s="464"/>
      <c r="U29" s="464"/>
      <c r="V29" s="464"/>
      <c r="W29" s="464"/>
      <c r="X29" s="464"/>
      <c r="Y29" s="464"/>
      <c r="Z29" s="464"/>
      <c r="AA29" s="464"/>
      <c r="AB29" s="464"/>
    </row>
    <row r="30" spans="1:28" ht="258" customHeight="1" x14ac:dyDescent="0.25">
      <c r="A30" s="59" t="s">
        <v>164</v>
      </c>
      <c r="B30" s="462" t="s">
        <v>205</v>
      </c>
      <c r="C30" s="461"/>
      <c r="D30" s="461"/>
      <c r="E30" s="461"/>
      <c r="F30" s="461"/>
      <c r="G30" s="461"/>
      <c r="H30" s="461"/>
      <c r="I30" s="464" t="s">
        <v>336</v>
      </c>
      <c r="J30" s="464"/>
      <c r="K30" s="464"/>
      <c r="L30" s="464"/>
      <c r="M30" s="464"/>
      <c r="N30" s="464"/>
      <c r="O30" s="464"/>
      <c r="P30" s="464"/>
      <c r="Q30" s="464"/>
      <c r="R30" s="464"/>
      <c r="S30" s="464"/>
      <c r="T30" s="464"/>
      <c r="U30" s="464"/>
      <c r="V30" s="464"/>
      <c r="W30" s="464"/>
      <c r="X30" s="464"/>
      <c r="Y30" s="464"/>
      <c r="Z30" s="464"/>
      <c r="AA30" s="464"/>
      <c r="AB30" s="464"/>
    </row>
    <row r="31" spans="1:28" ht="101.25" customHeight="1" x14ac:dyDescent="0.25">
      <c r="A31" s="59" t="s">
        <v>393</v>
      </c>
      <c r="B31" s="462" t="s">
        <v>455</v>
      </c>
      <c r="C31" s="462"/>
      <c r="D31" s="462"/>
      <c r="E31" s="462"/>
      <c r="F31" s="462"/>
      <c r="G31" s="462"/>
      <c r="H31" s="462"/>
      <c r="I31" s="464" t="s">
        <v>220</v>
      </c>
      <c r="J31" s="464"/>
      <c r="K31" s="464"/>
      <c r="L31" s="464"/>
      <c r="M31" s="464"/>
      <c r="N31" s="464"/>
      <c r="O31" s="464"/>
      <c r="P31" s="464"/>
      <c r="Q31" s="464"/>
      <c r="R31" s="464"/>
      <c r="S31" s="464"/>
      <c r="T31" s="464"/>
      <c r="U31" s="464"/>
      <c r="V31" s="464"/>
      <c r="W31" s="464"/>
      <c r="X31" s="464"/>
      <c r="Y31" s="464"/>
      <c r="Z31" s="464"/>
      <c r="AA31" s="464"/>
      <c r="AB31" s="464"/>
    </row>
    <row r="32" spans="1:28" ht="113.25" customHeight="1" x14ac:dyDescent="0.25">
      <c r="A32" s="59" t="s">
        <v>394</v>
      </c>
      <c r="B32" s="461" t="s">
        <v>121</v>
      </c>
      <c r="C32" s="461"/>
      <c r="D32" s="461"/>
      <c r="E32" s="461"/>
      <c r="F32" s="461"/>
      <c r="G32" s="461"/>
      <c r="H32" s="461"/>
      <c r="I32" s="464" t="s">
        <v>337</v>
      </c>
      <c r="J32" s="464"/>
      <c r="K32" s="464"/>
      <c r="L32" s="464"/>
      <c r="M32" s="464"/>
      <c r="N32" s="464"/>
      <c r="O32" s="464"/>
      <c r="P32" s="464"/>
      <c r="Q32" s="464"/>
      <c r="R32" s="464"/>
      <c r="S32" s="464"/>
      <c r="T32" s="464"/>
      <c r="U32" s="464"/>
      <c r="V32" s="464"/>
      <c r="W32" s="464"/>
      <c r="X32" s="464"/>
      <c r="Y32" s="464"/>
      <c r="Z32" s="464"/>
      <c r="AA32" s="464"/>
      <c r="AB32" s="464"/>
    </row>
    <row r="33" spans="1:28" ht="61.5" customHeight="1" x14ac:dyDescent="0.25">
      <c r="A33" s="59" t="s">
        <v>395</v>
      </c>
      <c r="B33" s="461" t="s">
        <v>122</v>
      </c>
      <c r="C33" s="461"/>
      <c r="D33" s="461"/>
      <c r="E33" s="461"/>
      <c r="F33" s="461"/>
      <c r="G33" s="461"/>
      <c r="H33" s="461"/>
      <c r="I33" s="464" t="s">
        <v>196</v>
      </c>
      <c r="J33" s="464"/>
      <c r="K33" s="464"/>
      <c r="L33" s="464"/>
      <c r="M33" s="464"/>
      <c r="N33" s="464"/>
      <c r="O33" s="464"/>
      <c r="P33" s="464"/>
      <c r="Q33" s="464"/>
      <c r="R33" s="464"/>
      <c r="S33" s="464"/>
      <c r="T33" s="464"/>
      <c r="U33" s="464"/>
      <c r="V33" s="464"/>
      <c r="W33" s="464"/>
      <c r="X33" s="464"/>
      <c r="Y33" s="464"/>
      <c r="Z33" s="464"/>
      <c r="AA33" s="464"/>
      <c r="AB33" s="464"/>
    </row>
    <row r="34" spans="1:28" ht="143.25" customHeight="1" x14ac:dyDescent="0.25">
      <c r="A34" s="59" t="s">
        <v>396</v>
      </c>
      <c r="B34" s="462" t="s">
        <v>340</v>
      </c>
      <c r="C34" s="461"/>
      <c r="D34" s="461"/>
      <c r="E34" s="461"/>
      <c r="F34" s="461"/>
      <c r="G34" s="461"/>
      <c r="H34" s="461"/>
      <c r="I34" s="464" t="s">
        <v>226</v>
      </c>
      <c r="J34" s="464"/>
      <c r="K34" s="464"/>
      <c r="L34" s="464"/>
      <c r="M34" s="464"/>
      <c r="N34" s="464"/>
      <c r="O34" s="464"/>
      <c r="P34" s="464"/>
      <c r="Q34" s="464"/>
      <c r="R34" s="464"/>
      <c r="S34" s="464"/>
      <c r="T34" s="464"/>
      <c r="U34" s="464"/>
      <c r="V34" s="464"/>
      <c r="W34" s="464"/>
      <c r="X34" s="464"/>
      <c r="Y34" s="464"/>
      <c r="Z34" s="464"/>
      <c r="AA34" s="464"/>
      <c r="AB34" s="464"/>
    </row>
    <row r="35" spans="1:28" ht="48.75" customHeight="1" x14ac:dyDescent="0.25">
      <c r="A35" s="59" t="s">
        <v>397</v>
      </c>
      <c r="B35" s="462" t="s">
        <v>341</v>
      </c>
      <c r="C35" s="462"/>
      <c r="D35" s="462"/>
      <c r="E35" s="462"/>
      <c r="F35" s="462"/>
      <c r="G35" s="462"/>
      <c r="H35" s="462"/>
      <c r="I35" s="464" t="s">
        <v>221</v>
      </c>
      <c r="J35" s="464"/>
      <c r="K35" s="464"/>
      <c r="L35" s="464"/>
      <c r="M35" s="464"/>
      <c r="N35" s="464"/>
      <c r="O35" s="464"/>
      <c r="P35" s="464"/>
      <c r="Q35" s="464"/>
      <c r="R35" s="464"/>
      <c r="S35" s="464"/>
      <c r="T35" s="464"/>
      <c r="U35" s="464"/>
      <c r="V35" s="464"/>
      <c r="W35" s="464"/>
      <c r="X35" s="464"/>
      <c r="Y35" s="464"/>
      <c r="Z35" s="464"/>
      <c r="AA35" s="464"/>
      <c r="AB35" s="464"/>
    </row>
    <row r="36" spans="1:28" ht="150" customHeight="1" x14ac:dyDescent="0.25">
      <c r="A36" s="59" t="s">
        <v>398</v>
      </c>
      <c r="B36" s="461" t="s">
        <v>121</v>
      </c>
      <c r="C36" s="461"/>
      <c r="D36" s="461"/>
      <c r="E36" s="461"/>
      <c r="F36" s="461"/>
      <c r="G36" s="461"/>
      <c r="H36" s="461"/>
      <c r="I36" s="464" t="s">
        <v>342</v>
      </c>
      <c r="J36" s="464"/>
      <c r="K36" s="464"/>
      <c r="L36" s="464"/>
      <c r="M36" s="464"/>
      <c r="N36" s="464"/>
      <c r="O36" s="464"/>
      <c r="P36" s="464"/>
      <c r="Q36" s="464"/>
      <c r="R36" s="464"/>
      <c r="S36" s="464"/>
      <c r="T36" s="464"/>
      <c r="U36" s="464"/>
      <c r="V36" s="464"/>
      <c r="W36" s="464"/>
      <c r="X36" s="464"/>
      <c r="Y36" s="464"/>
      <c r="Z36" s="464"/>
      <c r="AA36" s="464"/>
      <c r="AB36" s="464"/>
    </row>
    <row r="37" spans="1:28" ht="55.5" customHeight="1" x14ac:dyDescent="0.25">
      <c r="A37" s="59" t="s">
        <v>399</v>
      </c>
      <c r="B37" s="461" t="s">
        <v>122</v>
      </c>
      <c r="C37" s="461"/>
      <c r="D37" s="461"/>
      <c r="E37" s="461"/>
      <c r="F37" s="461"/>
      <c r="G37" s="461"/>
      <c r="H37" s="461"/>
      <c r="I37" s="464" t="s">
        <v>222</v>
      </c>
      <c r="J37" s="464"/>
      <c r="K37" s="464"/>
      <c r="L37" s="464"/>
      <c r="M37" s="464"/>
      <c r="N37" s="464"/>
      <c r="O37" s="464"/>
      <c r="P37" s="464"/>
      <c r="Q37" s="464"/>
      <c r="R37" s="464"/>
      <c r="S37" s="464"/>
      <c r="T37" s="464"/>
      <c r="U37" s="464"/>
      <c r="V37" s="464"/>
      <c r="W37" s="464"/>
      <c r="X37" s="464"/>
      <c r="Y37" s="464"/>
      <c r="Z37" s="464"/>
      <c r="AA37" s="464"/>
      <c r="AB37" s="464"/>
    </row>
    <row r="38" spans="1:28" ht="144.75" customHeight="1" x14ac:dyDescent="0.25">
      <c r="A38" s="59" t="s">
        <v>400</v>
      </c>
      <c r="B38" s="462" t="s">
        <v>343</v>
      </c>
      <c r="C38" s="462"/>
      <c r="D38" s="462"/>
      <c r="E38" s="462"/>
      <c r="F38" s="462"/>
      <c r="G38" s="462"/>
      <c r="H38" s="462"/>
      <c r="I38" s="464" t="s">
        <v>344</v>
      </c>
      <c r="J38" s="464"/>
      <c r="K38" s="464"/>
      <c r="L38" s="464"/>
      <c r="M38" s="464"/>
      <c r="N38" s="464"/>
      <c r="O38" s="464"/>
      <c r="P38" s="464"/>
      <c r="Q38" s="464"/>
      <c r="R38" s="464"/>
      <c r="S38" s="464"/>
      <c r="T38" s="464"/>
      <c r="U38" s="464"/>
      <c r="V38" s="464"/>
      <c r="W38" s="464"/>
      <c r="X38" s="464"/>
      <c r="Y38" s="464"/>
      <c r="Z38" s="464"/>
      <c r="AA38" s="464"/>
      <c r="AB38" s="464"/>
    </row>
    <row r="39" spans="1:28" ht="49.5" customHeight="1" x14ac:dyDescent="0.25">
      <c r="A39" s="59" t="s">
        <v>401</v>
      </c>
      <c r="B39" s="462" t="s">
        <v>345</v>
      </c>
      <c r="C39" s="462"/>
      <c r="D39" s="462"/>
      <c r="E39" s="462"/>
      <c r="F39" s="462"/>
      <c r="G39" s="462"/>
      <c r="H39" s="462"/>
      <c r="I39" s="464" t="s">
        <v>223</v>
      </c>
      <c r="J39" s="464"/>
      <c r="K39" s="464"/>
      <c r="L39" s="464"/>
      <c r="M39" s="464"/>
      <c r="N39" s="464"/>
      <c r="O39" s="464"/>
      <c r="P39" s="464"/>
      <c r="Q39" s="464"/>
      <c r="R39" s="464"/>
      <c r="S39" s="464"/>
      <c r="T39" s="464"/>
      <c r="U39" s="464"/>
      <c r="V39" s="464"/>
      <c r="W39" s="464"/>
      <c r="X39" s="464"/>
      <c r="Y39" s="464"/>
      <c r="Z39" s="464"/>
      <c r="AA39" s="464"/>
      <c r="AB39" s="464"/>
    </row>
    <row r="40" spans="1:28" ht="119.25" customHeight="1" x14ac:dyDescent="0.25">
      <c r="A40" s="59" t="s">
        <v>402</v>
      </c>
      <c r="B40" s="462" t="s">
        <v>121</v>
      </c>
      <c r="C40" s="462"/>
      <c r="D40" s="462"/>
      <c r="E40" s="462"/>
      <c r="F40" s="462"/>
      <c r="G40" s="462"/>
      <c r="H40" s="462"/>
      <c r="I40" s="464" t="s">
        <v>346</v>
      </c>
      <c r="J40" s="464"/>
      <c r="K40" s="464"/>
      <c r="L40" s="464"/>
      <c r="M40" s="464"/>
      <c r="N40" s="464"/>
      <c r="O40" s="464"/>
      <c r="P40" s="464"/>
      <c r="Q40" s="464"/>
      <c r="R40" s="464"/>
      <c r="S40" s="464"/>
      <c r="T40" s="464"/>
      <c r="U40" s="464"/>
      <c r="V40" s="464"/>
      <c r="W40" s="464"/>
      <c r="X40" s="464"/>
      <c r="Y40" s="464"/>
      <c r="Z40" s="464"/>
      <c r="AA40" s="464"/>
      <c r="AB40" s="464"/>
    </row>
    <row r="41" spans="1:28" ht="60" customHeight="1" x14ac:dyDescent="0.25">
      <c r="A41" s="59" t="s">
        <v>403</v>
      </c>
      <c r="B41" s="462" t="s">
        <v>122</v>
      </c>
      <c r="C41" s="462"/>
      <c r="D41" s="462"/>
      <c r="E41" s="462"/>
      <c r="F41" s="462"/>
      <c r="G41" s="462"/>
      <c r="H41" s="462"/>
      <c r="I41" s="464" t="s">
        <v>333</v>
      </c>
      <c r="J41" s="464"/>
      <c r="K41" s="464"/>
      <c r="L41" s="464"/>
      <c r="M41" s="464"/>
      <c r="N41" s="464"/>
      <c r="O41" s="464"/>
      <c r="P41" s="464"/>
      <c r="Q41" s="464"/>
      <c r="R41" s="464"/>
      <c r="S41" s="464"/>
      <c r="T41" s="464"/>
      <c r="U41" s="464"/>
      <c r="V41" s="464"/>
      <c r="W41" s="464"/>
      <c r="X41" s="464"/>
      <c r="Y41" s="464"/>
      <c r="Z41" s="464"/>
      <c r="AA41" s="464"/>
      <c r="AB41" s="464"/>
    </row>
    <row r="42" spans="1:28" s="30" customFormat="1" ht="111.75" customHeight="1" x14ac:dyDescent="0.25">
      <c r="A42" s="101" t="s">
        <v>404</v>
      </c>
      <c r="B42" s="462" t="s">
        <v>347</v>
      </c>
      <c r="C42" s="462"/>
      <c r="D42" s="462"/>
      <c r="E42" s="462"/>
      <c r="F42" s="462"/>
      <c r="G42" s="462"/>
      <c r="H42" s="462"/>
      <c r="I42" s="464" t="s">
        <v>446</v>
      </c>
      <c r="J42" s="464"/>
      <c r="K42" s="464"/>
      <c r="L42" s="464"/>
      <c r="M42" s="464"/>
      <c r="N42" s="464"/>
      <c r="O42" s="464"/>
      <c r="P42" s="464"/>
      <c r="Q42" s="464"/>
      <c r="R42" s="464"/>
      <c r="S42" s="464"/>
      <c r="T42" s="464"/>
      <c r="U42" s="464"/>
      <c r="V42" s="464"/>
      <c r="W42" s="464"/>
      <c r="X42" s="464"/>
      <c r="Y42" s="464"/>
      <c r="Z42" s="464"/>
      <c r="AA42" s="464"/>
      <c r="AB42" s="464"/>
    </row>
    <row r="43" spans="1:28" s="30" customFormat="1" ht="78" customHeight="1" x14ac:dyDescent="0.25">
      <c r="A43" s="101" t="s">
        <v>405</v>
      </c>
      <c r="B43" s="462" t="s">
        <v>348</v>
      </c>
      <c r="C43" s="462"/>
      <c r="D43" s="462"/>
      <c r="E43" s="462"/>
      <c r="F43" s="462"/>
      <c r="G43" s="462"/>
      <c r="H43" s="462"/>
      <c r="I43" s="464" t="s">
        <v>451</v>
      </c>
      <c r="J43" s="464"/>
      <c r="K43" s="464"/>
      <c r="L43" s="464"/>
      <c r="M43" s="464"/>
      <c r="N43" s="464"/>
      <c r="O43" s="464"/>
      <c r="P43" s="464"/>
      <c r="Q43" s="464"/>
      <c r="R43" s="464"/>
      <c r="S43" s="464"/>
      <c r="T43" s="464"/>
      <c r="U43" s="464"/>
      <c r="V43" s="464"/>
      <c r="W43" s="464"/>
      <c r="X43" s="464"/>
      <c r="Y43" s="464"/>
      <c r="Z43" s="464"/>
      <c r="AA43" s="464"/>
      <c r="AB43" s="464"/>
    </row>
    <row r="44" spans="1:28" s="30" customFormat="1" ht="125.25" customHeight="1" x14ac:dyDescent="0.25">
      <c r="A44" s="102" t="s">
        <v>406</v>
      </c>
      <c r="B44" s="462" t="s">
        <v>450</v>
      </c>
      <c r="C44" s="462"/>
      <c r="D44" s="462"/>
      <c r="E44" s="462"/>
      <c r="F44" s="462"/>
      <c r="G44" s="462"/>
      <c r="H44" s="462"/>
      <c r="I44" s="464" t="s">
        <v>452</v>
      </c>
      <c r="J44" s="464"/>
      <c r="K44" s="464"/>
      <c r="L44" s="464"/>
      <c r="M44" s="464"/>
      <c r="N44" s="464"/>
      <c r="O44" s="464"/>
      <c r="P44" s="464"/>
      <c r="Q44" s="464"/>
      <c r="R44" s="464"/>
      <c r="S44" s="464"/>
      <c r="T44" s="464"/>
      <c r="U44" s="464"/>
      <c r="V44" s="464"/>
      <c r="W44" s="464"/>
      <c r="X44" s="464"/>
      <c r="Y44" s="464"/>
      <c r="Z44" s="464"/>
      <c r="AA44" s="464"/>
      <c r="AB44" s="464"/>
    </row>
    <row r="45" spans="1:28" ht="141.75" customHeight="1" x14ac:dyDescent="0.25">
      <c r="A45" s="59" t="s">
        <v>449</v>
      </c>
      <c r="B45" s="462" t="s">
        <v>224</v>
      </c>
      <c r="C45" s="462"/>
      <c r="D45" s="462"/>
      <c r="E45" s="462"/>
      <c r="F45" s="462"/>
      <c r="G45" s="462"/>
      <c r="H45" s="462"/>
      <c r="I45" s="464" t="s">
        <v>453</v>
      </c>
      <c r="J45" s="464"/>
      <c r="K45" s="464"/>
      <c r="L45" s="464"/>
      <c r="M45" s="464"/>
      <c r="N45" s="464"/>
      <c r="O45" s="464"/>
      <c r="P45" s="464"/>
      <c r="Q45" s="464"/>
      <c r="R45" s="464"/>
      <c r="S45" s="464"/>
      <c r="T45" s="464"/>
      <c r="U45" s="464"/>
      <c r="V45" s="464"/>
      <c r="W45" s="464"/>
      <c r="X45" s="464"/>
      <c r="Y45" s="464"/>
      <c r="Z45" s="464"/>
      <c r="AA45" s="464"/>
      <c r="AB45" s="464"/>
    </row>
    <row r="46" spans="1:28" ht="18" x14ac:dyDescent="0.25">
      <c r="A46" s="463" t="s">
        <v>410</v>
      </c>
      <c r="B46" s="463"/>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row>
    <row r="47" spans="1:28" ht="36.75" customHeight="1" x14ac:dyDescent="0.25">
      <c r="A47" s="60">
        <v>9</v>
      </c>
      <c r="B47" s="461" t="s">
        <v>123</v>
      </c>
      <c r="C47" s="461"/>
      <c r="D47" s="461"/>
      <c r="E47" s="461"/>
      <c r="F47" s="461"/>
      <c r="G47" s="461"/>
      <c r="H47" s="461"/>
      <c r="I47" s="462" t="s">
        <v>124</v>
      </c>
      <c r="J47" s="462"/>
      <c r="K47" s="462"/>
      <c r="L47" s="462"/>
      <c r="M47" s="462"/>
      <c r="N47" s="462"/>
      <c r="O47" s="462"/>
      <c r="P47" s="462"/>
      <c r="Q47" s="462"/>
      <c r="R47" s="462"/>
      <c r="S47" s="462"/>
      <c r="T47" s="462"/>
      <c r="U47" s="462"/>
      <c r="V47" s="462"/>
      <c r="W47" s="462"/>
      <c r="X47" s="462"/>
      <c r="Y47" s="462"/>
      <c r="Z47" s="462"/>
      <c r="AA47" s="462"/>
      <c r="AB47" s="462"/>
    </row>
    <row r="48" spans="1:28" ht="43.5" customHeight="1" x14ac:dyDescent="0.25">
      <c r="A48" s="59" t="s">
        <v>165</v>
      </c>
      <c r="B48" s="461" t="s">
        <v>116</v>
      </c>
      <c r="C48" s="461"/>
      <c r="D48" s="461"/>
      <c r="E48" s="461"/>
      <c r="F48" s="461"/>
      <c r="G48" s="461"/>
      <c r="H48" s="461"/>
      <c r="I48" s="462" t="s">
        <v>414</v>
      </c>
      <c r="J48" s="462"/>
      <c r="K48" s="462"/>
      <c r="L48" s="462"/>
      <c r="M48" s="462"/>
      <c r="N48" s="462"/>
      <c r="O48" s="462"/>
      <c r="P48" s="462"/>
      <c r="Q48" s="462"/>
      <c r="R48" s="462"/>
      <c r="S48" s="462"/>
      <c r="T48" s="462"/>
      <c r="U48" s="462"/>
      <c r="V48" s="462"/>
      <c r="W48" s="462"/>
      <c r="X48" s="462"/>
      <c r="Y48" s="462"/>
      <c r="Z48" s="462"/>
      <c r="AA48" s="462"/>
      <c r="AB48" s="462"/>
    </row>
    <row r="49" spans="1:28" ht="60.75" customHeight="1" x14ac:dyDescent="0.25">
      <c r="A49" s="59" t="s">
        <v>411</v>
      </c>
      <c r="B49" s="461" t="s">
        <v>117</v>
      </c>
      <c r="C49" s="461"/>
      <c r="D49" s="461"/>
      <c r="E49" s="461"/>
      <c r="F49" s="461"/>
      <c r="G49" s="461"/>
      <c r="H49" s="461"/>
      <c r="I49" s="462" t="s">
        <v>415</v>
      </c>
      <c r="J49" s="462"/>
      <c r="K49" s="462"/>
      <c r="L49" s="462"/>
      <c r="M49" s="462"/>
      <c r="N49" s="462"/>
      <c r="O49" s="462"/>
      <c r="P49" s="462"/>
      <c r="Q49" s="462"/>
      <c r="R49" s="462"/>
      <c r="S49" s="462"/>
      <c r="T49" s="462"/>
      <c r="U49" s="462"/>
      <c r="V49" s="462"/>
      <c r="W49" s="462"/>
      <c r="X49" s="462"/>
      <c r="Y49" s="462"/>
      <c r="Z49" s="462"/>
      <c r="AA49" s="462"/>
      <c r="AB49" s="462"/>
    </row>
    <row r="50" spans="1:28" ht="71.25" customHeight="1" x14ac:dyDescent="0.25">
      <c r="A50" s="59" t="s">
        <v>417</v>
      </c>
      <c r="B50" s="461" t="s">
        <v>115</v>
      </c>
      <c r="C50" s="461"/>
      <c r="D50" s="461"/>
      <c r="E50" s="461"/>
      <c r="F50" s="461"/>
      <c r="G50" s="461"/>
      <c r="H50" s="461"/>
      <c r="I50" s="462" t="s">
        <v>416</v>
      </c>
      <c r="J50" s="462"/>
      <c r="K50" s="462"/>
      <c r="L50" s="462"/>
      <c r="M50" s="462"/>
      <c r="N50" s="462"/>
      <c r="O50" s="462"/>
      <c r="P50" s="462"/>
      <c r="Q50" s="462"/>
      <c r="R50" s="462"/>
      <c r="S50" s="462"/>
      <c r="T50" s="462"/>
      <c r="U50" s="462"/>
      <c r="V50" s="462"/>
      <c r="W50" s="462"/>
      <c r="X50" s="462"/>
      <c r="Y50" s="462"/>
      <c r="Z50" s="462"/>
      <c r="AA50" s="462"/>
      <c r="AB50" s="462"/>
    </row>
    <row r="51" spans="1:28" s="30" customFormat="1" ht="45" customHeight="1" x14ac:dyDescent="0.25">
      <c r="A51" s="59" t="s">
        <v>166</v>
      </c>
      <c r="B51" s="461" t="s">
        <v>207</v>
      </c>
      <c r="C51" s="461"/>
      <c r="D51" s="461"/>
      <c r="E51" s="461"/>
      <c r="F51" s="461"/>
      <c r="G51" s="461"/>
      <c r="H51" s="461"/>
      <c r="I51" s="462" t="s">
        <v>209</v>
      </c>
      <c r="J51" s="462"/>
      <c r="K51" s="462"/>
      <c r="L51" s="462"/>
      <c r="M51" s="462"/>
      <c r="N51" s="462"/>
      <c r="O51" s="462"/>
      <c r="P51" s="462"/>
      <c r="Q51" s="462"/>
      <c r="R51" s="462"/>
      <c r="S51" s="462"/>
      <c r="T51" s="462"/>
      <c r="U51" s="462"/>
      <c r="V51" s="462"/>
      <c r="W51" s="462"/>
      <c r="X51" s="462"/>
      <c r="Y51" s="462"/>
      <c r="Z51" s="462"/>
      <c r="AA51" s="462"/>
      <c r="AB51" s="462"/>
    </row>
    <row r="52" spans="1:28" ht="35.25" customHeight="1" x14ac:dyDescent="0.25">
      <c r="A52" s="59" t="s">
        <v>418</v>
      </c>
      <c r="B52" s="461" t="s">
        <v>119</v>
      </c>
      <c r="C52" s="461"/>
      <c r="D52" s="461"/>
      <c r="E52" s="461"/>
      <c r="F52" s="461"/>
      <c r="G52" s="461"/>
      <c r="H52" s="461"/>
      <c r="I52" s="462" t="s">
        <v>227</v>
      </c>
      <c r="J52" s="462"/>
      <c r="K52" s="462"/>
      <c r="L52" s="462"/>
      <c r="M52" s="462"/>
      <c r="N52" s="462"/>
      <c r="O52" s="462"/>
      <c r="P52" s="462"/>
      <c r="Q52" s="462"/>
      <c r="R52" s="462"/>
      <c r="S52" s="462"/>
      <c r="T52" s="462"/>
      <c r="U52" s="462"/>
      <c r="V52" s="462"/>
      <c r="W52" s="462"/>
      <c r="X52" s="462"/>
      <c r="Y52" s="462"/>
      <c r="Z52" s="462"/>
      <c r="AA52" s="462"/>
      <c r="AB52" s="462"/>
    </row>
    <row r="53" spans="1:28" ht="72.75" customHeight="1" x14ac:dyDescent="0.25">
      <c r="A53" s="59" t="s">
        <v>206</v>
      </c>
      <c r="B53" s="461" t="s">
        <v>125</v>
      </c>
      <c r="C53" s="461"/>
      <c r="D53" s="461"/>
      <c r="E53" s="461"/>
      <c r="F53" s="461"/>
      <c r="G53" s="461"/>
      <c r="H53" s="461"/>
      <c r="I53" s="462" t="s">
        <v>225</v>
      </c>
      <c r="J53" s="462"/>
      <c r="K53" s="462"/>
      <c r="L53" s="462"/>
      <c r="M53" s="462"/>
      <c r="N53" s="462"/>
      <c r="O53" s="462"/>
      <c r="P53" s="462"/>
      <c r="Q53" s="462"/>
      <c r="R53" s="462"/>
      <c r="S53" s="462"/>
      <c r="T53" s="462"/>
      <c r="U53" s="462"/>
      <c r="V53" s="462"/>
      <c r="W53" s="462"/>
      <c r="X53" s="462"/>
      <c r="Y53" s="462"/>
      <c r="Z53" s="462"/>
      <c r="AA53" s="462"/>
      <c r="AB53" s="462"/>
    </row>
    <row r="54" spans="1:28" ht="23.25" customHeight="1" x14ac:dyDescent="0.25">
      <c r="A54" s="463" t="s">
        <v>421</v>
      </c>
      <c r="B54" s="463"/>
      <c r="C54" s="463"/>
      <c r="D54" s="463"/>
      <c r="E54" s="463"/>
      <c r="F54" s="463"/>
      <c r="G54" s="463"/>
      <c r="H54" s="463"/>
      <c r="I54" s="463"/>
      <c r="J54" s="463"/>
      <c r="K54" s="463"/>
      <c r="L54" s="463"/>
      <c r="M54" s="463"/>
      <c r="N54" s="463"/>
      <c r="O54" s="463"/>
      <c r="P54" s="463"/>
      <c r="Q54" s="463"/>
      <c r="R54" s="463"/>
      <c r="S54" s="463"/>
      <c r="T54" s="463"/>
      <c r="U54" s="463"/>
      <c r="V54" s="463"/>
      <c r="W54" s="463"/>
      <c r="X54" s="463"/>
      <c r="Y54" s="463"/>
      <c r="Z54" s="463"/>
      <c r="AA54" s="463"/>
      <c r="AB54" s="463"/>
    </row>
    <row r="55" spans="1:28" ht="34.5" customHeight="1" x14ac:dyDescent="0.25">
      <c r="A55" s="59">
        <v>10</v>
      </c>
      <c r="B55" s="462" t="s">
        <v>126</v>
      </c>
      <c r="C55" s="462"/>
      <c r="D55" s="462"/>
      <c r="E55" s="462"/>
      <c r="F55" s="462"/>
      <c r="G55" s="462"/>
      <c r="H55" s="462"/>
      <c r="I55" s="462" t="s">
        <v>228</v>
      </c>
      <c r="J55" s="462"/>
      <c r="K55" s="462"/>
      <c r="L55" s="462"/>
      <c r="M55" s="462"/>
      <c r="N55" s="462"/>
      <c r="O55" s="462"/>
      <c r="P55" s="462"/>
      <c r="Q55" s="462"/>
      <c r="R55" s="462"/>
      <c r="S55" s="462"/>
      <c r="T55" s="462"/>
      <c r="U55" s="462"/>
      <c r="V55" s="462"/>
      <c r="W55" s="462"/>
      <c r="X55" s="462"/>
      <c r="Y55" s="462"/>
      <c r="Z55" s="462"/>
      <c r="AA55" s="462"/>
      <c r="AB55" s="462"/>
    </row>
    <row r="56" spans="1:28" ht="348.75" customHeight="1" x14ac:dyDescent="0.25">
      <c r="A56" s="59" t="s">
        <v>167</v>
      </c>
      <c r="B56" s="461" t="s">
        <v>127</v>
      </c>
      <c r="C56" s="461"/>
      <c r="D56" s="461"/>
      <c r="E56" s="461"/>
      <c r="F56" s="461"/>
      <c r="G56" s="461"/>
      <c r="H56" s="461"/>
      <c r="I56" s="462" t="s">
        <v>424</v>
      </c>
      <c r="J56" s="462"/>
      <c r="K56" s="462"/>
      <c r="L56" s="462"/>
      <c r="M56" s="462"/>
      <c r="N56" s="462"/>
      <c r="O56" s="462"/>
      <c r="P56" s="462"/>
      <c r="Q56" s="462"/>
      <c r="R56" s="462"/>
      <c r="S56" s="462"/>
      <c r="T56" s="462"/>
      <c r="U56" s="462"/>
      <c r="V56" s="462"/>
      <c r="W56" s="462"/>
      <c r="X56" s="462"/>
      <c r="Y56" s="462"/>
      <c r="Z56" s="462"/>
      <c r="AA56" s="462"/>
      <c r="AB56" s="462"/>
    </row>
    <row r="57" spans="1:28" ht="78" customHeight="1" x14ac:dyDescent="0.25">
      <c r="A57" s="59" t="s">
        <v>168</v>
      </c>
      <c r="B57" s="461" t="s">
        <v>128</v>
      </c>
      <c r="C57" s="461"/>
      <c r="D57" s="461"/>
      <c r="E57" s="461"/>
      <c r="F57" s="461"/>
      <c r="G57" s="461"/>
      <c r="H57" s="461"/>
      <c r="I57" s="462" t="s">
        <v>236</v>
      </c>
      <c r="J57" s="462"/>
      <c r="K57" s="462"/>
      <c r="L57" s="462"/>
      <c r="M57" s="462"/>
      <c r="N57" s="462"/>
      <c r="O57" s="462"/>
      <c r="P57" s="462"/>
      <c r="Q57" s="462"/>
      <c r="R57" s="462"/>
      <c r="S57" s="462"/>
      <c r="T57" s="462"/>
      <c r="U57" s="462"/>
      <c r="V57" s="462"/>
      <c r="W57" s="462"/>
      <c r="X57" s="462"/>
      <c r="Y57" s="462"/>
      <c r="Z57" s="462"/>
      <c r="AA57" s="462"/>
      <c r="AB57" s="462"/>
    </row>
    <row r="58" spans="1:28" ht="78" customHeight="1" x14ac:dyDescent="0.25">
      <c r="A58" s="59" t="s">
        <v>422</v>
      </c>
      <c r="B58" s="461" t="s">
        <v>129</v>
      </c>
      <c r="C58" s="461"/>
      <c r="D58" s="461"/>
      <c r="E58" s="461"/>
      <c r="F58" s="461"/>
      <c r="G58" s="461"/>
      <c r="H58" s="461"/>
      <c r="I58" s="462" t="s">
        <v>237</v>
      </c>
      <c r="J58" s="462"/>
      <c r="K58" s="462"/>
      <c r="L58" s="462"/>
      <c r="M58" s="462"/>
      <c r="N58" s="462"/>
      <c r="O58" s="462"/>
      <c r="P58" s="462"/>
      <c r="Q58" s="462"/>
      <c r="R58" s="462"/>
      <c r="S58" s="462"/>
      <c r="T58" s="462"/>
      <c r="U58" s="462"/>
      <c r="V58" s="462"/>
      <c r="W58" s="462"/>
      <c r="X58" s="462"/>
      <c r="Y58" s="462"/>
      <c r="Z58" s="462"/>
      <c r="AA58" s="462"/>
      <c r="AB58" s="462"/>
    </row>
    <row r="59" spans="1:28" ht="75" customHeight="1" x14ac:dyDescent="0.25">
      <c r="A59" s="59" t="s">
        <v>423</v>
      </c>
      <c r="B59" s="461" t="s">
        <v>130</v>
      </c>
      <c r="C59" s="461"/>
      <c r="D59" s="461"/>
      <c r="E59" s="461"/>
      <c r="F59" s="461"/>
      <c r="G59" s="461"/>
      <c r="H59" s="461"/>
      <c r="I59" s="462" t="s">
        <v>235</v>
      </c>
      <c r="J59" s="462"/>
      <c r="K59" s="462"/>
      <c r="L59" s="462"/>
      <c r="M59" s="462"/>
      <c r="N59" s="462"/>
      <c r="O59" s="462"/>
      <c r="P59" s="462"/>
      <c r="Q59" s="462"/>
      <c r="R59" s="462"/>
      <c r="S59" s="462"/>
      <c r="T59" s="462"/>
      <c r="U59" s="462"/>
      <c r="V59" s="462"/>
      <c r="W59" s="462"/>
      <c r="X59" s="462"/>
      <c r="Y59" s="462"/>
      <c r="Z59" s="462"/>
      <c r="AA59" s="462"/>
      <c r="AB59" s="462"/>
    </row>
    <row r="60" spans="1:28" ht="28.5" customHeight="1" x14ac:dyDescent="0.25">
      <c r="A60" s="463" t="s">
        <v>514</v>
      </c>
      <c r="B60" s="463"/>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row>
    <row r="61" spans="1:28" ht="184.5" customHeight="1" x14ac:dyDescent="0.25">
      <c r="A61" s="59">
        <v>11</v>
      </c>
      <c r="B61" s="461" t="s">
        <v>131</v>
      </c>
      <c r="C61" s="461"/>
      <c r="D61" s="461"/>
      <c r="E61" s="461"/>
      <c r="F61" s="461"/>
      <c r="G61" s="461"/>
      <c r="H61" s="461"/>
      <c r="I61" s="462" t="s">
        <v>229</v>
      </c>
      <c r="J61" s="462"/>
      <c r="K61" s="462"/>
      <c r="L61" s="462"/>
      <c r="M61" s="462"/>
      <c r="N61" s="462"/>
      <c r="O61" s="462"/>
      <c r="P61" s="462"/>
      <c r="Q61" s="462"/>
      <c r="R61" s="462"/>
      <c r="S61" s="462"/>
      <c r="T61" s="462"/>
      <c r="U61" s="462"/>
      <c r="V61" s="462"/>
      <c r="W61" s="462"/>
      <c r="X61" s="462"/>
      <c r="Y61" s="462"/>
      <c r="Z61" s="462"/>
      <c r="AA61" s="462"/>
      <c r="AB61" s="462"/>
    </row>
    <row r="62" spans="1:28" s="30" customFormat="1" ht="65.25" customHeight="1" x14ac:dyDescent="0.25">
      <c r="A62" s="59" t="s">
        <v>169</v>
      </c>
      <c r="B62" s="461" t="s">
        <v>132</v>
      </c>
      <c r="C62" s="461"/>
      <c r="D62" s="461"/>
      <c r="E62" s="461"/>
      <c r="F62" s="461"/>
      <c r="G62" s="461"/>
      <c r="H62" s="461"/>
      <c r="I62" s="462" t="s">
        <v>133</v>
      </c>
      <c r="J62" s="462"/>
      <c r="K62" s="462"/>
      <c r="L62" s="462"/>
      <c r="M62" s="462"/>
      <c r="N62" s="462"/>
      <c r="O62" s="462"/>
      <c r="P62" s="462"/>
      <c r="Q62" s="462"/>
      <c r="R62" s="462"/>
      <c r="S62" s="462"/>
      <c r="T62" s="462"/>
      <c r="U62" s="462"/>
      <c r="V62" s="462"/>
      <c r="W62" s="462"/>
      <c r="X62" s="462"/>
      <c r="Y62" s="462"/>
      <c r="Z62" s="462"/>
      <c r="AA62" s="462"/>
      <c r="AB62" s="462"/>
    </row>
    <row r="63" spans="1:28" s="30" customFormat="1" ht="38.25" customHeight="1" x14ac:dyDescent="0.25">
      <c r="A63" s="59" t="s">
        <v>170</v>
      </c>
      <c r="B63" s="461" t="s">
        <v>130</v>
      </c>
      <c r="C63" s="461"/>
      <c r="D63" s="461"/>
      <c r="E63" s="461"/>
      <c r="F63" s="461"/>
      <c r="G63" s="461"/>
      <c r="H63" s="461"/>
      <c r="I63" s="462" t="s">
        <v>213</v>
      </c>
      <c r="J63" s="462"/>
      <c r="K63" s="462"/>
      <c r="L63" s="462"/>
      <c r="M63" s="462"/>
      <c r="N63" s="462"/>
      <c r="O63" s="462"/>
      <c r="P63" s="462"/>
      <c r="Q63" s="462"/>
      <c r="R63" s="462"/>
      <c r="S63" s="462"/>
      <c r="T63" s="462"/>
      <c r="U63" s="462"/>
      <c r="V63" s="462"/>
      <c r="W63" s="462"/>
      <c r="X63" s="462"/>
      <c r="Y63" s="462"/>
      <c r="Z63" s="462"/>
      <c r="AA63" s="462"/>
      <c r="AB63" s="462"/>
    </row>
    <row r="64" spans="1:28" ht="123.75" customHeight="1" x14ac:dyDescent="0.25">
      <c r="A64" s="59" t="s">
        <v>171</v>
      </c>
      <c r="B64" s="461" t="s">
        <v>134</v>
      </c>
      <c r="C64" s="461"/>
      <c r="D64" s="461"/>
      <c r="E64" s="461"/>
      <c r="F64" s="461"/>
      <c r="G64" s="461"/>
      <c r="H64" s="461"/>
      <c r="I64" s="462" t="s">
        <v>230</v>
      </c>
      <c r="J64" s="462"/>
      <c r="K64" s="462"/>
      <c r="L64" s="462"/>
      <c r="M64" s="462"/>
      <c r="N64" s="462"/>
      <c r="O64" s="462"/>
      <c r="P64" s="462"/>
      <c r="Q64" s="462"/>
      <c r="R64" s="462"/>
      <c r="S64" s="462"/>
      <c r="T64" s="462"/>
      <c r="U64" s="462"/>
      <c r="V64" s="462"/>
      <c r="W64" s="462"/>
      <c r="X64" s="462"/>
      <c r="Y64" s="462"/>
      <c r="Z64" s="462"/>
      <c r="AA64" s="462"/>
      <c r="AB64" s="462"/>
    </row>
    <row r="65" spans="1:28" ht="41.25" customHeight="1" x14ac:dyDescent="0.25">
      <c r="A65" s="59" t="s">
        <v>172</v>
      </c>
      <c r="B65" s="461" t="s">
        <v>130</v>
      </c>
      <c r="C65" s="461"/>
      <c r="D65" s="461"/>
      <c r="E65" s="461"/>
      <c r="F65" s="461"/>
      <c r="G65" s="461"/>
      <c r="H65" s="461"/>
      <c r="I65" s="462" t="s">
        <v>135</v>
      </c>
      <c r="J65" s="462"/>
      <c r="K65" s="462"/>
      <c r="L65" s="462"/>
      <c r="M65" s="462"/>
      <c r="N65" s="462"/>
      <c r="O65" s="462"/>
      <c r="P65" s="462"/>
      <c r="Q65" s="462"/>
      <c r="R65" s="462"/>
      <c r="S65" s="462"/>
      <c r="T65" s="462"/>
      <c r="U65" s="462"/>
      <c r="V65" s="462"/>
      <c r="W65" s="462"/>
      <c r="X65" s="462"/>
      <c r="Y65" s="462"/>
      <c r="Z65" s="462"/>
      <c r="AA65" s="462"/>
      <c r="AB65" s="462"/>
    </row>
    <row r="66" spans="1:28" ht="25.5" customHeight="1" x14ac:dyDescent="0.25">
      <c r="A66" s="463" t="s">
        <v>432</v>
      </c>
      <c r="B66" s="463"/>
      <c r="C66" s="463"/>
      <c r="D66" s="463"/>
      <c r="E66" s="463"/>
      <c r="F66" s="463"/>
      <c r="G66" s="463"/>
      <c r="H66" s="463"/>
      <c r="I66" s="463"/>
      <c r="J66" s="463"/>
      <c r="K66" s="463"/>
      <c r="L66" s="463"/>
      <c r="M66" s="463"/>
      <c r="N66" s="463"/>
      <c r="O66" s="463"/>
      <c r="P66" s="463"/>
      <c r="Q66" s="463"/>
      <c r="R66" s="463"/>
      <c r="S66" s="463"/>
      <c r="T66" s="463"/>
      <c r="U66" s="463"/>
      <c r="V66" s="463"/>
      <c r="W66" s="463"/>
      <c r="X66" s="463"/>
      <c r="Y66" s="463"/>
      <c r="Z66" s="463"/>
      <c r="AA66" s="463"/>
      <c r="AB66" s="463"/>
    </row>
    <row r="67" spans="1:28" ht="58.5" customHeight="1" x14ac:dyDescent="0.25">
      <c r="A67" s="59">
        <v>12</v>
      </c>
      <c r="B67" s="462" t="s">
        <v>136</v>
      </c>
      <c r="C67" s="462"/>
      <c r="D67" s="462"/>
      <c r="E67" s="462"/>
      <c r="F67" s="462"/>
      <c r="G67" s="462"/>
      <c r="H67" s="462"/>
      <c r="I67" s="462" t="s">
        <v>137</v>
      </c>
      <c r="J67" s="462"/>
      <c r="K67" s="462"/>
      <c r="L67" s="462"/>
      <c r="M67" s="462"/>
      <c r="N67" s="462"/>
      <c r="O67" s="462"/>
      <c r="P67" s="462"/>
      <c r="Q67" s="462"/>
      <c r="R67" s="462"/>
      <c r="S67" s="462"/>
      <c r="T67" s="462"/>
      <c r="U67" s="462"/>
      <c r="V67" s="462"/>
      <c r="W67" s="462"/>
      <c r="X67" s="462"/>
      <c r="Y67" s="462"/>
      <c r="Z67" s="462"/>
      <c r="AA67" s="462"/>
      <c r="AB67" s="462"/>
    </row>
    <row r="68" spans="1:28" s="30" customFormat="1" ht="141" customHeight="1" x14ac:dyDescent="0.25">
      <c r="A68" s="59" t="s">
        <v>442</v>
      </c>
      <c r="B68" s="462" t="s">
        <v>180</v>
      </c>
      <c r="C68" s="462"/>
      <c r="D68" s="462"/>
      <c r="E68" s="462"/>
      <c r="F68" s="462"/>
      <c r="G68" s="462"/>
      <c r="H68" s="462"/>
      <c r="I68" s="462" t="s">
        <v>447</v>
      </c>
      <c r="J68" s="462"/>
      <c r="K68" s="462"/>
      <c r="L68" s="462"/>
      <c r="M68" s="462"/>
      <c r="N68" s="462"/>
      <c r="O68" s="462"/>
      <c r="P68" s="462"/>
      <c r="Q68" s="462"/>
      <c r="R68" s="462"/>
      <c r="S68" s="462"/>
      <c r="T68" s="462"/>
      <c r="U68" s="462"/>
      <c r="V68" s="462"/>
      <c r="W68" s="462"/>
      <c r="X68" s="462"/>
      <c r="Y68" s="462"/>
      <c r="Z68" s="462"/>
      <c r="AA68" s="462"/>
      <c r="AB68" s="462"/>
    </row>
    <row r="69" spans="1:28" ht="88.5" customHeight="1" x14ac:dyDescent="0.25">
      <c r="A69" s="59" t="s">
        <v>173</v>
      </c>
      <c r="B69" s="462" t="s">
        <v>138</v>
      </c>
      <c r="C69" s="462"/>
      <c r="D69" s="462"/>
      <c r="E69" s="462"/>
      <c r="F69" s="462"/>
      <c r="G69" s="462"/>
      <c r="H69" s="462"/>
      <c r="I69" s="462" t="s">
        <v>231</v>
      </c>
      <c r="J69" s="462"/>
      <c r="K69" s="462"/>
      <c r="L69" s="462"/>
      <c r="M69" s="462"/>
      <c r="N69" s="462"/>
      <c r="O69" s="462"/>
      <c r="P69" s="462"/>
      <c r="Q69" s="462"/>
      <c r="R69" s="462"/>
      <c r="S69" s="462"/>
      <c r="T69" s="462"/>
      <c r="U69" s="462"/>
      <c r="V69" s="462"/>
      <c r="W69" s="462"/>
      <c r="X69" s="462"/>
      <c r="Y69" s="462"/>
      <c r="Z69" s="462"/>
      <c r="AA69" s="462"/>
      <c r="AB69" s="462"/>
    </row>
    <row r="70" spans="1:28" ht="134.25" customHeight="1" x14ac:dyDescent="0.25">
      <c r="A70" s="59" t="s">
        <v>174</v>
      </c>
      <c r="B70" s="462" t="s">
        <v>139</v>
      </c>
      <c r="C70" s="462"/>
      <c r="D70" s="462"/>
      <c r="E70" s="462"/>
      <c r="F70" s="462"/>
      <c r="G70" s="462"/>
      <c r="H70" s="462"/>
      <c r="I70" s="462" t="s">
        <v>232</v>
      </c>
      <c r="J70" s="462"/>
      <c r="K70" s="462"/>
      <c r="L70" s="462"/>
      <c r="M70" s="462"/>
      <c r="N70" s="462"/>
      <c r="O70" s="462"/>
      <c r="P70" s="462"/>
      <c r="Q70" s="462"/>
      <c r="R70" s="462"/>
      <c r="S70" s="462"/>
      <c r="T70" s="462"/>
      <c r="U70" s="462"/>
      <c r="V70" s="462"/>
      <c r="W70" s="462"/>
      <c r="X70" s="462"/>
      <c r="Y70" s="462"/>
      <c r="Z70" s="462"/>
      <c r="AA70" s="462"/>
      <c r="AB70" s="462"/>
    </row>
    <row r="71" spans="1:28" ht="31.5" customHeight="1" x14ac:dyDescent="0.25">
      <c r="A71" s="59" t="s">
        <v>175</v>
      </c>
      <c r="B71" s="461" t="s">
        <v>210</v>
      </c>
      <c r="C71" s="461"/>
      <c r="D71" s="461"/>
      <c r="E71" s="461"/>
      <c r="F71" s="461"/>
      <c r="G71" s="461"/>
      <c r="H71" s="461"/>
      <c r="I71" s="462" t="s">
        <v>140</v>
      </c>
      <c r="J71" s="462"/>
      <c r="K71" s="462"/>
      <c r="L71" s="462"/>
      <c r="M71" s="462"/>
      <c r="N71" s="462"/>
      <c r="O71" s="462"/>
      <c r="P71" s="462"/>
      <c r="Q71" s="462"/>
      <c r="R71" s="462"/>
      <c r="S71" s="462"/>
      <c r="T71" s="462"/>
      <c r="U71" s="462"/>
      <c r="V71" s="462"/>
      <c r="W71" s="462"/>
      <c r="X71" s="462"/>
      <c r="Y71" s="462"/>
      <c r="Z71" s="462"/>
      <c r="AA71" s="462"/>
      <c r="AB71" s="462"/>
    </row>
    <row r="72" spans="1:28" ht="48" customHeight="1" x14ac:dyDescent="0.25">
      <c r="A72" s="59" t="s">
        <v>443</v>
      </c>
      <c r="B72" s="462" t="s">
        <v>141</v>
      </c>
      <c r="C72" s="462"/>
      <c r="D72" s="462"/>
      <c r="E72" s="462"/>
      <c r="F72" s="462"/>
      <c r="G72" s="462"/>
      <c r="H72" s="462"/>
      <c r="I72" s="462" t="s">
        <v>142</v>
      </c>
      <c r="J72" s="462"/>
      <c r="K72" s="462"/>
      <c r="L72" s="462"/>
      <c r="M72" s="462"/>
      <c r="N72" s="462"/>
      <c r="O72" s="462"/>
      <c r="P72" s="462"/>
      <c r="Q72" s="462"/>
      <c r="R72" s="462"/>
      <c r="S72" s="462"/>
      <c r="T72" s="462"/>
      <c r="U72" s="462"/>
      <c r="V72" s="462"/>
      <c r="W72" s="462"/>
      <c r="X72" s="462"/>
      <c r="Y72" s="462"/>
      <c r="Z72" s="462"/>
      <c r="AA72" s="462"/>
      <c r="AB72" s="462"/>
    </row>
    <row r="73" spans="1:28" ht="52.5" customHeight="1" x14ac:dyDescent="0.25">
      <c r="A73" s="59" t="s">
        <v>444</v>
      </c>
      <c r="B73" s="461" t="s">
        <v>143</v>
      </c>
      <c r="C73" s="461"/>
      <c r="D73" s="461"/>
      <c r="E73" s="461"/>
      <c r="F73" s="461"/>
      <c r="G73" s="461"/>
      <c r="H73" s="461"/>
      <c r="I73" s="462" t="s">
        <v>144</v>
      </c>
      <c r="J73" s="462"/>
      <c r="K73" s="462"/>
      <c r="L73" s="462"/>
      <c r="M73" s="462"/>
      <c r="N73" s="462"/>
      <c r="O73" s="462"/>
      <c r="P73" s="462"/>
      <c r="Q73" s="462"/>
      <c r="R73" s="462"/>
      <c r="S73" s="462"/>
      <c r="T73" s="462"/>
      <c r="U73" s="462"/>
      <c r="V73" s="462"/>
      <c r="W73" s="462"/>
      <c r="X73" s="462"/>
      <c r="Y73" s="462"/>
      <c r="Z73" s="462"/>
      <c r="AA73" s="462"/>
      <c r="AB73" s="462"/>
    </row>
    <row r="74" spans="1:28" s="30" customFormat="1" ht="52.5" customHeight="1" x14ac:dyDescent="0.25">
      <c r="A74" s="103" t="s">
        <v>505</v>
      </c>
      <c r="B74" s="461" t="s">
        <v>158</v>
      </c>
      <c r="C74" s="461"/>
      <c r="D74" s="461"/>
      <c r="E74" s="461"/>
      <c r="F74" s="461"/>
      <c r="G74" s="461"/>
      <c r="H74" s="461"/>
      <c r="I74" s="462" t="s">
        <v>506</v>
      </c>
      <c r="J74" s="462"/>
      <c r="K74" s="462"/>
      <c r="L74" s="462"/>
      <c r="M74" s="462"/>
      <c r="N74" s="462"/>
      <c r="O74" s="462"/>
      <c r="P74" s="462"/>
      <c r="Q74" s="462"/>
      <c r="R74" s="462"/>
      <c r="S74" s="462"/>
      <c r="T74" s="462"/>
      <c r="U74" s="462"/>
      <c r="V74" s="462"/>
      <c r="W74" s="462"/>
      <c r="X74" s="462"/>
      <c r="Y74" s="462"/>
      <c r="Z74" s="462"/>
      <c r="AA74" s="462"/>
      <c r="AB74" s="462"/>
    </row>
    <row r="75" spans="1:28" ht="30.75" customHeight="1" x14ac:dyDescent="0.25">
      <c r="A75" s="463" t="s">
        <v>507</v>
      </c>
      <c r="B75" s="463"/>
      <c r="C75" s="463"/>
      <c r="D75" s="463"/>
      <c r="E75" s="463"/>
      <c r="F75" s="463"/>
      <c r="G75" s="463"/>
      <c r="H75" s="463"/>
      <c r="I75" s="463"/>
      <c r="J75" s="463"/>
      <c r="K75" s="463"/>
      <c r="L75" s="463"/>
      <c r="M75" s="463"/>
      <c r="N75" s="463"/>
      <c r="O75" s="463"/>
      <c r="P75" s="463"/>
      <c r="Q75" s="463"/>
      <c r="R75" s="463"/>
      <c r="S75" s="463"/>
      <c r="T75" s="463"/>
      <c r="U75" s="463"/>
      <c r="V75" s="463"/>
      <c r="W75" s="463"/>
      <c r="X75" s="463"/>
      <c r="Y75" s="463"/>
      <c r="Z75" s="463"/>
      <c r="AA75" s="463"/>
      <c r="AB75" s="463"/>
    </row>
    <row r="76" spans="1:28" ht="121.5" customHeight="1" x14ac:dyDescent="0.25">
      <c r="A76" s="103" t="s">
        <v>179</v>
      </c>
      <c r="B76" s="461" t="s">
        <v>508</v>
      </c>
      <c r="C76" s="461"/>
      <c r="D76" s="461"/>
      <c r="E76" s="461"/>
      <c r="F76" s="461"/>
      <c r="G76" s="461"/>
      <c r="H76" s="461"/>
      <c r="I76" s="462" t="s">
        <v>510</v>
      </c>
      <c r="J76" s="462"/>
      <c r="K76" s="462"/>
      <c r="L76" s="462"/>
      <c r="M76" s="462"/>
      <c r="N76" s="462"/>
      <c r="O76" s="462"/>
      <c r="P76" s="462"/>
      <c r="Q76" s="462"/>
      <c r="R76" s="462"/>
      <c r="S76" s="462"/>
      <c r="T76" s="462"/>
      <c r="U76" s="462"/>
      <c r="V76" s="462"/>
      <c r="W76" s="462"/>
      <c r="X76" s="462"/>
      <c r="Y76" s="462"/>
      <c r="Z76" s="462"/>
      <c r="AA76" s="462"/>
      <c r="AB76" s="462"/>
    </row>
    <row r="77" spans="1:28" ht="176.25" customHeight="1" x14ac:dyDescent="0.25">
      <c r="A77" s="103" t="s">
        <v>176</v>
      </c>
      <c r="B77" s="461" t="s">
        <v>509</v>
      </c>
      <c r="C77" s="461"/>
      <c r="D77" s="461"/>
      <c r="E77" s="461"/>
      <c r="F77" s="461"/>
      <c r="G77" s="461"/>
      <c r="H77" s="461"/>
      <c r="I77" s="462" t="s">
        <v>511</v>
      </c>
      <c r="J77" s="462"/>
      <c r="K77" s="462"/>
      <c r="L77" s="462"/>
      <c r="M77" s="462"/>
      <c r="N77" s="462"/>
      <c r="O77" s="462"/>
      <c r="P77" s="462"/>
      <c r="Q77" s="462"/>
      <c r="R77" s="462"/>
      <c r="S77" s="462"/>
      <c r="T77" s="462"/>
      <c r="U77" s="462"/>
      <c r="V77" s="462"/>
      <c r="W77" s="462"/>
      <c r="X77" s="462"/>
      <c r="Y77" s="462"/>
      <c r="Z77" s="462"/>
      <c r="AA77" s="462"/>
      <c r="AB77" s="462"/>
    </row>
    <row r="78" spans="1:28" ht="27" customHeight="1" x14ac:dyDescent="0.25">
      <c r="A78" s="103" t="s">
        <v>177</v>
      </c>
      <c r="B78" s="461" t="s">
        <v>458</v>
      </c>
      <c r="C78" s="461"/>
      <c r="D78" s="461"/>
      <c r="E78" s="461"/>
      <c r="F78" s="461"/>
      <c r="G78" s="461"/>
      <c r="H78" s="461"/>
      <c r="I78" s="462" t="s">
        <v>512</v>
      </c>
      <c r="J78" s="462"/>
      <c r="K78" s="462"/>
      <c r="L78" s="462"/>
      <c r="M78" s="462"/>
      <c r="N78" s="462"/>
      <c r="O78" s="462"/>
      <c r="P78" s="462"/>
      <c r="Q78" s="462"/>
      <c r="R78" s="462"/>
      <c r="S78" s="462"/>
      <c r="T78" s="462"/>
      <c r="U78" s="462"/>
      <c r="V78" s="462"/>
      <c r="W78" s="462"/>
      <c r="X78" s="462"/>
      <c r="Y78" s="462"/>
      <c r="Z78" s="462"/>
      <c r="AA78" s="462"/>
      <c r="AB78" s="462"/>
    </row>
    <row r="79" spans="1:28" ht="29.25" customHeight="1" x14ac:dyDescent="0.25">
      <c r="A79" s="103" t="s">
        <v>178</v>
      </c>
      <c r="B79" s="461" t="s">
        <v>158</v>
      </c>
      <c r="C79" s="461"/>
      <c r="D79" s="461"/>
      <c r="E79" s="461"/>
      <c r="F79" s="461"/>
      <c r="G79" s="461"/>
      <c r="H79" s="461"/>
      <c r="I79" s="462" t="s">
        <v>506</v>
      </c>
      <c r="J79" s="462"/>
      <c r="K79" s="462"/>
      <c r="L79" s="462"/>
      <c r="M79" s="462"/>
      <c r="N79" s="462"/>
      <c r="O79" s="462"/>
      <c r="P79" s="462"/>
      <c r="Q79" s="462"/>
      <c r="R79" s="462"/>
      <c r="S79" s="462"/>
      <c r="T79" s="462"/>
      <c r="U79" s="462"/>
      <c r="V79" s="462"/>
      <c r="W79" s="462"/>
      <c r="X79" s="462"/>
      <c r="Y79" s="462"/>
      <c r="Z79" s="462"/>
      <c r="AA79" s="462"/>
      <c r="AB79" s="462"/>
    </row>
    <row r="80" spans="1:28" ht="34.5" customHeight="1" x14ac:dyDescent="0.25">
      <c r="A80" s="463" t="s">
        <v>504</v>
      </c>
      <c r="B80" s="463"/>
      <c r="C80" s="463"/>
      <c r="D80" s="463"/>
      <c r="E80" s="463"/>
      <c r="F80" s="463"/>
      <c r="G80" s="463"/>
      <c r="H80" s="463"/>
      <c r="I80" s="463"/>
      <c r="J80" s="463"/>
      <c r="K80" s="463"/>
      <c r="L80" s="463"/>
      <c r="M80" s="463"/>
      <c r="N80" s="463"/>
      <c r="O80" s="463"/>
      <c r="P80" s="463"/>
      <c r="Q80" s="463"/>
      <c r="R80" s="463"/>
      <c r="S80" s="463"/>
      <c r="T80" s="463"/>
      <c r="U80" s="463"/>
      <c r="V80" s="463"/>
      <c r="W80" s="463"/>
      <c r="X80" s="463"/>
      <c r="Y80" s="463"/>
      <c r="Z80" s="463"/>
      <c r="AA80" s="463"/>
      <c r="AB80" s="463"/>
    </row>
    <row r="81" spans="1:28" s="30" customFormat="1" ht="32.25" customHeight="1" x14ac:dyDescent="0.25">
      <c r="A81" s="59" t="s">
        <v>491</v>
      </c>
      <c r="B81" s="474" t="s">
        <v>145</v>
      </c>
      <c r="C81" s="475"/>
      <c r="D81" s="475"/>
      <c r="E81" s="475"/>
      <c r="F81" s="475"/>
      <c r="G81" s="475"/>
      <c r="H81" s="475"/>
      <c r="I81" s="475"/>
      <c r="J81" s="475"/>
      <c r="K81" s="475"/>
      <c r="L81" s="475"/>
      <c r="M81" s="475"/>
      <c r="N81" s="475"/>
      <c r="O81" s="475"/>
      <c r="P81" s="475"/>
      <c r="Q81" s="475"/>
      <c r="R81" s="475"/>
      <c r="S81" s="475"/>
      <c r="T81" s="475"/>
      <c r="U81" s="475"/>
      <c r="V81" s="475"/>
      <c r="W81" s="475"/>
      <c r="X81" s="475"/>
      <c r="Y81" s="475"/>
      <c r="Z81" s="475"/>
      <c r="AA81" s="475"/>
      <c r="AB81" s="476"/>
    </row>
    <row r="82" spans="1:28" ht="60.75" customHeight="1" x14ac:dyDescent="0.25">
      <c r="A82" s="59" t="s">
        <v>492</v>
      </c>
      <c r="B82" s="462" t="s">
        <v>146</v>
      </c>
      <c r="C82" s="462"/>
      <c r="D82" s="462"/>
      <c r="E82" s="462"/>
      <c r="F82" s="462"/>
      <c r="G82" s="462"/>
      <c r="H82" s="462"/>
      <c r="I82" s="462" t="s">
        <v>147</v>
      </c>
      <c r="J82" s="462"/>
      <c r="K82" s="462"/>
      <c r="L82" s="462"/>
      <c r="M82" s="462"/>
      <c r="N82" s="462"/>
      <c r="O82" s="462"/>
      <c r="P82" s="462"/>
      <c r="Q82" s="462"/>
      <c r="R82" s="462"/>
      <c r="S82" s="462"/>
      <c r="T82" s="462"/>
      <c r="U82" s="462"/>
      <c r="V82" s="462"/>
      <c r="W82" s="462"/>
      <c r="X82" s="462"/>
      <c r="Y82" s="462"/>
      <c r="Z82" s="462"/>
      <c r="AA82" s="462"/>
      <c r="AB82" s="462"/>
    </row>
    <row r="83" spans="1:28" ht="43.5" customHeight="1" x14ac:dyDescent="0.25">
      <c r="A83" s="59" t="s">
        <v>493</v>
      </c>
      <c r="B83" s="461" t="s">
        <v>148</v>
      </c>
      <c r="C83" s="461"/>
      <c r="D83" s="461"/>
      <c r="E83" s="461"/>
      <c r="F83" s="461"/>
      <c r="G83" s="461"/>
      <c r="H83" s="461"/>
      <c r="I83" s="462" t="s">
        <v>149</v>
      </c>
      <c r="J83" s="462"/>
      <c r="K83" s="462"/>
      <c r="L83" s="462"/>
      <c r="M83" s="462"/>
      <c r="N83" s="462"/>
      <c r="O83" s="462"/>
      <c r="P83" s="462"/>
      <c r="Q83" s="462"/>
      <c r="R83" s="462"/>
      <c r="S83" s="462"/>
      <c r="T83" s="462"/>
      <c r="U83" s="462"/>
      <c r="V83" s="462"/>
      <c r="W83" s="462"/>
      <c r="X83" s="462"/>
      <c r="Y83" s="462"/>
      <c r="Z83" s="462"/>
      <c r="AA83" s="462"/>
      <c r="AB83" s="462"/>
    </row>
    <row r="84" spans="1:28" ht="31.5" customHeight="1" x14ac:dyDescent="0.25">
      <c r="A84" s="59" t="s">
        <v>502</v>
      </c>
      <c r="B84" s="461" t="s">
        <v>150</v>
      </c>
      <c r="C84" s="461"/>
      <c r="D84" s="461"/>
      <c r="E84" s="461"/>
      <c r="F84" s="461"/>
      <c r="G84" s="461"/>
      <c r="H84" s="461"/>
      <c r="I84" s="462" t="s">
        <v>151</v>
      </c>
      <c r="J84" s="462"/>
      <c r="K84" s="462"/>
      <c r="L84" s="462"/>
      <c r="M84" s="462"/>
      <c r="N84" s="462"/>
      <c r="O84" s="462"/>
      <c r="P84" s="462"/>
      <c r="Q84" s="462"/>
      <c r="R84" s="462"/>
      <c r="S84" s="462"/>
      <c r="T84" s="462"/>
      <c r="U84" s="462"/>
      <c r="V84" s="462"/>
      <c r="W84" s="462"/>
      <c r="X84" s="462"/>
      <c r="Y84" s="462"/>
      <c r="Z84" s="462"/>
      <c r="AA84" s="462"/>
      <c r="AB84" s="462"/>
    </row>
    <row r="85" spans="1:28" ht="33" customHeight="1" x14ac:dyDescent="0.25">
      <c r="A85" s="59" t="s">
        <v>494</v>
      </c>
      <c r="B85" s="461" t="s">
        <v>152</v>
      </c>
      <c r="C85" s="461"/>
      <c r="D85" s="461"/>
      <c r="E85" s="461"/>
      <c r="F85" s="461"/>
      <c r="G85" s="461"/>
      <c r="H85" s="461"/>
      <c r="I85" s="462" t="s">
        <v>153</v>
      </c>
      <c r="J85" s="462"/>
      <c r="K85" s="462"/>
      <c r="L85" s="462"/>
      <c r="M85" s="462"/>
      <c r="N85" s="462"/>
      <c r="O85" s="462"/>
      <c r="P85" s="462"/>
      <c r="Q85" s="462"/>
      <c r="R85" s="462"/>
      <c r="S85" s="462"/>
      <c r="T85" s="462"/>
      <c r="U85" s="462"/>
      <c r="V85" s="462"/>
      <c r="W85" s="462"/>
      <c r="X85" s="462"/>
      <c r="Y85" s="462"/>
      <c r="Z85" s="462"/>
      <c r="AA85" s="462"/>
      <c r="AB85" s="462"/>
    </row>
    <row r="86" spans="1:28" ht="63.75" customHeight="1" x14ac:dyDescent="0.25">
      <c r="A86" s="59" t="s">
        <v>495</v>
      </c>
      <c r="B86" s="471" t="s">
        <v>154</v>
      </c>
      <c r="C86" s="472"/>
      <c r="D86" s="472"/>
      <c r="E86" s="472"/>
      <c r="F86" s="472"/>
      <c r="G86" s="472"/>
      <c r="H86" s="472"/>
      <c r="I86" s="472"/>
      <c r="J86" s="472"/>
      <c r="K86" s="472"/>
      <c r="L86" s="472"/>
      <c r="M86" s="472"/>
      <c r="N86" s="472"/>
      <c r="O86" s="472"/>
      <c r="P86" s="472"/>
      <c r="Q86" s="472"/>
      <c r="R86" s="472"/>
      <c r="S86" s="472"/>
      <c r="T86" s="472"/>
      <c r="U86" s="472"/>
      <c r="V86" s="472"/>
      <c r="W86" s="472"/>
      <c r="X86" s="472"/>
      <c r="Y86" s="472"/>
      <c r="Z86" s="472"/>
      <c r="AA86" s="472"/>
      <c r="AB86" s="473"/>
    </row>
    <row r="87" spans="1:28" ht="198.75" customHeight="1" x14ac:dyDescent="0.25">
      <c r="A87" s="59" t="s">
        <v>496</v>
      </c>
      <c r="B87" s="462" t="s">
        <v>155</v>
      </c>
      <c r="C87" s="462"/>
      <c r="D87" s="462"/>
      <c r="E87" s="462"/>
      <c r="F87" s="462"/>
      <c r="G87" s="462"/>
      <c r="H87" s="462"/>
      <c r="I87" s="462" t="s">
        <v>233</v>
      </c>
      <c r="J87" s="462"/>
      <c r="K87" s="462"/>
      <c r="L87" s="462"/>
      <c r="M87" s="462"/>
      <c r="N87" s="462"/>
      <c r="O87" s="462"/>
      <c r="P87" s="462"/>
      <c r="Q87" s="462"/>
      <c r="R87" s="462"/>
      <c r="S87" s="462"/>
      <c r="T87" s="462"/>
      <c r="U87" s="462"/>
      <c r="V87" s="462"/>
      <c r="W87" s="462"/>
      <c r="X87" s="462"/>
      <c r="Y87" s="462"/>
      <c r="Z87" s="462"/>
      <c r="AA87" s="462"/>
      <c r="AB87" s="462"/>
    </row>
    <row r="88" spans="1:28" ht="155.25" customHeight="1" x14ac:dyDescent="0.25">
      <c r="A88" s="59" t="s">
        <v>497</v>
      </c>
      <c r="B88" s="462" t="s">
        <v>156</v>
      </c>
      <c r="C88" s="462"/>
      <c r="D88" s="462"/>
      <c r="E88" s="462"/>
      <c r="F88" s="462"/>
      <c r="G88" s="462"/>
      <c r="H88" s="462"/>
      <c r="I88" s="462" t="s">
        <v>516</v>
      </c>
      <c r="J88" s="462"/>
      <c r="K88" s="462"/>
      <c r="L88" s="462"/>
      <c r="M88" s="462"/>
      <c r="N88" s="462"/>
      <c r="O88" s="462"/>
      <c r="P88" s="462"/>
      <c r="Q88" s="462"/>
      <c r="R88" s="462"/>
      <c r="S88" s="462"/>
      <c r="T88" s="462"/>
      <c r="U88" s="462"/>
      <c r="V88" s="462"/>
      <c r="W88" s="462"/>
      <c r="X88" s="462"/>
      <c r="Y88" s="462"/>
      <c r="Z88" s="462"/>
      <c r="AA88" s="462"/>
      <c r="AB88" s="462"/>
    </row>
    <row r="89" spans="1:28" ht="47.25" customHeight="1" x14ac:dyDescent="0.25">
      <c r="A89" s="59" t="s">
        <v>503</v>
      </c>
      <c r="B89" s="462" t="s">
        <v>239</v>
      </c>
      <c r="C89" s="462"/>
      <c r="D89" s="462"/>
      <c r="E89" s="462"/>
      <c r="F89" s="462"/>
      <c r="G89" s="462"/>
      <c r="H89" s="462"/>
      <c r="I89" s="462" t="s">
        <v>212</v>
      </c>
      <c r="J89" s="462"/>
      <c r="K89" s="462"/>
      <c r="L89" s="462"/>
      <c r="M89" s="462"/>
      <c r="N89" s="462"/>
      <c r="O89" s="462"/>
      <c r="P89" s="462"/>
      <c r="Q89" s="462"/>
      <c r="R89" s="462"/>
      <c r="S89" s="462"/>
      <c r="T89" s="462"/>
      <c r="U89" s="462"/>
      <c r="V89" s="462"/>
      <c r="W89" s="462"/>
      <c r="X89" s="462"/>
      <c r="Y89" s="462"/>
      <c r="Z89" s="462"/>
      <c r="AA89" s="462"/>
      <c r="AB89" s="462"/>
    </row>
    <row r="90" spans="1:28" ht="39" customHeight="1" x14ac:dyDescent="0.25">
      <c r="A90" s="59" t="s">
        <v>498</v>
      </c>
      <c r="B90" s="462" t="s">
        <v>141</v>
      </c>
      <c r="C90" s="462"/>
      <c r="D90" s="462"/>
      <c r="E90" s="462"/>
      <c r="F90" s="462"/>
      <c r="G90" s="462"/>
      <c r="H90" s="462"/>
      <c r="I90" s="462" t="s">
        <v>157</v>
      </c>
      <c r="J90" s="462"/>
      <c r="K90" s="462"/>
      <c r="L90" s="462"/>
      <c r="M90" s="462"/>
      <c r="N90" s="462"/>
      <c r="O90" s="462"/>
      <c r="P90" s="462"/>
      <c r="Q90" s="462"/>
      <c r="R90" s="462"/>
      <c r="S90" s="462"/>
      <c r="T90" s="462"/>
      <c r="U90" s="462"/>
      <c r="V90" s="462"/>
      <c r="W90" s="462"/>
      <c r="X90" s="462"/>
      <c r="Y90" s="462"/>
      <c r="Z90" s="462"/>
      <c r="AA90" s="462"/>
      <c r="AB90" s="462"/>
    </row>
    <row r="91" spans="1:28" ht="36.75" customHeight="1" x14ac:dyDescent="0.25">
      <c r="A91" s="59" t="s">
        <v>499</v>
      </c>
      <c r="B91" s="462" t="s">
        <v>143</v>
      </c>
      <c r="C91" s="462"/>
      <c r="D91" s="462"/>
      <c r="E91" s="462"/>
      <c r="F91" s="462"/>
      <c r="G91" s="462"/>
      <c r="H91" s="462"/>
      <c r="I91" s="462" t="s">
        <v>234</v>
      </c>
      <c r="J91" s="462"/>
      <c r="K91" s="462"/>
      <c r="L91" s="462"/>
      <c r="M91" s="462"/>
      <c r="N91" s="462"/>
      <c r="O91" s="462"/>
      <c r="P91" s="462"/>
      <c r="Q91" s="462"/>
      <c r="R91" s="462"/>
      <c r="S91" s="462"/>
      <c r="T91" s="462"/>
      <c r="U91" s="462"/>
      <c r="V91" s="462"/>
      <c r="W91" s="462"/>
      <c r="X91" s="462"/>
      <c r="Y91" s="462"/>
      <c r="Z91" s="462"/>
      <c r="AA91" s="462"/>
      <c r="AB91" s="462"/>
    </row>
    <row r="92" spans="1:28" ht="30" customHeight="1" x14ac:dyDescent="0.25">
      <c r="A92" s="59" t="s">
        <v>500</v>
      </c>
      <c r="B92" s="461" t="s">
        <v>158</v>
      </c>
      <c r="C92" s="461"/>
      <c r="D92" s="461"/>
      <c r="E92" s="461"/>
      <c r="F92" s="461"/>
      <c r="G92" s="461"/>
      <c r="H92" s="461"/>
      <c r="I92" s="462" t="s">
        <v>515</v>
      </c>
      <c r="J92" s="462"/>
      <c r="K92" s="462"/>
      <c r="L92" s="462"/>
      <c r="M92" s="462"/>
      <c r="N92" s="462"/>
      <c r="O92" s="462"/>
      <c r="P92" s="462"/>
      <c r="Q92" s="462"/>
      <c r="R92" s="462"/>
      <c r="S92" s="462"/>
      <c r="T92" s="462"/>
      <c r="U92" s="462"/>
      <c r="V92" s="462"/>
      <c r="W92" s="462"/>
      <c r="X92" s="462"/>
      <c r="Y92" s="462"/>
      <c r="Z92" s="462"/>
      <c r="AA92" s="462"/>
      <c r="AB92" s="462"/>
    </row>
    <row r="93" spans="1:28" ht="30" customHeight="1" x14ac:dyDescent="0.25">
      <c r="A93" s="59" t="s">
        <v>501</v>
      </c>
      <c r="B93" s="461" t="s">
        <v>159</v>
      </c>
      <c r="C93" s="461"/>
      <c r="D93" s="461"/>
      <c r="E93" s="461"/>
      <c r="F93" s="461"/>
      <c r="G93" s="461"/>
      <c r="H93" s="461"/>
      <c r="I93" s="462" t="s">
        <v>211</v>
      </c>
      <c r="J93" s="462"/>
      <c r="K93" s="462"/>
      <c r="L93" s="462"/>
      <c r="M93" s="462"/>
      <c r="N93" s="462"/>
      <c r="O93" s="462"/>
      <c r="P93" s="462"/>
      <c r="Q93" s="462"/>
      <c r="R93" s="462"/>
      <c r="S93" s="462"/>
      <c r="T93" s="462"/>
      <c r="U93" s="462"/>
      <c r="V93" s="462"/>
      <c r="W93" s="462"/>
      <c r="X93" s="462"/>
      <c r="Y93" s="462"/>
      <c r="Z93" s="462"/>
      <c r="AA93" s="462"/>
      <c r="AB93" s="462"/>
    </row>
    <row r="94" spans="1:28" x14ac:dyDescent="0.25">
      <c r="A94" s="470"/>
      <c r="B94" s="470"/>
      <c r="C94" s="470"/>
      <c r="D94" s="470"/>
      <c r="E94" s="470"/>
      <c r="F94" s="470"/>
      <c r="G94" s="470"/>
      <c r="H94" s="470"/>
      <c r="I94" s="470"/>
      <c r="J94" s="470"/>
      <c r="K94" s="470"/>
      <c r="L94" s="470"/>
      <c r="M94" s="470"/>
      <c r="N94" s="470"/>
      <c r="O94" s="470"/>
      <c r="P94" s="470"/>
      <c r="Q94" s="470"/>
      <c r="R94" s="470"/>
      <c r="S94" s="470"/>
      <c r="T94" s="470"/>
      <c r="U94" s="470"/>
      <c r="V94" s="470"/>
      <c r="W94" s="470"/>
      <c r="X94" s="470"/>
      <c r="Y94" s="470"/>
      <c r="Z94" s="470"/>
      <c r="AA94" s="470"/>
      <c r="AB94" s="470"/>
    </row>
    <row r="95" spans="1:28" hidden="1" x14ac:dyDescent="0.25"/>
    <row r="96" spans="1:28"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sheetData>
  <mergeCells count="176">
    <mergeCell ref="B62:H62"/>
    <mergeCell ref="I62:AB62"/>
    <mergeCell ref="I47:AB47"/>
    <mergeCell ref="B48:H48"/>
    <mergeCell ref="I48:AB48"/>
    <mergeCell ref="B42:H42"/>
    <mergeCell ref="I42:AB42"/>
    <mergeCell ref="B43:H43"/>
    <mergeCell ref="I43:AB43"/>
    <mergeCell ref="A46:AB46"/>
    <mergeCell ref="B49:H49"/>
    <mergeCell ref="I49:AB49"/>
    <mergeCell ref="B50:H50"/>
    <mergeCell ref="B44:H44"/>
    <mergeCell ref="I44:AB44"/>
    <mergeCell ref="I50:AB50"/>
    <mergeCell ref="B58:H58"/>
    <mergeCell ref="I58:AB58"/>
    <mergeCell ref="B51:H51"/>
    <mergeCell ref="B47:H47"/>
    <mergeCell ref="B59:H59"/>
    <mergeCell ref="I59:AB59"/>
    <mergeCell ref="I51:AB51"/>
    <mergeCell ref="B45:H45"/>
    <mergeCell ref="A1:G3"/>
    <mergeCell ref="H1:V3"/>
    <mergeCell ref="AB1:AB3"/>
    <mergeCell ref="W2:X2"/>
    <mergeCell ref="Y2:AA2"/>
    <mergeCell ref="W3:X3"/>
    <mergeCell ref="Y3:AA3"/>
    <mergeCell ref="W1:X1"/>
    <mergeCell ref="Y1:AA1"/>
    <mergeCell ref="B71:H71"/>
    <mergeCell ref="I71:AB71"/>
    <mergeCell ref="I82:AB82"/>
    <mergeCell ref="A80:AB80"/>
    <mergeCell ref="B82:H82"/>
    <mergeCell ref="B81:AB81"/>
    <mergeCell ref="A75:AB75"/>
    <mergeCell ref="B77:H77"/>
    <mergeCell ref="I77:AB77"/>
    <mergeCell ref="B78:H78"/>
    <mergeCell ref="I78:AB78"/>
    <mergeCell ref="B79:H79"/>
    <mergeCell ref="I79:AB79"/>
    <mergeCell ref="B74:H74"/>
    <mergeCell ref="I74:AB74"/>
    <mergeCell ref="B76:H76"/>
    <mergeCell ref="I76:AB76"/>
    <mergeCell ref="B67:H67"/>
    <mergeCell ref="B69:H69"/>
    <mergeCell ref="I69:AB69"/>
    <mergeCell ref="B63:H63"/>
    <mergeCell ref="B64:H64"/>
    <mergeCell ref="I64:AB64"/>
    <mergeCell ref="B65:H65"/>
    <mergeCell ref="I65:AB65"/>
    <mergeCell ref="I70:AB70"/>
    <mergeCell ref="A66:AB66"/>
    <mergeCell ref="I63:AB63"/>
    <mergeCell ref="B87:H87"/>
    <mergeCell ref="I87:AB87"/>
    <mergeCell ref="B88:H88"/>
    <mergeCell ref="I88:AB88"/>
    <mergeCell ref="B89:H89"/>
    <mergeCell ref="I89:AB89"/>
    <mergeCell ref="B84:H84"/>
    <mergeCell ref="I84:AB84"/>
    <mergeCell ref="B85:H85"/>
    <mergeCell ref="I85:AB85"/>
    <mergeCell ref="B86:AB86"/>
    <mergeCell ref="A94:AB94"/>
    <mergeCell ref="B92:H92"/>
    <mergeCell ref="I92:AB92"/>
    <mergeCell ref="B93:H93"/>
    <mergeCell ref="I93:AB93"/>
    <mergeCell ref="B90:H90"/>
    <mergeCell ref="I90:AB90"/>
    <mergeCell ref="B91:H91"/>
    <mergeCell ref="I91:AB91"/>
    <mergeCell ref="I40:AB40"/>
    <mergeCell ref="B41:H41"/>
    <mergeCell ref="I41:AB41"/>
    <mergeCell ref="B38:H38"/>
    <mergeCell ref="I38:AB38"/>
    <mergeCell ref="I25:AB25"/>
    <mergeCell ref="B31:H31"/>
    <mergeCell ref="I31:AB31"/>
    <mergeCell ref="B32:H32"/>
    <mergeCell ref="I32:AB32"/>
    <mergeCell ref="B33:H33"/>
    <mergeCell ref="I33:AB33"/>
    <mergeCell ref="B34:H34"/>
    <mergeCell ref="I34:AB34"/>
    <mergeCell ref="I45:AB45"/>
    <mergeCell ref="B39:H39"/>
    <mergeCell ref="I39:AB39"/>
    <mergeCell ref="B40:H40"/>
    <mergeCell ref="A4:AB4"/>
    <mergeCell ref="B5:H5"/>
    <mergeCell ref="I5:AB5"/>
    <mergeCell ref="A27:AB27"/>
    <mergeCell ref="B30:H30"/>
    <mergeCell ref="I30:AB30"/>
    <mergeCell ref="B28:H28"/>
    <mergeCell ref="I28:AB28"/>
    <mergeCell ref="B21:H21"/>
    <mergeCell ref="I21:AB21"/>
    <mergeCell ref="B22:H22"/>
    <mergeCell ref="I22:AB22"/>
    <mergeCell ref="B17:H17"/>
    <mergeCell ref="I17:AB17"/>
    <mergeCell ref="B18:H18"/>
    <mergeCell ref="I18:AB18"/>
    <mergeCell ref="B10:H10"/>
    <mergeCell ref="I10:AB10"/>
    <mergeCell ref="B7:H7"/>
    <mergeCell ref="I7:AB7"/>
    <mergeCell ref="B16:H16"/>
    <mergeCell ref="I16:AB16"/>
    <mergeCell ref="A20:AB20"/>
    <mergeCell ref="B23:H23"/>
    <mergeCell ref="B24:H24"/>
    <mergeCell ref="I24:AB24"/>
    <mergeCell ref="B37:H37"/>
    <mergeCell ref="I37:AB37"/>
    <mergeCell ref="B29:H29"/>
    <mergeCell ref="I29:AB29"/>
    <mergeCell ref="B19:H19"/>
    <mergeCell ref="I19:AB19"/>
    <mergeCell ref="I23:AB23"/>
    <mergeCell ref="B35:H35"/>
    <mergeCell ref="I35:AB35"/>
    <mergeCell ref="B36:H36"/>
    <mergeCell ref="I36:AB36"/>
    <mergeCell ref="B26:H26"/>
    <mergeCell ref="I26:AB26"/>
    <mergeCell ref="B25:H25"/>
    <mergeCell ref="B6:H6"/>
    <mergeCell ref="I6:AB6"/>
    <mergeCell ref="I11:AB11"/>
    <mergeCell ref="A15:AB15"/>
    <mergeCell ref="A13:AB13"/>
    <mergeCell ref="B12:H12"/>
    <mergeCell ref="I12:AB12"/>
    <mergeCell ref="B14:H14"/>
    <mergeCell ref="I14:AB14"/>
    <mergeCell ref="I8:AB8"/>
    <mergeCell ref="A9:AB9"/>
    <mergeCell ref="B11:H11"/>
    <mergeCell ref="B8:H8"/>
    <mergeCell ref="B52:H52"/>
    <mergeCell ref="I52:AB52"/>
    <mergeCell ref="B57:H57"/>
    <mergeCell ref="I57:AB57"/>
    <mergeCell ref="A54:AB54"/>
    <mergeCell ref="I67:AB67"/>
    <mergeCell ref="B68:H68"/>
    <mergeCell ref="I68:AB68"/>
    <mergeCell ref="B83:H83"/>
    <mergeCell ref="I83:AB83"/>
    <mergeCell ref="B72:H72"/>
    <mergeCell ref="I72:AB72"/>
    <mergeCell ref="A60:AB60"/>
    <mergeCell ref="B61:H61"/>
    <mergeCell ref="I61:AB61"/>
    <mergeCell ref="B73:H73"/>
    <mergeCell ref="I73:AB73"/>
    <mergeCell ref="B70:H70"/>
    <mergeCell ref="B53:H53"/>
    <mergeCell ref="I53:AB53"/>
    <mergeCell ref="B55:H55"/>
    <mergeCell ref="I55:AB55"/>
    <mergeCell ref="B56:H56"/>
    <mergeCell ref="I56:AB56"/>
  </mergeCells>
  <printOptions horizontalCentered="1"/>
  <pageMargins left="0.39370078740157483" right="0.39370078740157483" top="0.39370078740157483" bottom="0.39370078740157483" header="0" footer="0"/>
  <pageSetup paperSize="183" scale="40" orientation="portrait" r:id="rId1"/>
  <rowBreaks count="3" manualBreakCount="3">
    <brk id="31" max="27" man="1"/>
    <brk id="53" max="16383" man="1"/>
    <brk id="8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1929733FE7544FBB92777B850DABFC" ma:contentTypeVersion="10" ma:contentTypeDescription="Crear nuevo documento." ma:contentTypeScope="" ma:versionID="61473870f9db0ab18d5428554e491b3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f6a065c12e5c3eb94f3d9b69a0c5522e"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Categoría_x0020_Documento"/>
                <xsd:element ref="ns2:Subcategoría_x0020_Documento" minOccurs="0"/>
                <xsd:element ref="ns2:Añ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Documento" ma:index="9" ma:displayName="Categoría Documento" ma:default="PAA" ma:format="Dropdown" ma:internalName="Categor_x00ed_a_x0020_Documento" ma:readOnly="false">
      <xsd:simpleType>
        <xsd:restriction base="dms:Choice">
          <xsd:enumeration value="PAA"/>
          <xsd:enumeration value="Seguimiento"/>
          <xsd:enumeration value="Informes"/>
          <xsd:enumeration value="Auditorias"/>
        </xsd:restriction>
      </xsd:simpleType>
    </xsd:element>
    <xsd:element name="Subcategoría_x0020_Documento" ma:index="10" nillable="true" ma:displayName="Subcategoría Documento" ma:format="Dropdown" ma:internalName="Subcategor_x00ed_a_x0020_Documento" ma:readOnly="false">
      <xsd:simpleType>
        <xsd:restriction base="dms:Choice">
          <xsd:enumeration value="FURAG"/>
          <xsd:enumeration value="Estado Sistema"/>
          <xsd:enumeration value="PQRSD"/>
          <xsd:enumeration value="PAAC-MR"/>
          <xsd:enumeration value="CIC"/>
          <xsd:enumeration value="Evaluación Gestión Institucional"/>
          <xsd:enumeration value="Derechos Autor"/>
          <xsd:enumeration value="e-kogui"/>
          <xsd:enumeration value="Austeridad Gasto"/>
          <xsd:enumeration value="Seguimiento Plan"/>
          <xsd:enumeration value="Redacción Cuenta Fiscal"/>
          <xsd:enumeration value="Gestión Contractual"/>
          <xsd:enumeration value="SIGEP"/>
          <xsd:enumeration value="Estado Emergencia"/>
          <xsd:enumeration value="Procesos Disciplinarios"/>
          <xsd:enumeration value="Carrera Administrativa"/>
          <xsd:enumeration value="Rendición Cuent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2018</Año>
    <Categoría_x0020_Documento xmlns="a7912b74-821a-4119-aad9-e1c9b233eb5e">Informes</Categoría_x0020_Documento>
    <Subcategoría_x0020_Documento xmlns="a7912b74-821a-4119-aad9-e1c9b233eb5e">PAAC-MR</Subcategoría_x0020_Documento>
    <VariationsItemGroupID xmlns="http://schemas.microsoft.com/sharepoint/v3">bb0b4a5e-6577-4362-a22b-c800e49afe6e</VariationsItemGroupID>
  </documentManagement>
</p:properties>
</file>

<file path=customXml/itemProps1.xml><?xml version="1.0" encoding="utf-8"?>
<ds:datastoreItem xmlns:ds="http://schemas.openxmlformats.org/officeDocument/2006/customXml" ds:itemID="{35F49B9B-38D1-4BF4-A481-0B3DABCB0004}"/>
</file>

<file path=customXml/itemProps2.xml><?xml version="1.0" encoding="utf-8"?>
<ds:datastoreItem xmlns:ds="http://schemas.openxmlformats.org/officeDocument/2006/customXml" ds:itemID="{1C6EE7E2-0DAD-4F43-B454-30E5765FB10E}"/>
</file>

<file path=customXml/itemProps3.xml><?xml version="1.0" encoding="utf-8"?>
<ds:datastoreItem xmlns:ds="http://schemas.openxmlformats.org/officeDocument/2006/customXml" ds:itemID="{AC1A45DB-7BDA-4743-8598-8C3BC9E5E2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Hoja1</vt:lpstr>
      <vt:lpstr>MAPA DE RIESGOS</vt:lpstr>
      <vt:lpstr>Hoja4</vt:lpstr>
      <vt:lpstr>Hoja3</vt:lpstr>
      <vt:lpstr>CLASIFICACIÓN DEL RIESGO </vt:lpstr>
      <vt:lpstr>CALIFICACIÓN DEL RIESGO</vt:lpstr>
      <vt:lpstr>MATRIZ CALIFICACIÓN</vt:lpstr>
      <vt:lpstr>OPCIONES DE MANEJO DEL RIESGO</vt:lpstr>
      <vt:lpstr>INSTRUCTIVO DE DILIGENCIAMIENTO</vt:lpstr>
      <vt:lpstr>Hoja2</vt:lpstr>
      <vt:lpstr>'CALIFICACIÓN DEL RIESGO'!Área_de_impresión</vt:lpstr>
      <vt:lpstr>'CLASIFICACIÓN DEL RIESGO '!Área_de_impresión</vt:lpstr>
      <vt:lpstr>'MAPA DE RIESGOS'!Área_de_impresión</vt:lpstr>
      <vt:lpstr>'MATRIZ CALIFICACIÓN'!Área_de_impresión</vt:lpstr>
      <vt:lpstr>'OPCIONES DE MANEJO DEL RIESGO'!Área_de_impresión</vt:lpstr>
      <vt:lpstr>'INSTRUCTIVO DE DILIGENCIAMIENTO'!Títulos_a_imprimir</vt:lpstr>
      <vt:lpstr>'MAPA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mapa de riesgos enero-abril</dc:title>
  <dc:creator>UPRA</dc:creator>
  <cp:lastModifiedBy>Liss Anggela López Rodríguez</cp:lastModifiedBy>
  <cp:lastPrinted>2018-05-16T23:01:22Z</cp:lastPrinted>
  <dcterms:created xsi:type="dcterms:W3CDTF">2011-07-26T19:10:29Z</dcterms:created>
  <dcterms:modified xsi:type="dcterms:W3CDTF">2018-05-16T23:01:47Z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0x010100C71929733FE7544FBB92777B850DABFC</vt:lpwstr>
  </property>
</Properties>
</file>