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9.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worksheets/sheet14.xml" ContentType="application/vnd.openxmlformats-officedocument.spreadsheetml.worksheet+xml"/>
  <Override PartName="/xl/styles.xml" ContentType="application/vnd.openxmlformats-officedocument.spreadsheetml.styles+xml"/>
  <Override PartName="/xl/worksheets/sheet13.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6.xml" ContentType="application/vnd.openxmlformats-officedocument.spreadsheetml.externalLink+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3.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X:\UPRA\Contratacion 2022\LP y PA\Cadena papa\POP\20220830\Anexos Bloquedos\"/>
    </mc:Choice>
  </mc:AlternateContent>
  <bookViews>
    <workbookView xWindow="-120" yWindow="-120" windowWidth="20730" windowHeight="11160" activeTab="4"/>
  </bookViews>
  <sheets>
    <sheet name="Instructivo" sheetId="17" r:id="rId1"/>
    <sheet name="Directrices Generales " sheetId="18" r:id="rId2"/>
    <sheet name="Glosario categoria de costos" sheetId="25" r:id="rId3"/>
    <sheet name="Categoria Costos Papa" sheetId="26" r:id="rId4"/>
    <sheet name="Portafolio_PA_Papa" sheetId="16" r:id="rId5"/>
    <sheet name="Estimación anualizada " sheetId="19" r:id="rId6"/>
    <sheet name="Estimación por período" sheetId="21" r:id="rId7"/>
    <sheet name="Fuentes" sheetId="22" r:id="rId8"/>
    <sheet name="P1 " sheetId="14" r:id="rId9"/>
    <sheet name="P2" sheetId="15" r:id="rId10"/>
    <sheet name="P3" sheetId="11" r:id="rId11"/>
    <sheet name="P4" sheetId="12" r:id="rId12"/>
    <sheet name="P5" sheetId="10" r:id="rId13"/>
    <sheet name="P6" sheetId="7" r:id="rId14"/>
    <sheet name="P7" sheetId="3" r:id="rId15"/>
    <sheet name="P8" sheetId="4"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a">#N/A</definedName>
    <definedName name="\b">#N/A</definedName>
    <definedName name="_____hhh444" localSheetId="3">#REF!</definedName>
    <definedName name="_____hhh444" localSheetId="1">#REF!</definedName>
    <definedName name="_____hhh444" localSheetId="8">#REF!</definedName>
    <definedName name="_____hhh444" localSheetId="9">#REF!</definedName>
    <definedName name="_____hhh444" localSheetId="10">#REF!</definedName>
    <definedName name="_____hhh444" localSheetId="11">#REF!</definedName>
    <definedName name="_____hhh444" localSheetId="12">#REF!</definedName>
    <definedName name="_____hhh444" localSheetId="13">#REF!</definedName>
    <definedName name="_____hhh444" localSheetId="14">#REF!</definedName>
    <definedName name="_____hhh444" localSheetId="15">#REF!</definedName>
    <definedName name="_____hhh444" localSheetId="4">#REF!</definedName>
    <definedName name="_____hhh444">#REF!</definedName>
    <definedName name="___hhh444" localSheetId="3">#REF!</definedName>
    <definedName name="___hhh444" localSheetId="1">#REF!</definedName>
    <definedName name="___hhh444" localSheetId="8">#REF!</definedName>
    <definedName name="___hhh444" localSheetId="9">#REF!</definedName>
    <definedName name="___hhh444" localSheetId="10">#REF!</definedName>
    <definedName name="___hhh444" localSheetId="11">#REF!</definedName>
    <definedName name="___hhh444" localSheetId="12">#REF!</definedName>
    <definedName name="___hhh444" localSheetId="13">#REF!</definedName>
    <definedName name="___hhh444" localSheetId="14">#REF!</definedName>
    <definedName name="___hhh444" localSheetId="15">#REF!</definedName>
    <definedName name="___hhh444" localSheetId="4">#REF!</definedName>
    <definedName name="___hhh444">#REF!</definedName>
    <definedName name="_ftn1" localSheetId="4">Portafolio_PA_Papa!#REF!</definedName>
    <definedName name="_ftn2" localSheetId="4">Portafolio_PA_Papa!#REF!</definedName>
    <definedName name="_ftnref1" localSheetId="4">Portafolio_PA_Papa!#REF!</definedName>
    <definedName name="_hhh444" localSheetId="3">#REF!</definedName>
    <definedName name="_hhh444" localSheetId="1">#REF!</definedName>
    <definedName name="_hhh444" localSheetId="8">#REF!</definedName>
    <definedName name="_hhh444" localSheetId="9">#REF!</definedName>
    <definedName name="_hhh444" localSheetId="10">#REF!</definedName>
    <definedName name="_hhh444" localSheetId="11">#REF!</definedName>
    <definedName name="_hhh444" localSheetId="12">#REF!</definedName>
    <definedName name="_hhh444" localSheetId="13">#REF!</definedName>
    <definedName name="_hhh444" localSheetId="14">#REF!</definedName>
    <definedName name="_hhh444" localSheetId="15">#REF!</definedName>
    <definedName name="_hhh444" localSheetId="4">#REF!</definedName>
    <definedName name="_hhh444">#REF!</definedName>
    <definedName name="A_impresión_IM" localSheetId="3">#REF!</definedName>
    <definedName name="A_impresión_IM" localSheetId="8">#REF!</definedName>
    <definedName name="A_impresión_IM" localSheetId="9">#REF!</definedName>
    <definedName name="A_impresión_IM" localSheetId="10">#REF!</definedName>
    <definedName name="A_impresión_IM" localSheetId="11">#REF!</definedName>
    <definedName name="A_impresión_IM" localSheetId="12">#REF!</definedName>
    <definedName name="A_impresión_IM" localSheetId="13">#REF!</definedName>
    <definedName name="A_impresión_IM" localSheetId="14">#REF!</definedName>
    <definedName name="A_impresión_IM" localSheetId="15">#REF!</definedName>
    <definedName name="A_impresión_IM" localSheetId="4">#REF!</definedName>
    <definedName name="A_impresión_IM">#REF!</definedName>
    <definedName name="aaa" localSheetId="3">#REF!</definedName>
    <definedName name="aaa" localSheetId="8">#REF!</definedName>
    <definedName name="aaa" localSheetId="9">#REF!</definedName>
    <definedName name="aaa" localSheetId="10">#REF!</definedName>
    <definedName name="aaa" localSheetId="11">#REF!</definedName>
    <definedName name="aaa" localSheetId="12">#REF!</definedName>
    <definedName name="aaa" localSheetId="13">#REF!</definedName>
    <definedName name="aaa" localSheetId="14">#REF!</definedName>
    <definedName name="aaa" localSheetId="15">#REF!</definedName>
    <definedName name="aaa" localSheetId="4">#REF!</definedName>
    <definedName name="aaa">#REF!</definedName>
    <definedName name="abuela" localSheetId="3">#REF!</definedName>
    <definedName name="abuela" localSheetId="8">#REF!</definedName>
    <definedName name="abuela" localSheetId="9">#REF!</definedName>
    <definedName name="abuela" localSheetId="10">#REF!</definedName>
    <definedName name="abuela" localSheetId="11">#REF!</definedName>
    <definedName name="abuela" localSheetId="12">#REF!</definedName>
    <definedName name="abuela" localSheetId="13">#REF!</definedName>
    <definedName name="abuela" localSheetId="14">#REF!</definedName>
    <definedName name="abuela" localSheetId="15">#REF!</definedName>
    <definedName name="abuela" localSheetId="4">#REF!</definedName>
    <definedName name="abuela">#REF!</definedName>
    <definedName name="africa" localSheetId="3">#REF!</definedName>
    <definedName name="africa" localSheetId="8">#REF!</definedName>
    <definedName name="africa" localSheetId="9">#REF!</definedName>
    <definedName name="africa" localSheetId="10">#REF!</definedName>
    <definedName name="africa" localSheetId="11">#REF!</definedName>
    <definedName name="africa" localSheetId="12">#REF!</definedName>
    <definedName name="africa" localSheetId="13">#REF!</definedName>
    <definedName name="africa" localSheetId="14">#REF!</definedName>
    <definedName name="africa" localSheetId="15">#REF!</definedName>
    <definedName name="africa">#REF!</definedName>
    <definedName name="aleman" localSheetId="3">#REF!</definedName>
    <definedName name="aleman" localSheetId="8">#REF!</definedName>
    <definedName name="aleman" localSheetId="9">#REF!</definedName>
    <definedName name="aleman" localSheetId="10">#REF!</definedName>
    <definedName name="aleman" localSheetId="11">#REF!</definedName>
    <definedName name="aleman" localSheetId="12">#REF!</definedName>
    <definedName name="aleman" localSheetId="13">#REF!</definedName>
    <definedName name="aleman" localSheetId="14">#REF!</definedName>
    <definedName name="aleman" localSheetId="15">#REF!</definedName>
    <definedName name="aleman">#REF!</definedName>
    <definedName name="ALO" localSheetId="3">#REF!</definedName>
    <definedName name="ALO" localSheetId="8">#REF!</definedName>
    <definedName name="ALO" localSheetId="9">#REF!</definedName>
    <definedName name="ALO" localSheetId="10">#REF!</definedName>
    <definedName name="ALO" localSheetId="11">#REF!</definedName>
    <definedName name="ALO" localSheetId="12">#REF!</definedName>
    <definedName name="ALO" localSheetId="13">#REF!</definedName>
    <definedName name="ALO" localSheetId="14">#REF!</definedName>
    <definedName name="ALO" localSheetId="15">#REF!</definedName>
    <definedName name="ALO">#REF!</definedName>
    <definedName name="AREA_COSECHADA" localSheetId="3">#REF!</definedName>
    <definedName name="AREA_COSECHADA" localSheetId="8">#REF!</definedName>
    <definedName name="AREA_COSECHADA" localSheetId="9">#REF!</definedName>
    <definedName name="AREA_COSECHADA" localSheetId="10">#REF!</definedName>
    <definedName name="AREA_COSECHADA" localSheetId="11">#REF!</definedName>
    <definedName name="AREA_COSECHADA" localSheetId="12">#REF!</definedName>
    <definedName name="AREA_COSECHADA" localSheetId="13">#REF!</definedName>
    <definedName name="AREA_COSECHADA" localSheetId="14">#REF!</definedName>
    <definedName name="AREA_COSECHADA" localSheetId="15">#REF!</definedName>
    <definedName name="AREA_COSECHADA">#REF!</definedName>
    <definedName name="_xlnm.Print_Area" localSheetId="3">#REF!</definedName>
    <definedName name="_xlnm.Print_Area" localSheetId="8">#REF!</definedName>
    <definedName name="_xlnm.Print_Area" localSheetId="9">#REF!</definedName>
    <definedName name="_xlnm.Print_Area" localSheetId="10">#REF!</definedName>
    <definedName name="_xlnm.Print_Area" localSheetId="11">#REF!</definedName>
    <definedName name="_xlnm.Print_Area" localSheetId="12">#REF!</definedName>
    <definedName name="_xlnm.Print_Area" localSheetId="13">#REF!</definedName>
    <definedName name="_xlnm.Print_Area" localSheetId="14">#REF!</definedName>
    <definedName name="_xlnm.Print_Area" localSheetId="15">#REF!</definedName>
    <definedName name="_xlnm.Print_Area">#REF!</definedName>
    <definedName name="AREA_SEMBRADA" localSheetId="3">#REF!</definedName>
    <definedName name="AREA_SEMBRADA" localSheetId="8">#REF!</definedName>
    <definedName name="AREA_SEMBRADA" localSheetId="9">#REF!</definedName>
    <definedName name="AREA_SEMBRADA" localSheetId="10">#REF!</definedName>
    <definedName name="AREA_SEMBRADA" localSheetId="11">#REF!</definedName>
    <definedName name="AREA_SEMBRADA" localSheetId="12">#REF!</definedName>
    <definedName name="AREA_SEMBRADA" localSheetId="13">#REF!</definedName>
    <definedName name="AREA_SEMBRADA" localSheetId="14">#REF!</definedName>
    <definedName name="AREA_SEMBRADA" localSheetId="15">#REF!</definedName>
    <definedName name="AREA_SEMBRADA">#REF!</definedName>
    <definedName name="asia" localSheetId="3">#REF!</definedName>
    <definedName name="asia" localSheetId="8">#REF!</definedName>
    <definedName name="asia" localSheetId="9">#REF!</definedName>
    <definedName name="asia" localSheetId="10">#REF!</definedName>
    <definedName name="asia" localSheetId="11">#REF!</definedName>
    <definedName name="asia" localSheetId="12">#REF!</definedName>
    <definedName name="asia" localSheetId="13">#REF!</definedName>
    <definedName name="asia" localSheetId="14">#REF!</definedName>
    <definedName name="asia" localSheetId="15">#REF!</definedName>
    <definedName name="asia">#REF!</definedName>
    <definedName name="astringente" localSheetId="3">#REF!</definedName>
    <definedName name="astringente" localSheetId="8">#REF!</definedName>
    <definedName name="astringente" localSheetId="9">#REF!</definedName>
    <definedName name="astringente" localSheetId="10">#REF!</definedName>
    <definedName name="astringente" localSheetId="11">#REF!</definedName>
    <definedName name="astringente" localSheetId="12">#REF!</definedName>
    <definedName name="astringente" localSheetId="13">#REF!</definedName>
    <definedName name="astringente" localSheetId="14">#REF!</definedName>
    <definedName name="astringente" localSheetId="15">#REF!</definedName>
    <definedName name="astringente">#REF!</definedName>
    <definedName name="autralia" localSheetId="3">#REF!</definedName>
    <definedName name="autralia" localSheetId="8">#REF!</definedName>
    <definedName name="autralia" localSheetId="9">#REF!</definedName>
    <definedName name="autralia" localSheetId="10">#REF!</definedName>
    <definedName name="autralia" localSheetId="11">#REF!</definedName>
    <definedName name="autralia" localSheetId="12">#REF!</definedName>
    <definedName name="autralia" localSheetId="13">#REF!</definedName>
    <definedName name="autralia" localSheetId="14">#REF!</definedName>
    <definedName name="autralia" localSheetId="15">#REF!</definedName>
    <definedName name="autralia">#REF!</definedName>
    <definedName name="bobada" localSheetId="3">#REF!</definedName>
    <definedName name="bobada" localSheetId="8">#REF!</definedName>
    <definedName name="bobada" localSheetId="9">#REF!</definedName>
    <definedName name="bobada" localSheetId="10">#REF!</definedName>
    <definedName name="bobada" localSheetId="11">#REF!</definedName>
    <definedName name="bobada" localSheetId="12">#REF!</definedName>
    <definedName name="bobada" localSheetId="13">#REF!</definedName>
    <definedName name="bobada" localSheetId="14">#REF!</definedName>
    <definedName name="bobada" localSheetId="15">#REF!</definedName>
    <definedName name="bobada">#REF!</definedName>
    <definedName name="cambio" localSheetId="3">#REF!</definedName>
    <definedName name="cambio" localSheetId="8">#REF!</definedName>
    <definedName name="cambio" localSheetId="9">#REF!</definedName>
    <definedName name="cambio" localSheetId="10">#REF!</definedName>
    <definedName name="cambio" localSheetId="11">#REF!</definedName>
    <definedName name="cambio" localSheetId="12">#REF!</definedName>
    <definedName name="cambio" localSheetId="13">#REF!</definedName>
    <definedName name="cambio" localSheetId="14">#REF!</definedName>
    <definedName name="cambio" localSheetId="15">#REF!</definedName>
    <definedName name="cambio">#REF!</definedName>
    <definedName name="cccc">#N/A</definedName>
    <definedName name="centro" localSheetId="3">#REF!</definedName>
    <definedName name="centro" localSheetId="1">#REF!</definedName>
    <definedName name="centro" localSheetId="8">#REF!</definedName>
    <definedName name="centro" localSheetId="9">#REF!</definedName>
    <definedName name="centro" localSheetId="10">#REF!</definedName>
    <definedName name="centro" localSheetId="11">#REF!</definedName>
    <definedName name="centro" localSheetId="12">#REF!</definedName>
    <definedName name="centro" localSheetId="13">#REF!</definedName>
    <definedName name="centro" localSheetId="14">#REF!</definedName>
    <definedName name="centro" localSheetId="15">#REF!</definedName>
    <definedName name="centro" localSheetId="4">#REF!</definedName>
    <definedName name="centro">#REF!</definedName>
    <definedName name="contestar" localSheetId="3">#REF!</definedName>
    <definedName name="contestar" localSheetId="1">#REF!</definedName>
    <definedName name="contestar" localSheetId="8">#REF!</definedName>
    <definedName name="contestar" localSheetId="9">#REF!</definedName>
    <definedName name="contestar" localSheetId="10">#REF!</definedName>
    <definedName name="contestar" localSheetId="11">#REF!</definedName>
    <definedName name="contestar" localSheetId="12">#REF!</definedName>
    <definedName name="contestar" localSheetId="13">#REF!</definedName>
    <definedName name="contestar" localSheetId="14">#REF!</definedName>
    <definedName name="contestar" localSheetId="15">#REF!</definedName>
    <definedName name="contestar" localSheetId="4">#REF!</definedName>
    <definedName name="contestar">#REF!</definedName>
    <definedName name="cuadro2a" localSheetId="3">#REF!</definedName>
    <definedName name="cuadro2a" localSheetId="1">#REF!</definedName>
    <definedName name="cuadro2a" localSheetId="8">#REF!</definedName>
    <definedName name="cuadro2a" localSheetId="9">#REF!</definedName>
    <definedName name="cuadro2a" localSheetId="10">#REF!</definedName>
    <definedName name="cuadro2a" localSheetId="11">#REF!</definedName>
    <definedName name="cuadro2a" localSheetId="12">#REF!</definedName>
    <definedName name="cuadro2a" localSheetId="13">#REF!</definedName>
    <definedName name="cuadro2a" localSheetId="14">#REF!</definedName>
    <definedName name="cuadro2a" localSheetId="15">#REF!</definedName>
    <definedName name="cuadro2a" localSheetId="4">#REF!</definedName>
    <definedName name="cuadro2a">#REF!</definedName>
    <definedName name="CULTIVOS">[1]Hoja1!$AK$1:$AK$99</definedName>
    <definedName name="d" localSheetId="3">#REF!</definedName>
    <definedName name="d" localSheetId="8">#REF!</definedName>
    <definedName name="d" localSheetId="9">#REF!</definedName>
    <definedName name="d" localSheetId="10">#REF!</definedName>
    <definedName name="d" localSheetId="11">#REF!</definedName>
    <definedName name="d" localSheetId="12">#REF!</definedName>
    <definedName name="d" localSheetId="13">#REF!</definedName>
    <definedName name="d" localSheetId="14">#REF!</definedName>
    <definedName name="d" localSheetId="15">#REF!</definedName>
    <definedName name="d" localSheetId="4">#REF!</definedName>
    <definedName name="d">#REF!</definedName>
    <definedName name="desconocido" localSheetId="3">#REF!</definedName>
    <definedName name="desconocido" localSheetId="1">#REF!</definedName>
    <definedName name="desconocido" localSheetId="8">#REF!</definedName>
    <definedName name="desconocido" localSheetId="9">#REF!</definedName>
    <definedName name="desconocido" localSheetId="10">#REF!</definedName>
    <definedName name="desconocido" localSheetId="11">#REF!</definedName>
    <definedName name="desconocido" localSheetId="12">#REF!</definedName>
    <definedName name="desconocido" localSheetId="13">#REF!</definedName>
    <definedName name="desconocido" localSheetId="14">#REF!</definedName>
    <definedName name="desconocido" localSheetId="15">#REF!</definedName>
    <definedName name="desconocido" localSheetId="4">#REF!</definedName>
    <definedName name="desconocido">#REF!</definedName>
    <definedName name="Desespero" localSheetId="3">#REF!</definedName>
    <definedName name="Desespero" localSheetId="1">#REF!</definedName>
    <definedName name="Desespero" localSheetId="8">#REF!</definedName>
    <definedName name="Desespero" localSheetId="9">#REF!</definedName>
    <definedName name="Desespero" localSheetId="10">#REF!</definedName>
    <definedName name="Desespero" localSheetId="11">#REF!</definedName>
    <definedName name="Desespero" localSheetId="12">#REF!</definedName>
    <definedName name="Desespero" localSheetId="13">#REF!</definedName>
    <definedName name="Desespero" localSheetId="14">#REF!</definedName>
    <definedName name="Desespero" localSheetId="15">#REF!</definedName>
    <definedName name="Desespero" localSheetId="4">#REF!</definedName>
    <definedName name="Desespero">#REF!</definedName>
    <definedName name="DME_Dirty" hidden="1">"False"</definedName>
    <definedName name="DME_LocalFile" hidden="1">"True"</definedName>
    <definedName name="Extraordinario" localSheetId="3">#REF!</definedName>
    <definedName name="Extraordinario" localSheetId="1">#REF!</definedName>
    <definedName name="Extraordinario" localSheetId="8">#REF!</definedName>
    <definedName name="Extraordinario" localSheetId="9">#REF!</definedName>
    <definedName name="Extraordinario" localSheetId="10">#REF!</definedName>
    <definedName name="Extraordinario" localSheetId="11">#REF!</definedName>
    <definedName name="Extraordinario" localSheetId="12">#REF!</definedName>
    <definedName name="Extraordinario" localSheetId="13">#REF!</definedName>
    <definedName name="Extraordinario" localSheetId="14">#REF!</definedName>
    <definedName name="Extraordinario" localSheetId="15">#REF!</definedName>
    <definedName name="Extraordinario" localSheetId="4">#REF!</definedName>
    <definedName name="Extraordinario">#REF!</definedName>
    <definedName name="FECHA" localSheetId="3">#REF!</definedName>
    <definedName name="FECHA" localSheetId="1">#REF!</definedName>
    <definedName name="FECHA" localSheetId="8">#REF!</definedName>
    <definedName name="FECHA" localSheetId="9">#REF!</definedName>
    <definedName name="FECHA" localSheetId="10">#REF!</definedName>
    <definedName name="FECHA" localSheetId="11">#REF!</definedName>
    <definedName name="FECHA" localSheetId="12">#REF!</definedName>
    <definedName name="FECHA" localSheetId="13">#REF!</definedName>
    <definedName name="FECHA" localSheetId="14">#REF!</definedName>
    <definedName name="FECHA" localSheetId="15">#REF!</definedName>
    <definedName name="FECHA" localSheetId="4">#REF!</definedName>
    <definedName name="FECHA">#REF!</definedName>
    <definedName name="ffffddddd" localSheetId="3">#REF!</definedName>
    <definedName name="ffffddddd" localSheetId="1">#REF!</definedName>
    <definedName name="ffffddddd" localSheetId="8">#REF!</definedName>
    <definedName name="ffffddddd" localSheetId="9">#REF!</definedName>
    <definedName name="ffffddddd" localSheetId="10">#REF!</definedName>
    <definedName name="ffffddddd" localSheetId="11">#REF!</definedName>
    <definedName name="ffffddddd" localSheetId="12">#REF!</definedName>
    <definedName name="ffffddddd" localSheetId="13">#REF!</definedName>
    <definedName name="ffffddddd" localSheetId="14">#REF!</definedName>
    <definedName name="ffffddddd" localSheetId="15">#REF!</definedName>
    <definedName name="ffffddddd" localSheetId="4">#REF!</definedName>
    <definedName name="ffffddddd">#REF!</definedName>
    <definedName name="fffsd" localSheetId="3">#REF!</definedName>
    <definedName name="fffsd" localSheetId="8">#REF!</definedName>
    <definedName name="fffsd" localSheetId="9">#REF!</definedName>
    <definedName name="fffsd" localSheetId="10">#REF!</definedName>
    <definedName name="fffsd" localSheetId="11">#REF!</definedName>
    <definedName name="fffsd" localSheetId="12">#REF!</definedName>
    <definedName name="fffsd" localSheetId="13">#REF!</definedName>
    <definedName name="fffsd" localSheetId="14">#REF!</definedName>
    <definedName name="fffsd" localSheetId="15">#REF!</definedName>
    <definedName name="fffsd">#REF!</definedName>
    <definedName name="fgfgfg" localSheetId="3">#REF!</definedName>
    <definedName name="fgfgfg" localSheetId="8">#REF!</definedName>
    <definedName name="fgfgfg" localSheetId="9">#REF!</definedName>
    <definedName name="fgfgfg" localSheetId="10">#REF!</definedName>
    <definedName name="fgfgfg" localSheetId="11">#REF!</definedName>
    <definedName name="fgfgfg" localSheetId="12">#REF!</definedName>
    <definedName name="fgfgfg" localSheetId="13">#REF!</definedName>
    <definedName name="fgfgfg" localSheetId="14">#REF!</definedName>
    <definedName name="fgfgfg" localSheetId="15">#REF!</definedName>
    <definedName name="fgfgfg">#REF!</definedName>
    <definedName name="fhfhfhfjjj" localSheetId="3">#REF!</definedName>
    <definedName name="fhfhfhfjjj" localSheetId="8">#REF!</definedName>
    <definedName name="fhfhfhfjjj" localSheetId="9">#REF!</definedName>
    <definedName name="fhfhfhfjjj" localSheetId="10">#REF!</definedName>
    <definedName name="fhfhfhfjjj" localSheetId="11">#REF!</definedName>
    <definedName name="fhfhfhfjjj" localSheetId="12">#REF!</definedName>
    <definedName name="fhfhfhfjjj" localSheetId="13">#REF!</definedName>
    <definedName name="fhfhfhfjjj" localSheetId="14">#REF!</definedName>
    <definedName name="fhfhfhfjjj" localSheetId="15">#REF!</definedName>
    <definedName name="fhfhfhfjjj">#REF!</definedName>
    <definedName name="ggg" localSheetId="3">#REF!</definedName>
    <definedName name="ggg" localSheetId="8">#REF!</definedName>
    <definedName name="ggg" localSheetId="9">#REF!</definedName>
    <definedName name="ggg" localSheetId="10">#REF!</definedName>
    <definedName name="ggg" localSheetId="11">#REF!</definedName>
    <definedName name="ggg" localSheetId="12">#REF!</definedName>
    <definedName name="ggg" localSheetId="13">#REF!</definedName>
    <definedName name="ggg" localSheetId="14">#REF!</definedName>
    <definedName name="ggg" localSheetId="15">#REF!</definedName>
    <definedName name="ggg">#REF!</definedName>
    <definedName name="ggggg" localSheetId="3">#REF!</definedName>
    <definedName name="ggggg" localSheetId="8">#REF!</definedName>
    <definedName name="ggggg" localSheetId="9">#REF!</definedName>
    <definedName name="ggggg" localSheetId="10">#REF!</definedName>
    <definedName name="ggggg" localSheetId="11">#REF!</definedName>
    <definedName name="ggggg" localSheetId="12">#REF!</definedName>
    <definedName name="ggggg" localSheetId="13">#REF!</definedName>
    <definedName name="ggggg" localSheetId="14">#REF!</definedName>
    <definedName name="ggggg" localSheetId="15">#REF!</definedName>
    <definedName name="ggggg">#REF!</definedName>
    <definedName name="gggggg" localSheetId="3">#REF!</definedName>
    <definedName name="gggggg" localSheetId="8">#REF!</definedName>
    <definedName name="gggggg" localSheetId="9">#REF!</definedName>
    <definedName name="gggggg" localSheetId="10">#REF!</definedName>
    <definedName name="gggggg" localSheetId="11">#REF!</definedName>
    <definedName name="gggggg" localSheetId="12">#REF!</definedName>
    <definedName name="gggggg" localSheetId="13">#REF!</definedName>
    <definedName name="gggggg" localSheetId="14">#REF!</definedName>
    <definedName name="gggggg" localSheetId="15">#REF!</definedName>
    <definedName name="gggggg">#REF!</definedName>
    <definedName name="gggggg5" localSheetId="3">#REF!</definedName>
    <definedName name="gggggg5" localSheetId="8">#REF!</definedName>
    <definedName name="gggggg5" localSheetId="9">#REF!</definedName>
    <definedName name="gggggg5" localSheetId="10">#REF!</definedName>
    <definedName name="gggggg5" localSheetId="11">#REF!</definedName>
    <definedName name="gggggg5" localSheetId="12">#REF!</definedName>
    <definedName name="gggggg5" localSheetId="13">#REF!</definedName>
    <definedName name="gggggg5" localSheetId="14">#REF!</definedName>
    <definedName name="gggggg5" localSheetId="15">#REF!</definedName>
    <definedName name="gggggg5">#REF!</definedName>
    <definedName name="global" localSheetId="3">#REF!</definedName>
    <definedName name="global" localSheetId="8">#REF!</definedName>
    <definedName name="global" localSheetId="9">#REF!</definedName>
    <definedName name="global" localSheetId="10">#REF!</definedName>
    <definedName name="global" localSheetId="11">#REF!</definedName>
    <definedName name="global" localSheetId="12">#REF!</definedName>
    <definedName name="global" localSheetId="13">#REF!</definedName>
    <definedName name="global" localSheetId="14">#REF!</definedName>
    <definedName name="global" localSheetId="15">#REF!</definedName>
    <definedName name="global">#REF!</definedName>
    <definedName name="hfhfhfhfhf" localSheetId="3">#REF!</definedName>
    <definedName name="hfhfhfhfhf" localSheetId="8">#REF!</definedName>
    <definedName name="hfhfhfhfhf" localSheetId="9">#REF!</definedName>
    <definedName name="hfhfhfhfhf" localSheetId="10">#REF!</definedName>
    <definedName name="hfhfhfhfhf" localSheetId="11">#REF!</definedName>
    <definedName name="hfhfhfhfhf" localSheetId="12">#REF!</definedName>
    <definedName name="hfhfhfhfhf" localSheetId="13">#REF!</definedName>
    <definedName name="hfhfhfhfhf" localSheetId="14">#REF!</definedName>
    <definedName name="hfhfhfhfhf" localSheetId="15">#REF!</definedName>
    <definedName name="hfhfhfhfhf">#REF!</definedName>
    <definedName name="hhh" localSheetId="3">#REF!</definedName>
    <definedName name="hhh" localSheetId="8">#REF!</definedName>
    <definedName name="hhh" localSheetId="9">#REF!</definedName>
    <definedName name="hhh" localSheetId="10">#REF!</definedName>
    <definedName name="hhh" localSheetId="11">#REF!</definedName>
    <definedName name="hhh" localSheetId="12">#REF!</definedName>
    <definedName name="hhh" localSheetId="13">#REF!</definedName>
    <definedName name="hhh" localSheetId="14">#REF!</definedName>
    <definedName name="hhh" localSheetId="15">#REF!</definedName>
    <definedName name="hhh">#REF!</definedName>
    <definedName name="hijo" localSheetId="3">#REF!</definedName>
    <definedName name="hijo" localSheetId="8">#REF!</definedName>
    <definedName name="hijo" localSheetId="9">#REF!</definedName>
    <definedName name="hijo" localSheetId="10">#REF!</definedName>
    <definedName name="hijo" localSheetId="11">#REF!</definedName>
    <definedName name="hijo" localSheetId="12">#REF!</definedName>
    <definedName name="hijo" localSheetId="13">#REF!</definedName>
    <definedName name="hijo" localSheetId="14">#REF!</definedName>
    <definedName name="hijo" localSheetId="15">#REF!</definedName>
    <definedName name="hijo">#REF!</definedName>
    <definedName name="hoas" localSheetId="3">#REF!</definedName>
    <definedName name="hoas" localSheetId="8">#REF!</definedName>
    <definedName name="hoas" localSheetId="9">#REF!</definedName>
    <definedName name="hoas" localSheetId="10">#REF!</definedName>
    <definedName name="hoas" localSheetId="11">#REF!</definedName>
    <definedName name="hoas" localSheetId="12">#REF!</definedName>
    <definedName name="hoas" localSheetId="13">#REF!</definedName>
    <definedName name="hoas" localSheetId="14">#REF!</definedName>
    <definedName name="hoas" localSheetId="15">#REF!</definedName>
    <definedName name="hoas">#REF!</definedName>
    <definedName name="hoja" localSheetId="3">#REF!</definedName>
    <definedName name="hoja" localSheetId="8">#REF!</definedName>
    <definedName name="hoja" localSheetId="9">#REF!</definedName>
    <definedName name="hoja" localSheetId="10">#REF!</definedName>
    <definedName name="hoja" localSheetId="11">#REF!</definedName>
    <definedName name="hoja" localSheetId="12">#REF!</definedName>
    <definedName name="hoja" localSheetId="13">#REF!</definedName>
    <definedName name="hoja" localSheetId="14">#REF!</definedName>
    <definedName name="hoja" localSheetId="15">#REF!</definedName>
    <definedName name="hoja">#REF!</definedName>
    <definedName name="idea" localSheetId="3">#REF!</definedName>
    <definedName name="idea" localSheetId="8">#REF!</definedName>
    <definedName name="idea" localSheetId="9">#REF!</definedName>
    <definedName name="idea" localSheetId="10">#REF!</definedName>
    <definedName name="idea" localSheetId="11">#REF!</definedName>
    <definedName name="idea" localSheetId="12">#REF!</definedName>
    <definedName name="idea" localSheetId="13">#REF!</definedName>
    <definedName name="idea" localSheetId="14">#REF!</definedName>
    <definedName name="idea" localSheetId="15">#REF!</definedName>
    <definedName name="idea">#REF!</definedName>
    <definedName name="Increible" localSheetId="3">#REF!</definedName>
    <definedName name="Increible" localSheetId="8">#REF!</definedName>
    <definedName name="Increible" localSheetId="9">#REF!</definedName>
    <definedName name="Increible" localSheetId="10">#REF!</definedName>
    <definedName name="Increible" localSheetId="11">#REF!</definedName>
    <definedName name="Increible" localSheetId="12">#REF!</definedName>
    <definedName name="Increible" localSheetId="13">#REF!</definedName>
    <definedName name="Increible" localSheetId="14">#REF!</definedName>
    <definedName name="Increible" localSheetId="15">#REF!</definedName>
    <definedName name="Increible">#REF!</definedName>
    <definedName name="jjjjjjjjkkkk" localSheetId="3">#REF!</definedName>
    <definedName name="jjjjjjjjkkkk" localSheetId="8">#REF!</definedName>
    <definedName name="jjjjjjjjkkkk" localSheetId="9">#REF!</definedName>
    <definedName name="jjjjjjjjkkkk" localSheetId="10">#REF!</definedName>
    <definedName name="jjjjjjjjkkkk" localSheetId="11">#REF!</definedName>
    <definedName name="jjjjjjjjkkkk" localSheetId="12">#REF!</definedName>
    <definedName name="jjjjjjjjkkkk" localSheetId="13">#REF!</definedName>
    <definedName name="jjjjjjjjkkkk" localSheetId="14">#REF!</definedName>
    <definedName name="jjjjjjjjkkkk" localSheetId="15">#REF!</definedName>
    <definedName name="jjjjjjjjkkkk">#REF!</definedName>
    <definedName name="jjjkkkk" localSheetId="3">#REF!</definedName>
    <definedName name="jjjkkkk" localSheetId="8">#REF!</definedName>
    <definedName name="jjjkkkk" localSheetId="9">#REF!</definedName>
    <definedName name="jjjkkkk" localSheetId="10">#REF!</definedName>
    <definedName name="jjjkkkk" localSheetId="11">#REF!</definedName>
    <definedName name="jjjkkkk" localSheetId="12">#REF!</definedName>
    <definedName name="jjjkkkk" localSheetId="13">#REF!</definedName>
    <definedName name="jjjkkkk" localSheetId="14">#REF!</definedName>
    <definedName name="jjjkkkk" localSheetId="15">#REF!</definedName>
    <definedName name="jjjkkkk">#REF!</definedName>
    <definedName name="joder" localSheetId="3">#REF!</definedName>
    <definedName name="joder" localSheetId="8">#REF!</definedName>
    <definedName name="joder" localSheetId="9">#REF!</definedName>
    <definedName name="joder" localSheetId="10">#REF!</definedName>
    <definedName name="joder" localSheetId="11">#REF!</definedName>
    <definedName name="joder" localSheetId="12">#REF!</definedName>
    <definedName name="joder" localSheetId="13">#REF!</definedName>
    <definedName name="joder" localSheetId="14">#REF!</definedName>
    <definedName name="joder" localSheetId="15">#REF!</definedName>
    <definedName name="joder">#REF!</definedName>
    <definedName name="kkkkkkk" localSheetId="3">#REF!</definedName>
    <definedName name="kkkkkkk" localSheetId="8">#REF!</definedName>
    <definedName name="kkkkkkk" localSheetId="9">#REF!</definedName>
    <definedName name="kkkkkkk" localSheetId="10">#REF!</definedName>
    <definedName name="kkkkkkk" localSheetId="11">#REF!</definedName>
    <definedName name="kkkkkkk" localSheetId="12">#REF!</definedName>
    <definedName name="kkkkkkk" localSheetId="13">#REF!</definedName>
    <definedName name="kkkkkkk" localSheetId="14">#REF!</definedName>
    <definedName name="kkkkkkk" localSheetId="15">#REF!</definedName>
    <definedName name="kkkkkkk">#REF!</definedName>
    <definedName name="Lista1" localSheetId="1">[2]Datos!$E$4:$E$6</definedName>
    <definedName name="Lista1" localSheetId="0">[3]Datos!$E$4:$E$6</definedName>
    <definedName name="Lista1">[4]Datos!$E$4:$E$6</definedName>
    <definedName name="Logico">[5]Configuracion!$A$4:$A$5</definedName>
    <definedName name="Mamada" localSheetId="3">#REF!</definedName>
    <definedName name="Mamada" localSheetId="1">#REF!</definedName>
    <definedName name="Mamada" localSheetId="8">#REF!</definedName>
    <definedName name="Mamada" localSheetId="9">#REF!</definedName>
    <definedName name="Mamada" localSheetId="10">#REF!</definedName>
    <definedName name="Mamada" localSheetId="11">#REF!</definedName>
    <definedName name="Mamada" localSheetId="12">#REF!</definedName>
    <definedName name="Mamada" localSheetId="13">#REF!</definedName>
    <definedName name="Mamada" localSheetId="14">#REF!</definedName>
    <definedName name="Mamada" localSheetId="15">#REF!</definedName>
    <definedName name="Mamada" localSheetId="4">#REF!</definedName>
    <definedName name="Mamada">#REF!</definedName>
    <definedName name="manera" localSheetId="3">#REF!</definedName>
    <definedName name="manera" localSheetId="1">#REF!</definedName>
    <definedName name="manera" localSheetId="8">#REF!</definedName>
    <definedName name="manera" localSheetId="9">#REF!</definedName>
    <definedName name="manera" localSheetId="10">#REF!</definedName>
    <definedName name="manera" localSheetId="11">#REF!</definedName>
    <definedName name="manera" localSheetId="12">#REF!</definedName>
    <definedName name="manera" localSheetId="13">#REF!</definedName>
    <definedName name="manera" localSheetId="14">#REF!</definedName>
    <definedName name="manera" localSheetId="15">#REF!</definedName>
    <definedName name="manera" localSheetId="4">#REF!</definedName>
    <definedName name="manera">#REF!</definedName>
    <definedName name="marina" localSheetId="3">#REF!</definedName>
    <definedName name="marina" localSheetId="1">#REF!</definedName>
    <definedName name="marina" localSheetId="8">#REF!</definedName>
    <definedName name="marina" localSheetId="9">#REF!</definedName>
    <definedName name="marina" localSheetId="10">#REF!</definedName>
    <definedName name="marina" localSheetId="11">#REF!</definedName>
    <definedName name="marina" localSheetId="12">#REF!</definedName>
    <definedName name="marina" localSheetId="13">#REF!</definedName>
    <definedName name="marina" localSheetId="14">#REF!</definedName>
    <definedName name="marina" localSheetId="15">#REF!</definedName>
    <definedName name="marina" localSheetId="4">#REF!</definedName>
    <definedName name="marina">#REF!</definedName>
    <definedName name="marta" localSheetId="3">#REF!</definedName>
    <definedName name="marta" localSheetId="8">#REF!</definedName>
    <definedName name="marta" localSheetId="9">#REF!</definedName>
    <definedName name="marta" localSheetId="10">#REF!</definedName>
    <definedName name="marta" localSheetId="11">#REF!</definedName>
    <definedName name="marta" localSheetId="12">#REF!</definedName>
    <definedName name="marta" localSheetId="13">#REF!</definedName>
    <definedName name="marta" localSheetId="14">#REF!</definedName>
    <definedName name="marta" localSheetId="15">#REF!</definedName>
    <definedName name="marta">#REF!</definedName>
    <definedName name="mundo" localSheetId="3">#REF!</definedName>
    <definedName name="mundo" localSheetId="8">#REF!</definedName>
    <definedName name="mundo" localSheetId="9">#REF!</definedName>
    <definedName name="mundo" localSheetId="10">#REF!</definedName>
    <definedName name="mundo" localSheetId="11">#REF!</definedName>
    <definedName name="mundo" localSheetId="12">#REF!</definedName>
    <definedName name="mundo" localSheetId="13">#REF!</definedName>
    <definedName name="mundo" localSheetId="14">#REF!</definedName>
    <definedName name="mundo" localSheetId="15">#REF!</definedName>
    <definedName name="mundo">#REF!</definedName>
    <definedName name="Nada" localSheetId="3">#REF!</definedName>
    <definedName name="Nada" localSheetId="8">#REF!</definedName>
    <definedName name="Nada" localSheetId="9">#REF!</definedName>
    <definedName name="Nada" localSheetId="10">#REF!</definedName>
    <definedName name="Nada" localSheetId="11">#REF!</definedName>
    <definedName name="Nada" localSheetId="12">#REF!</definedName>
    <definedName name="Nada" localSheetId="13">#REF!</definedName>
    <definedName name="Nada" localSheetId="14">#REF!</definedName>
    <definedName name="Nada" localSheetId="15">#REF!</definedName>
    <definedName name="Nada">#REF!</definedName>
    <definedName name="Naturaleza1" localSheetId="3">#REF!</definedName>
    <definedName name="Naturaleza1" localSheetId="8">#REF!</definedName>
    <definedName name="Naturaleza1" localSheetId="9">#REF!</definedName>
    <definedName name="Naturaleza1" localSheetId="10">#REF!</definedName>
    <definedName name="Naturaleza1" localSheetId="11">#REF!</definedName>
    <definedName name="Naturaleza1" localSheetId="12">#REF!</definedName>
    <definedName name="Naturaleza1" localSheetId="13">#REF!</definedName>
    <definedName name="Naturaleza1" localSheetId="14">#REF!</definedName>
    <definedName name="Naturaleza1" localSheetId="15">#REF!</definedName>
    <definedName name="Naturaleza1">#REF!</definedName>
    <definedName name="necesito" localSheetId="3">#REF!</definedName>
    <definedName name="necesito" localSheetId="8">#REF!</definedName>
    <definedName name="necesito" localSheetId="9">#REF!</definedName>
    <definedName name="necesito" localSheetId="10">#REF!</definedName>
    <definedName name="necesito" localSheetId="11">#REF!</definedName>
    <definedName name="necesito" localSheetId="12">#REF!</definedName>
    <definedName name="necesito" localSheetId="13">#REF!</definedName>
    <definedName name="necesito" localSheetId="14">#REF!</definedName>
    <definedName name="necesito" localSheetId="15">#REF!</definedName>
    <definedName name="necesito">#REF!</definedName>
    <definedName name="ninguna" localSheetId="3">#REF!</definedName>
    <definedName name="ninguna" localSheetId="8">#REF!</definedName>
    <definedName name="ninguna" localSheetId="9">#REF!</definedName>
    <definedName name="ninguna" localSheetId="10">#REF!</definedName>
    <definedName name="ninguna" localSheetId="11">#REF!</definedName>
    <definedName name="ninguna" localSheetId="12">#REF!</definedName>
    <definedName name="ninguna" localSheetId="13">#REF!</definedName>
    <definedName name="ninguna" localSheetId="14">#REF!</definedName>
    <definedName name="ninguna" localSheetId="15">#REF!</definedName>
    <definedName name="ninguna">#REF!</definedName>
    <definedName name="Noto" localSheetId="3">#REF!</definedName>
    <definedName name="Noto" localSheetId="8">#REF!</definedName>
    <definedName name="Noto" localSheetId="9">#REF!</definedName>
    <definedName name="Noto" localSheetId="10">#REF!</definedName>
    <definedName name="Noto" localSheetId="11">#REF!</definedName>
    <definedName name="Noto" localSheetId="12">#REF!</definedName>
    <definedName name="Noto" localSheetId="13">#REF!</definedName>
    <definedName name="Noto" localSheetId="14">#REF!</definedName>
    <definedName name="Noto" localSheetId="15">#REF!</definedName>
    <definedName name="Noto">#REF!</definedName>
    <definedName name="Notorio" localSheetId="3">#REF!</definedName>
    <definedName name="Notorio" localSheetId="8">#REF!</definedName>
    <definedName name="Notorio" localSheetId="9">#REF!</definedName>
    <definedName name="Notorio" localSheetId="10">#REF!</definedName>
    <definedName name="Notorio" localSheetId="11">#REF!</definedName>
    <definedName name="Notorio" localSheetId="12">#REF!</definedName>
    <definedName name="Notorio" localSheetId="13">#REF!</definedName>
    <definedName name="Notorio" localSheetId="14">#REF!</definedName>
    <definedName name="Notorio" localSheetId="15">#REF!</definedName>
    <definedName name="Notorio">#REF!</definedName>
    <definedName name="otro" localSheetId="3">#REF!</definedName>
    <definedName name="otro" localSheetId="8">#REF!</definedName>
    <definedName name="otro" localSheetId="9">#REF!</definedName>
    <definedName name="otro" localSheetId="10">#REF!</definedName>
    <definedName name="otro" localSheetId="11">#REF!</definedName>
    <definedName name="otro" localSheetId="12">#REF!</definedName>
    <definedName name="otro" localSheetId="13">#REF!</definedName>
    <definedName name="otro" localSheetId="14">#REF!</definedName>
    <definedName name="otro" localSheetId="15">#REF!</definedName>
    <definedName name="otro">#REF!</definedName>
    <definedName name="paises" localSheetId="3">[6]COD!$A$1:$B$275</definedName>
    <definedName name="paises">[7]COD!$A$1:$B$275</definedName>
    <definedName name="pasara" localSheetId="3">#REF!</definedName>
    <definedName name="pasara" localSheetId="1">#REF!</definedName>
    <definedName name="pasara" localSheetId="8">#REF!</definedName>
    <definedName name="pasara" localSheetId="9">#REF!</definedName>
    <definedName name="pasara" localSheetId="10">#REF!</definedName>
    <definedName name="pasara" localSheetId="11">#REF!</definedName>
    <definedName name="pasara" localSheetId="12">#REF!</definedName>
    <definedName name="pasara" localSheetId="13">#REF!</definedName>
    <definedName name="pasara" localSheetId="14">#REF!</definedName>
    <definedName name="pasara" localSheetId="15">#REF!</definedName>
    <definedName name="pasara" localSheetId="4">#REF!</definedName>
    <definedName name="pasara">#REF!</definedName>
    <definedName name="pastor" localSheetId="3">#REF!</definedName>
    <definedName name="pastor" localSheetId="1">#REF!</definedName>
    <definedName name="pastor" localSheetId="8">#REF!</definedName>
    <definedName name="pastor" localSheetId="9">#REF!</definedName>
    <definedName name="pastor" localSheetId="10">#REF!</definedName>
    <definedName name="pastor" localSheetId="11">#REF!</definedName>
    <definedName name="pastor" localSheetId="12">#REF!</definedName>
    <definedName name="pastor" localSheetId="13">#REF!</definedName>
    <definedName name="pastor" localSheetId="14">#REF!</definedName>
    <definedName name="pastor" localSheetId="15">#REF!</definedName>
    <definedName name="pastor" localSheetId="4">#REF!</definedName>
    <definedName name="pastor">#REF!</definedName>
    <definedName name="pensando" localSheetId="3">#REF!</definedName>
    <definedName name="pensando" localSheetId="1">#REF!</definedName>
    <definedName name="pensando" localSheetId="8">#REF!</definedName>
    <definedName name="pensando" localSheetId="9">#REF!</definedName>
    <definedName name="pensando" localSheetId="10">#REF!</definedName>
    <definedName name="pensando" localSheetId="11">#REF!</definedName>
    <definedName name="pensando" localSheetId="12">#REF!</definedName>
    <definedName name="pensando" localSheetId="13">#REF!</definedName>
    <definedName name="pensando" localSheetId="14">#REF!</definedName>
    <definedName name="pensando" localSheetId="15">#REF!</definedName>
    <definedName name="pensando" localSheetId="4">#REF!</definedName>
    <definedName name="pensando">#REF!</definedName>
    <definedName name="PERIODO" localSheetId="3">#REF!</definedName>
    <definedName name="PERIODO" localSheetId="8">#REF!</definedName>
    <definedName name="PERIODO" localSheetId="9">#REF!</definedName>
    <definedName name="PERIODO" localSheetId="10">#REF!</definedName>
    <definedName name="PERIODO" localSheetId="11">#REF!</definedName>
    <definedName name="PERIODO" localSheetId="12">#REF!</definedName>
    <definedName name="PERIODO" localSheetId="13">#REF!</definedName>
    <definedName name="PERIODO" localSheetId="14">#REF!</definedName>
    <definedName name="PERIODO" localSheetId="15">#REF!</definedName>
    <definedName name="PERIODO">#REF!</definedName>
    <definedName name="piso" localSheetId="3">#REF!</definedName>
    <definedName name="piso" localSheetId="8">#REF!</definedName>
    <definedName name="piso" localSheetId="9">#REF!</definedName>
    <definedName name="piso" localSheetId="10">#REF!</definedName>
    <definedName name="piso" localSheetId="11">#REF!</definedName>
    <definedName name="piso" localSheetId="12">#REF!</definedName>
    <definedName name="piso" localSheetId="13">#REF!</definedName>
    <definedName name="piso" localSheetId="14">#REF!</definedName>
    <definedName name="piso" localSheetId="15">#REF!</definedName>
    <definedName name="piso">#REF!</definedName>
    <definedName name="PRODUCCION" localSheetId="3">#REF!</definedName>
    <definedName name="PRODUCCION" localSheetId="8">#REF!</definedName>
    <definedName name="PRODUCCION" localSheetId="9">#REF!</definedName>
    <definedName name="PRODUCCION" localSheetId="10">#REF!</definedName>
    <definedName name="PRODUCCION" localSheetId="11">#REF!</definedName>
    <definedName name="PRODUCCION" localSheetId="12">#REF!</definedName>
    <definedName name="PRODUCCION" localSheetId="13">#REF!</definedName>
    <definedName name="PRODUCCION" localSheetId="14">#REF!</definedName>
    <definedName name="PRODUCCION" localSheetId="15">#REF!</definedName>
    <definedName name="PRODUCCION" localSheetId="4">#REF!</definedName>
    <definedName name="PRODUCCION">#REF!</definedName>
    <definedName name="PROGRAMAS" localSheetId="3">'[8]SECTORES,PROGRAMAS Y SUBPROGRAM'!$C$4:$D$166</definedName>
    <definedName name="PROGRAMAS" localSheetId="12">'[9]SECTORES,PROGRAMAS Y SUBPROGRAM'!$C$4:$D$171</definedName>
    <definedName name="PROGRAMAS" localSheetId="13">'[10]SECTORES,PROGRAMAS Y SUBPROGRAM'!$C$4:$D$171</definedName>
    <definedName name="PROGRAMAS" localSheetId="14">'[9]SECTORES,PROGRAMAS Y SUBPROGRAM'!$C$4:$D$171</definedName>
    <definedName name="PROGRAMAS" localSheetId="15">'[9]SECTORES,PROGRAMAS Y SUBPROGRAM'!$C$4:$D$171</definedName>
    <definedName name="PROGRAMAS">'[11]SECTORES,PROGRAMAS Y SUBPROGRAM'!$C$4:$D$171</definedName>
    <definedName name="puntilla" localSheetId="3">#REF!</definedName>
    <definedName name="puntilla" localSheetId="8">#REF!</definedName>
    <definedName name="puntilla" localSheetId="9">#REF!</definedName>
    <definedName name="puntilla" localSheetId="10">#REF!</definedName>
    <definedName name="puntilla" localSheetId="11">#REF!</definedName>
    <definedName name="puntilla" localSheetId="12">#REF!</definedName>
    <definedName name="puntilla" localSheetId="13">#REF!</definedName>
    <definedName name="puntilla" localSheetId="14">#REF!</definedName>
    <definedName name="puntilla" localSheetId="15">#REF!</definedName>
    <definedName name="puntilla" localSheetId="4">#REF!</definedName>
    <definedName name="puntilla">#REF!</definedName>
    <definedName name="quizas" localSheetId="3">#REF!</definedName>
    <definedName name="quizas" localSheetId="8">#REF!</definedName>
    <definedName name="quizas" localSheetId="9">#REF!</definedName>
    <definedName name="quizas" localSheetId="10">#REF!</definedName>
    <definedName name="quizas" localSheetId="11">#REF!</definedName>
    <definedName name="quizas" localSheetId="12">#REF!</definedName>
    <definedName name="quizas" localSheetId="13">#REF!</definedName>
    <definedName name="quizas" localSheetId="14">#REF!</definedName>
    <definedName name="quizas" localSheetId="15">#REF!</definedName>
    <definedName name="quizas" localSheetId="4">#REF!</definedName>
    <definedName name="quizas">#REF!</definedName>
    <definedName name="Rama1" localSheetId="3">#REF!</definedName>
    <definedName name="Rama1" localSheetId="8">#REF!</definedName>
    <definedName name="Rama1" localSheetId="9">#REF!</definedName>
    <definedName name="Rama1" localSheetId="10">#REF!</definedName>
    <definedName name="Rama1" localSheetId="11">#REF!</definedName>
    <definedName name="Rama1" localSheetId="12">#REF!</definedName>
    <definedName name="Rama1" localSheetId="13">#REF!</definedName>
    <definedName name="Rama1" localSheetId="14">#REF!</definedName>
    <definedName name="Rama1" localSheetId="15">#REF!</definedName>
    <definedName name="Rama1" localSheetId="4">#REF!</definedName>
    <definedName name="Rama1">#REF!</definedName>
    <definedName name="RangoCriterio2">[12]Detalle!$K:$K</definedName>
    <definedName name="RangoValor">[12]Detalle!$I:$I</definedName>
    <definedName name="RENDIMIENTO" localSheetId="3">#REF!</definedName>
    <definedName name="RENDIMIENTO" localSheetId="1">#REF!</definedName>
    <definedName name="RENDIMIENTO" localSheetId="8">#REF!</definedName>
    <definedName name="RENDIMIENTO" localSheetId="9">#REF!</definedName>
    <definedName name="RENDIMIENTO" localSheetId="10">#REF!</definedName>
    <definedName name="RENDIMIENTO" localSheetId="11">#REF!</definedName>
    <definedName name="RENDIMIENTO" localSheetId="12">#REF!</definedName>
    <definedName name="RENDIMIENTO" localSheetId="13">#REF!</definedName>
    <definedName name="RENDIMIENTO" localSheetId="14">#REF!</definedName>
    <definedName name="RENDIMIENTO" localSheetId="15">#REF!</definedName>
    <definedName name="RENDIMIENTO" localSheetId="4">#REF!</definedName>
    <definedName name="RENDIMIENTO">#REF!</definedName>
    <definedName name="Ruta_Critica_1" localSheetId="3">#REF!</definedName>
    <definedName name="Ruta_Critica_1" localSheetId="8">#REF!</definedName>
    <definedName name="Ruta_Critica_1" localSheetId="9">#REF!</definedName>
    <definedName name="Ruta_Critica_1" localSheetId="10">#REF!</definedName>
    <definedName name="Ruta_Critica_1" localSheetId="11">#REF!</definedName>
    <definedName name="Ruta_Critica_1" localSheetId="12">#REF!</definedName>
    <definedName name="Ruta_Critica_1" localSheetId="13">#REF!</definedName>
    <definedName name="Ruta_Critica_1" localSheetId="14">#REF!</definedName>
    <definedName name="Ruta_Critica_1" localSheetId="15">#REF!</definedName>
    <definedName name="Ruta_Critica_1" localSheetId="4">#REF!</definedName>
    <definedName name="Ruta_Critica_1">#REF!</definedName>
    <definedName name="santa" localSheetId="3">#REF!</definedName>
    <definedName name="santa" localSheetId="1">#REF!</definedName>
    <definedName name="santa" localSheetId="8">#REF!</definedName>
    <definedName name="santa" localSheetId="9">#REF!</definedName>
    <definedName name="santa" localSheetId="10">#REF!</definedName>
    <definedName name="santa" localSheetId="11">#REF!</definedName>
    <definedName name="santa" localSheetId="12">#REF!</definedName>
    <definedName name="santa" localSheetId="13">#REF!</definedName>
    <definedName name="santa" localSheetId="14">#REF!</definedName>
    <definedName name="santa" localSheetId="15">#REF!</definedName>
    <definedName name="santa" localSheetId="4">#REF!</definedName>
    <definedName name="santa">#REF!</definedName>
    <definedName name="secores">'[13]Sectores y Programas'!$H$5:$I$34</definedName>
    <definedName name="Sector1">[14]Cuentas_Corrientes!$A$133:$I$133</definedName>
    <definedName name="Sector3" localSheetId="3">#REF!</definedName>
    <definedName name="Sector3" localSheetId="1">#REF!</definedName>
    <definedName name="Sector3" localSheetId="8">#REF!</definedName>
    <definedName name="Sector3" localSheetId="9">#REF!</definedName>
    <definedName name="Sector3" localSheetId="10">#REF!</definedName>
    <definedName name="Sector3" localSheetId="11">#REF!</definedName>
    <definedName name="Sector3" localSheetId="12">#REF!</definedName>
    <definedName name="Sector3" localSheetId="13">#REF!</definedName>
    <definedName name="Sector3" localSheetId="14">#REF!</definedName>
    <definedName name="Sector3" localSheetId="15">#REF!</definedName>
    <definedName name="Sector3" localSheetId="4">#REF!</definedName>
    <definedName name="Sector3">#REF!</definedName>
    <definedName name="Sector4" localSheetId="3">#REF!</definedName>
    <definedName name="Sector4" localSheetId="1">#REF!</definedName>
    <definedName name="Sector4" localSheetId="8">#REF!</definedName>
    <definedName name="Sector4" localSheetId="9">#REF!</definedName>
    <definedName name="Sector4" localSheetId="10">#REF!</definedName>
    <definedName name="Sector4" localSheetId="11">#REF!</definedName>
    <definedName name="Sector4" localSheetId="12">#REF!</definedName>
    <definedName name="Sector4" localSheetId="13">#REF!</definedName>
    <definedName name="Sector4" localSheetId="14">#REF!</definedName>
    <definedName name="Sector4" localSheetId="15">#REF!</definedName>
    <definedName name="Sector4" localSheetId="4">#REF!</definedName>
    <definedName name="Sector4">#REF!</definedName>
    <definedName name="SECTORES">[11]!SECTOR[[#All],[Codigo ]:[Nombre ]]</definedName>
    <definedName name="septico" localSheetId="3">#REF!</definedName>
    <definedName name="septico" localSheetId="1">#REF!</definedName>
    <definedName name="septico" localSheetId="8">#REF!</definedName>
    <definedName name="septico" localSheetId="9">#REF!</definedName>
    <definedName name="septico" localSheetId="10">#REF!</definedName>
    <definedName name="septico" localSheetId="11">#REF!</definedName>
    <definedName name="septico" localSheetId="12">#REF!</definedName>
    <definedName name="septico" localSheetId="13">#REF!</definedName>
    <definedName name="septico" localSheetId="14">#REF!</definedName>
    <definedName name="septico" localSheetId="15">#REF!</definedName>
    <definedName name="septico" localSheetId="4">#REF!</definedName>
    <definedName name="septico">#REF!</definedName>
    <definedName name="suerte" localSheetId="3">#REF!</definedName>
    <definedName name="suerte" localSheetId="8">#REF!</definedName>
    <definedName name="suerte" localSheetId="9">#REF!</definedName>
    <definedName name="suerte" localSheetId="10">#REF!</definedName>
    <definedName name="suerte" localSheetId="11">#REF!</definedName>
    <definedName name="suerte" localSheetId="12">#REF!</definedName>
    <definedName name="suerte" localSheetId="13">#REF!</definedName>
    <definedName name="suerte" localSheetId="14">#REF!</definedName>
    <definedName name="suerte" localSheetId="15">#REF!</definedName>
    <definedName name="suerte" localSheetId="4">#REF!</definedName>
    <definedName name="suerte">#REF!</definedName>
    <definedName name="Tabla_asignación" localSheetId="3">#REF!</definedName>
    <definedName name="Tabla_asignación" localSheetId="8">#REF!</definedName>
    <definedName name="Tabla_asignación" localSheetId="9">#REF!</definedName>
    <definedName name="Tabla_asignación" localSheetId="10">#REF!</definedName>
    <definedName name="Tabla_asignación" localSheetId="11">#REF!</definedName>
    <definedName name="Tabla_asignación" localSheetId="12">#REF!</definedName>
    <definedName name="Tabla_asignación" localSheetId="13">#REF!</definedName>
    <definedName name="Tabla_asignación" localSheetId="14">#REF!</definedName>
    <definedName name="Tabla_asignación" localSheetId="15">#REF!</definedName>
    <definedName name="Tabla_asignación" localSheetId="4">#REF!</definedName>
    <definedName name="Tabla_asignación">#REF!</definedName>
    <definedName name="Tabla_Recursos" localSheetId="3">#REF!</definedName>
    <definedName name="Tabla_Recursos" localSheetId="8">#REF!</definedName>
    <definedName name="Tabla_Recursos" localSheetId="9">#REF!</definedName>
    <definedName name="Tabla_Recursos" localSheetId="10">#REF!</definedName>
    <definedName name="Tabla_Recursos" localSheetId="11">#REF!</definedName>
    <definedName name="Tabla_Recursos" localSheetId="12">#REF!</definedName>
    <definedName name="Tabla_Recursos" localSheetId="13">#REF!</definedName>
    <definedName name="Tabla_Recursos" localSheetId="14">#REF!</definedName>
    <definedName name="Tabla_Recursos" localSheetId="15">#REF!</definedName>
    <definedName name="Tabla_Recursos">#REF!</definedName>
    <definedName name="tendre" localSheetId="3">#REF!</definedName>
    <definedName name="tendre" localSheetId="8">#REF!</definedName>
    <definedName name="tendre" localSheetId="9">#REF!</definedName>
    <definedName name="tendre" localSheetId="10">#REF!</definedName>
    <definedName name="tendre" localSheetId="11">#REF!</definedName>
    <definedName name="tendre" localSheetId="12">#REF!</definedName>
    <definedName name="tendre" localSheetId="13">#REF!</definedName>
    <definedName name="tendre" localSheetId="14">#REF!</definedName>
    <definedName name="tendre" localSheetId="15">#REF!</definedName>
    <definedName name="tendre">#REF!</definedName>
    <definedName name="tener" localSheetId="3">#REF!</definedName>
    <definedName name="tener" localSheetId="8">#REF!</definedName>
    <definedName name="tener" localSheetId="9">#REF!</definedName>
    <definedName name="tener" localSheetId="10">#REF!</definedName>
    <definedName name="tener" localSheetId="11">#REF!</definedName>
    <definedName name="tener" localSheetId="12">#REF!</definedName>
    <definedName name="tener" localSheetId="13">#REF!</definedName>
    <definedName name="tener" localSheetId="14">#REF!</definedName>
    <definedName name="tener" localSheetId="15">#REF!</definedName>
    <definedName name="tener">#REF!</definedName>
    <definedName name="tierra" localSheetId="3">#REF!</definedName>
    <definedName name="tierra" localSheetId="8">#REF!</definedName>
    <definedName name="tierra" localSheetId="9">#REF!</definedName>
    <definedName name="tierra" localSheetId="10">#REF!</definedName>
    <definedName name="tierra" localSheetId="11">#REF!</definedName>
    <definedName name="tierra" localSheetId="12">#REF!</definedName>
    <definedName name="tierra" localSheetId="13">#REF!</definedName>
    <definedName name="tierra" localSheetId="14">#REF!</definedName>
    <definedName name="tierra" localSheetId="15">#REF!</definedName>
    <definedName name="tierra">#REF!</definedName>
    <definedName name="TIR" localSheetId="3">#REF!</definedName>
    <definedName name="TIR" localSheetId="8">#REF!</definedName>
    <definedName name="TIR" localSheetId="9">#REF!</definedName>
    <definedName name="TIR" localSheetId="10">#REF!</definedName>
    <definedName name="TIR" localSheetId="11">#REF!</definedName>
    <definedName name="TIR" localSheetId="12">#REF!</definedName>
    <definedName name="TIR" localSheetId="13">#REF!</definedName>
    <definedName name="TIR" localSheetId="14">#REF!</definedName>
    <definedName name="TIR" localSheetId="15">#REF!</definedName>
    <definedName name="TIR">#REF!</definedName>
    <definedName name="TITULO" localSheetId="3">#REF!</definedName>
    <definedName name="TITULO" localSheetId="8">#REF!</definedName>
    <definedName name="TITULO" localSheetId="9">#REF!</definedName>
    <definedName name="TITULO" localSheetId="10">#REF!</definedName>
    <definedName name="TITULO" localSheetId="11">#REF!</definedName>
    <definedName name="TITULO" localSheetId="12">#REF!</definedName>
    <definedName name="TITULO" localSheetId="13">#REF!</definedName>
    <definedName name="TITULO" localSheetId="14">#REF!</definedName>
    <definedName name="TITULO" localSheetId="15">#REF!</definedName>
    <definedName name="TITULO">#REF!</definedName>
    <definedName name="_xlnm.Print_Titles" localSheetId="3">#REF!,#REF!</definedName>
    <definedName name="_xlnm.Print_Titles" localSheetId="1">#REF!,#REF!</definedName>
    <definedName name="_xlnm.Print_Titles" localSheetId="8">#REF!,#REF!</definedName>
    <definedName name="_xlnm.Print_Titles" localSheetId="9">#REF!,#REF!</definedName>
    <definedName name="_xlnm.Print_Titles" localSheetId="10">#REF!,#REF!</definedName>
    <definedName name="_xlnm.Print_Titles" localSheetId="11">#REF!,#REF!</definedName>
    <definedName name="_xlnm.Print_Titles" localSheetId="12">#REF!,#REF!</definedName>
    <definedName name="_xlnm.Print_Titles" localSheetId="13">#REF!,#REF!</definedName>
    <definedName name="_xlnm.Print_Titles" localSheetId="14">#REF!,#REF!</definedName>
    <definedName name="_xlnm.Print_Titles" localSheetId="15">#REF!,#REF!</definedName>
    <definedName name="_xlnm.Print_Titles" localSheetId="4">#REF!,#REF!</definedName>
    <definedName name="_xlnm.Print_Titles">#REF!,#REF!</definedName>
    <definedName name="Ton">[15]Parámetros!$B$4</definedName>
    <definedName name="Totaldepto" localSheetId="3">#REF!</definedName>
    <definedName name="Totaldepto" localSheetId="1">#REF!</definedName>
    <definedName name="Totaldepto" localSheetId="8">#REF!</definedName>
    <definedName name="Totaldepto" localSheetId="9">#REF!</definedName>
    <definedName name="Totaldepto" localSheetId="10">#REF!</definedName>
    <definedName name="Totaldepto" localSheetId="11">#REF!</definedName>
    <definedName name="Totaldepto" localSheetId="12">#REF!</definedName>
    <definedName name="Totaldepto" localSheetId="13">#REF!</definedName>
    <definedName name="Totaldepto" localSheetId="14">#REF!</definedName>
    <definedName name="Totaldepto" localSheetId="15">#REF!</definedName>
    <definedName name="Totaldepto" localSheetId="4">#REF!</definedName>
    <definedName name="Totaldepto">#REF!</definedName>
    <definedName name="Transaccion1" localSheetId="3">#REF!</definedName>
    <definedName name="Transaccion1" localSheetId="1">#REF!</definedName>
    <definedName name="Transaccion1" localSheetId="8">#REF!</definedName>
    <definedName name="Transaccion1" localSheetId="9">#REF!</definedName>
    <definedName name="Transaccion1" localSheetId="10">#REF!</definedName>
    <definedName name="Transaccion1" localSheetId="11">#REF!</definedName>
    <definedName name="Transaccion1" localSheetId="12">#REF!</definedName>
    <definedName name="Transaccion1" localSheetId="13">#REF!</definedName>
    <definedName name="Transaccion1" localSheetId="14">#REF!</definedName>
    <definedName name="Transaccion1" localSheetId="15">#REF!</definedName>
    <definedName name="Transaccion1" localSheetId="4">#REF!</definedName>
    <definedName name="Transaccion1">#REF!</definedName>
    <definedName name="Valoracion1" localSheetId="3">#REF!</definedName>
    <definedName name="Valoracion1" localSheetId="1">#REF!</definedName>
    <definedName name="Valoracion1" localSheetId="8">#REF!</definedName>
    <definedName name="Valoracion1" localSheetId="9">#REF!</definedName>
    <definedName name="Valoracion1" localSheetId="10">#REF!</definedName>
    <definedName name="Valoracion1" localSheetId="11">#REF!</definedName>
    <definedName name="Valoracion1" localSheetId="12">#REF!</definedName>
    <definedName name="Valoracion1" localSheetId="13">#REF!</definedName>
    <definedName name="Valoracion1" localSheetId="14">#REF!</definedName>
    <definedName name="Valoracion1" localSheetId="15">#REF!</definedName>
    <definedName name="Valoracion1" localSheetId="4">#REF!</definedName>
    <definedName name="Valoracion1">#REF!</definedName>
    <definedName name="vives" localSheetId="3">#REF!</definedName>
    <definedName name="vives" localSheetId="8">#REF!</definedName>
    <definedName name="vives" localSheetId="9">#REF!</definedName>
    <definedName name="vives" localSheetId="10">#REF!</definedName>
    <definedName name="vives" localSheetId="11">#REF!</definedName>
    <definedName name="vives" localSheetId="12">#REF!</definedName>
    <definedName name="vives" localSheetId="13">#REF!</definedName>
    <definedName name="vives" localSheetId="14">#REF!</definedName>
    <definedName name="vives" localSheetId="15">#REF!</definedName>
    <definedName name="vive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2" i="26" l="1"/>
  <c r="E43" i="26"/>
  <c r="E44" i="26"/>
  <c r="E45" i="26"/>
  <c r="E46" i="26"/>
  <c r="E47" i="26"/>
  <c r="E48" i="26"/>
  <c r="E49" i="26"/>
  <c r="E50" i="26"/>
  <c r="E51" i="26"/>
  <c r="E52" i="26"/>
  <c r="E53" i="26"/>
  <c r="E54" i="26"/>
  <c r="E55" i="26"/>
  <c r="E56" i="26"/>
  <c r="E57" i="26"/>
  <c r="E58" i="26"/>
  <c r="E59" i="26"/>
  <c r="E60" i="26"/>
  <c r="E61" i="26"/>
  <c r="E62" i="26"/>
  <c r="E63" i="26"/>
  <c r="E64" i="26"/>
  <c r="E65" i="26"/>
  <c r="C90" i="26"/>
  <c r="D99" i="26"/>
  <c r="D102" i="26" s="1"/>
  <c r="D100" i="26"/>
  <c r="D101" i="26"/>
  <c r="C107" i="26"/>
  <c r="C112" i="26"/>
  <c r="C114" i="26" s="1"/>
  <c r="C113" i="26"/>
  <c r="C118" i="26"/>
  <c r="C133" i="26"/>
  <c r="B159" i="26"/>
  <c r="B160" i="26"/>
  <c r="B161" i="26"/>
  <c r="C161" i="26"/>
  <c r="C166" i="26"/>
  <c r="C172" i="26"/>
  <c r="C174" i="26"/>
  <c r="C158" i="26" s="1"/>
  <c r="C162" i="26" s="1"/>
  <c r="C179" i="26"/>
  <c r="C180" i="26"/>
  <c r="C183" i="26" s="1"/>
  <c r="C159" i="26" s="1"/>
  <c r="C163" i="26" s="1"/>
  <c r="C181" i="26"/>
  <c r="C189" i="26"/>
  <c r="C193" i="26"/>
  <c r="C200" i="26" s="1"/>
  <c r="C160" i="26" s="1"/>
  <c r="C194" i="26"/>
  <c r="C195" i="26"/>
  <c r="C196" i="26"/>
  <c r="C198" i="26"/>
  <c r="C205" i="26"/>
  <c r="C206" i="26"/>
  <c r="C207" i="26"/>
  <c r="C210" i="26" s="1"/>
  <c r="C211" i="26" s="1"/>
  <c r="C208" i="26"/>
  <c r="C216" i="26"/>
  <c r="C217" i="26"/>
  <c r="C218" i="26"/>
  <c r="C220" i="26"/>
  <c r="C223" i="26"/>
  <c r="C164" i="26" s="1"/>
  <c r="C228" i="26"/>
  <c r="C230" i="26"/>
  <c r="C231" i="26"/>
  <c r="C165" i="26" s="1"/>
  <c r="C245" i="26"/>
  <c r="C250" i="26" s="1"/>
  <c r="C251" i="26" s="1"/>
  <c r="C247" i="26"/>
  <c r="C260" i="26"/>
  <c r="C419" i="26" s="1"/>
  <c r="D260" i="26"/>
  <c r="C268" i="26"/>
  <c r="C269" i="26"/>
  <c r="C271" i="26"/>
  <c r="C272" i="26"/>
  <c r="C276" i="26"/>
  <c r="C277" i="26"/>
  <c r="B278" i="26"/>
  <c r="B279" i="26"/>
  <c r="C286" i="26"/>
  <c r="C266" i="26" s="1"/>
  <c r="C294" i="26"/>
  <c r="C267" i="26" s="1"/>
  <c r="D312" i="26"/>
  <c r="E312" i="26"/>
  <c r="E313" i="26"/>
  <c r="D315" i="26"/>
  <c r="E315" i="26" s="1"/>
  <c r="E316" i="26"/>
  <c r="D317" i="26"/>
  <c r="E317" i="26"/>
  <c r="E322" i="26"/>
  <c r="E323" i="26"/>
  <c r="E325" i="26"/>
  <c r="D326" i="26"/>
  <c r="E326" i="26"/>
  <c r="D327" i="26"/>
  <c r="E327" i="26"/>
  <c r="E333" i="26"/>
  <c r="E334" i="26"/>
  <c r="D337" i="26"/>
  <c r="E337" i="26" s="1"/>
  <c r="D338" i="26"/>
  <c r="E338" i="26"/>
  <c r="E339" i="26"/>
  <c r="E345" i="26"/>
  <c r="E346" i="26"/>
  <c r="D347" i="26"/>
  <c r="E347" i="26" s="1"/>
  <c r="E352" i="26" s="1"/>
  <c r="E348" i="26"/>
  <c r="D349" i="26"/>
  <c r="E349" i="26"/>
  <c r="D350" i="26"/>
  <c r="E350" i="26"/>
  <c r="E351" i="26"/>
  <c r="E364" i="26"/>
  <c r="B382" i="26"/>
  <c r="B383" i="26"/>
  <c r="B384" i="26"/>
  <c r="C384" i="26"/>
  <c r="B385" i="26"/>
  <c r="C385" i="26"/>
  <c r="C386" i="26"/>
  <c r="C387" i="26"/>
  <c r="C388" i="26"/>
  <c r="C391" i="26"/>
  <c r="C399" i="26" s="1"/>
  <c r="C382" i="26" s="1"/>
  <c r="C393" i="26"/>
  <c r="C395" i="26"/>
  <c r="C406" i="26"/>
  <c r="C383" i="26" s="1"/>
  <c r="C410" i="26"/>
  <c r="C411" i="26"/>
  <c r="C412" i="26"/>
  <c r="C413" i="26"/>
  <c r="C418" i="26"/>
  <c r="C420" i="26"/>
  <c r="C421" i="26"/>
  <c r="C426" i="26"/>
  <c r="C427" i="26"/>
  <c r="C428" i="26"/>
  <c r="C429" i="26"/>
  <c r="C435" i="26"/>
  <c r="C436" i="26"/>
  <c r="C437" i="26"/>
  <c r="C444" i="26"/>
  <c r="D448" i="26"/>
  <c r="D449" i="26"/>
  <c r="D451" i="26"/>
  <c r="D453" i="26"/>
  <c r="C468" i="26"/>
  <c r="C472" i="26"/>
  <c r="C474" i="26"/>
  <c r="C481" i="26"/>
  <c r="D496" i="26"/>
  <c r="F496" i="26"/>
  <c r="H496" i="26"/>
  <c r="D497" i="26"/>
  <c r="F497" i="26"/>
  <c r="H497" i="26"/>
  <c r="D498" i="26"/>
  <c r="F498" i="26" s="1"/>
  <c r="H498" i="26" s="1"/>
  <c r="D504" i="26"/>
  <c r="F504" i="26"/>
  <c r="H504" i="26" s="1"/>
  <c r="D505" i="26"/>
  <c r="F505" i="26"/>
  <c r="H505" i="26"/>
  <c r="D506" i="26"/>
  <c r="F506" i="26"/>
  <c r="H506" i="26"/>
  <c r="E510" i="26"/>
  <c r="C514" i="26"/>
  <c r="C516" i="26"/>
  <c r="C519" i="26"/>
  <c r="C520" i="26"/>
  <c r="C524" i="26"/>
  <c r="C527" i="26"/>
  <c r="E530" i="26"/>
  <c r="C536" i="26"/>
  <c r="C542" i="26"/>
  <c r="C547" i="26"/>
  <c r="C556" i="26"/>
  <c r="C562" i="26"/>
  <c r="C563" i="26" s="1"/>
  <c r="C565" i="26" s="1"/>
  <c r="C566" i="26"/>
  <c r="D571" i="26"/>
  <c r="F571" i="26" s="1"/>
  <c r="H571" i="26" s="1"/>
  <c r="D572" i="26"/>
  <c r="F572" i="26"/>
  <c r="H572" i="26" s="1"/>
  <c r="D573" i="26"/>
  <c r="F573" i="26"/>
  <c r="H573" i="26"/>
  <c r="E577" i="26"/>
  <c r="E578" i="26"/>
  <c r="C583" i="26"/>
  <c r="C586" i="26"/>
  <c r="C591" i="26"/>
  <c r="E597" i="26"/>
  <c r="F597" i="26"/>
  <c r="G597" i="26"/>
  <c r="E598" i="26"/>
  <c r="F598" i="26"/>
  <c r="F599" i="26" s="1"/>
  <c r="E599" i="26"/>
  <c r="C614" i="26"/>
  <c r="D620" i="26"/>
  <c r="F620" i="26"/>
  <c r="H620" i="26"/>
  <c r="D621" i="26"/>
  <c r="F621" i="26"/>
  <c r="H621" i="26"/>
  <c r="D627" i="26"/>
  <c r="F627" i="26" s="1"/>
  <c r="H627" i="26" s="1"/>
  <c r="D628" i="26"/>
  <c r="F628" i="26"/>
  <c r="H628" i="26" s="1"/>
  <c r="E633" i="26"/>
  <c r="E635" i="26"/>
  <c r="E640" i="26"/>
  <c r="E642" i="26" s="1"/>
  <c r="C646" i="26"/>
  <c r="C647" i="26"/>
  <c r="D653" i="26"/>
  <c r="F653" i="26" s="1"/>
  <c r="H653" i="26" s="1"/>
  <c r="D654" i="26"/>
  <c r="F654" i="26"/>
  <c r="H654" i="26" s="1"/>
  <c r="D655" i="26"/>
  <c r="F655" i="26"/>
  <c r="H655" i="26"/>
  <c r="D660" i="26"/>
  <c r="F660" i="26"/>
  <c r="H660" i="26"/>
  <c r="D661" i="26"/>
  <c r="F661" i="26" s="1"/>
  <c r="H661" i="26" s="1"/>
  <c r="D662" i="26"/>
  <c r="F662" i="26" s="1"/>
  <c r="H662" i="26" s="1"/>
  <c r="C666" i="26"/>
  <c r="C667" i="26"/>
  <c r="D673" i="26"/>
  <c r="F673" i="26" s="1"/>
  <c r="H673" i="26" s="1"/>
  <c r="D674" i="26"/>
  <c r="F674" i="26"/>
  <c r="H674" i="26" s="1"/>
  <c r="D675" i="26"/>
  <c r="F675" i="26"/>
  <c r="H675" i="26" s="1"/>
  <c r="C680" i="26"/>
  <c r="C682" i="26"/>
  <c r="C687" i="26"/>
  <c r="C689" i="26" s="1"/>
  <c r="C694" i="26"/>
  <c r="D696" i="26"/>
  <c r="F696" i="26"/>
  <c r="H696" i="26" s="1"/>
  <c r="D697" i="26"/>
  <c r="F697" i="26"/>
  <c r="H697" i="26"/>
  <c r="D698" i="26"/>
  <c r="F698" i="26" s="1"/>
  <c r="H698" i="26" s="1"/>
  <c r="C711" i="26"/>
  <c r="C714" i="26"/>
  <c r="C720" i="26"/>
  <c r="C724" i="26"/>
  <c r="C725" i="26"/>
  <c r="D731" i="26"/>
  <c r="F731" i="26" s="1"/>
  <c r="H731" i="26" s="1"/>
  <c r="D732" i="26"/>
  <c r="F732" i="26" s="1"/>
  <c r="H732" i="26" s="1"/>
  <c r="D733" i="26"/>
  <c r="F733" i="26"/>
  <c r="H733" i="26"/>
  <c r="E340" i="26" l="1"/>
  <c r="C275" i="26" s="1"/>
  <c r="D369" i="26"/>
  <c r="E369" i="26" s="1"/>
  <c r="E371" i="26" s="1"/>
  <c r="C279" i="26" s="1"/>
  <c r="D376" i="26"/>
  <c r="E376" i="26" s="1"/>
  <c r="H597" i="26"/>
  <c r="G598" i="26"/>
  <c r="G599" i="26" s="1"/>
  <c r="D314" i="26"/>
  <c r="D335" i="26"/>
  <c r="E335" i="26" s="1"/>
  <c r="C430" i="26"/>
  <c r="D375" i="26"/>
  <c r="E375" i="26" s="1"/>
  <c r="E378" i="26" s="1"/>
  <c r="C280" i="26" s="1"/>
  <c r="D324" i="26"/>
  <c r="E324" i="26" s="1"/>
  <c r="E328" i="26" s="1"/>
  <c r="C274" i="26" s="1"/>
  <c r="X19" i="19"/>
  <c r="I597" i="26" l="1"/>
  <c r="H598" i="26"/>
  <c r="H599" i="26" s="1"/>
  <c r="D363" i="26"/>
  <c r="E363" i="26" s="1"/>
  <c r="E365" i="26" s="1"/>
  <c r="C278" i="26" s="1"/>
  <c r="E314" i="26"/>
  <c r="E318" i="26" s="1"/>
  <c r="C273" i="26" s="1"/>
  <c r="A9" i="21"/>
  <c r="J597" i="26" l="1"/>
  <c r="I598" i="26"/>
  <c r="I599" i="26" s="1"/>
  <c r="H274" i="15"/>
  <c r="K597" i="26" l="1"/>
  <c r="J598" i="26"/>
  <c r="J599" i="26" s="1"/>
  <c r="L597" i="26" l="1"/>
  <c r="K598" i="26"/>
  <c r="K599" i="26" s="1"/>
  <c r="H110" i="15"/>
  <c r="H109" i="15"/>
  <c r="M597" i="26" l="1"/>
  <c r="L598" i="26"/>
  <c r="L599" i="26" s="1"/>
  <c r="H124" i="14"/>
  <c r="B59" i="7"/>
  <c r="B60" i="7"/>
  <c r="B61" i="7"/>
  <c r="B62" i="7"/>
  <c r="B63" i="7"/>
  <c r="B58" i="7"/>
  <c r="B95" i="4"/>
  <c r="B94" i="4"/>
  <c r="B93" i="4"/>
  <c r="B90" i="4"/>
  <c r="B91" i="4"/>
  <c r="B92" i="4"/>
  <c r="B87" i="4"/>
  <c r="B88" i="4"/>
  <c r="B89" i="4"/>
  <c r="B86" i="4"/>
  <c r="B67" i="4"/>
  <c r="B65" i="4"/>
  <c r="B66" i="4"/>
  <c r="B64" i="4"/>
  <c r="B44" i="4"/>
  <c r="B45" i="4"/>
  <c r="B43" i="4"/>
  <c r="B18" i="4"/>
  <c r="B19" i="4"/>
  <c r="B20" i="4"/>
  <c r="B21" i="4"/>
  <c r="B17" i="4"/>
  <c r="B70" i="3"/>
  <c r="B71" i="3"/>
  <c r="B69" i="3"/>
  <c r="B49" i="3"/>
  <c r="B50" i="3"/>
  <c r="B51" i="3"/>
  <c r="B48" i="3"/>
  <c r="B16" i="3"/>
  <c r="B17" i="3"/>
  <c r="B18" i="3"/>
  <c r="B19" i="3"/>
  <c r="B20" i="3"/>
  <c r="B21" i="3"/>
  <c r="B15" i="3"/>
  <c r="B22" i="7"/>
  <c r="B21" i="7"/>
  <c r="B20" i="7"/>
  <c r="B15" i="7"/>
  <c r="B16" i="7"/>
  <c r="B17" i="7"/>
  <c r="B18" i="7"/>
  <c r="B19" i="7"/>
  <c r="B14" i="7"/>
  <c r="B114" i="10"/>
  <c r="B111" i="10"/>
  <c r="B112" i="10"/>
  <c r="B113" i="10"/>
  <c r="B110" i="10"/>
  <c r="B80" i="10"/>
  <c r="B81" i="10"/>
  <c r="B79" i="10"/>
  <c r="B51" i="10"/>
  <c r="B52" i="10"/>
  <c r="B53" i="10"/>
  <c r="B50" i="10"/>
  <c r="B18" i="10"/>
  <c r="B19" i="10"/>
  <c r="B20" i="10"/>
  <c r="B17" i="10"/>
  <c r="B43" i="12"/>
  <c r="B44" i="12"/>
  <c r="B45" i="12"/>
  <c r="B42" i="12"/>
  <c r="B15" i="12"/>
  <c r="B16" i="12"/>
  <c r="B17" i="12"/>
  <c r="B14" i="12"/>
  <c r="B80" i="11"/>
  <c r="B81" i="11"/>
  <c r="B79" i="11"/>
  <c r="B43" i="11"/>
  <c r="B41" i="11"/>
  <c r="B42" i="11"/>
  <c r="B39" i="11"/>
  <c r="B40" i="11"/>
  <c r="B38" i="11"/>
  <c r="B17" i="11"/>
  <c r="B18" i="11"/>
  <c r="B16" i="11"/>
  <c r="B254" i="15"/>
  <c r="B255" i="15"/>
  <c r="B256" i="15"/>
  <c r="B257" i="15"/>
  <c r="B253" i="15"/>
  <c r="B214" i="15"/>
  <c r="B213" i="15"/>
  <c r="B212" i="15"/>
  <c r="B210" i="15"/>
  <c r="B211" i="15"/>
  <c r="B209" i="15"/>
  <c r="B167" i="15"/>
  <c r="B168" i="15"/>
  <c r="B166" i="15"/>
  <c r="B118" i="15"/>
  <c r="B119" i="15"/>
  <c r="B120" i="15"/>
  <c r="B121" i="15"/>
  <c r="B122" i="15"/>
  <c r="B117" i="15"/>
  <c r="B67" i="15"/>
  <c r="B68" i="15"/>
  <c r="B61" i="15"/>
  <c r="B62" i="15"/>
  <c r="B63" i="15"/>
  <c r="B64" i="15"/>
  <c r="B65" i="15"/>
  <c r="B66" i="15"/>
  <c r="B60" i="15"/>
  <c r="B22" i="15"/>
  <c r="B23" i="15"/>
  <c r="B20" i="15"/>
  <c r="B21" i="15"/>
  <c r="B19" i="15"/>
  <c r="B16" i="14"/>
  <c r="B17" i="14"/>
  <c r="B18" i="14"/>
  <c r="B19" i="14"/>
  <c r="B63" i="14"/>
  <c r="B64" i="14"/>
  <c r="B65" i="14"/>
  <c r="B66" i="14"/>
  <c r="B67" i="14"/>
  <c r="B103" i="14"/>
  <c r="B104" i="14"/>
  <c r="B105" i="14"/>
  <c r="B106" i="14"/>
  <c r="B107" i="14"/>
  <c r="B102" i="14"/>
  <c r="B62" i="14"/>
  <c r="B15" i="14"/>
  <c r="N597" i="26" l="1"/>
  <c r="M598" i="26"/>
  <c r="M599" i="26" s="1"/>
  <c r="O597" i="26" l="1"/>
  <c r="N598" i="26"/>
  <c r="N599" i="26" s="1"/>
  <c r="P597" i="26" l="1"/>
  <c r="O598" i="26"/>
  <c r="O599" i="26" s="1"/>
  <c r="Q597" i="26" l="1"/>
  <c r="Q598" i="26" s="1"/>
  <c r="Q599" i="26" s="1"/>
  <c r="P598" i="26"/>
  <c r="P599" i="26" s="1"/>
  <c r="F131" i="16" l="1"/>
  <c r="F127" i="16"/>
  <c r="F124" i="16"/>
  <c r="F119" i="16"/>
  <c r="F116" i="16"/>
  <c r="F112" i="16"/>
  <c r="F104" i="16"/>
  <c r="F98" i="16"/>
  <c r="F89" i="16"/>
  <c r="F84" i="16"/>
  <c r="F81" i="16"/>
  <c r="F77" i="16"/>
  <c r="F73" i="16"/>
  <c r="F69" i="16"/>
  <c r="F65" i="16"/>
  <c r="F62" i="16"/>
  <c r="F56" i="16"/>
  <c r="F53" i="16"/>
  <c r="F48" i="16"/>
  <c r="F42" i="16"/>
  <c r="F39" i="16"/>
  <c r="F33" i="16"/>
  <c r="F24" i="16"/>
  <c r="F19" i="16"/>
  <c r="F13" i="16"/>
  <c r="F7" i="16"/>
  <c r="F2" i="16"/>
  <c r="H45" i="15" l="1"/>
  <c r="H70" i="11"/>
  <c r="C99" i="15"/>
  <c r="H46" i="15"/>
  <c r="A42" i="22" l="1"/>
  <c r="A41" i="22"/>
  <c r="A40" i="22"/>
  <c r="A39" i="22"/>
  <c r="A38" i="22"/>
  <c r="A37" i="22"/>
  <c r="A36" i="22"/>
  <c r="A35" i="22"/>
  <c r="A34" i="22"/>
  <c r="A33" i="22"/>
  <c r="A32" i="22"/>
  <c r="A31" i="22"/>
  <c r="A30" i="22"/>
  <c r="A29" i="22"/>
  <c r="A28" i="22"/>
  <c r="A27" i="22"/>
  <c r="A26" i="22"/>
  <c r="A25" i="22"/>
  <c r="A24" i="22"/>
  <c r="A23" i="22"/>
  <c r="A22" i="22"/>
  <c r="A21" i="22"/>
  <c r="A20" i="22"/>
  <c r="A19" i="22"/>
  <c r="A18" i="22"/>
  <c r="A17" i="22"/>
  <c r="A16" i="22"/>
  <c r="A15" i="22"/>
  <c r="A14" i="22"/>
  <c r="A13" i="22"/>
  <c r="A12" i="22"/>
  <c r="A11" i="22"/>
  <c r="A10" i="22"/>
  <c r="A9" i="22"/>
  <c r="A8" i="22"/>
  <c r="E42" i="21"/>
  <c r="E43" i="21"/>
  <c r="D42" i="21"/>
  <c r="D43" i="21"/>
  <c r="A43" i="21" l="1"/>
  <c r="A42" i="21"/>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A13" i="21"/>
  <c r="A12" i="21"/>
  <c r="A11" i="21"/>
  <c r="A10" i="21"/>
  <c r="G8" i="3"/>
  <c r="H8" i="3" s="1"/>
  <c r="L8" i="3" s="1"/>
  <c r="B4" i="11" l="1"/>
  <c r="H53" i="12"/>
  <c r="C36" i="10" l="1"/>
  <c r="C35" i="10"/>
  <c r="C64" i="10"/>
  <c r="H133" i="10"/>
  <c r="C62" i="10"/>
  <c r="H35" i="10" l="1"/>
  <c r="H36" i="10"/>
  <c r="C139" i="10" l="1"/>
  <c r="C138" i="10"/>
  <c r="H137" i="10"/>
  <c r="H134" i="10"/>
  <c r="H31" i="7"/>
  <c r="H125" i="10" l="1"/>
  <c r="A40" i="19" l="1"/>
  <c r="A39" i="19"/>
  <c r="A38" i="19"/>
  <c r="A37" i="19"/>
  <c r="A36" i="19"/>
  <c r="A35" i="19"/>
  <c r="A34" i="19"/>
  <c r="A33" i="19"/>
  <c r="A32" i="19"/>
  <c r="A31" i="19"/>
  <c r="A30" i="19"/>
  <c r="A29" i="19"/>
  <c r="A28" i="19"/>
  <c r="A27" i="19"/>
  <c r="A26" i="19"/>
  <c r="A25" i="19"/>
  <c r="A24" i="19"/>
  <c r="A23" i="19"/>
  <c r="A22" i="19"/>
  <c r="A21" i="19"/>
  <c r="A17" i="19"/>
  <c r="A20" i="19"/>
  <c r="A19" i="19"/>
  <c r="A18" i="19"/>
  <c r="A16" i="19"/>
  <c r="A15" i="19"/>
  <c r="A14" i="19"/>
  <c r="A13" i="19"/>
  <c r="A12" i="19"/>
  <c r="A11" i="19"/>
  <c r="A10" i="19"/>
  <c r="A9" i="19"/>
  <c r="A8" i="19"/>
  <c r="A7" i="19"/>
  <c r="A6" i="19"/>
  <c r="B11" i="4" l="1"/>
  <c r="B10" i="4"/>
  <c r="B9" i="4"/>
  <c r="B8" i="4"/>
  <c r="B4" i="4"/>
  <c r="B10" i="3"/>
  <c r="B9" i="3"/>
  <c r="B8" i="3"/>
  <c r="B4" i="3"/>
  <c r="B9" i="7"/>
  <c r="B8" i="7"/>
  <c r="B4" i="7"/>
  <c r="B11" i="10"/>
  <c r="B109" i="10" s="1"/>
  <c r="B10" i="10"/>
  <c r="B9" i="10"/>
  <c r="B8" i="10"/>
  <c r="B4" i="10"/>
  <c r="B9" i="12"/>
  <c r="B8" i="12"/>
  <c r="B4" i="12"/>
  <c r="B10" i="11"/>
  <c r="B9" i="11"/>
  <c r="B8" i="11"/>
  <c r="H238" i="15" l="1"/>
  <c r="C231" i="15" l="1"/>
  <c r="H198" i="15" l="1"/>
  <c r="H197" i="15"/>
  <c r="H194" i="15"/>
  <c r="H186" i="15"/>
  <c r="H181" i="15"/>
  <c r="H178" i="15"/>
  <c r="H174" i="15"/>
  <c r="B13" i="15" l="1"/>
  <c r="B252" i="15" s="1"/>
  <c r="B12" i="15"/>
  <c r="B208" i="15" s="1"/>
  <c r="B11" i="15"/>
  <c r="B165" i="15" s="1"/>
  <c r="B10" i="15"/>
  <c r="B9" i="15"/>
  <c r="B8" i="15"/>
  <c r="B17" i="15" s="1"/>
  <c r="B4" i="15"/>
  <c r="B10" i="14"/>
  <c r="B9" i="14"/>
  <c r="B60" i="14" s="1"/>
  <c r="B8" i="14"/>
  <c r="B4" i="14"/>
  <c r="C92" i="15"/>
  <c r="C75" i="15"/>
  <c r="C74" i="15"/>
  <c r="H79" i="15"/>
  <c r="C45" i="14" l="1"/>
  <c r="H40" i="15" l="1"/>
  <c r="H41" i="15"/>
  <c r="C36" i="15"/>
  <c r="C39" i="15"/>
  <c r="C38" i="15"/>
  <c r="C35" i="15"/>
  <c r="C33" i="15"/>
  <c r="C32" i="15"/>
  <c r="H105" i="15"/>
  <c r="H104" i="15"/>
  <c r="H101" i="15"/>
  <c r="H90" i="15"/>
  <c r="H84" i="15"/>
  <c r="C81" i="15"/>
  <c r="H80" i="15"/>
  <c r="H77" i="15"/>
  <c r="C76" i="15"/>
  <c r="B251" i="15"/>
  <c r="B58" i="15"/>
  <c r="H284" i="15"/>
  <c r="H282" i="15"/>
  <c r="H281" i="15"/>
  <c r="H279" i="15"/>
  <c r="C278" i="15"/>
  <c r="H272" i="15"/>
  <c r="H244" i="15"/>
  <c r="H242" i="15"/>
  <c r="H241" i="15"/>
  <c r="H239" i="15"/>
  <c r="H229" i="15"/>
  <c r="H227" i="15"/>
  <c r="H223" i="15"/>
  <c r="H157" i="15"/>
  <c r="H156" i="15"/>
  <c r="H153" i="15"/>
  <c r="H143" i="15"/>
  <c r="H141" i="15"/>
  <c r="H136" i="15"/>
  <c r="H128" i="15"/>
  <c r="H132" i="15"/>
  <c r="H51" i="15"/>
  <c r="H50" i="15"/>
  <c r="H47" i="15"/>
  <c r="H31" i="15"/>
  <c r="B207" i="15" l="1"/>
  <c r="B116" i="15"/>
  <c r="B115" i="15"/>
  <c r="H32" i="15"/>
  <c r="H33" i="15"/>
  <c r="H97" i="15"/>
  <c r="H98" i="15"/>
  <c r="H121" i="14" l="1"/>
  <c r="H120" i="14"/>
  <c r="H123" i="14"/>
  <c r="C118" i="14"/>
  <c r="H131" i="14"/>
  <c r="H128" i="14"/>
  <c r="B101" i="14"/>
  <c r="B13" i="14"/>
  <c r="H91" i="14" l="1"/>
  <c r="H88" i="14"/>
  <c r="H85" i="14"/>
  <c r="H74" i="14"/>
  <c r="H51" i="14"/>
  <c r="H48" i="14"/>
  <c r="C38" i="14"/>
  <c r="H37" i="14"/>
  <c r="H36" i="14"/>
  <c r="C33" i="14"/>
  <c r="H28" i="14"/>
  <c r="L7" i="3"/>
  <c r="I32" i="19" s="1"/>
  <c r="N7" i="3"/>
  <c r="K32" i="19" s="1"/>
  <c r="R7" i="3"/>
  <c r="O32" i="19" s="1"/>
  <c r="T7" i="3"/>
  <c r="Q32" i="19" s="1"/>
  <c r="L11" i="3"/>
  <c r="N11" i="3"/>
  <c r="R11" i="3"/>
  <c r="T11" i="3"/>
  <c r="H25" i="12"/>
  <c r="H26" i="12"/>
  <c r="H32" i="12"/>
  <c r="H29" i="12"/>
  <c r="H54" i="11"/>
  <c r="H69" i="11"/>
  <c r="H65" i="11" l="1"/>
  <c r="H64" i="11"/>
  <c r="H61" i="11"/>
  <c r="H59" i="11"/>
  <c r="H57" i="11"/>
  <c r="H80" i="7" l="1"/>
  <c r="H41" i="7"/>
  <c r="C30" i="7"/>
  <c r="H90" i="11"/>
  <c r="C27" i="11"/>
  <c r="H60" i="12" l="1"/>
  <c r="H57" i="12"/>
  <c r="H56" i="12" s="1"/>
  <c r="C34" i="12"/>
  <c r="C108" i="11"/>
  <c r="C67" i="11"/>
  <c r="H30" i="11"/>
  <c r="H29" i="11"/>
  <c r="C64" i="12" l="1"/>
  <c r="C33" i="12"/>
  <c r="C66" i="11"/>
  <c r="C65" i="12"/>
  <c r="H63" i="12"/>
  <c r="H106" i="11"/>
  <c r="H29" i="10" l="1"/>
  <c r="C103" i="10"/>
  <c r="C102" i="10"/>
  <c r="H101" i="10"/>
  <c r="H98" i="10"/>
  <c r="C94" i="10"/>
  <c r="C93" i="10"/>
  <c r="B41" i="12" l="1"/>
  <c r="B13" i="12" s="1"/>
  <c r="H93" i="10"/>
  <c r="C71" i="10" l="1"/>
  <c r="C70" i="10"/>
  <c r="H69" i="10"/>
  <c r="H66" i="10"/>
  <c r="H40" i="10"/>
  <c r="C42" i="10"/>
  <c r="C41" i="10"/>
  <c r="H37" i="10"/>
  <c r="H62" i="10" l="1"/>
  <c r="H34" i="10"/>
  <c r="H32" i="10"/>
  <c r="H85" i="7" l="1"/>
  <c r="H82" i="7"/>
  <c r="H81" i="7"/>
  <c r="H79" i="7"/>
  <c r="H77" i="7"/>
  <c r="C76" i="7"/>
  <c r="C75" i="7"/>
  <c r="H71" i="7"/>
  <c r="H75" i="7" l="1"/>
  <c r="H40" i="7" l="1"/>
  <c r="H42" i="7"/>
  <c r="B56" i="7"/>
  <c r="B12" i="7"/>
  <c r="H87" i="7"/>
  <c r="H86" i="7" s="1"/>
  <c r="H45" i="7" l="1"/>
  <c r="B68" i="3" l="1"/>
  <c r="B47" i="3"/>
  <c r="H83" i="3"/>
  <c r="H85" i="3" s="1"/>
  <c r="H79" i="3"/>
  <c r="H59" i="3"/>
  <c r="H63" i="3"/>
  <c r="H60" i="3"/>
  <c r="H102" i="4" l="1"/>
  <c r="B85" i="4"/>
  <c r="H78" i="4"/>
  <c r="H75" i="4"/>
  <c r="B63" i="4"/>
  <c r="H55" i="4"/>
  <c r="H52" i="4"/>
  <c r="B42" i="4"/>
  <c r="H36" i="4"/>
  <c r="H33" i="4"/>
  <c r="H32" i="4"/>
  <c r="H29" i="4"/>
  <c r="H28" i="4"/>
  <c r="B15" i="4"/>
  <c r="H36" i="3"/>
  <c r="C35" i="3"/>
  <c r="C34" i="3"/>
  <c r="H33" i="3"/>
  <c r="H30" i="3"/>
  <c r="H28" i="3"/>
  <c r="B14" i="3"/>
  <c r="H38" i="4" l="1"/>
  <c r="F8" i="4" l="1"/>
  <c r="G8" i="4"/>
  <c r="B78" i="11"/>
  <c r="B37" i="11" s="1"/>
  <c r="B15" i="11" s="1"/>
  <c r="D37" i="19" l="1"/>
  <c r="C37" i="19"/>
  <c r="H8" i="4"/>
  <c r="H63" i="10"/>
  <c r="H132" i="10"/>
  <c r="H131" i="10"/>
  <c r="E37" i="19" l="1"/>
  <c r="I8" i="4"/>
  <c r="F37" i="19" l="1"/>
  <c r="J8" i="4"/>
  <c r="H235" i="15"/>
  <c r="H234" i="15"/>
  <c r="G37" i="19" l="1"/>
  <c r="K8" i="4"/>
  <c r="H231" i="15"/>
  <c r="H37" i="19" l="1"/>
  <c r="L8" i="4"/>
  <c r="H193" i="15"/>
  <c r="H192" i="15"/>
  <c r="I37" i="19" l="1"/>
  <c r="M8" i="4"/>
  <c r="J37" i="19" l="1"/>
  <c r="N8" i="4"/>
  <c r="H190" i="15"/>
  <c r="H151" i="15"/>
  <c r="H191" i="15"/>
  <c r="H152" i="15"/>
  <c r="H35" i="15"/>
  <c r="K37" i="19" l="1"/>
  <c r="O8" i="4"/>
  <c r="H278" i="15"/>
  <c r="H236" i="15"/>
  <c r="H237" i="15"/>
  <c r="L37" i="19" l="1"/>
  <c r="P8" i="4"/>
  <c r="H68" i="11"/>
  <c r="M37" i="19" l="1"/>
  <c r="D40" i="21" s="1"/>
  <c r="Q8" i="4"/>
  <c r="H99" i="11"/>
  <c r="H102" i="11"/>
  <c r="N37" i="19" l="1"/>
  <c r="R8" i="4"/>
  <c r="H100" i="11"/>
  <c r="H97" i="11"/>
  <c r="H98" i="11"/>
  <c r="H101" i="11"/>
  <c r="H277" i="15"/>
  <c r="H276" i="15"/>
  <c r="H275" i="15"/>
  <c r="H232" i="15"/>
  <c r="H233" i="15"/>
  <c r="O37" i="19" l="1"/>
  <c r="S8" i="4"/>
  <c r="H39" i="7"/>
  <c r="H38" i="7"/>
  <c r="H37" i="7"/>
  <c r="P37" i="19" l="1"/>
  <c r="T8" i="4"/>
  <c r="Q37" i="19" l="1"/>
  <c r="U8" i="4"/>
  <c r="H100" i="15"/>
  <c r="H43" i="15"/>
  <c r="H42" i="15"/>
  <c r="H39" i="14"/>
  <c r="H40" i="14"/>
  <c r="H41" i="14"/>
  <c r="H122" i="14" l="1"/>
  <c r="R37" i="19"/>
  <c r="V8" i="4"/>
  <c r="H86" i="14"/>
  <c r="H42" i="14"/>
  <c r="H189" i="15"/>
  <c r="H87" i="14"/>
  <c r="H43" i="14"/>
  <c r="S37" i="19" l="1"/>
  <c r="W8" i="4"/>
  <c r="T37" i="19" l="1"/>
  <c r="X8" i="4"/>
  <c r="U37" i="19" l="1"/>
  <c r="E40" i="21" s="1"/>
  <c r="H126" i="14"/>
  <c r="H77" i="14"/>
  <c r="H95" i="15"/>
  <c r="H125" i="14"/>
  <c r="H94" i="15"/>
  <c r="H127" i="14"/>
  <c r="H96" i="15"/>
  <c r="H78" i="14"/>
  <c r="H78" i="15"/>
  <c r="H38" i="14" l="1"/>
  <c r="H99" i="15" l="1"/>
  <c r="H92" i="15"/>
  <c r="H150" i="15"/>
  <c r="H76" i="14"/>
  <c r="H145" i="15" l="1"/>
  <c r="H268" i="15"/>
  <c r="H188" i="15"/>
  <c r="H119" i="14"/>
  <c r="H123" i="10"/>
  <c r="H184" i="15"/>
  <c r="H73" i="7"/>
  <c r="H30" i="10"/>
  <c r="H27" i="12"/>
  <c r="H270" i="15"/>
  <c r="H139" i="15"/>
  <c r="H55" i="11"/>
  <c r="H46" i="14"/>
  <c r="H225" i="15"/>
  <c r="H82" i="15"/>
  <c r="H91" i="10"/>
  <c r="H73" i="14"/>
  <c r="H74" i="4"/>
  <c r="H25" i="14"/>
  <c r="H93" i="15"/>
  <c r="H84" i="14"/>
  <c r="H149" i="15"/>
  <c r="H44" i="14"/>
  <c r="H130" i="10"/>
  <c r="H118" i="14"/>
  <c r="H65" i="10"/>
  <c r="H64" i="10"/>
  <c r="H31" i="14"/>
  <c r="H32" i="14"/>
  <c r="H33" i="14"/>
  <c r="H35" i="14"/>
  <c r="H78" i="7" l="1"/>
  <c r="H60" i="11"/>
  <c r="H230" i="15"/>
  <c r="H85" i="15"/>
  <c r="H144" i="15"/>
  <c r="H139" i="10"/>
  <c r="H53" i="14"/>
  <c r="H57" i="4"/>
  <c r="H93" i="14"/>
  <c r="H108" i="11"/>
  <c r="C107" i="11" s="1"/>
  <c r="H199" i="15"/>
  <c r="H106" i="15"/>
  <c r="H32" i="11"/>
  <c r="H67" i="11"/>
  <c r="H65" i="12"/>
  <c r="H283" i="15"/>
  <c r="H103" i="10"/>
  <c r="H35" i="4"/>
  <c r="H133" i="14"/>
  <c r="H52" i="15"/>
  <c r="H42" i="10"/>
  <c r="H80" i="4"/>
  <c r="H158" i="15"/>
  <c r="H34" i="12"/>
  <c r="H89" i="7"/>
  <c r="H243" i="15"/>
  <c r="H71" i="10"/>
  <c r="H38" i="3"/>
  <c r="H47" i="7"/>
  <c r="H135" i="10"/>
  <c r="H90" i="14"/>
  <c r="H50" i="14"/>
  <c r="H49" i="14"/>
  <c r="H67" i="10"/>
  <c r="H38" i="10"/>
  <c r="H129" i="14"/>
  <c r="H99" i="10"/>
  <c r="H130" i="14"/>
  <c r="H76" i="4"/>
  <c r="H36" i="7"/>
  <c r="H124" i="10"/>
  <c r="H83" i="15"/>
  <c r="H92" i="10"/>
  <c r="H140" i="15"/>
  <c r="H74" i="7"/>
  <c r="H47" i="14"/>
  <c r="H28" i="12"/>
  <c r="H185" i="15"/>
  <c r="H31" i="10"/>
  <c r="H56" i="11"/>
  <c r="H59" i="12"/>
  <c r="H58" i="12" s="1"/>
  <c r="H226" i="15"/>
  <c r="H271" i="15"/>
  <c r="H136" i="10"/>
  <c r="H240" i="15"/>
  <c r="H77" i="4"/>
  <c r="H103" i="15"/>
  <c r="H44" i="7"/>
  <c r="H49" i="15"/>
  <c r="H81" i="3"/>
  <c r="H196" i="15"/>
  <c r="H89" i="14"/>
  <c r="H35" i="3"/>
  <c r="H39" i="10"/>
  <c r="H54" i="4"/>
  <c r="H68" i="10"/>
  <c r="H100" i="10"/>
  <c r="H31" i="4"/>
  <c r="H280" i="15"/>
  <c r="H105" i="11"/>
  <c r="H155" i="15"/>
  <c r="H32" i="7"/>
  <c r="H83" i="7"/>
  <c r="H269" i="15"/>
  <c r="H82" i="14"/>
  <c r="H62" i="11"/>
  <c r="H63" i="11"/>
  <c r="H61" i="12"/>
  <c r="H31" i="12"/>
  <c r="H62" i="12"/>
  <c r="H30" i="12"/>
  <c r="H126" i="10"/>
  <c r="H228" i="15"/>
  <c r="H33" i="10"/>
  <c r="H76" i="7"/>
  <c r="H94" i="10"/>
  <c r="H187" i="15"/>
  <c r="H81" i="15"/>
  <c r="H273" i="15"/>
  <c r="H58" i="11"/>
  <c r="H142" i="15"/>
  <c r="H45" i="14"/>
  <c r="H118" i="10"/>
  <c r="H172" i="15"/>
  <c r="H27" i="15"/>
  <c r="H56" i="3"/>
  <c r="H49" i="4"/>
  <c r="H72" i="15"/>
  <c r="H86" i="10"/>
  <c r="H57" i="10"/>
  <c r="H21" i="12"/>
  <c r="H100" i="4"/>
  <c r="H23" i="14"/>
  <c r="H77" i="3"/>
  <c r="H261" i="15"/>
  <c r="H23" i="11"/>
  <c r="H67" i="7"/>
  <c r="H25" i="4"/>
  <c r="H218" i="15"/>
  <c r="H71" i="14"/>
  <c r="H24" i="10"/>
  <c r="H26" i="7"/>
  <c r="H47" i="11"/>
  <c r="H126" i="15"/>
  <c r="H26" i="3"/>
  <c r="H72" i="4"/>
  <c r="H111" i="14"/>
  <c r="H75" i="14"/>
  <c r="H224" i="15"/>
  <c r="H102" i="15"/>
  <c r="H80" i="3"/>
  <c r="H154" i="15"/>
  <c r="H48" i="15"/>
  <c r="H30" i="4"/>
  <c r="H195" i="15"/>
  <c r="H62" i="3"/>
  <c r="H82" i="3"/>
  <c r="H104" i="11"/>
  <c r="H61" i="3"/>
  <c r="H43" i="7"/>
  <c r="H103" i="4"/>
  <c r="H32" i="3"/>
  <c r="H34" i="3"/>
  <c r="H53" i="4"/>
  <c r="H129" i="10"/>
  <c r="H39" i="15"/>
  <c r="H89" i="15"/>
  <c r="H183" i="15"/>
  <c r="H83" i="14"/>
  <c r="H266" i="15"/>
  <c r="H97" i="10"/>
  <c r="H138" i="15"/>
  <c r="H117" i="14"/>
  <c r="H51" i="11"/>
  <c r="H87" i="15"/>
  <c r="H120" i="10" l="1"/>
  <c r="H91" i="15"/>
  <c r="H79" i="14"/>
  <c r="H23" i="12"/>
  <c r="H30" i="7"/>
  <c r="H71" i="4"/>
  <c r="H49" i="11"/>
  <c r="H55" i="3"/>
  <c r="H74" i="15"/>
  <c r="H26" i="14"/>
  <c r="H26" i="10"/>
  <c r="H87" i="11"/>
  <c r="H176" i="15"/>
  <c r="H76" i="3"/>
  <c r="H130" i="15"/>
  <c r="H69" i="7"/>
  <c r="H99" i="4"/>
  <c r="H134" i="15"/>
  <c r="H27" i="4"/>
  <c r="H88" i="10"/>
  <c r="H28" i="7"/>
  <c r="H51" i="4"/>
  <c r="H25" i="3"/>
  <c r="H29" i="15"/>
  <c r="H221" i="15"/>
  <c r="H59" i="10"/>
  <c r="H264" i="15"/>
  <c r="H179" i="15"/>
  <c r="H34" i="15"/>
  <c r="H113" i="14"/>
  <c r="H34" i="7"/>
  <c r="H35" i="7"/>
  <c r="H138" i="10"/>
  <c r="H52" i="14"/>
  <c r="H107" i="11"/>
  <c r="H103" i="11" s="1"/>
  <c r="H96" i="11" s="1"/>
  <c r="H95" i="11" s="1"/>
  <c r="H94" i="11" s="1"/>
  <c r="H93" i="11" s="1"/>
  <c r="H92" i="11" s="1"/>
  <c r="H91" i="11" s="1"/>
  <c r="H92" i="14"/>
  <c r="H33" i="12"/>
  <c r="H34" i="4"/>
  <c r="H88" i="7"/>
  <c r="H66" i="11"/>
  <c r="H41" i="10"/>
  <c r="H46" i="7"/>
  <c r="H70" i="10"/>
  <c r="H31" i="11"/>
  <c r="H79" i="4"/>
  <c r="H64" i="12"/>
  <c r="H56" i="4"/>
  <c r="H102" i="10"/>
  <c r="H132" i="14"/>
  <c r="H37" i="3"/>
  <c r="H29" i="14"/>
  <c r="H37" i="15"/>
  <c r="H128" i="10"/>
  <c r="H137" i="15"/>
  <c r="H116" i="14"/>
  <c r="H182" i="15"/>
  <c r="H267" i="15"/>
  <c r="H38" i="15"/>
  <c r="H88" i="15"/>
  <c r="H33" i="7"/>
  <c r="H96" i="10"/>
  <c r="H122" i="10"/>
  <c r="H72" i="7"/>
  <c r="H31" i="3"/>
  <c r="H263" i="15"/>
  <c r="H89" i="11"/>
  <c r="H175" i="15"/>
  <c r="H220" i="15"/>
  <c r="H27" i="11"/>
  <c r="H81" i="14"/>
  <c r="H115" i="14"/>
  <c r="H52" i="11"/>
  <c r="H129" i="15"/>
  <c r="H90" i="10"/>
  <c r="H86" i="15"/>
  <c r="H133" i="15"/>
  <c r="H36" i="15"/>
  <c r="H119" i="10"/>
  <c r="H262" i="15"/>
  <c r="H26" i="4"/>
  <c r="H87" i="10"/>
  <c r="H27" i="3"/>
  <c r="H58" i="10"/>
  <c r="H22" i="12"/>
  <c r="H112" i="14"/>
  <c r="H28" i="15"/>
  <c r="H68" i="7"/>
  <c r="H78" i="3"/>
  <c r="H25" i="10"/>
  <c r="H73" i="4"/>
  <c r="H24" i="14"/>
  <c r="H219" i="15"/>
  <c r="H72" i="14"/>
  <c r="H127" i="15"/>
  <c r="H48" i="11"/>
  <c r="H173" i="15"/>
  <c r="H73" i="15"/>
  <c r="H27" i="7"/>
  <c r="H57" i="3"/>
  <c r="H50" i="4"/>
  <c r="H101" i="4"/>
  <c r="H30" i="14"/>
  <c r="H59" i="4" l="1"/>
  <c r="H37" i="4"/>
  <c r="E8" i="4" s="1"/>
  <c r="H127" i="10"/>
  <c r="H180" i="15"/>
  <c r="H135" i="15"/>
  <c r="H28" i="10"/>
  <c r="H61" i="10"/>
  <c r="H53" i="11"/>
  <c r="H55" i="12"/>
  <c r="H54" i="12" s="1"/>
  <c r="H28" i="11"/>
  <c r="H44" i="15"/>
  <c r="H106" i="4"/>
  <c r="I106" i="4" s="1"/>
  <c r="H121" i="10"/>
  <c r="H27" i="14"/>
  <c r="H89" i="10"/>
  <c r="H29" i="7"/>
  <c r="H53" i="7" s="1"/>
  <c r="H114" i="14"/>
  <c r="H138" i="14" s="1"/>
  <c r="H60" i="10"/>
  <c r="H222" i="15"/>
  <c r="H245" i="15" s="1"/>
  <c r="H50" i="11"/>
  <c r="H265" i="15"/>
  <c r="H286" i="15" s="1"/>
  <c r="F13" i="15" s="1"/>
  <c r="H75" i="15"/>
  <c r="H177" i="15"/>
  <c r="H80" i="14"/>
  <c r="H97" i="14" s="1"/>
  <c r="F9" i="14" s="1"/>
  <c r="H52" i="12"/>
  <c r="H51" i="12" s="1"/>
  <c r="H50" i="12" s="1"/>
  <c r="H49" i="12" s="1"/>
  <c r="H86" i="11"/>
  <c r="H85" i="11" s="1"/>
  <c r="H70" i="7"/>
  <c r="H88" i="11"/>
  <c r="H131" i="15"/>
  <c r="H30" i="15"/>
  <c r="H55" i="15" s="1"/>
  <c r="H27" i="10"/>
  <c r="H26" i="11"/>
  <c r="H25" i="11" s="1"/>
  <c r="H24" i="11" s="1"/>
  <c r="H24" i="12"/>
  <c r="H37" i="12" s="1"/>
  <c r="H84" i="3"/>
  <c r="H82" i="4"/>
  <c r="I82" i="4" s="1"/>
  <c r="E11" i="4" s="1"/>
  <c r="H73" i="11" l="1"/>
  <c r="H74" i="11"/>
  <c r="G9" i="11" s="1"/>
  <c r="H54" i="15"/>
  <c r="K8" i="15" s="1"/>
  <c r="H201" i="15"/>
  <c r="P11" i="15" s="1"/>
  <c r="H34" i="11"/>
  <c r="I34" i="11" s="1"/>
  <c r="E8" i="11" s="1"/>
  <c r="E11" i="11" s="1"/>
  <c r="Y11" i="4"/>
  <c r="B40" i="19"/>
  <c r="C43" i="21" s="1"/>
  <c r="F43" i="21" s="1"/>
  <c r="Y8" i="4"/>
  <c r="G119" i="16" s="1"/>
  <c r="B37" i="19"/>
  <c r="C40" i="21" s="1"/>
  <c r="F40" i="21" s="1"/>
  <c r="F8" i="12"/>
  <c r="C22" i="19" s="1"/>
  <c r="I37" i="12"/>
  <c r="E8" i="12" s="1"/>
  <c r="B22" i="19" s="1"/>
  <c r="I138" i="14"/>
  <c r="E10" i="14" s="1"/>
  <c r="F10" i="14"/>
  <c r="H74" i="10"/>
  <c r="H202" i="15"/>
  <c r="F11" i="15" s="1"/>
  <c r="C14" i="19" s="1"/>
  <c r="H60" i="4"/>
  <c r="I59" i="4"/>
  <c r="F9" i="4"/>
  <c r="F10" i="3"/>
  <c r="F9" i="3"/>
  <c r="I84" i="3"/>
  <c r="E10" i="3" s="1"/>
  <c r="H52" i="7"/>
  <c r="H142" i="10"/>
  <c r="H246" i="15"/>
  <c r="H67" i="12"/>
  <c r="H95" i="14"/>
  <c r="I95" i="14" s="1"/>
  <c r="E9" i="14" s="1"/>
  <c r="H143" i="10"/>
  <c r="F11" i="10" s="1"/>
  <c r="H44" i="10"/>
  <c r="H139" i="14"/>
  <c r="I10" i="14" s="1"/>
  <c r="F8" i="7"/>
  <c r="C30" i="19" s="1"/>
  <c r="C8" i="19"/>
  <c r="G9" i="14"/>
  <c r="H58" i="3"/>
  <c r="H95" i="10"/>
  <c r="H106" i="10" s="1"/>
  <c r="I106" i="10" s="1"/>
  <c r="E10" i="10" s="1"/>
  <c r="H29" i="3"/>
  <c r="H43" i="3" s="1"/>
  <c r="H84" i="7"/>
  <c r="H91" i="7" s="1"/>
  <c r="H76" i="15"/>
  <c r="H34" i="14"/>
  <c r="H57" i="14" s="1"/>
  <c r="H160" i="15"/>
  <c r="H161" i="15"/>
  <c r="G10" i="15" s="1"/>
  <c r="C16" i="19"/>
  <c r="G13" i="15"/>
  <c r="H285" i="15"/>
  <c r="H111" i="11"/>
  <c r="G10" i="11" s="1"/>
  <c r="H110" i="11"/>
  <c r="H247" i="15"/>
  <c r="F12" i="15" s="1"/>
  <c r="V40" i="19" l="1"/>
  <c r="B43" i="21" s="1"/>
  <c r="B42" i="22" s="1"/>
  <c r="G42" i="22" s="1"/>
  <c r="G131" i="16"/>
  <c r="B35" i="19"/>
  <c r="G9" i="3"/>
  <c r="D34" i="19" s="1"/>
  <c r="C34" i="19"/>
  <c r="G10" i="3"/>
  <c r="D35" i="19" s="1"/>
  <c r="C35" i="19"/>
  <c r="H108" i="15"/>
  <c r="W9" i="15" s="1"/>
  <c r="T12" i="19" s="1"/>
  <c r="I54" i="15"/>
  <c r="E8" i="15" s="1"/>
  <c r="B11" i="19" s="1"/>
  <c r="H203" i="15"/>
  <c r="K11" i="15" s="1"/>
  <c r="I201" i="15"/>
  <c r="E11" i="15" s="1"/>
  <c r="P8" i="15"/>
  <c r="Q8" i="15" s="1"/>
  <c r="F8" i="11"/>
  <c r="G8" i="11" s="1"/>
  <c r="L8" i="15"/>
  <c r="R8" i="15"/>
  <c r="S8" i="15" s="1"/>
  <c r="T8" i="15" s="1"/>
  <c r="Q11" i="19" s="1"/>
  <c r="F8" i="15"/>
  <c r="C11" i="19" s="1"/>
  <c r="P9" i="14"/>
  <c r="M8" i="19" s="1"/>
  <c r="I91" i="7"/>
  <c r="G9" i="7"/>
  <c r="H75" i="10"/>
  <c r="F9" i="10" s="1"/>
  <c r="P9" i="10"/>
  <c r="Q9" i="10" s="1"/>
  <c r="I74" i="10"/>
  <c r="E9" i="10" s="1"/>
  <c r="B26" i="19" s="1"/>
  <c r="I160" i="15"/>
  <c r="F10" i="15" s="1"/>
  <c r="C13" i="19" s="1"/>
  <c r="Q10" i="15"/>
  <c r="G11" i="15"/>
  <c r="D14" i="19" s="1"/>
  <c r="C38" i="19"/>
  <c r="C36" i="19" s="1"/>
  <c r="F7" i="4"/>
  <c r="F12" i="4"/>
  <c r="K11" i="10"/>
  <c r="I142" i="10"/>
  <c r="E11" i="10" s="1"/>
  <c r="V37" i="19"/>
  <c r="B40" i="21" s="1"/>
  <c r="B39" i="22" s="1"/>
  <c r="F39" i="22" s="1"/>
  <c r="P8" i="7"/>
  <c r="M30" i="19" s="1"/>
  <c r="I52" i="7"/>
  <c r="E8" i="7" s="1"/>
  <c r="B30" i="19" s="1"/>
  <c r="H96" i="14"/>
  <c r="F9" i="12"/>
  <c r="G9" i="12" s="1"/>
  <c r="I67" i="12"/>
  <c r="E9" i="12" s="1"/>
  <c r="E7" i="12" s="1"/>
  <c r="I246" i="15"/>
  <c r="E12" i="15" s="1"/>
  <c r="B15" i="19" s="1"/>
  <c r="P12" i="15"/>
  <c r="Q12" i="15" s="1"/>
  <c r="O10" i="11"/>
  <c r="I110" i="11"/>
  <c r="F10" i="11" s="1"/>
  <c r="C20" i="19" s="1"/>
  <c r="I285" i="15"/>
  <c r="E13" i="15" s="1"/>
  <c r="B16" i="19" s="1"/>
  <c r="P13" i="15"/>
  <c r="I44" i="10"/>
  <c r="E8" i="10" s="1"/>
  <c r="B25" i="19" s="1"/>
  <c r="F8" i="10"/>
  <c r="C25" i="19" s="1"/>
  <c r="P9" i="11"/>
  <c r="M19" i="19" s="1"/>
  <c r="I73" i="11"/>
  <c r="F9" i="11" s="1"/>
  <c r="C19" i="19" s="1"/>
  <c r="G9" i="4"/>
  <c r="E10" i="4"/>
  <c r="E9" i="4"/>
  <c r="I43" i="3"/>
  <c r="E8" i="3" s="1"/>
  <c r="I8" i="3"/>
  <c r="F33" i="19" s="1"/>
  <c r="C28" i="19"/>
  <c r="G11" i="10"/>
  <c r="B19" i="19"/>
  <c r="Q10" i="11"/>
  <c r="P10" i="11"/>
  <c r="M20" i="19" s="1"/>
  <c r="H9" i="11"/>
  <c r="D19" i="19"/>
  <c r="H92" i="7"/>
  <c r="B18" i="19"/>
  <c r="G8" i="7"/>
  <c r="D30" i="19" s="1"/>
  <c r="B13" i="19"/>
  <c r="B9" i="19"/>
  <c r="G8" i="12"/>
  <c r="D22" i="19" s="1"/>
  <c r="G12" i="15"/>
  <c r="C15" i="19"/>
  <c r="G10" i="14"/>
  <c r="C9" i="19"/>
  <c r="B78" i="10"/>
  <c r="B48" i="10" s="1"/>
  <c r="B15" i="10" s="1"/>
  <c r="F10" i="10"/>
  <c r="K10" i="10"/>
  <c r="B27" i="19"/>
  <c r="H56" i="14"/>
  <c r="I56" i="14" s="1"/>
  <c r="E8" i="14" s="1"/>
  <c r="H64" i="3"/>
  <c r="I64" i="3" s="1"/>
  <c r="E9" i="3" s="1"/>
  <c r="F8" i="14"/>
  <c r="K8" i="14"/>
  <c r="J8" i="14"/>
  <c r="F9" i="19"/>
  <c r="J10" i="14"/>
  <c r="B8" i="19"/>
  <c r="H13" i="15"/>
  <c r="D16" i="19"/>
  <c r="H9" i="14"/>
  <c r="D8" i="19"/>
  <c r="H10" i="3" l="1"/>
  <c r="H11" i="3" s="1"/>
  <c r="G11" i="3"/>
  <c r="J9" i="3"/>
  <c r="G34" i="19" s="1"/>
  <c r="G7" i="3"/>
  <c r="D32" i="19" s="1"/>
  <c r="H42" i="22"/>
  <c r="F42" i="22"/>
  <c r="M42" i="22" s="1"/>
  <c r="G39" i="22"/>
  <c r="E7" i="3"/>
  <c r="H39" i="22"/>
  <c r="O9" i="15"/>
  <c r="L12" i="19" s="1"/>
  <c r="B23" i="19"/>
  <c r="B21" i="19" s="1"/>
  <c r="V9" i="15"/>
  <c r="S12" i="19" s="1"/>
  <c r="S9" i="15"/>
  <c r="P12" i="19" s="1"/>
  <c r="X9" i="15"/>
  <c r="U12" i="19" s="1"/>
  <c r="P9" i="15"/>
  <c r="M12" i="19" s="1"/>
  <c r="R9" i="15"/>
  <c r="O12" i="19" s="1"/>
  <c r="U9" i="15"/>
  <c r="R12" i="19" s="1"/>
  <c r="Q9" i="15"/>
  <c r="N12" i="19" s="1"/>
  <c r="T9" i="15"/>
  <c r="Q12" i="19" s="1"/>
  <c r="I108" i="15"/>
  <c r="O11" i="19"/>
  <c r="Q9" i="14"/>
  <c r="N8" i="19" s="1"/>
  <c r="H11" i="19"/>
  <c r="E10" i="12"/>
  <c r="M11" i="19"/>
  <c r="C18" i="19"/>
  <c r="C17" i="19" s="1"/>
  <c r="G8" i="15"/>
  <c r="H8" i="15" s="1"/>
  <c r="M26" i="19"/>
  <c r="Q9" i="11"/>
  <c r="R9" i="11" s="1"/>
  <c r="O19" i="19" s="1"/>
  <c r="E7" i="7"/>
  <c r="B31" i="19"/>
  <c r="B29" i="19" s="1"/>
  <c r="F9" i="7"/>
  <c r="F7" i="7" s="1"/>
  <c r="O39" i="22"/>
  <c r="M39" i="22"/>
  <c r="P39" i="22"/>
  <c r="N39" i="22"/>
  <c r="H11" i="15"/>
  <c r="E14" i="19" s="1"/>
  <c r="F7" i="11"/>
  <c r="D38" i="19"/>
  <c r="D36" i="19" s="1"/>
  <c r="G12" i="4"/>
  <c r="G7" i="4"/>
  <c r="E7" i="14"/>
  <c r="M15" i="19"/>
  <c r="Q8" i="7"/>
  <c r="N30" i="19" s="1"/>
  <c r="G10" i="7"/>
  <c r="B38" i="19"/>
  <c r="E7" i="4"/>
  <c r="E12" i="4"/>
  <c r="G8" i="10"/>
  <c r="H8" i="10" s="1"/>
  <c r="F11" i="11"/>
  <c r="Y10" i="4"/>
  <c r="B39" i="19"/>
  <c r="C42" i="21" s="1"/>
  <c r="F42" i="21" s="1"/>
  <c r="H9" i="4"/>
  <c r="H65" i="3"/>
  <c r="M8" i="3"/>
  <c r="J33" i="19" s="1"/>
  <c r="F10" i="12"/>
  <c r="F7" i="12"/>
  <c r="C23" i="19"/>
  <c r="C21" i="19" s="1"/>
  <c r="G9" i="15"/>
  <c r="H9" i="15" s="1"/>
  <c r="E7" i="15"/>
  <c r="E14" i="15"/>
  <c r="E10" i="7"/>
  <c r="E12" i="10"/>
  <c r="R9" i="10"/>
  <c r="N26" i="19"/>
  <c r="D28" i="19"/>
  <c r="H11" i="10"/>
  <c r="D20" i="19"/>
  <c r="H10" i="11"/>
  <c r="B20" i="19"/>
  <c r="B17" i="19" s="1"/>
  <c r="G9" i="10"/>
  <c r="C26" i="19"/>
  <c r="L20" i="19"/>
  <c r="E7" i="10"/>
  <c r="D18" i="19"/>
  <c r="G7" i="11"/>
  <c r="B28" i="19"/>
  <c r="E19" i="19"/>
  <c r="C22" i="21" s="1"/>
  <c r="I9" i="11"/>
  <c r="G10" i="10"/>
  <c r="C27" i="19"/>
  <c r="H28" i="19"/>
  <c r="L11" i="10"/>
  <c r="F7" i="10"/>
  <c r="R10" i="11"/>
  <c r="O20" i="19" s="1"/>
  <c r="S10" i="11"/>
  <c r="N20" i="19"/>
  <c r="E7" i="11"/>
  <c r="F12" i="10"/>
  <c r="L10" i="10"/>
  <c r="H27" i="19"/>
  <c r="H9" i="12"/>
  <c r="D23" i="19"/>
  <c r="D21" i="19" s="1"/>
  <c r="H8" i="11"/>
  <c r="G11" i="11"/>
  <c r="B33" i="19"/>
  <c r="C36" i="21" s="1"/>
  <c r="E11" i="3"/>
  <c r="B34" i="19"/>
  <c r="C37" i="21" s="1"/>
  <c r="F7" i="3"/>
  <c r="C32" i="19" s="1"/>
  <c r="D15" i="19"/>
  <c r="H12" i="15"/>
  <c r="H10" i="14"/>
  <c r="D9" i="19"/>
  <c r="G7" i="12"/>
  <c r="H8" i="12"/>
  <c r="E22" i="19" s="1"/>
  <c r="C25" i="21" s="1"/>
  <c r="G10" i="12"/>
  <c r="H8" i="7"/>
  <c r="E30" i="19" s="1"/>
  <c r="C33" i="21" s="1"/>
  <c r="I13" i="15"/>
  <c r="E16" i="19"/>
  <c r="C19" i="21" s="1"/>
  <c r="H10" i="15"/>
  <c r="D13" i="19"/>
  <c r="N11" i="19"/>
  <c r="G9" i="19"/>
  <c r="K10" i="14"/>
  <c r="L11" i="15"/>
  <c r="H14" i="19"/>
  <c r="M16" i="19"/>
  <c r="Q13" i="15"/>
  <c r="P8" i="14"/>
  <c r="I9" i="14"/>
  <c r="E8" i="19"/>
  <c r="C11" i="21" s="1"/>
  <c r="G7" i="19"/>
  <c r="B12" i="19"/>
  <c r="Q11" i="15"/>
  <c r="M14" i="19"/>
  <c r="P11" i="19"/>
  <c r="U8" i="15"/>
  <c r="H7" i="19"/>
  <c r="L8" i="14"/>
  <c r="B14" i="19"/>
  <c r="C7" i="19"/>
  <c r="C6" i="19" s="1"/>
  <c r="F7" i="14"/>
  <c r="G8" i="14"/>
  <c r="F11" i="14"/>
  <c r="M8" i="15"/>
  <c r="I11" i="19"/>
  <c r="N15" i="19"/>
  <c r="R12" i="15"/>
  <c r="N42" i="22" l="1"/>
  <c r="O42" i="22"/>
  <c r="P42" i="22"/>
  <c r="E35" i="19"/>
  <c r="C38" i="21" s="1"/>
  <c r="I10" i="3"/>
  <c r="H7" i="3"/>
  <c r="E32" i="19" s="1"/>
  <c r="J11" i="3"/>
  <c r="M9" i="3"/>
  <c r="J34" i="19" s="1"/>
  <c r="J7" i="3"/>
  <c r="G32" i="19" s="1"/>
  <c r="V39" i="19"/>
  <c r="B42" i="21" s="1"/>
  <c r="B41" i="22" s="1"/>
  <c r="G41" i="22" s="1"/>
  <c r="G127" i="16"/>
  <c r="F9" i="15"/>
  <c r="F14" i="15" s="1"/>
  <c r="E15" i="21"/>
  <c r="R9" i="14"/>
  <c r="S9" i="14" s="1"/>
  <c r="D11" i="19"/>
  <c r="C31" i="19"/>
  <c r="C29" i="19" s="1"/>
  <c r="N19" i="19"/>
  <c r="S9" i="11"/>
  <c r="P19" i="19" s="1"/>
  <c r="Q7" i="15"/>
  <c r="B24" i="19"/>
  <c r="R8" i="7"/>
  <c r="O30" i="19" s="1"/>
  <c r="I11" i="15"/>
  <c r="J11" i="15" s="1"/>
  <c r="G14" i="19" s="1"/>
  <c r="F10" i="7"/>
  <c r="C17" i="21"/>
  <c r="D25" i="19"/>
  <c r="C24" i="19"/>
  <c r="H9" i="7"/>
  <c r="H7" i="7" s="1"/>
  <c r="D31" i="19"/>
  <c r="D29" i="19" s="1"/>
  <c r="G7" i="7"/>
  <c r="B36" i="19"/>
  <c r="Q14" i="15"/>
  <c r="E38" i="19"/>
  <c r="E36" i="19" s="1"/>
  <c r="H7" i="4"/>
  <c r="H12" i="4"/>
  <c r="I9" i="4"/>
  <c r="Q8" i="3"/>
  <c r="N33" i="19" s="1"/>
  <c r="D36" i="21"/>
  <c r="G7" i="10"/>
  <c r="D17" i="19"/>
  <c r="G7" i="15"/>
  <c r="H7" i="15"/>
  <c r="H14" i="15"/>
  <c r="G14" i="15"/>
  <c r="B10" i="19"/>
  <c r="E18" i="19"/>
  <c r="C21" i="21" s="1"/>
  <c r="H7" i="11"/>
  <c r="T10" i="11"/>
  <c r="P20" i="19"/>
  <c r="E25" i="19"/>
  <c r="H10" i="10"/>
  <c r="D27" i="19"/>
  <c r="F19" i="19"/>
  <c r="J9" i="11"/>
  <c r="I10" i="11"/>
  <c r="E20" i="19"/>
  <c r="C23" i="21" s="1"/>
  <c r="E28" i="19"/>
  <c r="C31" i="21" s="1"/>
  <c r="I11" i="10"/>
  <c r="G12" i="10"/>
  <c r="I28" i="19"/>
  <c r="M11" i="10"/>
  <c r="H9" i="10"/>
  <c r="D26" i="19"/>
  <c r="M10" i="10"/>
  <c r="I27" i="19"/>
  <c r="S9" i="10"/>
  <c r="O26" i="19"/>
  <c r="I9" i="12"/>
  <c r="E23" i="19"/>
  <c r="E21" i="19" s="1"/>
  <c r="C24" i="21" s="1"/>
  <c r="I8" i="11"/>
  <c r="H11" i="11"/>
  <c r="G7" i="14"/>
  <c r="H8" i="14"/>
  <c r="D7" i="19"/>
  <c r="D6" i="19" s="1"/>
  <c r="G11" i="14"/>
  <c r="I7" i="19"/>
  <c r="M8" i="14"/>
  <c r="I10" i="15"/>
  <c r="E13" i="19"/>
  <c r="C16" i="21" s="1"/>
  <c r="R13" i="15"/>
  <c r="N16" i="19"/>
  <c r="M9" i="15"/>
  <c r="J12" i="19" s="1"/>
  <c r="N9" i="15"/>
  <c r="K12" i="19" s="1"/>
  <c r="L9" i="15"/>
  <c r="K9" i="15"/>
  <c r="J13" i="15"/>
  <c r="F16" i="19"/>
  <c r="E11" i="19"/>
  <c r="I8" i="15"/>
  <c r="E9" i="19"/>
  <c r="C12" i="21" s="1"/>
  <c r="R10" i="14"/>
  <c r="Q10" i="14"/>
  <c r="N9" i="19" s="1"/>
  <c r="B32" i="19"/>
  <c r="N14" i="19"/>
  <c r="R11" i="15"/>
  <c r="R11" i="19"/>
  <c r="V8" i="15"/>
  <c r="H9" i="19"/>
  <c r="L10" i="14"/>
  <c r="I8" i="7"/>
  <c r="F30" i="19" s="1"/>
  <c r="F11" i="3"/>
  <c r="E11" i="14"/>
  <c r="B7" i="19"/>
  <c r="J11" i="19"/>
  <c r="N8" i="15"/>
  <c r="F8" i="19"/>
  <c r="J9" i="14"/>
  <c r="I8" i="10"/>
  <c r="I12" i="15"/>
  <c r="E15" i="19"/>
  <c r="C18" i="21" s="1"/>
  <c r="S12" i="15"/>
  <c r="O15" i="19"/>
  <c r="N13" i="19"/>
  <c r="R10" i="15"/>
  <c r="M7" i="19"/>
  <c r="Q8" i="14"/>
  <c r="M11" i="15"/>
  <c r="I14" i="19"/>
  <c r="I8" i="12"/>
  <c r="F22" i="19" s="1"/>
  <c r="H10" i="12"/>
  <c r="H7" i="12"/>
  <c r="P9" i="3" l="1"/>
  <c r="S9" i="3" s="1"/>
  <c r="P34" i="19" s="1"/>
  <c r="F41" i="22"/>
  <c r="P41" i="22" s="1"/>
  <c r="H41" i="22"/>
  <c r="C35" i="21"/>
  <c r="F35" i="19"/>
  <c r="I7" i="3"/>
  <c r="F32" i="19" s="1"/>
  <c r="K10" i="3"/>
  <c r="K7" i="3" s="1"/>
  <c r="I11" i="3"/>
  <c r="F7" i="15"/>
  <c r="M34" i="19"/>
  <c r="D37" i="21" s="1"/>
  <c r="C12" i="19"/>
  <c r="C10" i="19" s="1"/>
  <c r="C41" i="19" s="1"/>
  <c r="O8" i="19"/>
  <c r="T9" i="11"/>
  <c r="U9" i="11" s="1"/>
  <c r="C14" i="21"/>
  <c r="S8" i="7"/>
  <c r="P30" i="19" s="1"/>
  <c r="F14" i="19"/>
  <c r="C28" i="21"/>
  <c r="C26" i="21"/>
  <c r="C39" i="21"/>
  <c r="B6" i="19"/>
  <c r="C41" i="21"/>
  <c r="D24" i="19"/>
  <c r="F38" i="19"/>
  <c r="I7" i="4"/>
  <c r="I12" i="4"/>
  <c r="H12" i="10"/>
  <c r="I9" i="7"/>
  <c r="E31" i="19"/>
  <c r="E29" i="19" s="1"/>
  <c r="C32" i="21" s="1"/>
  <c r="R14" i="15"/>
  <c r="R7" i="15"/>
  <c r="H10" i="7"/>
  <c r="J9" i="4"/>
  <c r="U8" i="3"/>
  <c r="I7" i="11"/>
  <c r="F18" i="19"/>
  <c r="F25" i="19"/>
  <c r="N10" i="19"/>
  <c r="I9" i="10"/>
  <c r="E26" i="19"/>
  <c r="C29" i="21" s="1"/>
  <c r="J10" i="11"/>
  <c r="F20" i="19"/>
  <c r="H7" i="10"/>
  <c r="J28" i="19"/>
  <c r="N11" i="10"/>
  <c r="T9" i="10"/>
  <c r="P26" i="19"/>
  <c r="G19" i="19"/>
  <c r="K9" i="11"/>
  <c r="U10" i="11"/>
  <c r="Q20" i="19"/>
  <c r="F28" i="19"/>
  <c r="J11" i="10"/>
  <c r="I10" i="10"/>
  <c r="E27" i="19"/>
  <c r="C30" i="21" s="1"/>
  <c r="N10" i="10"/>
  <c r="J27" i="19"/>
  <c r="E17" i="19"/>
  <c r="C20" i="21" s="1"/>
  <c r="J9" i="12"/>
  <c r="F23" i="19"/>
  <c r="J8" i="11"/>
  <c r="I11" i="11"/>
  <c r="N11" i="15"/>
  <c r="J14" i="19"/>
  <c r="D12" i="19"/>
  <c r="D10" i="19" s="1"/>
  <c r="J9" i="15"/>
  <c r="G12" i="19" s="1"/>
  <c r="I9" i="15"/>
  <c r="I7" i="15" s="1"/>
  <c r="O16" i="19"/>
  <c r="S13" i="15"/>
  <c r="J7" i="19"/>
  <c r="N8" i="14"/>
  <c r="S10" i="14"/>
  <c r="O9" i="19"/>
  <c r="G16" i="19"/>
  <c r="K13" i="15"/>
  <c r="T12" i="15"/>
  <c r="P15" i="19"/>
  <c r="K11" i="3"/>
  <c r="K9" i="14"/>
  <c r="G8" i="19"/>
  <c r="G6" i="19" s="1"/>
  <c r="J11" i="14"/>
  <c r="J7" i="14"/>
  <c r="S11" i="19"/>
  <c r="W8" i="15"/>
  <c r="R8" i="14"/>
  <c r="N7" i="19"/>
  <c r="Q7" i="14"/>
  <c r="Q11" i="14"/>
  <c r="S11" i="15"/>
  <c r="O14" i="19"/>
  <c r="I12" i="19"/>
  <c r="H7" i="14"/>
  <c r="H11" i="14"/>
  <c r="E7" i="19"/>
  <c r="E6" i="19" s="1"/>
  <c r="I8" i="14"/>
  <c r="O8" i="14"/>
  <c r="O13" i="19"/>
  <c r="S10" i="15"/>
  <c r="J8" i="7"/>
  <c r="G30" i="19" s="1"/>
  <c r="F13" i="19"/>
  <c r="J10" i="15"/>
  <c r="M10" i="14"/>
  <c r="I9" i="19"/>
  <c r="F15" i="19"/>
  <c r="J12" i="15"/>
  <c r="H12" i="19"/>
  <c r="J8" i="12"/>
  <c r="G22" i="19" s="1"/>
  <c r="I10" i="12"/>
  <c r="I7" i="12"/>
  <c r="J8" i="10"/>
  <c r="K11" i="19"/>
  <c r="O8" i="15"/>
  <c r="T9" i="14"/>
  <c r="P8" i="19"/>
  <c r="F11" i="19"/>
  <c r="J8" i="15"/>
  <c r="M41" i="22" l="1"/>
  <c r="O41" i="22"/>
  <c r="N41" i="22"/>
  <c r="V9" i="3"/>
  <c r="S34" i="19" s="1"/>
  <c r="H35" i="19"/>
  <c r="M10" i="3"/>
  <c r="O10" i="3"/>
  <c r="R33" i="19"/>
  <c r="E36" i="21" s="1"/>
  <c r="F36" i="21" s="1"/>
  <c r="Y8" i="3"/>
  <c r="Q19" i="19"/>
  <c r="T8" i="7"/>
  <c r="Q30" i="19" s="1"/>
  <c r="D41" i="19"/>
  <c r="I12" i="10"/>
  <c r="C10" i="21"/>
  <c r="C9" i="21"/>
  <c r="C34" i="21"/>
  <c r="F36" i="19"/>
  <c r="F21" i="19"/>
  <c r="N6" i="19"/>
  <c r="B41" i="19"/>
  <c r="J9" i="7"/>
  <c r="J10" i="7" s="1"/>
  <c r="F31" i="19"/>
  <c r="I10" i="7"/>
  <c r="I7" i="7"/>
  <c r="G38" i="19"/>
  <c r="G36" i="19" s="1"/>
  <c r="J7" i="4"/>
  <c r="J12" i="4"/>
  <c r="I14" i="15"/>
  <c r="S7" i="15"/>
  <c r="S14" i="15"/>
  <c r="K9" i="4"/>
  <c r="J7" i="15"/>
  <c r="J14" i="15"/>
  <c r="Y9" i="15"/>
  <c r="E24" i="19"/>
  <c r="C27" i="21" s="1"/>
  <c r="K28" i="19"/>
  <c r="O11" i="10"/>
  <c r="J9" i="10"/>
  <c r="F26" i="19"/>
  <c r="V9" i="11"/>
  <c r="R19" i="19"/>
  <c r="R20" i="19"/>
  <c r="V10" i="11"/>
  <c r="O10" i="10"/>
  <c r="K27" i="19"/>
  <c r="L9" i="11"/>
  <c r="H19" i="19"/>
  <c r="I7" i="10"/>
  <c r="U9" i="10"/>
  <c r="Q26" i="19"/>
  <c r="G25" i="19"/>
  <c r="J7" i="11"/>
  <c r="G18" i="19"/>
  <c r="G28" i="19"/>
  <c r="O10" i="19"/>
  <c r="J10" i="10"/>
  <c r="G27" i="19" s="1"/>
  <c r="F27" i="19"/>
  <c r="K10" i="11"/>
  <c r="G20" i="19"/>
  <c r="F17" i="19"/>
  <c r="K9" i="12"/>
  <c r="G23" i="19"/>
  <c r="G21" i="19" s="1"/>
  <c r="K8" i="11"/>
  <c r="J11" i="11"/>
  <c r="L9" i="14"/>
  <c r="H8" i="19"/>
  <c r="H6" i="19" s="1"/>
  <c r="K11" i="14"/>
  <c r="K7" i="14"/>
  <c r="K8" i="12"/>
  <c r="H22" i="19" s="1"/>
  <c r="J10" i="12"/>
  <c r="J7" i="12"/>
  <c r="N10" i="14"/>
  <c r="J9" i="19"/>
  <c r="L13" i="15"/>
  <c r="H16" i="19"/>
  <c r="K7" i="19"/>
  <c r="E12" i="19"/>
  <c r="P7" i="3"/>
  <c r="M32" i="19" s="1"/>
  <c r="P11" i="3"/>
  <c r="H32" i="19"/>
  <c r="P16" i="19"/>
  <c r="T13" i="15"/>
  <c r="L11" i="19"/>
  <c r="K10" i="15"/>
  <c r="G13" i="19"/>
  <c r="P13" i="19"/>
  <c r="T10" i="15"/>
  <c r="U10" i="15"/>
  <c r="G11" i="19"/>
  <c r="K8" i="10"/>
  <c r="O7" i="19"/>
  <c r="O6" i="19" s="1"/>
  <c r="S8" i="14"/>
  <c r="R11" i="14"/>
  <c r="R7" i="14"/>
  <c r="T10" i="14"/>
  <c r="P9" i="19"/>
  <c r="O11" i="15"/>
  <c r="K14" i="19"/>
  <c r="T11" i="19"/>
  <c r="X8" i="15"/>
  <c r="K12" i="15"/>
  <c r="G15" i="19"/>
  <c r="L7" i="19"/>
  <c r="U9" i="14"/>
  <c r="Q8" i="19"/>
  <c r="F12" i="19"/>
  <c r="K8" i="7"/>
  <c r="H30" i="19" s="1"/>
  <c r="F7" i="19"/>
  <c r="I11" i="14"/>
  <c r="I7" i="14"/>
  <c r="P14" i="19"/>
  <c r="T11" i="15"/>
  <c r="U12" i="15"/>
  <c r="Q15" i="19"/>
  <c r="V11" i="3" l="1"/>
  <c r="X9" i="3"/>
  <c r="X7" i="3" s="1"/>
  <c r="U32" i="19" s="1"/>
  <c r="V7" i="3"/>
  <c r="S32" i="19" s="1"/>
  <c r="L35" i="19"/>
  <c r="Q10" i="3"/>
  <c r="O11" i="3"/>
  <c r="O7" i="3"/>
  <c r="L32" i="19" s="1"/>
  <c r="M11" i="3"/>
  <c r="M7" i="3"/>
  <c r="J32" i="19" s="1"/>
  <c r="J35" i="19"/>
  <c r="V33" i="19"/>
  <c r="B36" i="21" s="1"/>
  <c r="B35" i="22" s="1"/>
  <c r="G35" i="22" s="1"/>
  <c r="G104" i="16"/>
  <c r="V12" i="19"/>
  <c r="B15" i="21" s="1"/>
  <c r="B14" i="22" s="1"/>
  <c r="G24" i="16"/>
  <c r="Y9" i="3"/>
  <c r="D14" i="21"/>
  <c r="U8" i="7"/>
  <c r="R30" i="19" s="1"/>
  <c r="J7" i="7"/>
  <c r="F10" i="19"/>
  <c r="D15" i="21"/>
  <c r="F6" i="19"/>
  <c r="D10" i="21"/>
  <c r="E10" i="19"/>
  <c r="C13" i="21" s="1"/>
  <c r="C15" i="21"/>
  <c r="F29" i="19"/>
  <c r="T7" i="15"/>
  <c r="T14" i="15"/>
  <c r="K7" i="15"/>
  <c r="K14" i="15"/>
  <c r="H38" i="19"/>
  <c r="K7" i="4"/>
  <c r="K12" i="4"/>
  <c r="K9" i="7"/>
  <c r="K10" i="7" s="1"/>
  <c r="G31" i="19"/>
  <c r="G29" i="19" s="1"/>
  <c r="L9" i="4"/>
  <c r="F24" i="19"/>
  <c r="V9" i="10"/>
  <c r="R26" i="19"/>
  <c r="W9" i="11"/>
  <c r="S19" i="19"/>
  <c r="H20" i="19"/>
  <c r="L10" i="11"/>
  <c r="G17" i="19"/>
  <c r="M9" i="11"/>
  <c r="I19" i="19"/>
  <c r="K9" i="10"/>
  <c r="K12" i="10" s="1"/>
  <c r="G26" i="19"/>
  <c r="G24" i="19" s="1"/>
  <c r="S20" i="19"/>
  <c r="W10" i="11"/>
  <c r="H25" i="19"/>
  <c r="J12" i="10"/>
  <c r="L28" i="19"/>
  <c r="P11" i="10"/>
  <c r="K7" i="11"/>
  <c r="H18" i="19"/>
  <c r="J7" i="10"/>
  <c r="P10" i="10"/>
  <c r="L27" i="19"/>
  <c r="L9" i="12"/>
  <c r="H23" i="19"/>
  <c r="H21" i="19" s="1"/>
  <c r="L8" i="11"/>
  <c r="K11" i="11"/>
  <c r="L10" i="15"/>
  <c r="H13" i="19"/>
  <c r="R15" i="19"/>
  <c r="V12" i="15"/>
  <c r="L14" i="19"/>
  <c r="D17" i="21" s="1"/>
  <c r="G10" i="19"/>
  <c r="L8" i="12"/>
  <c r="I22" i="19" s="1"/>
  <c r="K10" i="12"/>
  <c r="K7" i="12"/>
  <c r="Q9" i="19"/>
  <c r="U10" i="14"/>
  <c r="M13" i="15"/>
  <c r="I16" i="19"/>
  <c r="L8" i="7"/>
  <c r="I30" i="19" s="1"/>
  <c r="V10" i="15"/>
  <c r="R13" i="19"/>
  <c r="U13" i="15"/>
  <c r="Q16" i="19"/>
  <c r="H15" i="19"/>
  <c r="L12" i="15"/>
  <c r="U11" i="15"/>
  <c r="Q14" i="19"/>
  <c r="U11" i="19"/>
  <c r="E14" i="21" s="1"/>
  <c r="L8" i="10"/>
  <c r="Q13" i="19"/>
  <c r="O10" i="14"/>
  <c r="K9" i="19"/>
  <c r="V9" i="14"/>
  <c r="R8" i="19"/>
  <c r="P7" i="19"/>
  <c r="S7" i="14"/>
  <c r="S11" i="14"/>
  <c r="T8" i="14"/>
  <c r="Y8" i="15"/>
  <c r="G19" i="16" s="1"/>
  <c r="P10" i="19"/>
  <c r="M9" i="14"/>
  <c r="I8" i="19"/>
  <c r="L11" i="14"/>
  <c r="L7" i="14"/>
  <c r="X11" i="3" l="1"/>
  <c r="U34" i="19"/>
  <c r="E37" i="21" s="1"/>
  <c r="F37" i="21" s="1"/>
  <c r="D38" i="21"/>
  <c r="D35" i="21"/>
  <c r="F35" i="22"/>
  <c r="O35" i="22" s="1"/>
  <c r="H35" i="22"/>
  <c r="S10" i="3"/>
  <c r="Q7" i="3"/>
  <c r="N32" i="19" s="1"/>
  <c r="N35" i="19"/>
  <c r="Q11" i="3"/>
  <c r="G112" i="16"/>
  <c r="V34" i="19"/>
  <c r="B37" i="21" s="1"/>
  <c r="B36" i="22" s="1"/>
  <c r="H36" i="22" s="1"/>
  <c r="F14" i="21"/>
  <c r="V8" i="7"/>
  <c r="S30" i="19" s="1"/>
  <c r="U14" i="15"/>
  <c r="F15" i="21"/>
  <c r="F14" i="22" s="1"/>
  <c r="E41" i="19"/>
  <c r="C44" i="21" s="1"/>
  <c r="P6" i="19"/>
  <c r="H36" i="19"/>
  <c r="I6" i="19"/>
  <c r="F41" i="19"/>
  <c r="K7" i="7"/>
  <c r="U7" i="15"/>
  <c r="L14" i="15"/>
  <c r="L7" i="15"/>
  <c r="I38" i="19"/>
  <c r="I36" i="19" s="1"/>
  <c r="L7" i="4"/>
  <c r="L12" i="4"/>
  <c r="L9" i="7"/>
  <c r="L7" i="7" s="1"/>
  <c r="H31" i="19"/>
  <c r="M9" i="4"/>
  <c r="G41" i="19"/>
  <c r="W9" i="10"/>
  <c r="S26" i="19"/>
  <c r="L9" i="10"/>
  <c r="L7" i="10" s="1"/>
  <c r="H26" i="19"/>
  <c r="H24" i="19" s="1"/>
  <c r="I20" i="19"/>
  <c r="M10" i="11"/>
  <c r="N10" i="11" s="1"/>
  <c r="K20" i="19" s="1"/>
  <c r="I25" i="19"/>
  <c r="Q10" i="10"/>
  <c r="M27" i="19"/>
  <c r="D30" i="21" s="1"/>
  <c r="K7" i="10"/>
  <c r="L7" i="11"/>
  <c r="I18" i="19"/>
  <c r="M28" i="19"/>
  <c r="D31" i="21" s="1"/>
  <c r="Q11" i="10"/>
  <c r="N9" i="11"/>
  <c r="J19" i="19"/>
  <c r="T19" i="19"/>
  <c r="X9" i="11"/>
  <c r="U19" i="19" s="1"/>
  <c r="H17" i="19"/>
  <c r="T20" i="19"/>
  <c r="X10" i="11"/>
  <c r="U20" i="19" s="1"/>
  <c r="M9" i="12"/>
  <c r="I23" i="19"/>
  <c r="I21" i="19" s="1"/>
  <c r="M8" i="11"/>
  <c r="L11" i="11"/>
  <c r="S13" i="19"/>
  <c r="W10" i="15"/>
  <c r="Q7" i="19"/>
  <c r="Q6" i="19" s="1"/>
  <c r="T7" i="14"/>
  <c r="U8" i="14"/>
  <c r="T11" i="14"/>
  <c r="V10" i="14"/>
  <c r="R9" i="19"/>
  <c r="S15" i="19"/>
  <c r="W12" i="15"/>
  <c r="P10" i="14"/>
  <c r="L9" i="19"/>
  <c r="R16" i="19"/>
  <c r="V13" i="15"/>
  <c r="M12" i="15"/>
  <c r="I15" i="19"/>
  <c r="N13" i="15"/>
  <c r="J16" i="19"/>
  <c r="J8" i="19"/>
  <c r="J6" i="19" s="1"/>
  <c r="N9" i="14"/>
  <c r="M7" i="14"/>
  <c r="M11" i="14"/>
  <c r="V11" i="19"/>
  <c r="B14" i="21" s="1"/>
  <c r="B13" i="22" s="1"/>
  <c r="Q10" i="19"/>
  <c r="R14" i="19"/>
  <c r="V11" i="15"/>
  <c r="M8" i="12"/>
  <c r="J22" i="19" s="1"/>
  <c r="L10" i="12"/>
  <c r="L7" i="12"/>
  <c r="H10" i="19"/>
  <c r="M10" i="15"/>
  <c r="I13" i="19"/>
  <c r="W9" i="14"/>
  <c r="S8" i="19"/>
  <c r="M8" i="10"/>
  <c r="M8" i="7"/>
  <c r="J30" i="19" s="1"/>
  <c r="P35" i="22" l="1"/>
  <c r="M35" i="22"/>
  <c r="N35" i="22"/>
  <c r="P35" i="19"/>
  <c r="U10" i="3"/>
  <c r="S11" i="3"/>
  <c r="S7" i="3"/>
  <c r="P32" i="19" s="1"/>
  <c r="H13" i="22"/>
  <c r="G36" i="22"/>
  <c r="F36" i="22"/>
  <c r="P36" i="22" s="1"/>
  <c r="W8" i="7"/>
  <c r="T30" i="19" s="1"/>
  <c r="F13" i="22"/>
  <c r="P13" i="22" s="1"/>
  <c r="G13" i="22"/>
  <c r="H14" i="22"/>
  <c r="G14" i="22"/>
  <c r="E23" i="21"/>
  <c r="V14" i="15"/>
  <c r="E22" i="21"/>
  <c r="H29" i="19"/>
  <c r="O14" i="22"/>
  <c r="M14" i="22"/>
  <c r="P14" i="22"/>
  <c r="N14" i="22"/>
  <c r="V7" i="15"/>
  <c r="M9" i="7"/>
  <c r="M7" i="7" s="1"/>
  <c r="I31" i="19"/>
  <c r="I29" i="19" s="1"/>
  <c r="M7" i="15"/>
  <c r="M14" i="15"/>
  <c r="L10" i="7"/>
  <c r="J38" i="19"/>
  <c r="M12" i="4"/>
  <c r="M7" i="4"/>
  <c r="N9" i="4"/>
  <c r="L12" i="10"/>
  <c r="J25" i="19"/>
  <c r="J18" i="19"/>
  <c r="M7" i="11"/>
  <c r="I17" i="19"/>
  <c r="J20" i="19"/>
  <c r="D23" i="21" s="1"/>
  <c r="Y10" i="11"/>
  <c r="R10" i="19"/>
  <c r="N28" i="19"/>
  <c r="R11" i="10"/>
  <c r="O9" i="11"/>
  <c r="L19" i="19" s="1"/>
  <c r="K19" i="19"/>
  <c r="M9" i="10"/>
  <c r="I26" i="19"/>
  <c r="I24" i="19" s="1"/>
  <c r="I10" i="19"/>
  <c r="R10" i="10"/>
  <c r="N27" i="19"/>
  <c r="X9" i="10"/>
  <c r="U26" i="19" s="1"/>
  <c r="T26" i="19"/>
  <c r="N9" i="12"/>
  <c r="J23" i="19"/>
  <c r="J21" i="19" s="1"/>
  <c r="N8" i="11"/>
  <c r="M11" i="11"/>
  <c r="O9" i="14"/>
  <c r="K8" i="19"/>
  <c r="K6" i="19" s="1"/>
  <c r="N11" i="14"/>
  <c r="N7" i="14"/>
  <c r="R7" i="19"/>
  <c r="R6" i="19" s="1"/>
  <c r="V8" i="14"/>
  <c r="U7" i="14"/>
  <c r="U11" i="14"/>
  <c r="M7" i="12"/>
  <c r="M10" i="12"/>
  <c r="N8" i="12"/>
  <c r="K22" i="19" s="1"/>
  <c r="M9" i="19"/>
  <c r="M6" i="19" s="1"/>
  <c r="P7" i="14"/>
  <c r="P11" i="14"/>
  <c r="X12" i="15"/>
  <c r="T15" i="19"/>
  <c r="N8" i="7"/>
  <c r="K30" i="19" s="1"/>
  <c r="S14" i="19"/>
  <c r="W11" i="15"/>
  <c r="W13" i="15"/>
  <c r="S16" i="19"/>
  <c r="N12" i="15"/>
  <c r="J15" i="19"/>
  <c r="X10" i="15"/>
  <c r="T13" i="19"/>
  <c r="X9" i="14"/>
  <c r="T8" i="19"/>
  <c r="K16" i="19"/>
  <c r="O13" i="15"/>
  <c r="L16" i="19" s="1"/>
  <c r="N8" i="10"/>
  <c r="N10" i="15"/>
  <c r="J13" i="19"/>
  <c r="W10" i="14"/>
  <c r="S9" i="19"/>
  <c r="R35" i="19" l="1"/>
  <c r="U7" i="3"/>
  <c r="R32" i="19" s="1"/>
  <c r="U11" i="3"/>
  <c r="W10" i="3"/>
  <c r="Y10" i="3"/>
  <c r="V35" i="19" s="1"/>
  <c r="B38" i="21" s="1"/>
  <c r="B37" i="22" s="1"/>
  <c r="H37" i="22" s="1"/>
  <c r="H34" i="22" s="1"/>
  <c r="N36" i="22"/>
  <c r="V20" i="19"/>
  <c r="B23" i="21" s="1"/>
  <c r="B22" i="22" s="1"/>
  <c r="G62" i="16"/>
  <c r="M36" i="22"/>
  <c r="O36" i="22"/>
  <c r="X8" i="7"/>
  <c r="U30" i="19" s="1"/>
  <c r="E33" i="21" s="1"/>
  <c r="O13" i="22"/>
  <c r="N13" i="22"/>
  <c r="M13" i="22"/>
  <c r="F23" i="21"/>
  <c r="E29" i="21"/>
  <c r="W7" i="15"/>
  <c r="D22" i="21"/>
  <c r="F22" i="21" s="1"/>
  <c r="M10" i="7"/>
  <c r="D19" i="21"/>
  <c r="J36" i="19"/>
  <c r="H41" i="19"/>
  <c r="D12" i="21"/>
  <c r="W14" i="15"/>
  <c r="K38" i="19"/>
  <c r="K36" i="19" s="1"/>
  <c r="N12" i="4"/>
  <c r="N7" i="4"/>
  <c r="Y9" i="11"/>
  <c r="N9" i="7"/>
  <c r="N10" i="7" s="1"/>
  <c r="J31" i="19"/>
  <c r="J29" i="19" s="1"/>
  <c r="N7" i="15"/>
  <c r="N14" i="15"/>
  <c r="O9" i="4"/>
  <c r="I41" i="19"/>
  <c r="K18" i="19"/>
  <c r="N7" i="11"/>
  <c r="J17" i="19"/>
  <c r="S10" i="10"/>
  <c r="O27" i="19"/>
  <c r="O28" i="19"/>
  <c r="S11" i="10"/>
  <c r="N9" i="10"/>
  <c r="N12" i="10" s="1"/>
  <c r="J26" i="19"/>
  <c r="J24" i="19" s="1"/>
  <c r="M12" i="10"/>
  <c r="K25" i="19"/>
  <c r="S10" i="19"/>
  <c r="M7" i="10"/>
  <c r="O9" i="12"/>
  <c r="K23" i="19"/>
  <c r="K21" i="19" s="1"/>
  <c r="O8" i="11"/>
  <c r="N11" i="11"/>
  <c r="S7" i="19"/>
  <c r="S6" i="19" s="1"/>
  <c r="V7" i="14"/>
  <c r="V11" i="14"/>
  <c r="W8" i="14"/>
  <c r="U15" i="19"/>
  <c r="E18" i="21" s="1"/>
  <c r="N10" i="12"/>
  <c r="N7" i="12"/>
  <c r="O8" i="12"/>
  <c r="L22" i="19" s="1"/>
  <c r="O8" i="7"/>
  <c r="U8" i="19"/>
  <c r="E11" i="21" s="1"/>
  <c r="Y9" i="14"/>
  <c r="G7" i="16" s="1"/>
  <c r="O8" i="10"/>
  <c r="P8" i="10" s="1"/>
  <c r="J10" i="19"/>
  <c r="O10" i="15"/>
  <c r="K13" i="19"/>
  <c r="X13" i="15"/>
  <c r="X7" i="15" s="1"/>
  <c r="T16" i="19"/>
  <c r="T14" i="19"/>
  <c r="U13" i="19"/>
  <c r="E16" i="21" s="1"/>
  <c r="T9" i="19"/>
  <c r="X10" i="14"/>
  <c r="O12" i="15"/>
  <c r="L15" i="19" s="1"/>
  <c r="K15" i="19"/>
  <c r="L8" i="19"/>
  <c r="O7" i="14"/>
  <c r="O11" i="14"/>
  <c r="G116" i="16" l="1"/>
  <c r="W11" i="3"/>
  <c r="Y11" i="3" s="1"/>
  <c r="W7" i="3"/>
  <c r="T32" i="19" s="1"/>
  <c r="E35" i="21" s="1"/>
  <c r="F35" i="21" s="1"/>
  <c r="T35" i="19"/>
  <c r="E38" i="21" s="1"/>
  <c r="F38" i="21" s="1"/>
  <c r="F22" i="22"/>
  <c r="M22" i="22" s="1"/>
  <c r="V19" i="19"/>
  <c r="B22" i="21" s="1"/>
  <c r="B21" i="22" s="1"/>
  <c r="H21" i="22" s="1"/>
  <c r="G56" i="16"/>
  <c r="G37" i="22"/>
  <c r="G34" i="22" s="1"/>
  <c r="F37" i="22"/>
  <c r="P37" i="22" s="1"/>
  <c r="P34" i="22" s="1"/>
  <c r="H22" i="22"/>
  <c r="G22" i="22"/>
  <c r="D18" i="21"/>
  <c r="F18" i="21" s="1"/>
  <c r="L6" i="19"/>
  <c r="D9" i="21" s="1"/>
  <c r="D11" i="21"/>
  <c r="F11" i="21" s="1"/>
  <c r="K17" i="19"/>
  <c r="Y8" i="7"/>
  <c r="G89" i="16" s="1"/>
  <c r="L30" i="19"/>
  <c r="D33" i="21" s="1"/>
  <c r="F33" i="21" s="1"/>
  <c r="X14" i="15"/>
  <c r="L38" i="19"/>
  <c r="L36" i="19" s="1"/>
  <c r="O12" i="4"/>
  <c r="O7" i="4"/>
  <c r="P10" i="15"/>
  <c r="O7" i="15"/>
  <c r="O14" i="15"/>
  <c r="O9" i="7"/>
  <c r="O10" i="7" s="1"/>
  <c r="K31" i="19"/>
  <c r="K29" i="19" s="1"/>
  <c r="N7" i="7"/>
  <c r="P9" i="4"/>
  <c r="V8" i="19"/>
  <c r="B11" i="21" s="1"/>
  <c r="B10" i="22" s="1"/>
  <c r="N7" i="10"/>
  <c r="J41" i="19"/>
  <c r="T10" i="10"/>
  <c r="P27" i="19"/>
  <c r="L18" i="19"/>
  <c r="L17" i="19" s="1"/>
  <c r="O7" i="11"/>
  <c r="L25" i="19"/>
  <c r="Y12" i="15"/>
  <c r="T10" i="19"/>
  <c r="O9" i="10"/>
  <c r="O12" i="10" s="1"/>
  <c r="K26" i="19"/>
  <c r="P28" i="19"/>
  <c r="T11" i="10"/>
  <c r="P9" i="12"/>
  <c r="L23" i="19"/>
  <c r="L21" i="19" s="1"/>
  <c r="P8" i="11"/>
  <c r="O11" i="11"/>
  <c r="L13" i="19"/>
  <c r="L10" i="19" s="1"/>
  <c r="T7" i="19"/>
  <c r="T6" i="19" s="1"/>
  <c r="W7" i="14"/>
  <c r="W11" i="14"/>
  <c r="X8" i="14"/>
  <c r="Y8" i="14" s="1"/>
  <c r="G2" i="16" s="1"/>
  <c r="U9" i="19"/>
  <c r="E12" i="21" s="1"/>
  <c r="F12" i="21" s="1"/>
  <c r="Y10" i="14"/>
  <c r="K10" i="19"/>
  <c r="U14" i="19"/>
  <c r="E17" i="21" s="1"/>
  <c r="F17" i="21" s="1"/>
  <c r="Y11" i="15"/>
  <c r="O10" i="12"/>
  <c r="P8" i="12"/>
  <c r="M22" i="19" s="1"/>
  <c r="D25" i="21" s="1"/>
  <c r="O7" i="12"/>
  <c r="U16" i="19"/>
  <c r="E19" i="21" s="1"/>
  <c r="F19" i="21" s="1"/>
  <c r="Y13" i="15"/>
  <c r="Y7" i="3" l="1"/>
  <c r="V32" i="19" s="1"/>
  <c r="B35" i="21" s="1"/>
  <c r="B34" i="22" s="1"/>
  <c r="E34" i="22" s="1"/>
  <c r="P22" i="22"/>
  <c r="N37" i="22"/>
  <c r="N34" i="22" s="1"/>
  <c r="F21" i="22"/>
  <c r="M21" i="22" s="1"/>
  <c r="G21" i="22"/>
  <c r="V14" i="19"/>
  <c r="B17" i="21" s="1"/>
  <c r="B16" i="22" s="1"/>
  <c r="G39" i="16"/>
  <c r="N22" i="22"/>
  <c r="O22" i="22"/>
  <c r="V16" i="19"/>
  <c r="B19" i="21" s="1"/>
  <c r="B18" i="22" s="1"/>
  <c r="H18" i="22" s="1"/>
  <c r="G48" i="16"/>
  <c r="V9" i="19"/>
  <c r="B12" i="21" s="1"/>
  <c r="B11" i="22" s="1"/>
  <c r="G11" i="22" s="1"/>
  <c r="G13" i="16"/>
  <c r="V15" i="19"/>
  <c r="B18" i="21" s="1"/>
  <c r="B17" i="22" s="1"/>
  <c r="H17" i="22" s="1"/>
  <c r="G42" i="16"/>
  <c r="O37" i="22"/>
  <c r="O34" i="22" s="1"/>
  <c r="M37" i="22"/>
  <c r="M34" i="22" s="1"/>
  <c r="F34" i="22"/>
  <c r="L34" i="22" s="1"/>
  <c r="K24" i="19"/>
  <c r="K41" i="19" s="1"/>
  <c r="F10" i="22"/>
  <c r="G10" i="22"/>
  <c r="H10" i="22"/>
  <c r="O7" i="7"/>
  <c r="M13" i="19"/>
  <c r="P14" i="15"/>
  <c r="Y14" i="15" s="1"/>
  <c r="P7" i="15"/>
  <c r="Y7" i="15" s="1"/>
  <c r="M38" i="19"/>
  <c r="M36" i="19" s="1"/>
  <c r="D39" i="21" s="1"/>
  <c r="P7" i="4"/>
  <c r="P12" i="4"/>
  <c r="P9" i="7"/>
  <c r="L31" i="19"/>
  <c r="L29" i="19" s="1"/>
  <c r="Y10" i="15"/>
  <c r="V30" i="19"/>
  <c r="B33" i="21" s="1"/>
  <c r="B32" i="22" s="1"/>
  <c r="H32" i="22" s="1"/>
  <c r="Q9" i="4"/>
  <c r="O7" i="10"/>
  <c r="Y7" i="14"/>
  <c r="M25" i="19"/>
  <c r="M24" i="19" s="1"/>
  <c r="P12" i="10"/>
  <c r="P7" i="10"/>
  <c r="L26" i="19"/>
  <c r="L24" i="19" s="1"/>
  <c r="Y9" i="10"/>
  <c r="Q28" i="19"/>
  <c r="U11" i="10"/>
  <c r="U10" i="19"/>
  <c r="E13" i="21" s="1"/>
  <c r="U10" i="10"/>
  <c r="Q27" i="19"/>
  <c r="M18" i="19"/>
  <c r="M17" i="19" s="1"/>
  <c r="D20" i="21" s="1"/>
  <c r="P7" i="11"/>
  <c r="Q9" i="12"/>
  <c r="M23" i="19"/>
  <c r="M21" i="19" s="1"/>
  <c r="D24" i="21" s="1"/>
  <c r="P11" i="11"/>
  <c r="U7" i="19"/>
  <c r="X11" i="14"/>
  <c r="X7" i="14"/>
  <c r="Q8" i="10"/>
  <c r="P10" i="12"/>
  <c r="Q8" i="12"/>
  <c r="N22" i="19" s="1"/>
  <c r="P7" i="12"/>
  <c r="N21" i="22" l="1"/>
  <c r="D34" i="22"/>
  <c r="O21" i="22"/>
  <c r="P21" i="22"/>
  <c r="K34" i="22"/>
  <c r="G32" i="22"/>
  <c r="G17" i="22"/>
  <c r="F17" i="22"/>
  <c r="N17" i="22" s="1"/>
  <c r="G18" i="22"/>
  <c r="F18" i="22"/>
  <c r="O18" i="22" s="1"/>
  <c r="V26" i="19"/>
  <c r="B29" i="21" s="1"/>
  <c r="B28" i="22" s="1"/>
  <c r="G77" i="16"/>
  <c r="F32" i="22"/>
  <c r="O32" i="22" s="1"/>
  <c r="V13" i="19"/>
  <c r="B16" i="21" s="1"/>
  <c r="B15" i="22" s="1"/>
  <c r="G33" i="16"/>
  <c r="F11" i="22"/>
  <c r="O11" i="22" s="1"/>
  <c r="H11" i="22"/>
  <c r="F16" i="22"/>
  <c r="H16" i="22"/>
  <c r="G16" i="22"/>
  <c r="J34" i="22"/>
  <c r="C34" i="22"/>
  <c r="I34" i="22"/>
  <c r="D41" i="21"/>
  <c r="U6" i="19"/>
  <c r="E9" i="21" s="1"/>
  <c r="F9" i="21" s="1"/>
  <c r="E10" i="21"/>
  <c r="F10" i="21" s="1"/>
  <c r="D27" i="21"/>
  <c r="D28" i="21"/>
  <c r="D26" i="21"/>
  <c r="M10" i="19"/>
  <c r="D13" i="21" s="1"/>
  <c r="F13" i="21" s="1"/>
  <c r="D16" i="21"/>
  <c r="F16" i="21" s="1"/>
  <c r="D21" i="21"/>
  <c r="D29" i="21"/>
  <c r="F29" i="21" s="1"/>
  <c r="P10" i="22"/>
  <c r="M10" i="22"/>
  <c r="N10" i="22"/>
  <c r="O10" i="22"/>
  <c r="L41" i="19"/>
  <c r="Q9" i="7"/>
  <c r="M31" i="19"/>
  <c r="M29" i="19" s="1"/>
  <c r="P10" i="7"/>
  <c r="P7" i="7"/>
  <c r="N38" i="19"/>
  <c r="Q12" i="4"/>
  <c r="Q7" i="4"/>
  <c r="R9" i="4"/>
  <c r="R28" i="19"/>
  <c r="V11" i="10"/>
  <c r="N25" i="19"/>
  <c r="Q12" i="10"/>
  <c r="Q7" i="10"/>
  <c r="N18" i="19"/>
  <c r="Q7" i="11"/>
  <c r="V10" i="10"/>
  <c r="R27" i="19"/>
  <c r="R9" i="12"/>
  <c r="N23" i="19"/>
  <c r="Q11" i="11"/>
  <c r="R8" i="10"/>
  <c r="Q10" i="12"/>
  <c r="Q7" i="12"/>
  <c r="R8" i="12"/>
  <c r="O22" i="19" s="1"/>
  <c r="V7" i="19"/>
  <c r="B10" i="21" s="1"/>
  <c r="B9" i="22" s="1"/>
  <c r="Y11" i="14"/>
  <c r="V10" i="19" l="1"/>
  <c r="B13" i="21" s="1"/>
  <c r="B12" i="22" s="1"/>
  <c r="V6" i="19"/>
  <c r="B9" i="21" s="1"/>
  <c r="B8" i="22" s="1"/>
  <c r="N32" i="22"/>
  <c r="M32" i="22"/>
  <c r="P32" i="22"/>
  <c r="N18" i="22"/>
  <c r="P18" i="22"/>
  <c r="M17" i="22"/>
  <c r="O17" i="22"/>
  <c r="P17" i="22"/>
  <c r="M18" i="22"/>
  <c r="P11" i="22"/>
  <c r="N11" i="22"/>
  <c r="M11" i="22"/>
  <c r="N16" i="22"/>
  <c r="P16" i="22"/>
  <c r="M16" i="22"/>
  <c r="O16" i="22"/>
  <c r="N17" i="19"/>
  <c r="M41" i="19"/>
  <c r="D44" i="21" s="1"/>
  <c r="N24" i="19"/>
  <c r="H9" i="22"/>
  <c r="H8" i="22" s="1"/>
  <c r="F9" i="22"/>
  <c r="G9" i="22"/>
  <c r="N36" i="19"/>
  <c r="F28" i="22"/>
  <c r="H28" i="22"/>
  <c r="G28" i="22"/>
  <c r="D34" i="21"/>
  <c r="D32" i="21"/>
  <c r="N21" i="19"/>
  <c r="H15" i="22"/>
  <c r="H12" i="22" s="1"/>
  <c r="G15" i="22"/>
  <c r="F15" i="22"/>
  <c r="O38" i="19"/>
  <c r="O36" i="19" s="1"/>
  <c r="R7" i="4"/>
  <c r="R12" i="4"/>
  <c r="R9" i="7"/>
  <c r="N31" i="19"/>
  <c r="Q7" i="7"/>
  <c r="Q10" i="7"/>
  <c r="S9" i="4"/>
  <c r="W10" i="10"/>
  <c r="S27" i="19"/>
  <c r="O25" i="19"/>
  <c r="O24" i="19" s="1"/>
  <c r="R12" i="10"/>
  <c r="R7" i="10"/>
  <c r="O18" i="19"/>
  <c r="O17" i="19" s="1"/>
  <c r="R7" i="11"/>
  <c r="S28" i="19"/>
  <c r="W11" i="10"/>
  <c r="X11" i="10" s="1"/>
  <c r="S9" i="12"/>
  <c r="O23" i="19"/>
  <c r="O21" i="19" s="1"/>
  <c r="R11" i="11"/>
  <c r="R7" i="12"/>
  <c r="S8" i="12"/>
  <c r="P22" i="19" s="1"/>
  <c r="R10" i="12"/>
  <c r="S8" i="10"/>
  <c r="E12" i="22" l="1"/>
  <c r="G8" i="22"/>
  <c r="O28" i="22"/>
  <c r="M28" i="22"/>
  <c r="N28" i="22"/>
  <c r="P28" i="22"/>
  <c r="F8" i="22"/>
  <c r="O9" i="22"/>
  <c r="O8" i="22" s="1"/>
  <c r="N9" i="22"/>
  <c r="N8" i="22" s="1"/>
  <c r="M9" i="22"/>
  <c r="M8" i="22" s="1"/>
  <c r="P9" i="22"/>
  <c r="P8" i="22" s="1"/>
  <c r="O15" i="22"/>
  <c r="O12" i="22" s="1"/>
  <c r="P15" i="22"/>
  <c r="P12" i="22" s="1"/>
  <c r="M15" i="22"/>
  <c r="M12" i="22" s="1"/>
  <c r="N15" i="22"/>
  <c r="N12" i="22" s="1"/>
  <c r="F12" i="22"/>
  <c r="C12" i="22" s="1"/>
  <c r="E8" i="22"/>
  <c r="N29" i="19"/>
  <c r="G12" i="22"/>
  <c r="D12" i="22" s="1"/>
  <c r="S9" i="7"/>
  <c r="O31" i="19"/>
  <c r="O29" i="19" s="1"/>
  <c r="O41" i="19" s="1"/>
  <c r="R10" i="7"/>
  <c r="R7" i="7"/>
  <c r="P38" i="19"/>
  <c r="P36" i="19" s="1"/>
  <c r="S7" i="4"/>
  <c r="S12" i="4"/>
  <c r="T9" i="4"/>
  <c r="X10" i="10"/>
  <c r="T27" i="19"/>
  <c r="S7" i="11"/>
  <c r="P18" i="19"/>
  <c r="P17" i="19" s="1"/>
  <c r="P25" i="19"/>
  <c r="P24" i="19" s="1"/>
  <c r="S7" i="10"/>
  <c r="S12" i="10"/>
  <c r="T28" i="19"/>
  <c r="T9" i="12"/>
  <c r="P23" i="19"/>
  <c r="P21" i="19" s="1"/>
  <c r="S11" i="11"/>
  <c r="S7" i="12"/>
  <c r="S10" i="12"/>
  <c r="T8" i="12"/>
  <c r="Q22" i="19" s="1"/>
  <c r="T8" i="10"/>
  <c r="I8" i="22" l="1"/>
  <c r="I12" i="22"/>
  <c r="L8" i="22"/>
  <c r="J8" i="22"/>
  <c r="K8" i="22"/>
  <c r="D8" i="22"/>
  <c r="C8" i="22"/>
  <c r="N41" i="19"/>
  <c r="K12" i="22"/>
  <c r="J12" i="22"/>
  <c r="L12" i="22"/>
  <c r="Q38" i="19"/>
  <c r="Q36" i="19" s="1"/>
  <c r="T7" i="4"/>
  <c r="T12" i="4"/>
  <c r="T9" i="7"/>
  <c r="P31" i="19"/>
  <c r="S7" i="7"/>
  <c r="S10" i="7"/>
  <c r="U9" i="4"/>
  <c r="U28" i="19"/>
  <c r="E31" i="21" s="1"/>
  <c r="F31" i="21" s="1"/>
  <c r="Y11" i="10"/>
  <c r="U27" i="19"/>
  <c r="E30" i="21" s="1"/>
  <c r="F30" i="21" s="1"/>
  <c r="Y10" i="10"/>
  <c r="T7" i="11"/>
  <c r="Q18" i="19"/>
  <c r="Q17" i="19" s="1"/>
  <c r="Q25" i="19"/>
  <c r="Q24" i="19" s="1"/>
  <c r="T7" i="10"/>
  <c r="T12" i="10"/>
  <c r="U9" i="12"/>
  <c r="Q23" i="19"/>
  <c r="T11" i="11"/>
  <c r="T7" i="12"/>
  <c r="T10" i="12"/>
  <c r="U8" i="12"/>
  <c r="R22" i="19" s="1"/>
  <c r="U8" i="10"/>
  <c r="V27" i="19" l="1"/>
  <c r="B30" i="21" s="1"/>
  <c r="B29" i="22" s="1"/>
  <c r="H29" i="22" s="1"/>
  <c r="G81" i="16"/>
  <c r="V28" i="19"/>
  <c r="B31" i="21" s="1"/>
  <c r="B30" i="22" s="1"/>
  <c r="H30" i="22" s="1"/>
  <c r="G84" i="16"/>
  <c r="P29" i="19"/>
  <c r="Q21" i="19"/>
  <c r="U9" i="7"/>
  <c r="Q31" i="19"/>
  <c r="Q29" i="19" s="1"/>
  <c r="T10" i="7"/>
  <c r="T7" i="7"/>
  <c r="R38" i="19"/>
  <c r="R36" i="19" s="1"/>
  <c r="U12" i="4"/>
  <c r="U7" i="4"/>
  <c r="V9" i="4"/>
  <c r="R18" i="19"/>
  <c r="R17" i="19" s="1"/>
  <c r="U7" i="11"/>
  <c r="R25" i="19"/>
  <c r="R24" i="19" s="1"/>
  <c r="U7" i="10"/>
  <c r="U12" i="10"/>
  <c r="V9" i="12"/>
  <c r="R23" i="19"/>
  <c r="R21" i="19" s="1"/>
  <c r="U11" i="11"/>
  <c r="U7" i="12"/>
  <c r="V8" i="12"/>
  <c r="S22" i="19" s="1"/>
  <c r="U10" i="12"/>
  <c r="V8" i="10"/>
  <c r="F29" i="22" l="1"/>
  <c r="N29" i="22" s="1"/>
  <c r="G29" i="22"/>
  <c r="G30" i="22"/>
  <c r="F30" i="22"/>
  <c r="Q41" i="19"/>
  <c r="P41" i="19"/>
  <c r="S38" i="19"/>
  <c r="V12" i="4"/>
  <c r="V7" i="4"/>
  <c r="V9" i="7"/>
  <c r="R31" i="19"/>
  <c r="R29" i="19" s="1"/>
  <c r="R41" i="19" s="1"/>
  <c r="U7" i="7"/>
  <c r="U10" i="7"/>
  <c r="W9" i="4"/>
  <c r="S25" i="19"/>
  <c r="V7" i="10"/>
  <c r="V12" i="10"/>
  <c r="S18" i="19"/>
  <c r="V7" i="11"/>
  <c r="W9" i="12"/>
  <c r="S23" i="19"/>
  <c r="V11" i="11"/>
  <c r="W8" i="10"/>
  <c r="V7" i="12"/>
  <c r="W8" i="12"/>
  <c r="T22" i="19" s="1"/>
  <c r="V10" i="12"/>
  <c r="P29" i="22" l="1"/>
  <c r="O29" i="22"/>
  <c r="M29" i="22"/>
  <c r="M30" i="22"/>
  <c r="N30" i="22"/>
  <c r="O30" i="22"/>
  <c r="P30" i="22"/>
  <c r="S17" i="19"/>
  <c r="S24" i="19"/>
  <c r="S21" i="19"/>
  <c r="S36" i="19"/>
  <c r="W9" i="7"/>
  <c r="S31" i="19"/>
  <c r="S29" i="19" s="1"/>
  <c r="V10" i="7"/>
  <c r="V7" i="7"/>
  <c r="T38" i="19"/>
  <c r="T36" i="19" s="1"/>
  <c r="W12" i="4"/>
  <c r="W7" i="4"/>
  <c r="X9" i="4"/>
  <c r="T18" i="19"/>
  <c r="T17" i="19" s="1"/>
  <c r="W7" i="11"/>
  <c r="T25" i="19"/>
  <c r="T24" i="19" s="1"/>
  <c r="W7" i="10"/>
  <c r="W12" i="10"/>
  <c r="X9" i="12"/>
  <c r="T23" i="19"/>
  <c r="T21" i="19" s="1"/>
  <c r="W11" i="11"/>
  <c r="W7" i="12"/>
  <c r="X8" i="12"/>
  <c r="U22" i="19" s="1"/>
  <c r="E25" i="21" s="1"/>
  <c r="F25" i="21" s="1"/>
  <c r="W10" i="12"/>
  <c r="X8" i="10"/>
  <c r="S41" i="19" l="1"/>
  <c r="U38" i="19"/>
  <c r="U36" i="19" s="1"/>
  <c r="X7" i="4"/>
  <c r="X12" i="4"/>
  <c r="X9" i="7"/>
  <c r="T31" i="19"/>
  <c r="W7" i="7"/>
  <c r="W10" i="7"/>
  <c r="Y9" i="4"/>
  <c r="G124" i="16" s="1"/>
  <c r="U18" i="19"/>
  <c r="U17" i="19" s="1"/>
  <c r="E20" i="21" s="1"/>
  <c r="F20" i="21" s="1"/>
  <c r="X7" i="11"/>
  <c r="U25" i="19"/>
  <c r="U24" i="19" s="1"/>
  <c r="E27" i="21" s="1"/>
  <c r="F27" i="21" s="1"/>
  <c r="X12" i="10"/>
  <c r="X7" i="10"/>
  <c r="U23" i="19"/>
  <c r="Y9" i="12"/>
  <c r="X11" i="11"/>
  <c r="Y8" i="11"/>
  <c r="Y8" i="10"/>
  <c r="X10" i="12"/>
  <c r="X7" i="12"/>
  <c r="Y7" i="12" s="1"/>
  <c r="Y8" i="12"/>
  <c r="G65" i="16" s="1"/>
  <c r="V25" i="19" l="1"/>
  <c r="B28" i="21" s="1"/>
  <c r="B27" i="22" s="1"/>
  <c r="G73" i="16"/>
  <c r="V18" i="19"/>
  <c r="B21" i="21" s="1"/>
  <c r="B20" i="22" s="1"/>
  <c r="G53" i="16"/>
  <c r="V23" i="19"/>
  <c r="B26" i="21" s="1"/>
  <c r="B25" i="22" s="1"/>
  <c r="G69" i="16"/>
  <c r="E21" i="21"/>
  <c r="F21" i="21" s="1"/>
  <c r="E41" i="21"/>
  <c r="F41" i="21" s="1"/>
  <c r="T29" i="19"/>
  <c r="E39" i="21"/>
  <c r="F39" i="21" s="1"/>
  <c r="U21" i="19"/>
  <c r="E24" i="21" s="1"/>
  <c r="F24" i="21" s="1"/>
  <c r="E26" i="21"/>
  <c r="F26" i="21" s="1"/>
  <c r="E28" i="21"/>
  <c r="F28" i="21" s="1"/>
  <c r="U31" i="19"/>
  <c r="U29" i="19" s="1"/>
  <c r="X7" i="7"/>
  <c r="Y7" i="7" s="1"/>
  <c r="X10" i="7"/>
  <c r="Y9" i="7"/>
  <c r="G98" i="16" s="1"/>
  <c r="V38" i="19"/>
  <c r="B41" i="21" s="1"/>
  <c r="B40" i="22" s="1"/>
  <c r="Y12" i="4"/>
  <c r="Y7" i="4"/>
  <c r="Y10" i="12"/>
  <c r="V22" i="19"/>
  <c r="B25" i="21" s="1"/>
  <c r="B24" i="22" s="1"/>
  <c r="Y7" i="11"/>
  <c r="Y11" i="11"/>
  <c r="Y12" i="10"/>
  <c r="Y7" i="10"/>
  <c r="V24" i="19" l="1"/>
  <c r="B27" i="21" s="1"/>
  <c r="B26" i="22" s="1"/>
  <c r="V17" i="19"/>
  <c r="B20" i="21" s="1"/>
  <c r="B19" i="22" s="1"/>
  <c r="F24" i="22"/>
  <c r="H24" i="22"/>
  <c r="G24" i="22"/>
  <c r="G40" i="22"/>
  <c r="G38" i="22" s="1"/>
  <c r="G141" i="16"/>
  <c r="H20" i="22"/>
  <c r="H19" i="22" s="1"/>
  <c r="F20" i="22"/>
  <c r="G20" i="22"/>
  <c r="H40" i="22"/>
  <c r="H38" i="22" s="1"/>
  <c r="F40" i="22"/>
  <c r="N40" i="22" s="1"/>
  <c r="N38" i="22" s="1"/>
  <c r="U41" i="19"/>
  <c r="E34" i="21"/>
  <c r="F34" i="21" s="1"/>
  <c r="F25" i="22"/>
  <c r="G25" i="22"/>
  <c r="H25" i="22"/>
  <c r="H27" i="22"/>
  <c r="H26" i="22" s="1"/>
  <c r="F27" i="22"/>
  <c r="G27" i="22"/>
  <c r="V36" i="19"/>
  <c r="B39" i="21" s="1"/>
  <c r="B38" i="22" s="1"/>
  <c r="T41" i="19"/>
  <c r="E32" i="21"/>
  <c r="F32" i="21" s="1"/>
  <c r="V31" i="19"/>
  <c r="B34" i="21" s="1"/>
  <c r="B33" i="22" s="1"/>
  <c r="Y10" i="7"/>
  <c r="V21" i="19"/>
  <c r="B24" i="21" s="1"/>
  <c r="B23" i="22" s="1"/>
  <c r="H23" i="22" l="1"/>
  <c r="E23" i="22" s="1"/>
  <c r="E26" i="22"/>
  <c r="E19" i="22"/>
  <c r="F33" i="22"/>
  <c r="F31" i="22" s="1"/>
  <c r="D38" i="22"/>
  <c r="E38" i="22"/>
  <c r="O24" i="22"/>
  <c r="M24" i="22"/>
  <c r="N24" i="22"/>
  <c r="P24" i="22"/>
  <c r="M20" i="22"/>
  <c r="M19" i="22" s="1"/>
  <c r="P20" i="22"/>
  <c r="P19" i="22" s="1"/>
  <c r="N20" i="22"/>
  <c r="N19" i="22" s="1"/>
  <c r="O20" i="22"/>
  <c r="O19" i="22" s="1"/>
  <c r="F19" i="22"/>
  <c r="C19" i="22" s="1"/>
  <c r="G19" i="22"/>
  <c r="D19" i="22" s="1"/>
  <c r="E44" i="21"/>
  <c r="F44" i="21" s="1"/>
  <c r="M40" i="22"/>
  <c r="M38" i="22" s="1"/>
  <c r="P40" i="22"/>
  <c r="P38" i="22" s="1"/>
  <c r="G33" i="22"/>
  <c r="G31" i="22" s="1"/>
  <c r="H33" i="22"/>
  <c r="H31" i="22" s="1"/>
  <c r="O40" i="22"/>
  <c r="O38" i="22" s="1"/>
  <c r="F38" i="22"/>
  <c r="C38" i="22" s="1"/>
  <c r="G26" i="22"/>
  <c r="D26" i="22" s="1"/>
  <c r="V29" i="19"/>
  <c r="B32" i="21" s="1"/>
  <c r="B31" i="22" s="1"/>
  <c r="O27" i="22"/>
  <c r="O26" i="22" s="1"/>
  <c r="N27" i="22"/>
  <c r="N26" i="22" s="1"/>
  <c r="P27" i="22"/>
  <c r="P26" i="22" s="1"/>
  <c r="M27" i="22"/>
  <c r="M26" i="22" s="1"/>
  <c r="F26" i="22"/>
  <c r="C26" i="22" s="1"/>
  <c r="G23" i="22"/>
  <c r="O25" i="22"/>
  <c r="P25" i="22"/>
  <c r="M25" i="22"/>
  <c r="N25" i="22"/>
  <c r="F23" i="22"/>
  <c r="N33" i="22" l="1"/>
  <c r="N31" i="22" s="1"/>
  <c r="J31" i="22" s="1"/>
  <c r="M33" i="22"/>
  <c r="M31" i="22" s="1"/>
  <c r="I31" i="22" s="1"/>
  <c r="O33" i="22"/>
  <c r="O31" i="22" s="1"/>
  <c r="K31" i="22" s="1"/>
  <c r="P33" i="22"/>
  <c r="P31" i="22" s="1"/>
  <c r="L31" i="22" s="1"/>
  <c r="P23" i="22"/>
  <c r="N23" i="22"/>
  <c r="C31" i="22"/>
  <c r="E31" i="22"/>
  <c r="M23" i="22"/>
  <c r="I23" i="22" s="1"/>
  <c r="O23" i="22"/>
  <c r="K23" i="22" s="1"/>
  <c r="D31" i="22"/>
  <c r="I19" i="22"/>
  <c r="K19" i="22"/>
  <c r="J19" i="22"/>
  <c r="L19" i="22"/>
  <c r="V41" i="19"/>
  <c r="L38" i="22"/>
  <c r="H43" i="22"/>
  <c r="I38" i="22"/>
  <c r="K38" i="22"/>
  <c r="J38" i="22"/>
  <c r="L26" i="22"/>
  <c r="J26" i="22"/>
  <c r="K26" i="22"/>
  <c r="C23" i="22"/>
  <c r="F43" i="22"/>
  <c r="D45" i="21"/>
  <c r="C45" i="21"/>
  <c r="D23" i="22"/>
  <c r="G43" i="22"/>
  <c r="I26" i="22"/>
  <c r="E45" i="21"/>
  <c r="N43" i="22" l="1"/>
  <c r="J43" i="22" s="1"/>
  <c r="P43" i="22"/>
  <c r="L43" i="22" s="1"/>
  <c r="M43" i="22"/>
  <c r="I43" i="22" s="1"/>
  <c r="O43" i="22"/>
  <c r="K43" i="22" s="1"/>
  <c r="W39" i="19"/>
  <c r="B44" i="21"/>
  <c r="W11" i="19"/>
  <c r="W27" i="19"/>
  <c r="W15" i="19"/>
  <c r="W12" i="19"/>
  <c r="W21" i="19"/>
  <c r="W35" i="19"/>
  <c r="W10" i="19"/>
  <c r="W40" i="19"/>
  <c r="W8" i="19"/>
  <c r="W17" i="19"/>
  <c r="W25" i="19"/>
  <c r="W22" i="19"/>
  <c r="W34" i="19"/>
  <c r="W37" i="19"/>
  <c r="W14" i="19"/>
  <c r="W28" i="19"/>
  <c r="W18" i="19"/>
  <c r="W16" i="19"/>
  <c r="W24" i="19"/>
  <c r="W32" i="19"/>
  <c r="W6" i="19"/>
  <c r="W9" i="19"/>
  <c r="W38" i="19"/>
  <c r="W13" i="19"/>
  <c r="W30" i="19"/>
  <c r="W19" i="19"/>
  <c r="W20" i="19"/>
  <c r="W36" i="19"/>
  <c r="W23" i="19"/>
  <c r="W26" i="19"/>
  <c r="W29" i="19"/>
  <c r="W31" i="19"/>
  <c r="W33" i="19"/>
  <c r="W7" i="19"/>
  <c r="B43" i="22" l="1"/>
  <c r="W41" i="19"/>
  <c r="C43" i="22" l="1"/>
  <c r="E43" i="22"/>
  <c r="D43" i="22"/>
</calcChain>
</file>

<file path=xl/sharedStrings.xml><?xml version="1.0" encoding="utf-8"?>
<sst xmlns="http://schemas.openxmlformats.org/spreadsheetml/2006/main" count="3007" uniqueCount="1335">
  <si>
    <t xml:space="preserve">Tabla. Estimación de costos por proyecto (COP del 2022) </t>
  </si>
  <si>
    <t>Total</t>
  </si>
  <si>
    <t>Proyecto</t>
  </si>
  <si>
    <t xml:space="preserve">Fecha de inicio </t>
  </si>
  <si>
    <t>Fecha de finalización</t>
  </si>
  <si>
    <t>Concepto</t>
  </si>
  <si>
    <t>Cantidad</t>
  </si>
  <si>
    <t>Unidad</t>
  </si>
  <si>
    <t>Valor</t>
  </si>
  <si>
    <t>%/dedicación</t>
  </si>
  <si>
    <t>Meses</t>
  </si>
  <si>
    <t>Total año</t>
  </si>
  <si>
    <t>Mesas de trabajo presenciales</t>
  </si>
  <si>
    <t>Global</t>
  </si>
  <si>
    <t>Mesas de trabajo virtuales</t>
  </si>
  <si>
    <t>Plataformas de información</t>
  </si>
  <si>
    <t>Costo anual</t>
  </si>
  <si>
    <t>Talleres y/o eventos de divulgación nacionales y/o regionales presenciales</t>
  </si>
  <si>
    <t>Talleres y/o eventos de divulgación nacionales y/o regionales virtuales</t>
  </si>
  <si>
    <t>Campaña Publicitaria Institucional</t>
  </si>
  <si>
    <t>Campaña Publicitaria Regional</t>
  </si>
  <si>
    <t>Stand de promoción y divulgación en eventos regionales</t>
  </si>
  <si>
    <t>Stand de promoción y divulgación en eventos nacionales</t>
  </si>
  <si>
    <t>Pendones</t>
  </si>
  <si>
    <t>Plan de Medios Radial Institucional</t>
  </si>
  <si>
    <t>Vallas Publicitarias regionales</t>
  </si>
  <si>
    <t>Folletos/ Recetarios</t>
  </si>
  <si>
    <t>Pautas en redes sociales</t>
  </si>
  <si>
    <t>Degustaciones</t>
  </si>
  <si>
    <t>Giras técnicas, visitas y/o demostraciones de método</t>
  </si>
  <si>
    <t>Cursos libres virtuales</t>
  </si>
  <si>
    <t>Por persona</t>
  </si>
  <si>
    <t>Cursos cortos</t>
  </si>
  <si>
    <t>25 personas capacitadas</t>
  </si>
  <si>
    <t>Cursos cortos virtuales</t>
  </si>
  <si>
    <t>Equipo humano</t>
  </si>
  <si>
    <t>Persona/promedio/mes</t>
  </si>
  <si>
    <t>Desplazamientos aéreos del equipo humano nacional</t>
  </si>
  <si>
    <t>Tiquetes y viáticos</t>
  </si>
  <si>
    <t>Desplazamiento terrestre equipo humano nacional</t>
  </si>
  <si>
    <t>Desplazamientos y viáticos</t>
  </si>
  <si>
    <t>Equipo en región</t>
  </si>
  <si>
    <t>Promedio salario</t>
  </si>
  <si>
    <t>Rodamiento</t>
  </si>
  <si>
    <t>Apoyos tecnológicos</t>
  </si>
  <si>
    <t>Convenios con expertos, médicos, universidades, horeca.</t>
  </si>
  <si>
    <t>Por definir</t>
  </si>
  <si>
    <t>Otras formas de aumento</t>
  </si>
  <si>
    <t>Dedicación</t>
  </si>
  <si>
    <t>Plataformas/ base de datos</t>
  </si>
  <si>
    <t>Viaje  internacional</t>
  </si>
  <si>
    <t>Viáticos Internacional</t>
  </si>
  <si>
    <t>persona/semana</t>
  </si>
  <si>
    <t>Misiones Comerciales</t>
  </si>
  <si>
    <t>Persona/semana</t>
  </si>
  <si>
    <t>Asociaciones/empresa</t>
  </si>
  <si>
    <t>Incentivo valor agregado  pequeñas  empresas</t>
  </si>
  <si>
    <t>Incentivo valor agregado  medianas  empresas</t>
  </si>
  <si>
    <t xml:space="preserve">Talleres y/ o eventos de divulgación nacionales y/o regionales </t>
  </si>
  <si>
    <t>Talleres y/o eventos de divulgación nacional y/o regional virtuales</t>
  </si>
  <si>
    <t>Ferias Comerciales internacionales</t>
  </si>
  <si>
    <t>5 empresas y/o personas</t>
  </si>
  <si>
    <t>Rueda de negocio  virtual</t>
  </si>
  <si>
    <t>20 asistentes</t>
  </si>
  <si>
    <t>Certificaciones diferenciadoras</t>
  </si>
  <si>
    <t>Incentivo al desarrollo de  marcas para pequeñas empresas</t>
  </si>
  <si>
    <t>Incentivo al desarrollo de marcas  para medianas  empresas</t>
  </si>
  <si>
    <t>Otros mecanismos de posicionamiento</t>
  </si>
  <si>
    <t xml:space="preserve">Se estima 12 mesas de trabajo presencial y virtuales, 4 talleres y/o eventos de divulgación nacionales, 2 talleres y/o eventos por región, 2 talleres y/o eventos prácticos por región. Se estima compra de plataformas de base de datos, 4 stands de promoción y divulgación nacional y 7 regionales, un monto global para pautas en redes sociales, 1 campaña publicitaria nacional, 2 ferias comerciales nacionales, 7 ruedas de negocios presenciales y 7 virtuales.  Se estima incentivar al desarrollo de marcas para 10 empresas anualmente, 5 micro, 3 pequeñas y 2 medianas empresas para intervenir 10 empresas anualmente, , el valor estimado se halla de acuerdo a la Resolución 957 del 2019  de la DIAN, relacionado con la clasificación de las empresas por el valor de ingresos, en micro, pequeñas y medianas, se tomó el valor de los ingresos  y se estimó un porcentaje del 3%, 1% y 0.2%, partiendo de este valor, se considero un incentivo de 40%, 25% y 20% respectivamente. Se considera por presupuestar otros mecanismos de posicionamiento. Se estima un equipo humano  de 5 personas con un salario promedio mensual de $5.464.475 por 12 meses, se estima desplazamientos de 10 viajes con sus tiquetes, viáticos y desplazamientos. </t>
  </si>
  <si>
    <t>Rueda de negocio presencial</t>
  </si>
  <si>
    <t>Rueda de negocio virtual</t>
  </si>
  <si>
    <t>Promedio persona salario</t>
  </si>
  <si>
    <t>5 años</t>
  </si>
  <si>
    <t>Por organización</t>
  </si>
  <si>
    <t>10 años</t>
  </si>
  <si>
    <t>Certificaciones/sellos</t>
  </si>
  <si>
    <t>Certificaciones BPA</t>
  </si>
  <si>
    <t>Desarrollo de monitoreo</t>
  </si>
  <si>
    <t>Desplazamiento terrestre y viáticos equipo humano</t>
  </si>
  <si>
    <t>Desplazamiento aéreo equipo humano</t>
  </si>
  <si>
    <t>Otras formas de implementación</t>
  </si>
  <si>
    <t>Desplazamientos, viáticos del equipo humano</t>
  </si>
  <si>
    <t xml:space="preserve">Global </t>
  </si>
  <si>
    <t>Desarrollador de plataforma</t>
  </si>
  <si>
    <t>Materia de divulgación y promocional</t>
  </si>
  <si>
    <t>Tiquetes y viáticos Internacionales</t>
  </si>
  <si>
    <t xml:space="preserve">Equipo humano </t>
  </si>
  <si>
    <t xml:space="preserve">Promedio persona </t>
  </si>
  <si>
    <t xml:space="preserve">Desplazamiento y viáticos Equipo Humano terrestre </t>
  </si>
  <si>
    <t>Desplazamiento y viáticos Equipo Humano aéreo</t>
  </si>
  <si>
    <t xml:space="preserve">Equipo humano región </t>
  </si>
  <si>
    <t xml:space="preserve"> Apoyos tecnológicos</t>
  </si>
  <si>
    <t>Implementación de la estrategia financiera</t>
  </si>
  <si>
    <t xml:space="preserve">Por definir </t>
  </si>
  <si>
    <t>Fortalecimiento</t>
  </si>
  <si>
    <t>Mesas de trabajo virtual</t>
  </si>
  <si>
    <t>Talleres y/ o eventos de divulgación nacionales y/o regionales</t>
  </si>
  <si>
    <t>Material de divulgación y promocional</t>
  </si>
  <si>
    <t>Desplazamientos, viáticos del equipo humano terrestre</t>
  </si>
  <si>
    <t>Desplazamientos, viáticos del equipo humano aéreo</t>
  </si>
  <si>
    <t>Equipo humano en región</t>
  </si>
  <si>
    <t xml:space="preserve"> Mesas de trabajo virtual </t>
  </si>
  <si>
    <t>Funcionamiento del sistema</t>
  </si>
  <si>
    <t xml:space="preserve">Se estima realizar 1 taller nacional y los talleres presenciales por región para divulgación de instrumentos (13), para la realización de los estudios requeridos de diseño y mejora de los diferentes instrumentos se proyecta realizar mesas de trabajo presenciales una nacional y una por cada región (se priorizan las 4 regiones de papa de los departamentos de Cundinamarca, Boyacá, Nariño y Antioquia) y dos mesas de trabajo virtuales a nivel regional (priorizando 4) se incluye mesas internacionales para conocer experiencias (2), para el desarrollo de las actividades se proyectan 3 profesionales con un promedio salarial de $8.963.563 para el apoyo de las actividades del proyecto a nivel nacional, considerando el desplazamiento y viáticos. El proyecto contempla acciones de contribuir en el recaudo de la cuota de fomento de la papa y otras formas de fortalecimiento se deja por definir, considerando el nivel de información con que se cuenta. </t>
  </si>
  <si>
    <t>Otras formas de fortalecimiento</t>
  </si>
  <si>
    <t>EJE ESTRUCTURAL</t>
  </si>
  <si>
    <t>OBJETIVO ESTRATÉGICO</t>
  </si>
  <si>
    <t>PROGRAMA</t>
  </si>
  <si>
    <t>PROYECTO</t>
  </si>
  <si>
    <t xml:space="preserve">EE1. Productividad y competitividad </t>
  </si>
  <si>
    <t>1.1. Incremento del consumo interno de papa y sus derivados</t>
  </si>
  <si>
    <t xml:space="preserve">1.1.1. Estructurar y actualizar un portafolio comercial, a nivel nacional, para los productos tanto genéricos como diferenciados de la cadena de la papa, tipificando criterios de calidad e inocuidad, propiedades nutricionales, formas de preparación, procesos industriales, entre otras.  </t>
  </si>
  <si>
    <t>EE2. Gestión ambiental y desarrollo social</t>
  </si>
  <si>
    <t>OE3. Mejorar la gestión ambiental de la cadena</t>
  </si>
  <si>
    <t>3.1.2. Promover espacios de concertación y articulación entre los actores vinculados al uso y manejo del suelo, para el desarrollo de mecanismos de resolución de conflictos a nivel local, asociados a este recurso, priorizando áreas con ecosistemas frágiles y estratégicos y contribuyendo a la protección de la biodiversidad.</t>
  </si>
  <si>
    <t>3.1.3. Promover la formalización de acuerdos entre las autoridades ambientales y los productores de papa, para el desarrollo de procesos graduales de sustitución del cultivo, en áreas de importancia ambiental en las cuales no está permitido ningún uso agropecuario, considerando las  recomendaciones que se establezcan en los Planes Maestros de Reconversión Productiva de la cadena de la papa, en áreas de producción ubicadas fuera de la frontera agrícola.</t>
  </si>
  <si>
    <t>OE4. Contribuir al ordenamiento productivo y social de la propiedad rural y al mejoramiento del entorno social de la cadena</t>
  </si>
  <si>
    <t xml:space="preserve">4. Contribución al ordenamiento productivo y social de la propiedad rural de la cadena </t>
  </si>
  <si>
    <t>4.1. Fortalecimiento de la articulación con las políticas de ordenamiento productivo y social de la propiedad rural</t>
  </si>
  <si>
    <t>4.1.2. Promover mecanismos para que los actores de la cadena de la papa participen en las instancias que definen las políticas de ordenamiento y planificación municipal y departamental.</t>
  </si>
  <si>
    <t>5. Contribución al mejoramiento del entorno social de la cadena</t>
  </si>
  <si>
    <t>EE3. Capacidades institucionales</t>
  </si>
  <si>
    <t>6.1. Impulso a los procesos de I+D+i y de extensión agrícola e industrial, para la cadena</t>
  </si>
  <si>
    <t>7.1.1. Identificar las necesidades en aspectos técnicos, humanos, físicos y presupuestales, para el fortalecimiento de las autoridades sanitarias, en concordancia con los resultados esperados en materia de sanidad e inocuidad, del POP para la cadena de la papa.</t>
  </si>
  <si>
    <t>7.1.2. Actualizar el plan estratégico de las autoridades sanitarias y de inocuidad, considerando las necesidades y particularidades regionales de la cadena de la papa y en concordancia con la normatividad vigente.</t>
  </si>
  <si>
    <t>7.1.5. Desarrollar un sistema de alerta temprana, a nivel regional y con atención en frontera, para prevenir o atender las emergencias sanitarias y para adelantar programas de erradicación y declaración de zonas libres de algunas plagas y enfermedades, apoyando la toma de decisiones del productor de papa, para el manejo integrado de las mismas.</t>
  </si>
  <si>
    <t xml:space="preserve">7.1.8. Diseñar e implementar una estrategia de comunicación y divulgación de la normatividad del sistema IVC con acompañamiento técnico por parte de las entidades que lo conforman, dirigida a los diferentes actores de la cadena, de manera diferenciada según la región, el tipo de actividad, y la capacidad instalada, y con enfoque en la universalización de la gestión de IVC. </t>
  </si>
  <si>
    <t>7.2. Revisión y actualización de la normatividad de la cadena</t>
  </si>
  <si>
    <t xml:space="preserve">8.1.1. Adoptar como política pública el Plan de Ordenamiento Productivo para la cadena de la papa, mediante resolución expedida por el Minagricultura. </t>
  </si>
  <si>
    <t>8.1.2. Establecer el cronograma anual detallado, para la implementación del Plan de Ordenamiento Productivo de la cadena de la papa.</t>
  </si>
  <si>
    <t xml:space="preserve">8.1.4. Estructurar el presupuesto para cada uno de los proyectos de este Plan de Acción, teniendo en cuenta la estimación de costos del portafolio de programas y proyectos, los actores líderes y aliados, y los instrumentos de política identificados en el entorno político y gestionar ante las entidades pertinentes, tanto nacionales como locales, los recursos requeridos su implementación. </t>
  </si>
  <si>
    <t>8.3.4. Realizar un estudio del mercado nacional e internacional de la papa y sus derivados, incluidos los diferenciados, actualizando permanentemente la información sobre el comportamiento de la demanda de estos, así como caracterizar el consumo nacional de la papa y sus derivados, en sus diferentes segmentos de mercado, escalas de producción y tipos de industria.</t>
  </si>
  <si>
    <t xml:space="preserve">8.4.1. Diseñar y/o mejorar los instrumentos de financiamiento formales, para promover  el crecimiento, la cobertura y el acceso, individual o asociativo al crédito de fomento bancario, así como profundizar en la implementación de garantías alternativas al crédito, tales como garantías mobiliarias, cesión de derechos, entre otros. </t>
  </si>
  <si>
    <t>8.4.2. Gestionar mejoras en la asignación de recursos dirigidos a las líneas especiales de crédito e incentivos que permitan priorizar el apalancamiento en activos y gestión de riesgos y mejorar el desempeño productivo de la cadena, ofertando al mercado productos ajustados a las necesidades de la demanda.</t>
  </si>
  <si>
    <t>Giras técnicas, visitas y/o demostraciones de método.</t>
  </si>
  <si>
    <t xml:space="preserve">Cursos cortos </t>
  </si>
  <si>
    <t>Cursos libres</t>
  </si>
  <si>
    <t>Diplomado</t>
  </si>
  <si>
    <t>Diplomado virtual</t>
  </si>
  <si>
    <t>Certificaciones Buenas Prácticas Manufacturares BPM</t>
  </si>
  <si>
    <t>Otros mecanismos de mejora</t>
  </si>
  <si>
    <t>Ruedas de negocios virtuales</t>
  </si>
  <si>
    <t>Ruedas de negocios presenciales</t>
  </si>
  <si>
    <t>Ferias comerciales nacionales</t>
  </si>
  <si>
    <t>Personas</t>
  </si>
  <si>
    <t>Ferias comerciales internacionales</t>
  </si>
  <si>
    <t xml:space="preserve">Mesas de trabajo </t>
  </si>
  <si>
    <t xml:space="preserve">Mesas de trabajo virtual </t>
  </si>
  <si>
    <t>Plan de Medios radial Institucional</t>
  </si>
  <si>
    <t xml:space="preserve">Gestor normativo </t>
  </si>
  <si>
    <t xml:space="preserve">Gestor admisibilidad y defensa comercial </t>
  </si>
  <si>
    <t>Material promocional</t>
  </si>
  <si>
    <t>Viaje Internacional y viáticos</t>
  </si>
  <si>
    <t>1.1.2. Analizar de manera periódica, tendencias, y oportunidades relacionados con el consumo de papa y sus derivados y productos sustitutos, la dinámica de precios y costos y la estructura de comercialización, a lo largo de la cadena, a partir de los estudios que se desarrollen al respecto en la actividad 8.3.4.</t>
  </si>
  <si>
    <t>1.2.3. Identificar y fortalecer las empresas con potencial exportador, y promover mecanismos de relacionamiento entre industriales locales y clientes internacionales.</t>
  </si>
  <si>
    <t>1.2.4. Realizar acompañamiento técnico, comercial, financiero, legal, normativo, entre otros, a las empresas potenciales para la exportación de los productos de la cadena de la papa.</t>
  </si>
  <si>
    <t xml:space="preserve">1.2.6. Impulsar el diseño e implementación de acciones de promoción y comercialización, lideradas por ProColombia para las empresas de la cadena de la papa, que permitan posicionar y consolidar sus productos, incluyendo mecanismos como ruedas de negocios, participación en ferias, misiones comerciales, entre otros.  </t>
  </si>
  <si>
    <t>2. Mejora de la productividad en la producción y procesamiento de papa</t>
  </si>
  <si>
    <t>3. Mejora del desempeño ambiental de la cadena de la papa</t>
  </si>
  <si>
    <t>3.1. Contribución a la gestión del ordenamiento ambiental, fuera de la frontera agrícola</t>
  </si>
  <si>
    <t xml:space="preserve">3.2.6. Realizar procesos de capacitación y divulgación sobre instrumentos financieros y no financieros dirigidos a la sostenibilidad ambiental en la producción de la papa, como líneas de crédito especiales, reconocimiento económico por captura de GEI, bonos de carbono, entre otros. </t>
  </si>
  <si>
    <t>3.3. Aumento en la incorporación de prácticas sostenibles en la comercialización, adecuación y procesamiento de papa y sus derivados</t>
  </si>
  <si>
    <t>3.3.3. Realizar el acompañamiento técnico y financiero a MiPymes procesadoras de papa, para mejorar la infraestructura y equipamiento, requeridos en la incorporación de tecnologías de producción bajas en carbono, modelos de economía circular, manejo adecuado de residuos y energías alternativas.</t>
  </si>
  <si>
    <t>4.1.4. Realizar acompañamiento técnico en los procesos de uso y aprovechamiento eficiente del suelo para los productores de papa, en el marco de la frontera agrícola, y en coordinación con actores públicos y privados, a través de la formulación e implementación de los Planes Maestros de Reconversión Productiva - PMRP,  elaborados por la UPRA con la actores regionales de la cadena.</t>
  </si>
  <si>
    <t>4.2. Promoción del acceso y la seguridad jurídica en la tenencia de la tierra</t>
  </si>
  <si>
    <t>4.2.1. Generar espacios de articulación entre los gremios de la cadena de la papa, Minagricultura, la ANT, y Entidades Territoriales, para socializar, divulgar e implementar lineamientos y programas de regularización de la propiedad en los predios para el cultivo de papa.</t>
  </si>
  <si>
    <t xml:space="preserve">4.2.2. Realizar acompañamiento a los productores de papa en los procesos de regularización de la propiedad, para favorecer su acceso a los programas y beneficios que contribuyan a mejorar el desarrollo de la actividad productiva. </t>
  </si>
  <si>
    <t>4.2.4. Brindar acompañamiento y orientación a los productores de papa en diferentes modalidades de acceso a tierras, como contratos de arrendamiento, riesgo compartido, sociedades de siembre, entre otras, teniendo en cuenta las minutas de contratos de arrendamiento, recomendadas por la UPRA, y otros instrumentos que se consideren pertinentes.</t>
  </si>
  <si>
    <t>OE5. Fortalecer la gestión en Investigación, Desarrollo e Innovación en la cadena</t>
  </si>
  <si>
    <t>6. Fortalecimiento de la investigación, desarrollo e innovación, en la cadena de la papa</t>
  </si>
  <si>
    <t>OE5. Fortalecer la gestión en Investigación, Desarrollo  e Innovación en la cadena</t>
  </si>
  <si>
    <t>6.2. Fortalecimiento del talento humano en I+D+i, y en extensionismo agrícola e industrial</t>
  </si>
  <si>
    <t>6.2.2. Promover acuerdos con instituciones educativas para fortalecer la formación en las áreas básicas del conocimiento y en las áreas temáticas, acordes con las necesidades de I+D+i y extensionismo agrícola e industrial de la cadena de la papa.</t>
  </si>
  <si>
    <t>OE 6. Fortalecer la gestión institucional para la cadena de la papa</t>
  </si>
  <si>
    <t>7. Mejora de la gestión institucional en la sanidad y calidad de la papa y sus derivados</t>
  </si>
  <si>
    <t>7.1. Fortalecimiento del Sistema de Inspección, Vigilancia y Control a lo largo de la cadena</t>
  </si>
  <si>
    <t>7.1.7. Fortalecer la capacidad operativa del Sistema de IVC, tanto en infraestructura de laboratorios e instalaciones, como en talento humano, para el efectivo control de calidad e inocuidad y poder contar con la trazabilidad, que favorezca tanto la seguridad  en el consumo de papa en fresco y de procesados, con criterios como los contemplados en el Codex Alimentarius, en el Sistema de Trazabilidad Vegetal (Resolución 329 de 2021 del Minagricultura), así como el cumplimiento de las normas sobre etiquetado para protección de los consumidores frente a contenidos de grasas, azúcares, sodio y otros componentes controlados, y las certificaciones de inocuidad para acceder a mercados de exportación requeridas según el país de destino.</t>
  </si>
  <si>
    <t>7.3. Mejora de la admisibilidad sanitaria y las medidas de defensa comercial para la cadena</t>
  </si>
  <si>
    <t>7.3.1. Analizar las condiciones de admisibilidad a mercados externos para la papa colombiana y sus derivados, a través de estudios y mesas técnicas con las autoridades sanitarias de los mercados objetivo.</t>
  </si>
  <si>
    <t>7.3.2. Formular el Plan de Admisibilidad Sanitaria (PAS) para la papa fresca, como instrumento para acceder a los mercados de exportación que se prioricen.</t>
  </si>
  <si>
    <t>8. Articulación de los agentes de la cadena</t>
  </si>
  <si>
    <t>8.1. Adopción, promoción y monitoreo de la política pública para la cadena de la papa</t>
  </si>
  <si>
    <t>8.1.3. Socializar y divulgar el Plan de Ordenamiento Productivo para la cadena de la papa, a nivel nacional y regional, con énfasis en departamentos y municipios con alta importancia para la cadena de la papa.</t>
  </si>
  <si>
    <t xml:space="preserve">8.1.5. Diseñar e implementar, por parte de la UPRA, el sistema de seguimiento y evaluación del Plan de Ordenamiento Productivo para la cadena de la papa, </t>
  </si>
  <si>
    <t>8.2. Fortalecimiento de la Organización de Cadena de la papa</t>
  </si>
  <si>
    <t>8.2.2. Fortalecer el Consejo Nacional de la Papa y sus Comités Regionales, de acuerdo con la alternativa óptima seleccionada, mediante un proceso concertado y participativo entre los miembros de este Consejo.</t>
  </si>
  <si>
    <t>8.2.3. Consolidar la gestión del Consejo Nacional de la Papa, a través de la gestión gradual del Plan de Ordenamiento Productivo para la cadena la papa y los Planes Maestros de Reconversión Productiva - PMRP, en articulación con los diferentes instrumentos de política relacionados con el sector.</t>
  </si>
  <si>
    <t>8.3. Desarrollo de un Sistema integral de información para la cadena de la papa</t>
  </si>
  <si>
    <t>8.4. Fortalecimiento y creación de instrumentos de financiamiento, comercialización, gestión de riesgos y empresarización para la cadena de la papa</t>
  </si>
  <si>
    <t xml:space="preserve">8.4.4. Diseñar y/o mejorar instrumentos de comercialización y financiación no bancaria a lo largo de la cadena de la papa, tales como contratos a futuro, con anticipo financiero y garantía FAG, entre otros. </t>
  </si>
  <si>
    <t>Mesas de trabajo</t>
  </si>
  <si>
    <t>Equipo humano nacional</t>
  </si>
  <si>
    <t>Persona</t>
  </si>
  <si>
    <t>Valor promedio</t>
  </si>
  <si>
    <t>Implementación Estrategia Financiera</t>
  </si>
  <si>
    <t>Fortalecimiento al desarrollo de nuevas variedades</t>
  </si>
  <si>
    <t>Incentivos  a la innovación  microempresas</t>
  </si>
  <si>
    <t>Incentivos  a la innovación  pequeñas empresas</t>
  </si>
  <si>
    <t>Incentivos  a la innovación  medianas empresas</t>
  </si>
  <si>
    <t>Vouchers de innovación</t>
  </si>
  <si>
    <t>Convenios</t>
  </si>
  <si>
    <t>Implementación de modelos de I+D+i</t>
  </si>
  <si>
    <t>Material de divulgación</t>
  </si>
  <si>
    <t>Giras técnicas</t>
  </si>
  <si>
    <t>Costo/30 personas</t>
  </si>
  <si>
    <t>Diplomados virtuales</t>
  </si>
  <si>
    <t>Formación tecnológica y/o universitaria</t>
  </si>
  <si>
    <t>Doctorado</t>
  </si>
  <si>
    <t>Viajes internacionales y viáticos</t>
  </si>
  <si>
    <t>Plan de medios radial Institucional</t>
  </si>
  <si>
    <t>Desarrolladores de módulos</t>
  </si>
  <si>
    <t>Plan de medios radial regional</t>
  </si>
  <si>
    <t>Material de promoción</t>
  </si>
  <si>
    <t>Otras formas de contribución</t>
  </si>
  <si>
    <t>Parcelas demostrativas o lotes modelo</t>
  </si>
  <si>
    <t xml:space="preserve">Días de campo, giras técnicas, visitas y/o demostraciones de método. </t>
  </si>
  <si>
    <t>30 personas</t>
  </si>
  <si>
    <t>Valor/persona</t>
  </si>
  <si>
    <t>Desarrollador plataforma</t>
  </si>
  <si>
    <t>ICR Soluciones individuales en riego</t>
  </si>
  <si>
    <t>Hectáreas</t>
  </si>
  <si>
    <t>LEC adecuación de tierras para uso agropecuario</t>
  </si>
  <si>
    <t>Otros tipos de captación, almacenamiento y aprovechamiento de agua</t>
  </si>
  <si>
    <t>Otras formas de promoción</t>
  </si>
  <si>
    <t>Días de campo, giras técnicas, visitas y/o demostraciones de método</t>
  </si>
  <si>
    <t>Cursos libres  virtuales</t>
  </si>
  <si>
    <t>Diplomados</t>
  </si>
  <si>
    <t>Incentivo Inversiones en tecnologías y prácticas sostenibles microempresas comercializadoras</t>
  </si>
  <si>
    <t>Incentivo Inversiones en tecnologías y prácticas sostenibles pequeñas empresas comercializadoras</t>
  </si>
  <si>
    <t>Incentivo Inversiones en tecnologías y prácticas sostenibles medianas empresas comercializadoras</t>
  </si>
  <si>
    <t>Incentivo Inversiones en tecnologías y prácticas sostenibles microempresas procesadoras</t>
  </si>
  <si>
    <t>Incentivo Inversiones en tecnologías y prácticas sostenibles pequeñas empresas procesadoras</t>
  </si>
  <si>
    <t>Incentivo Inversiones en tecnologías y prácticas sostenibles medianas empresas procesadoras</t>
  </si>
  <si>
    <t>Otras formas de mejora</t>
  </si>
  <si>
    <t>Talleres y/o eventos de divulgación nacionales y/o regionales</t>
  </si>
  <si>
    <t>Pautas redes sociales</t>
  </si>
  <si>
    <t>Implementación Planes de reconversión productiva</t>
  </si>
  <si>
    <t>Otras formas de articulación</t>
  </si>
  <si>
    <t>Campaña institucional</t>
  </si>
  <si>
    <t>Plan de medios regional</t>
  </si>
  <si>
    <t>Valor promedio/persona/mes</t>
  </si>
  <si>
    <t>Valor/30 personas</t>
  </si>
  <si>
    <t>Convenios y Programas</t>
  </si>
  <si>
    <t>Incentivo a las Tics</t>
  </si>
  <si>
    <t>Hogares</t>
  </si>
  <si>
    <t>Incentivo conectividad</t>
  </si>
  <si>
    <t>Desplazamiento aéreo y viáticos</t>
  </si>
  <si>
    <t>Desplazamiento terrestre y viáticos</t>
  </si>
  <si>
    <t>Otras formas de fomento</t>
  </si>
  <si>
    <t>Ruedas de negocio presenciales</t>
  </si>
  <si>
    <t>Mercados campesinos/circuitos cortos de comercialización</t>
  </si>
  <si>
    <t>Plan de medios radial institucional</t>
  </si>
  <si>
    <t xml:space="preserve">Incentivo modular para promover la asociatividad </t>
  </si>
  <si>
    <t>Desarrollo de proveedores</t>
  </si>
  <si>
    <t>Asistentes técnicos pequeños</t>
  </si>
  <si>
    <t>Ruedas de negocio virtuales</t>
  </si>
  <si>
    <t>Se estima 12 mesas de trabajo presencial y virtuales, 12 talleres y/o eventos de divulgación nacionales y/o regionales,  talleres y/o eventos virtuales  por región.  Se estima giras técnicas, visitas 2 por región,  cursos cortos presenciales y virtuales (4 por región), cursos libres virtuales y presenciales  por región,  diplomados presenciales y virtuales  por región, plan de medios radial institucional por región, ruedas de negocio presenciales por región, ,ruedas de negocios virtuales por región, mercados campesinos y/o circuitos cortos de comercialización dos por región.  Se estima un equipo humano  de 5 personas con un salario promedio mensual de $7.862.772 por 10 meses, se estima 8 desplazamientos terrestres y 4 desplazamientos aéreos, se estima equipo humano por región por un valor promedio de 3.931.184 con rodamiento y apoyos tecnológicos. Se estima un incentivo modular para promover la asociatividad por valor de $1.800.000 para incentivar 100 asociaciones por región, es decir 1200 agricultores.   Se deja por definir  otras formas de fomento.</t>
  </si>
  <si>
    <t>Maestría</t>
  </si>
  <si>
    <t>Comisión Contratos suministro en BMC (FAG y punta vendedora)</t>
  </si>
  <si>
    <t>tonelada negociada</t>
  </si>
  <si>
    <t>Desarrolladores de aplicaciones</t>
  </si>
  <si>
    <t>Incentivo marcas y sellos pequeñas</t>
  </si>
  <si>
    <t>Productor</t>
  </si>
  <si>
    <t xml:space="preserve">Tienda de la papa </t>
  </si>
  <si>
    <t>tiendas especializada</t>
  </si>
  <si>
    <t>Talleres tenderos</t>
  </si>
  <si>
    <t>Empresa /organización</t>
  </si>
  <si>
    <t>Incentivo Suelos degradados en distritos de riego</t>
  </si>
  <si>
    <t>Incentivo Suelos degradados por pendiente</t>
  </si>
  <si>
    <t>Por ha</t>
  </si>
  <si>
    <t>Material divulgativo</t>
  </si>
  <si>
    <t>Talleres especializados</t>
  </si>
  <si>
    <t>Bodega mediana</t>
  </si>
  <si>
    <t>Bodega Grande</t>
  </si>
  <si>
    <t>Incentivos  a la especialización empaque,  embalaje y transporte micro empresas</t>
  </si>
  <si>
    <t>Incentivos  a la especialización empaque,  embalaje y transporte  pequeñas empresas</t>
  </si>
  <si>
    <t>Incentivos  a la especialización empaque,  embalaje y transporte medianas empresas</t>
  </si>
  <si>
    <t>Talleres especializados/encuentros técnicos</t>
  </si>
  <si>
    <t>Desarrollado de software</t>
  </si>
  <si>
    <t>Especializaciones</t>
  </si>
  <si>
    <t>Análisis de agua, suelos, foliar y multiresiduos</t>
  </si>
  <si>
    <t>Total año 2 al año 11</t>
  </si>
  <si>
    <t>Total año 2 al 11</t>
  </si>
  <si>
    <t>Total 2 al 6</t>
  </si>
  <si>
    <t>Total años 2 al 11</t>
  </si>
  <si>
    <t xml:space="preserve">
OE1. Mejorar la comercialización y el consumo de la papa</t>
  </si>
  <si>
    <t>1.1.3. Diseñar e implementar una campaña integral de corto, mediano y largo plazo, para fomentar el consumo de papa y sus derivados y las preparaciones culinarias con papa, en los mercados nacional, regional y local, a partir de la oferta de productos genéricos y diferenciados, teniendo en cuenta las tendencias y potencialidades del mercado y sus diferentes segmentos (centrales de abastos, grandes, medianas y pequeñas superficies, canal tradicional, canal HORECA, Fruver, tiendas especializadas en papa, aplicaciones digitales, industrias, entre otras).</t>
  </si>
  <si>
    <t>OE1. Mejorar la comercialización y el consumo de la papa</t>
  </si>
  <si>
    <t>1.2.2. Impulsar y consolidar el posicionamiento de los productos de la cadena de la papa con los que Colombia pueda competir en el mercado internacional, teniendo en cuenta los avances en admisibilidad sanitaria (proyecto 7.3), y resaltando formas de diferenciación, de preparación, denominaciones de origen, sellos verdes, producción orgánica, sellos diferenciadores, marcas, entre otros.</t>
  </si>
  <si>
    <t>1.3. Mejora de la comercialización de la papa y sus derivados</t>
  </si>
  <si>
    <t xml:space="preserve">1.3.2. Realizar acompañamiento técnico, comercial, financiero, normativo, entre otros, a productores y organizaciones de productores, comercializadores y procesadores de papa, para reducir la intermediación, generar economías de escala, diversificar la oferta, agregar valor, y aumentar la eficiencia en la logística, a través de mecanismos como ferias comerciales, ruedas de negocios, contratos de suministro, entre otros, en articulación con los instrumentos existentes, como por ejemplo la estrategia de comercialización de agricultura por contrato y la estrategia 360 grados para la mitigación de riesgos agropecuarios. </t>
  </si>
  <si>
    <t>1.3.3. Desarrollar circuitos cortos de comercialización en mercados campesinos y comunitarios, con base en el comportamiento y tendencias del mercado, a través de la creación y fortalecimiento de alianzas y redes territoriales en las regiones productoras de papa.</t>
  </si>
  <si>
    <t xml:space="preserve">1.3.6. Impulsar la mejora de la infraestructura de comercialización local (plazas locales y centros mayoristas de origen) en puntos estratégicos a nivel regional, realizando las adecuaciones locativas requeridas e incorporando plataformas de información. </t>
  </si>
  <si>
    <t>EE1. Productividad y competitividad</t>
  </si>
  <si>
    <t xml:space="preserve">
OE2. Incrementar la productividad del cultivo y del procesamiento industrial de la papa</t>
  </si>
  <si>
    <t>2.1. Mejora de la producción de semilla certificada de papa</t>
  </si>
  <si>
    <t xml:space="preserve">2.1.1. Identificar y priorizar áreas para la producción sostenible de semilla a nivel regional, considerando las condiciones de aislamiento y sanidad óptimas, así como las épocas de oferta, teniendo en cuenta la caracterización regional de la actividad 8.3.3, la zonificación de aptitud de papa comercial y de papa industrial y otros estudios que se requieran. </t>
  </si>
  <si>
    <t>2.1.2. Promover acuerdos y alianzas, a nivel nacional y/o regional, entre productores, organizaciones de productores, universidades, centros de investigación, procesadores de papa, entre otros, para la producción sostenible de semilla certificada de papa.</t>
  </si>
  <si>
    <t>2.1.3. Impulsar la multiplicación y comercialización de semillas certificadas de papa, incluyendo las de papa nativa, a precios competitivos, a través de incentivos, instrumentos financieros, contratos a futuro, alianzas público - privadas, entre otros, para crear y fortalecer MiPymes que se dediquen a esta actividad (incluidas las organizaciones de productores), en el marco de la Resolución 3168 de 2015 del ICA, que reglamenta y controla la producción, importación, y exportación de semillas producto del mejoramiento genético para la comercialización y siembra en el país y el acuerdo 005 de 2020 del ICA.</t>
  </si>
  <si>
    <t>OE2. Incrementar la productividad del cultivo y del procesamiento industrial de la papa</t>
  </si>
  <si>
    <t>2.2. Fortalecimiento de la asistencia técnica y extensión agrícola a productores de papa</t>
  </si>
  <si>
    <t>2.2.1. Clasificar y priorizar a nivel regional, productores u organizaciones de productores de papa, según su nivel tecnológico, de mecanización, escala de producción, prácticas agronómicas y dinámica productiva, teniendo en cuenta la caracterización regional de la actividad 8.3.3 y los avances de los proyectos 5.3 sobre esquemas asociativos e integración y 6.1 sobre procesos de I+D+i.</t>
  </si>
  <si>
    <t>2.2.2. Realizar el acompañamiento a los productores y organizaciones de productores de papa, en planeación estratégica, gestión empresarial, desarrollo de alianzas comerciales y la adecuada gestión de proveedores de servicios e insumos; para estructurar un plan de negocios, acorde a sus expectativas y a las de la industria procesadora, que facilite el acceso a los recursos financieros para su ejecución, en articulación con los Planes Departamentales de Extensión Agropecuaria - PDEA (Ley 1876 de 2017).</t>
  </si>
  <si>
    <t>2.2.3. Brindar acompañamiento técnico y financiero a los productores de papa, para facilitar la compra y adopción de nuevas variedades de alto rendimiento, tolerantes a problemas bióticos y abióticos, precoces, adaptables a pisos térmicos inferiores a los tradicionales y que responden a las necesidades de los consumidores de papa fresca y procesada, en concordancia con los avances en I+D+i del proyecto 6.1, y teniendo en cuenta la Ley 1931 de 27 de julio de 2018 que establece medidas para la gestión de cambio climático, entre otros instrumentos.</t>
  </si>
  <si>
    <t>2.2.4. Promover la conexión entre empresas y/o profesionales especializados y los productores, para prestar asistencia técnica enfocada en la aplicación de tecnologías para el manejo integrado del cultivo, que incidan en el mejoramiento de los indicadores de rentabilidad y sostenibilidad del cultivo, y teniendo en cuenta los avances del proyecto 3.2 sobre promoción del manejo eficiente y sostenible del suelo y agua en el cultivo.</t>
  </si>
  <si>
    <t>2.2.6. Promover la agregación de valor en la producción de papa, aprovechando la diversidad genética de la papa con que cuenta Colombia, a través de capacitación, acompañamiento técnico, en elementos diferenciadores como, certificaciones BPA, producción orgánica, funcionalidad, sellos verdes, denominación de origen, entre otras, así como a  través de acuerdos entre productores y procesadores, y alianzas con empresas certificadoras, en el marco de la Resolución 30021 de 2017 que establece los requisitos para la Certificación en BPA en la producción primaria de vegetales y otras especies para consumo humano y la Resolución 329 de 2021 que reglamenta el sistema de Trazabilidad Vegetal.</t>
  </si>
  <si>
    <t>2.2.7. Fomentar inversiones en procesos de adecuación y mejoramiento de suelos, a través de instrumentos financieros e incentivos; y teniendo en cuenta los avances de los proyectos 3.2 sobre Promoción del manejo eficiente y sostenible del suelo y agua, y 8.4 sobre fortalecimiento y creación de instrumentos de financiamiento, para la cadena de la papa.</t>
  </si>
  <si>
    <t>2.2.9. Implementar un mecanismo de monitoreo del nivel de adopción e impacto en la productividad, la escala, la competitividad y la empresarización, de las prácticas de manejo, las tecnologías y modelos de gestión empresarial aplicados por los productores, en las regiones productoras de papa.</t>
  </si>
  <si>
    <t>2.3.  Fortalecimiento de las capacidades técnicas y empresariales de MiPymes procesadoras  de papa</t>
  </si>
  <si>
    <t>2.3.1. Identificar y seleccionar MiPymes procesadoras de papa a nivel regional, que requieran asistencia técnica y extensión agroindustrial, para el fortalecimiento de sus capacidades empresariales, y para el acondicionamiento y transporte de papa, la fabricación de derivados, y otras, teniendo en cuenta las caracterizaciones a nivel regional de la actividad 8.3.3, y de los avances en I+D+i (proyecto 6.1).</t>
  </si>
  <si>
    <t>2.3.2. Conformar y fortalecer redes colaborativas para los servicios de extensión, consolidando estrategias direccionadas a la cadena de la papa, teniendo en cuenta los desarrollos tecnológicos generados en I+D+i (Proyecto 6.1).</t>
  </si>
  <si>
    <t>2.3.3. Realizar capacitación, y prestar asistencia técnica y extensión agroindustrial a las MiPymes procesadoras, transportadoras y comercializadoras de papa, en temas de inocuidad, gestión ambiental, aprovechamiento de la papa no comercial y de los residuos del proceso industrial, entre otros, teniendo en cuenta el sistema de Trazabilidad Vegetal (Resolución 329 de 2021) y la reglamentación para la aplicación de las BPM (Decreto 3075 de 1997).</t>
  </si>
  <si>
    <t>2.3.4. Realizar el acompañamiento y capacitación básica a procesadores en planeación estratégica, gestión empresarial (monitoreo  de costos, rentabilidad y talento humano), indicadores de productividad, formación de talento humano, desarrollo de alianzas comerciales y la adecuada gestión de proveedores de servicios e insumos, que les permita la formulación o el fortalecimiento de su plan de negocios.</t>
  </si>
  <si>
    <t>2.3.5. Conectar la demanda de los procesadores y comercializadores de productos de la cadena de la papa con la asistencia técnica especializada en temas gerenciales, administrativos, de sanidad e inocuidad, procesos industriales que usan la papa como materia prima, aprovechamiento de atributos diferenciales asociados a su calidad, fabricación de nuevos productos, y gestión de la cadena de suministro.</t>
  </si>
  <si>
    <t>2.3.6. Promover la agregación de valor a través de alianzas con empresas certificadoras, en elementos diferenciadores para la papa y sus derivados (empaques, certificaciones BPM, componentes nutricionales, producción orgánica, sellos verdes, denominación de origen, entre otras).</t>
  </si>
  <si>
    <t>2.4. Promoción de la integración y las alianzas estratégicas en la cadena de la papa</t>
  </si>
  <si>
    <t>2.4.2. Realizar acompañamiento comercial y financiero a productores, organizaciones de productores, procesadores y comercializadores, para la suscripción e implementación de acuerdos comerciales, de desarrollo de proveedores y de inversión, fomentando alianzas de mediano y largo plazo que mejoren la estabilidad de la oferta y la competitividad de la cadena.</t>
  </si>
  <si>
    <t>2.4.3. Monitorear la consolidación de las alianzas estratégicas, y acuerdos comerciales y de inversión entre los agentes de la cadena en las regiones.</t>
  </si>
  <si>
    <t>2.5.4. Promover la creación de empresas agroindustriales regionales para el procesamiento de papa y fabricación de derivados, brindando acompañamiento técnico y cofinanciación para la formulación y ejecución de planes de negocio.</t>
  </si>
  <si>
    <t>2.6. Optimización de la oferta de insumos y servicios asociados a la cadena.</t>
  </si>
  <si>
    <t>2.6.1. Identificar a los proveedores de insumos y servicios comerciales, técnicos y logísticos, de las regiones productoras de papa, a partir de la caracterización regional de la actividad 8.3.3, con el fin de que adecuen su oferta con las necesidades de los productores y procesadores de papa.</t>
  </si>
  <si>
    <t>2.6.2. Promover alianzas estratégicas entre productores y procesadores de papa, con proveedores de insumos y servicios para la cadena, para lograr economías de escala y sinergias que permitan mayor eficiencia y rentabilidad en los procesos, en articulación con la Resolución 101 de 2022 por medio de la cual se reglamenta parcialmente el articulo 19 de la Ley 2183 de 2022, relacionado con las operaciones autorizadas al Fondo para el acceso a los insumos agropecuarios.</t>
  </si>
  <si>
    <t>2.6.3. Capacitar y brindar acompañamiento técnico, comercial y financiero, a MiPymes comercializadoras y adecuadoras de papa, sobre labores de selección, limpieza, clasificación, empaque, almacenamiento, entre otras, para facilitar y mejorar la comercialización de papa, en el marco del  Decreto 3075 de 1997 sobre BPM y los Planes Departamentales de Extensión Agropecuaria - PDEA (Ley 1876 de 2017).</t>
  </si>
  <si>
    <t>2.6.4. Promover la especialización en empaque, embalaje y transporte de papa y sus derivados, a través de acompañamiento técnico y de la divulgación de los instrumentos financieros disponibles a los productores, comercializadores y agroindustriales, conforme con la Resolución 0224 de 2007, por la cual se expide el Reglamento Técnico No. RTC-002 MDR de requisitos mínimos que deben cumplir los empaques de los productos agrícolas para consumo humano que se importen, se produzcan y se comercialicen en el territorio nacional.</t>
  </si>
  <si>
    <t>2.6.5. Fomentar la creación y fortalecimiento de empresas especializadas proveedoras de bienes y servicios para la cadena de la papa (insumos, labores de poscosecha, maquinaria agrícola, agricultura de precisión, logística, etc.), a través de acompañamiento técnico y de la divulgación de los instrumentos financieros disponibles, tales como la Ley 2186 del 2022 que fortalece el financiamiento de los pequeños y medianos productores agropecuarios.</t>
  </si>
  <si>
    <t>3.1.1. Realizar campañas de sensibilización y divulgación de la normatividad relacionada con los páramos y otras áreas protegidas y de exclusión, a los productores de papa con cultivos ubicados fuera de la frontera agrícola (Resolución 261 de 2018 de Minagricultura), cuya producción se encuentre vinculada a estas áreas.</t>
  </si>
  <si>
    <t>3.2. Promoción del manejo eficiente y sostenible del suelo y agua, en el cultivo de papa</t>
  </si>
  <si>
    <t>3.2.1. Brindar asistencia técnica y apoyo financiero a los productores de papa, para la adopción de buenas prácticas de recuperación, uso y manejo sostenible del suelo y en la conservación y optimización del uso del agua, tales como: labranza de conservación, rotación de cultivos, recuperación de áreas degradadas, uso de bioinsumos, manejo de residuos, aprovechamiento de biomasa, y en general las buenas prácticas agrícolas y de adopción de tecnologías de producción limpias, de acuerdo con la normatividad ambiental vigente y la disponibilidad y capacidad de regulación hídrica de las respectivas regiones productoras de papa.</t>
  </si>
  <si>
    <t xml:space="preserve">3.2.2. Realizar acompañamiento técnico a los productores de papa, en la implementación de los Planes Maestros de Reconversión Productiva - PMRP que se formulen para la cadena, en áreas con condicionantes ambientales para la producción de papa, al interior de la frontera agrícola (Resolución 261 de 2018 de Minagricultura), incluidos los habitantes tradicionales de páramo que desarrollen la actividad agrícola de bajo impacto y ambientalmente sostenible en páramos, de acuerdo con lo establecido en la Resolución 1294 de 2021 de Minagricultura y Minambiente y demás normatividad vigente (Ley 1930 de 2018 sobre gestión integral de los páramos y Resolución 886 de 2018 de Minambiente sobre zonificación y régimen de usos en las áreas de páramos delimitados).  </t>
  </si>
  <si>
    <t>3.2.3. Fomentar la financiación y cofinanciación requerida en el aumento de la capacidad de captación, almacenamiento y aprovechamiento del agua en soluciones individuales o colectivas (distritos de adecuación de tierras, sistemas de irrigación y drenaje, riego intrapredial, reservorios, reutilización, pozos profundos, entre otros) de acuerdo con las características de las regiones productoras de papa, teniendo en cuenta la Política Nacional para la Gestión Integral del Recurso Hídrico, el Plan Nacional de Riego 2020-2039 (Resolución 311 de 2020 de Minagricultura), entre otros instrumentos.</t>
  </si>
  <si>
    <t xml:space="preserve">3.2.5. Promover la implementación del instrumento de Pago por Servicios Ambientales - PSA (CONPES 3886 de 2017 y Decreto Ley 870 de 2017), en el marco de alianzas o acuerdos público - privados o entre privados, a través de procesos de divulgación y capacitación. </t>
  </si>
  <si>
    <t>3.3.1. Realizar capacitaciones a los agentes dedicados a la comercialización, adecuación y procesamiento de papa y sus derivados, sobre la implementación de la normatividad ambiental aplicable a los procesos que desarrollan en la comercialización y en la transformación, así como capacitarlos en el registro de iniciativas de reducción de emisiones de GEI (Resolución 1447 de 2018 de Minambiente).</t>
  </si>
  <si>
    <t>3.3.2. Identificar y divulgar los desarrollos en tecnologías de producción bajas en carbono, modelos de economía circular y energías alternativas, y promover su implementación por parte de comercializadores y procesadores de papa, teniendo en cuenta la Política Nacional para la Gestión Integral de Residuos Sólidos (CONPES 3874 de 2016), la Gestión ambiental de los residuos de envases y empaques (Resolución 1407 de 2018), las metas y medidas para el impulso al desarrollo bajo en carbono del país (Ley 2169 de 2021), entre otros instrumentos.</t>
  </si>
  <si>
    <t>4.1.1. Socializar y divulgar la normatividad relacionada con la frontera agrícola (Resolución 261 de 2018 de Minagricultura), a los productores y demás actores de la cadena de la papa.</t>
  </si>
  <si>
    <t xml:space="preserve">4.1.3. Orientar las inversiones del sector privado en el cultivo de papa, al interior de la frontera agrícola, aprovechando el potencial de las unidades productivas en zonas aptas para este cultivo, y considerando los escenarios de variabilidad y cambio climático en el desarrollo especializado de las regiones productoras; a través de los instrumentos de política nacional y regional, en el marco de lo establecido en las zonificaciones de aptitud del cultivo comercial de papa y del cultivo tecnificado de papa Diacol Capiro para uso industrial.  </t>
  </si>
  <si>
    <t xml:space="preserve">4.2.3. Diseñar e implementar estrategias para la divulgación de información relacionada con el mercado de tierras (arriendo y precio de la tierra) que contribuya a la transparencia del mercado y a la articulación entre los diferentes sistemas de información que dispongan de datos relacionados con el mercado de tierras y el observatorio de tierras rurales de la ANT (Resolución 383 de 2019 de Minagricultura). </t>
  </si>
  <si>
    <t>5.1. Contribución al incremento del nivel educativo de los actores vinculados a la cadena de la papa</t>
  </si>
  <si>
    <t>5.1.1. Realizar un análisis de las necesidades de acceso, cobertura y calidad de la educación básica primaria, secundaria y superior, de los actores vinculados a la cadena de la papa, a partir de la información generada en la caracterización regional del proyecto 8.3.</t>
  </si>
  <si>
    <t>5.1.2. Promover convenios con las entidades competentes y establecer una red colaborativa, para fomentar el acceso a programas de educación básica primaria, secundaria y superior de los actores vinculados a la cadena de la papa, en articulación con las Estrategias del Plan Especial de Educación Rural (Resolución 021598 de 2021 de Mineducación).</t>
  </si>
  <si>
    <t>5.1.3. Articular programas y gestionar incentivos y mecanismos de financiación, dirigidos a contribuir con la mejora al acceso, cobertura y calidad de la educación de los actores vinculados a la cadena de la papa.</t>
  </si>
  <si>
    <t>5.1.4. Fomentar la articulación con entidades gubernamentales, del ámbito local, regional y nacional, para mejorar el acceso tanto a equipos de cómputo como a la conectividad, con el fin de impulsar y fomentar el uso de las TIC por parte de los actores vinculados a la cadena de la papa.</t>
  </si>
  <si>
    <t>5.2. Promoción de la atención de las necesidades básicas y complementarias de los actores vinculados a la cadena.</t>
  </si>
  <si>
    <t>5.2.1. Priorizar y seleccionar productores de papa y otros actores vinculados a la cadena, según su condición de vulnerabilidad, a partir de la caracterización regional de la actividad 8.3.3.</t>
  </si>
  <si>
    <t>5.2.2. Realizar acompañamiento a los pequeños productores de papa y sus familias, con el fin de mejorar la seguridad alimentaria, enfatizando en el uso y aprovechamiento de los recursos generados en su unidad productiva, y en la incorporación de alternativas rentables de rotación e integración al sistema productivo, fomentando espacios para la comercialización rural de excedentes, tales como circuitos cortos de comercialización, mercados campesinos y comunitarios, compras públicas locales, entre otros.</t>
  </si>
  <si>
    <t xml:space="preserve">5.2.3. Contribuir con la promoción de programas a nivel local, regional y nacional, relacionados con el mejoramiento de las condiciones de: acceso y calidad de la nutrición de la población, vivienda, salud, entre otros, de los pequeños productores de papa y actores vinculados a la cadena con condiciones de vulnerabilidad. </t>
  </si>
  <si>
    <t>5.2.4. Priorizar zonas estratégicas de intervención, para el mejoramiento de la infraestructura de conectividad vial y cobertura de servicios públicos en las regiones productoras de papa, a partir de la caracterización regional de la actividad 8.3.3, y contribuir con la gestión de acciones que permitan incorporar en los procesos de planificación nacional, departamental y local, estas las necesidades priorizadas por la cadena.</t>
  </si>
  <si>
    <t>5.3. Promoción de la formalización empresarial y laboral en la cadena de la papa</t>
  </si>
  <si>
    <t>5.3.1. Capacitar y brindar acompañamiento técnico a los agentes económicos de la cadena de la papa, en constitución, aspectos laborales, financieros, tributarios y cumplimiento de normatividad laboral y ambiental.</t>
  </si>
  <si>
    <t>5.3.2. Socializar y capacitar a  los agentes económicos de la cadena, sobre los instrumentos dirigidos a mejorar las condiciones laborales y la integración generacional de los trabajadores (primer empleo, Beneficios Económicos Periódicos - BEPS, flexibilización laboral, ingresos complementarios, entre otros), y promover su implementación enfatizando en el empleo para mujeres y jóvenes, en articulación con el Plan Progresivo de Protección Social y de Garantía de Derechos de los trabajadores y trabajadoras rurales (Resolución 2951 de 2020 de Mintrabajo).</t>
  </si>
  <si>
    <t>5.3.3. Promover e implementar incentivos e instrumentos financieros que fomenten la formalización empresarial, ambiental y laboral de la cadena de la papa, acorde con el avance en el diseño de instrumentos de la actividad 8.4.7.</t>
  </si>
  <si>
    <t>5.4. Fomento de esquemas de asociatividad en la cadena</t>
  </si>
  <si>
    <t>5.4.1. Clasificar y seleccionar las organizaciones actuales, y los núcleos de actores con potencial asociativo, dedicados a la producción y/o comercialización y/o procesamiento de papa, teniendo en cuenta la caracterización regional de la actividad 8.3.3., y la implementación del Plan Nacional de Fomento a la Economía Solidaria y Cooperativa Rural - PLANFES (Resolución No 2950 de 2020 de Mintrabajo), y en concordancia con los lineamientos de política pública para la asociatividad rural (Resolución 161 del 2021).</t>
  </si>
  <si>
    <t>5.4.2. Capacitar y orientar a los productores, comercializadores y procesadores de papa seleccionados, en  economía solidaria, modelos de gestión empresarial.</t>
  </si>
  <si>
    <r>
      <t>5.4.3. Incentivar el fortalecimiento y crecimiento de las organizaciones seleccionadas, a través de acompañamiento comercial y financiero, para la suscripción e implementación de acuerdos comerciales</t>
    </r>
    <r>
      <rPr>
        <strike/>
        <sz val="12"/>
        <color theme="1"/>
        <rFont val="Arial"/>
        <family val="2"/>
      </rPr>
      <t xml:space="preserve">, </t>
    </r>
    <r>
      <rPr>
        <sz val="12"/>
        <color theme="1"/>
        <rFont val="Arial"/>
        <family val="2"/>
      </rPr>
      <t xml:space="preserve">desarrollo de proveedores, entre otros teniendo en cuenta el avance en el diseño de instrumentos de política de la actividad 8.4.7. </t>
    </r>
  </si>
  <si>
    <t>5.4.4. Promover las inversiones en infraestructura, equipos, capital humano y de trabajo de las organizaciones seleccionadas, a través de instrumentos financieros y no financieros teniendo en cuenta los avances en el proyecto 8.4 "Fortalecimiento y creación de instrumentos de financiamiento, comercialización, gestión de riesgos y empresarización para la cadena de la papa" y teniendo en cuenta instrumentos como el incentivo modular de alianzas productivas (Decreto 321 del 2002 y sus decretos modificatorios).</t>
  </si>
  <si>
    <t>5.4.5. Monitorear los avances de las organizaciones asistidas y seleccionar casos exitosos para realizar transferencias bajo métodos de evaluación comparativa (benchmarking) de los temas priorizados, en las regiones productoras de papa.</t>
  </si>
  <si>
    <t xml:space="preserve">6.1.5. Diseñar e implementar una estrategia financiera para la articulación, concurrencia y gestión de fuentes de inversión y financiación públicas y privadas, así como de cooperación internacional, dirigidas a la implementación del modelo de I+D+i, asistencia técnica, y extensión agrícola e industrial, para la cadena de la papa, con enfoque regional en las líneas de investigación estratégicas concertadas por la cadena de la papa. </t>
  </si>
  <si>
    <t>6.1.7. Conectar la oferta y la demanda de servicios de innovación para la cadena de la papa en propiedad intelectual, desarrollo de nuevos productos, optimización y desarrollo de nuevos procesos, inteligencia competitiva, entre otros, a través de instrumentos de política que promuevan la innovación.</t>
  </si>
  <si>
    <t>6.1.8. Impulsar la creación, desarrollo y/o fortalecimiento de modelos y/o empresas especializadas en la prestación de servicios de asistencia técnica y extensión agrícola e industrial, a través de instrumentos financieros y no financieros.</t>
  </si>
  <si>
    <t>6.1.9. Realizar el seguimiento y monitoreo de los avances en I+D+i de la cadena de la papa, considerando aspectos como vigilancia tecnológica e inteligencia competitiva y diseñar un mecanismo de monitoreo del nivel de adopción e impacto de las tecnologías generadas para esta cadena, armonizado con el SNIA (Ley 1876 de 2017).</t>
  </si>
  <si>
    <t>6.2.1. Identificar y evaluar la oferta de formación, capacitación y cobertura de investigadores, profesionales, técnicos y tecnólogos, realizando un análisis de brechas de formación, en temas específicos requeridos por la cadena de la papa, en articulación con el Subsistema Nacional de Formación y Capacitación para la Innovación Agropecuaria creado por la Ley 1876 de 2017.</t>
  </si>
  <si>
    <t>7.1.3. Evaluar y mejorar los programas del ICA dirigidos al monitoreo y control integrado de plagas y enfermedades, considerando, medidas sobre el uso de plaguicidas en el cultivo y almacenamiento, registro, períodos de retiro y demás medidas oportunas, para la prevención de riesgos fitosanitarios y de inocuidad, en articulación con el Decreto 4765 de 2008 por el cual se modifica la estructura del ICA y sus Decretos modificatorios.</t>
  </si>
  <si>
    <t xml:space="preserve">7.1.4. Desarrollar una estrategia financiera para garantizar la disponibilidad de los recursos requeridos por el Sistema Nacional de IVC, en correcta articulación interinstitucional y bajo el amparo de estándares internacionales, que fortalezcan la capacidad operativa de las autoridades sanitarias y de inocuidad, teniendo en cuenta la Política Nacional de Laboratorios: Prioridades para Mejorar el Cumplimiento de Estándares de Calidad y otros instrumentos (CONPES 3957 de 2019). </t>
  </si>
  <si>
    <t>7.2.1. Realizar un análisis y evaluación de la normatividad vigente a lo largo de la cadena de papa, identificando los requerimientos de actualización y/o nueva reglamentación, estableciendo un plan de actividades y tiempos para realizar su seguimiento y ajuste oportuno.</t>
  </si>
  <si>
    <t>7.2.2. Realizar seguimiento a la reglamentación del sistema de autorización a terceros  (Acuerdo 005 de 2020 del ICA) en cuanto a los servicios de certificación oficial de semilla.</t>
  </si>
  <si>
    <t xml:space="preserve">7.2.3. Diseñar las normas técnicas para la comercialización de la papa fresca y procesada, y promover su aplicación entre los actores de la cadena. </t>
  </si>
  <si>
    <t>7.2.4. Capacitar, socializar, y brindar acompañamiento técnico para la implementación de las normas técnicas y/o la normatividad, a los actores la cadena de la papa.</t>
  </si>
  <si>
    <t>7.3.3. Fortalecer la implementación de medidas de defensa comercial, por parte de Mincomercio, en el marco de los procedimientos y determinantes adelantados sobre prácticas comerciales irregulares, al ingreso de papa procesada a Colombia.</t>
  </si>
  <si>
    <t>8.2.1. Realizar un análisis de alternativas orientadas a que el Consejo Nacional de la Papa, fortalezca su capacidad ejecutiva, técnica y operativa, con participación representativa de los actores de la cadena tanto en el ámbito nacional como regional, así como para crear y fortalecer los comités regionales; seleccionando la alternativa óptima que cuente con factibilidad técnica, financiera y jurídica para su desarrollo, acorde con lo establecido sobre la creación y funcionamiento de organizaciones de cadena en el sector agropecuario (Ley 811 de 2003) y la Resolución 81 de 2011 de Minagricultura que reconoce la Organización de la Cadena Agroalimentaria de la Papa y su Industria.</t>
  </si>
  <si>
    <t xml:space="preserve">8.3.1. Elaborar un estudio técnico, financiero, jurídico y operativo para el desarrollo de un Sistema integral de Información para la cadena de la papa, a partir de la identificación del estado arte y de los requerimientos de información de esta cadena, enfocados en el monitoreo y análisis de la competitividad, la eficiencia, el desempeño productivo, y la implementación de la política sectorial, determinando las fuentes y variables de información en sistemas existentes, entre otros criterios; y seleccionando la mejor alternativa para la gestión de la información sectorial a nivel nacional y regional, articulada con el Plan Estadístico Sectorial Agropecuario - PES Agropecuario  2022-2026 y el Sistema Nacional Unificado de Información Rural y Agropecuaria - SNUIRA. </t>
  </si>
  <si>
    <t>8.3.3. Caracterizar la producción, comercialización y procesamiento de la papa, a nivel regional, identificando productores, empresas, esquemas asociativos, y de integración vertical y horizontal, actuales y potenciales, y su oferta de productos y desempeño, modelos de negocio exitosos a lo largo de la cadena, inventario de la infraestructura y equipos para almacenamiento, adecuación y transformación, e identificación de productores de semilla certificada, necesidades de formación básica y técnica de productores, procesadores, y comercializadores, entre otros aspectos.</t>
  </si>
  <si>
    <t xml:space="preserve">8.4.3. Diseñar y/o mejorar programas que permitan la inclusión financiera de pequeños y medianos productores de papa y MiPymes relacionadas con la cadena, que redunden en la mejora en el acceso y cobertura tanto al crédito de fomento como al comercial, articulado con la Ley de fortalecimiento al financiamiento de los pequeños y medianos productores agropecuarios (Ley 2186 del 2022). </t>
  </si>
  <si>
    <t xml:space="preserve">8.4.5. Diseñar y/o mejorar los instrumentos para la gestión de riesgos climáticos, biológicos y de mercados, fortaleciendo e incrementando el uso de seguros agrícolas, los contratos de futuro y las coberturas de precios y tasa de cambio, entre otros, relacionados con la cadena de la papa, en articulación con la Ley de seguridad jurídica y financiera del seguro agropecuario (Ley 2178 de 2021). </t>
  </si>
  <si>
    <t xml:space="preserve">8.4.6. Diseñar y/o mejorar instrumentos de política, para promover la asociatividad y la integración, a lo largo de la cadena de la papa, articulado con los lineamientos de Política Pública para la asociatividad Rural Productiva (Resolución 161 de 2021). </t>
  </si>
  <si>
    <t>8.4.7. Diseñar y/o mejorar instrumentos de política para promover la formalización y empresarización, a lo largo de la cadena de la papa, teniendo en cuenta, entre otros, la Política de formalización empresarial (CONPES 3956 de 2019).</t>
  </si>
  <si>
    <t>8.4.8. Promover la evaluación y actualización periódica de los beneficios tributarios para las inversiones, acordes con las necesidades de la cadena de la papa, valorando las condiciones de acceso a estos y su aplicación a las particularidades de la actividad productiva, así como su impacto en la inversión, empleo, avance tecnológico y competitividad en la cadena.</t>
  </si>
  <si>
    <t xml:space="preserve">8.4.9. Contribuir en el desarrollo de acciones que mejoren la gestión y el recaudo de la cuota de fomento de la papa, acordes con lo establecido en la Ley 1707 de 2014, por medio de la cual se crea el Fondo de Fomento y se establecen las normas para el recaudo y administración de la cuota de fomento. </t>
  </si>
  <si>
    <t xml:space="preserve">8.4.10. Evaluar técnica y jurídicamente la creación de instrumentos y/o mecanismos de estabilización de precios para la papa fresca. </t>
  </si>
  <si>
    <t xml:space="preserve">Total año </t>
  </si>
  <si>
    <t>Incentivos a seguros agropecuarios y/o instrumentos de mitigación de riesgos</t>
  </si>
  <si>
    <t xml:space="preserve">Fomento Compras convenios públicas </t>
  </si>
  <si>
    <t>Incentivo marcas y sellos productores</t>
  </si>
  <si>
    <t>Implementación de otros instrumentos de  comercialización para la cadena</t>
  </si>
  <si>
    <t>Desarrolladores de aplicaciones para comercializar</t>
  </si>
  <si>
    <t xml:space="preserve">Incentivos valor agregado microempresas </t>
  </si>
  <si>
    <t>Valor muestra</t>
  </si>
  <si>
    <t>Talleres Prácticos</t>
  </si>
  <si>
    <t>Global/ Costo Promedio</t>
  </si>
  <si>
    <t>Campañas Institucionales</t>
  </si>
  <si>
    <t>Incentivo a la compra de semilla certificada/ nuevas variedades</t>
  </si>
  <si>
    <t xml:space="preserve">Incentivos agregación de valor  microempresas </t>
  </si>
  <si>
    <t>Incentivos agregación de valor pequeñas</t>
  </si>
  <si>
    <t>Incentivos agregación de valor  medianas</t>
  </si>
  <si>
    <t>Total año del 2 al 6 año</t>
  </si>
  <si>
    <t>1.1.5. Desarrollar y posicionar marcas y sellos distintivos de papa y sus derivados, diferenciados, en los ámbitos local, regional y nacional, teniendo en cuenta posibles sinergias con las estrategias de los gobiernos nacionales y departamentales para resaltar características diferenciales de los productos colombianos.</t>
  </si>
  <si>
    <t>1.2.5. Implementar, fortalecer y divulgar instrumentos y mecanismos que incentiven la exportación de los productos de la cadena de la papa.</t>
  </si>
  <si>
    <t>1.3.1. Socializar y capacitar a los agentes de la cadena en la aplicación de la normatividad y las normas técnicas para la comercialización de la papa fresca, que se diseñen en la actividad 7.2.3, para formalizar y mejorar las condiciones de comercialización según las variedades, las necesidades del consumidor, entre otras.</t>
  </si>
  <si>
    <t xml:space="preserve">1.3.5. Escalar la implementación de los instrumentos de comercialización de papa, de acuerdo con los estudios de la actividad 8.3.4 y los avances de la actividad 8.4.4, sobre diseño y/o mejora de instrumentos de comercialización, a partir de incentivos y cofinanciación específica para los usuarios de estos instrumentos, así como de priorizar su atención en los diferentes programas estatales. </t>
  </si>
  <si>
    <t>2.1.5. Promover la construcción, mejora, adquisición o adecuación de infraestructura y equipos para el manejo poscosecha de la semilla en la fase de campo (selección, clasificación, tratamiento, empaque, rótulo y marbete), a través de incentivos e instrumentos financieros.</t>
  </si>
  <si>
    <t>6.1.1. Realizar un estudio de viabilidad técnica, financiera y jurídica, para el diseño y operación de un Centro o Instituto de Investigación Nacional de la cadena de la papa, y de acuerdo con el resultado de este análisis, ejecutar las acciones requeridas para su implementación bajo los lineamientos de Minciencias sobre la creación y funcionamiento de centros o institutos de investigación.</t>
  </si>
  <si>
    <t xml:space="preserve">6.1.2. Concertar y diseñar el modelo de I+D+i, asistencia técnica, y extensión agrícola e industrial, específico para la cadena de la papa, bajo los lineamientos del SNIA (Ley 1876 de 2017), PECTIA, los PDEA y el Plan Nacional de Asistencia Integral Técnica, Tecnológica y de Impulso a la Investigación (Resolución 132 de 2022), con enfoque territorial y con la participación articulada de instituciones y actores públicos y privados, considerando los proyectos ejecutados y en curso en I+D+i y las necesidades en desarrollos tecnológicos y en procesos de extensionismo, de esta cadena.  </t>
  </si>
  <si>
    <t xml:space="preserve">6.1.3. Conformar y fortalecer redes colaborativas bajo esquemas de participación dinámica, conjunta y permanente entre los actores públicos y privados del ámbito regional, nacional e internacional, para la adquisición, modernización y aprovechamiento eficiente de la infraestructura, equipamientos y recursos dirigidos a I+D+i, asistencia técnica, y extensión agrícola e industrial en la cadena de la papa, considerando las instancias, instrumentos y referentes internacionales, existentes en esta materia. </t>
  </si>
  <si>
    <t xml:space="preserve">6.1.6. Fortalecer el desarrollo de nuevas variedades de papa, con mejores características de rendimiento, calidad, funcionalidad y precocidad que respondan a las necesidades del mercado nacional y de exportación; y para la adaptación a la variabilidad y al cambio climático, priorizando la labor de las  redes de trabajo colaborativas y la asignación de recursos de I+D+i en esta actividad. </t>
  </si>
  <si>
    <t>Feria comercial nacional</t>
  </si>
  <si>
    <t>Incentivo al desarrollo de procesos para transformación pequeñas</t>
  </si>
  <si>
    <t>Incentivo al desarrollo de procesos para transformación medianas</t>
  </si>
  <si>
    <t xml:space="preserve">Otros mecanismos </t>
  </si>
  <si>
    <t>Incentivo para la integración vertical y horizontal pequeñas</t>
  </si>
  <si>
    <t>Incentivo para la integración vertical y horizontal medianas</t>
  </si>
  <si>
    <t>Bodegas  mediana capacidad (hasta 120 ton de papa)</t>
  </si>
  <si>
    <t>Incentivo fortalecimiento empresas medianas para el procesamiento de papa</t>
  </si>
  <si>
    <t>Incentivo al mejoramiento de infraestructura de procesamiento pequeñas</t>
  </si>
  <si>
    <t>Incentivo al mejoramiento de infraestructura de procesamiento medianas</t>
  </si>
  <si>
    <t>Del año 2 al año 11</t>
  </si>
  <si>
    <t>Incentivo marcas y sellos microempresas mdo interno</t>
  </si>
  <si>
    <t xml:space="preserve">Incentivo marcas y sellos medianas </t>
  </si>
  <si>
    <t>Del año 5 al año 12</t>
  </si>
  <si>
    <t>Talleres prácticos</t>
  </si>
  <si>
    <t>Total 7 al 11</t>
  </si>
  <si>
    <t>Se estima realizar 1 taller nacional y 1 taller presencial por región (5) (se priorizan las 4 regiones de papa de los departamentos de Cundinamarca, Boyacá, Nariño y Antioquia),  para la socialización  y acompañamiento en temas de aplicación de normatividad, así mismo la revisión normativa se plantea una mesa presencial de trabajo por región (4) y el seguimiento de los avances a través de una mesa de trabajo virtual por región (4), se fortalece la estrategia de divulgación con un plan de medios radial institucional y un monto por región para material de divulgación de $3.000.000.  Para liderar el desarrollo de las actividades se proyecta un equipo experto interdisciplinario de 3 personas con un promedio salarial de $8.963.563,  considerando el desplazamiento y viáticos, así como un profesional encargado de la revisión y actualización gradual y permanente de la normatividad, con un promedio salarial de $7.233.751 durante 10 meses.</t>
  </si>
  <si>
    <t xml:space="preserve">Se estima realizar dos mesas de trabajo presencial por cada región (8) y dos mesas de trabajo virtual por cada región (8) (se priorizan los comités regionales Cundinamarca, Boyacá, Nariño y Antioquia). Se realiza un taller de divulgación regional presencial (4). Para el desarrollo de las actividades nacionales se proyecta  un equipo gestor especializado de 4 profesionales con un salario promedio de $8.963.563 dedicación de 50% 1 que comparte funciones con el proyecto 8.1 y el fortalecimiento de un equipo regional conformado por 1 persona por región con salario promedio de $3.931.384 (4 áreas priorizadas)  y rodamientos y apoyos tecnológicos. Se deja por definir otras formas de fortalecimiento del CNP, considerando la información con la que se cuenta. </t>
  </si>
  <si>
    <t xml:space="preserve">Se estima realizar talleres de divulgación presenciales uno a nivel nacional y una taller por región (13), se estima pago anual de la plataforma de información para el monitoreo del mercado internacional la cual se estima en $3000 dólares, el trabajo entre entidades y actores de la cadena se prevé realizar a través de mesas de trabajo, una mesa presencial por cada región (12) y dos mesas de trabajo virtual por región (24).  Para este proyecto se requiere de un equipo especializado de gestión y fortalecer el equipo regional que tiene la función principal de recoger la información primaria que permita la caracterización de la cadena y línea base actualizada, además de articular los diferentes actores en cada región, para tal fin se proyectan  3 profesionales con un promedio salarial de $8.963.563 para el apoyo de las actividades del proyecto a nivel nacional y el fortalecimiento de un equipo regional con profesionales con una asignación salarial de $3.931.384 para cada una de las regiones (12), considerando el rodamientos y apoyos tecnológicos.  El funcionamiento del sistema de información que incluye los sistemas de información y servicios tecnológicos, Hardware, software y conectividad necesarios para el despliegue del sistema y estrategias de operación, se deja por definir considerando el nivel de información con el que se cuenta. </t>
  </si>
  <si>
    <t>Instructivo</t>
  </si>
  <si>
    <t>Directrices Generales</t>
  </si>
  <si>
    <t xml:space="preserve">Esta hoja contiene las definiciones de los términos empleados en la pestaña de categorías de costos </t>
  </si>
  <si>
    <t>Categorías de Costos</t>
  </si>
  <si>
    <t>Esta hoja contiene los parámetros empleados de manera recurrente para realizar la estimación de costos.  Los parámetros son datos que se consideran como orientativos  para evaluar un rubro o concepto. 
En este sentido la hoja de categoría de costos, es en la cual se parametrizan diferentes costos asociados al sector, como son honorarios, desplazamientos, infraestructura, actividades grupales, rubros de promoción y comunicación entre otros.</t>
  </si>
  <si>
    <t>Estimación de Costos Anualizada</t>
  </si>
  <si>
    <t>Campo</t>
  </si>
  <si>
    <t>Descripción</t>
  </si>
  <si>
    <t>PROGRAMA - PROYECTO /AÑO (0 al 20)</t>
  </si>
  <si>
    <t>0/ 1/ 2/3 …. /20</t>
  </si>
  <si>
    <t>TOTALES</t>
  </si>
  <si>
    <r>
      <t xml:space="preserve">Contiene los valores totales en </t>
    </r>
    <r>
      <rPr>
        <b/>
        <sz val="11"/>
        <color theme="1"/>
        <rFont val="Arial"/>
        <family val="2"/>
      </rPr>
      <t xml:space="preserve">pesos </t>
    </r>
    <r>
      <rPr>
        <sz val="12"/>
        <color theme="1"/>
        <rFont val="Arial"/>
        <family val="2"/>
      </rPr>
      <t>constantes de 2022 para cada programa, proyecto  y totales, a partir de la sumatoria horizontal.</t>
    </r>
  </si>
  <si>
    <t>PART EN TOTAL</t>
  </si>
  <si>
    <t>Contiene el aporte porcentual de cada programa, proyecto al costo estimado total. Se realiza haciendo una división simple entre el valor arrojado para cada programa, proyecto y el total. El valor arrojado es un porcentaje.</t>
  </si>
  <si>
    <t>Estimación a corto, mediano y largo plazo</t>
  </si>
  <si>
    <t>En esta hoja se agrupan los resultados obtenidos en la estimación de costos en períodos denominados corto, mediano y largo plazo. 
Los campos que conformar la hoja de estimación a corto, mediano y largo plazo y su descripción es la siguiente:</t>
  </si>
  <si>
    <t>PROGRAMA - PROYECTO /AÑO (0- 20)</t>
  </si>
  <si>
    <t>Total ( Millones de Pesos)</t>
  </si>
  <si>
    <t xml:space="preserve">Se vincula los valores arrojados en la hoja del estimación detallada por programa y proyecto. </t>
  </si>
  <si>
    <t>Mediano Plazo
 (5 al 12 año)</t>
  </si>
  <si>
    <t>Largo Plazo
 (13 al 20 año)</t>
  </si>
  <si>
    <t>%</t>
  </si>
  <si>
    <r>
      <t xml:space="preserve">Representa el </t>
    </r>
    <r>
      <rPr>
        <b/>
        <sz val="11"/>
        <color theme="1"/>
        <rFont val="Arial"/>
        <family val="2"/>
      </rPr>
      <t xml:space="preserve">porcentaje o participación </t>
    </r>
    <r>
      <rPr>
        <sz val="12"/>
        <color theme="1"/>
        <rFont val="Arial"/>
        <family val="2"/>
      </rPr>
      <t xml:space="preserve"> del programa y proyectos, frente al 100% del costo estimado del Plan de acción.</t>
    </r>
  </si>
  <si>
    <t>Programa</t>
  </si>
  <si>
    <t>Nombre del programa al que corresponde el programa, se vincula de los nombres de los 10 programas dispuestos en la hoja "Estimación de Costos Anualizada"</t>
  </si>
  <si>
    <r>
      <t xml:space="preserve">Nombre del proyecto correspondientes, se vincula de los nombres de los </t>
    </r>
    <r>
      <rPr>
        <sz val="11"/>
        <color rgb="FFFF0000"/>
        <rFont val="Arial"/>
        <family val="2"/>
      </rPr>
      <t>--</t>
    </r>
    <r>
      <rPr>
        <sz val="11"/>
        <color theme="1"/>
        <rFont val="Arial"/>
        <family val="2"/>
      </rPr>
      <t xml:space="preserve"> proyectos dispuestos en la hoja "Estimación de Costos Anualizada"</t>
    </r>
  </si>
  <si>
    <t>Programación</t>
  </si>
  <si>
    <t>Años en los cuales se ejecutaría cada proyecto</t>
  </si>
  <si>
    <t>0, 1, 2, …20</t>
  </si>
  <si>
    <t>Contiene los  valores en pesos constantes de 2022 de cada proyecto acorde con los conceptos presupuestados y su ejecución en el tiempo. Estos valores están vinculados desde los cuadros específicos para cada proyecto..</t>
  </si>
  <si>
    <t>Contiene el valor estimado del proyecto, durante su ejecución y se obtiene de la sumatoria horizontal para cada una de estas.</t>
  </si>
  <si>
    <t>P. ej. Costo Estimado Proyecto 1.</t>
  </si>
  <si>
    <t>DIRECTRICES GENERALES</t>
  </si>
  <si>
    <t>Esta hoja se define que es la Estimación de Costos y se profundiza sobre  conceptos importantes para el proceso. como lo son:  Insumos para la estimación, su alcance  y se realizan consideraciones relevantes en relación con su elaboración.</t>
  </si>
  <si>
    <t xml:space="preserve">Estimación de Costos para la implementación del Portafolio de Programas y Proyectos : </t>
  </si>
  <si>
    <t>Es la suma de los recursos financieros necesarios para desarrollar los proyectos que conforman el Plan de acción.  La estimación de costos es un componente del portafolio de programas y proyectos y el requerimientos de costos es un ejercicio que se realiza de manera preliminar e indicativa, como un valor base para los actores, que debe ser actualizado y ajustado por los actores de acuerdo al desarrollo de los proyectos.  (UPRA, 2021)</t>
  </si>
  <si>
    <t>Insumos para elaborar la Estimación de Costos :</t>
  </si>
  <si>
    <t>El proceso de estimación cuantitativa se realiza a partir de los insumos arrojados en la fase estratégica que son: metas construidas en prospectiva, línea base, lineamientos de política, portafolio de programas y proyectos, productos esperados para cada proyecto, el cronograma de Implementación, así como también la identificación del entorno político relacionado a cada proyecto.  A partir de estos insumos, se efectúa el proceso de costeo para cada proyecto.</t>
  </si>
  <si>
    <t>Alcance de la Estimación de Costos</t>
  </si>
  <si>
    <t>Consideraciones para tener en cuenta sobre la Estimación de Costos.</t>
  </si>
  <si>
    <t>Criterios para elaborar la Estimación de Costos:</t>
  </si>
  <si>
    <t xml:space="preserve">Globalidad: El es  "global" y a través de él se identifican  las necesidades de recursos más generales.
Recursos Escasos: Los recursos para financiar el plan de acción son escasos. Las estimaciones de recursos relacionadas con programas se basan en recursos destinados a programas similares.
Corresponsabilidad: Se busca promover el sentido de la responsabilidad compartida entre los actores para la puesta en marcha del plan de acción y su necesidad de recursos.
Gradualidad en el costo de los recursos: Debido a la limitación en los recursos públicos, se considera realizar la intervención de manera gradual. 
Fuentes de Información confiables: Uso de datos formales del sector
</t>
  </si>
  <si>
    <t>Elementos a tener en cuenta en la Estimación de Costos</t>
  </si>
  <si>
    <t>a. Formato</t>
  </si>
  <si>
    <t>b. Unidad de Medida Definida</t>
  </si>
  <si>
    <t>La unidad de medida  para presupuestar son los proyectos, por lo que se costeará cada una de éstos.</t>
  </si>
  <si>
    <t>c. Técnicas de costeo</t>
  </si>
  <si>
    <t>Para la elaboración de las estimaciones de costos realizadas se emplean algunas de estas técnicas. En el proceso se puede intuir o definir el uso de una o varias técnicas de costeo para la unidad de medida definida.
1. Juicio de expertos: Aporta una perspectiva valiosa  para la elaboración de la categoría de costos y los rubros empleados en el desarrollo de los proyectos y sus actividades;  permite contar con información de proyectos similares anteriores y puede utilizarse para determinar si es conveniente combinar métodos de estimación, así como también orienta en conciliar diferencias entre ellos.
2. Estimación análoga: Utiliza el costo real de proyectos similares anteriores como base para estimar el costo del proyecto actual. 
3. Estimación paramétrica: Consiste en utilizar información histórica para estimar los costos futuros.
4. Estimación ascendente: Estima el costo de cada paquete de trabajo o actividad, con el mayor grado de detalle posible, de manera que el costo se resume en niveles superiores.”</t>
  </si>
  <si>
    <t>Valor indicativo en pesos constantes de 2022 por programa y proyecto.</t>
  </si>
  <si>
    <t>PROGRAMA - PROYECTO / AÑO 1 AL 20</t>
  </si>
  <si>
    <t>TOTAL</t>
  </si>
  <si>
    <t>LEC Capital de trabajo para  procesamiento de papa con aptitud industrial</t>
  </si>
  <si>
    <t>empresas y/o personas</t>
  </si>
  <si>
    <t>Capital de trabajo para adecuación y comercialización de papa adecuada</t>
  </si>
  <si>
    <t>Incentivo fortalecimiento empresas especializadas</t>
  </si>
  <si>
    <t>Cursos cortos Virtuales</t>
  </si>
  <si>
    <t>Desarrollador de software</t>
  </si>
  <si>
    <t xml:space="preserve"> </t>
  </si>
  <si>
    <t xml:space="preserve">Se estiman 12 mesas de trabajo presencial, 6 mesas de trabajo virtuales, talleres y/o eventos de divulgación nacionales y/o regionales 1 por región, talleres y/o evento de divulgación nacional y/o regional virtuales,  plan de medios radial regional, pautas en redes sociales por un monto global de $10 millones, se estiman cursos cortos presenciales 1 por región y virtuales 1 por región,  cursos libres por región, cursos libres virtuales por región, un monto de material promocional de 10 millones.  Se propone un incentivo a las Tics por un valor de $300.000, que corresponde al valor de la Tablet para 10 personas por región, también se estima un incentivo a la conectividad por un valor de $600.000 el cual se calculó para pagar el servicio de internet por un año por región, se estima un monto global de material de promocional de 10 millones. Se estima un equipo humano de  4 personas con un promedio mensual de $7.862.772, se calcula 8 desplazamientos terrestres con sus viáticos y 4 desplazamientos aéreos con sus viáticos, se estima una persona por región, su rodamiento y apoyos tecnológicos, se considera "Por definir" otras formas de articulación. </t>
  </si>
  <si>
    <t>Compras públicas</t>
  </si>
  <si>
    <t>Giras Técnicas</t>
  </si>
  <si>
    <t xml:space="preserve">Se consideran 10 de las 12 regiones productoras de papa (no se incluye para la estimación de costos de este proyecto, región Sabana de Bogotá y región Sur de Antioquia, teniendo en cuenta las áreas de influencia en las cuales se busca apoyar la gestión del ordenamiento ambiental, fuera de la frontera agrícola). Se estiman mesas de trabajo y talleres y/o eventos de divulgación nacionales y/o regionales, presenciales (1 por región) y virtuales (2 por región), días de campo/giras técnicas (5 por región), plan de medios regional y material de promoción (1 por región). Se estima un equipo humano en región de 10 personas, con rodamiento (peajes y combustible) y apoyos tecnológicos (GPS y Tablet); y se considera "Por definir" otras formas de contribución.  </t>
  </si>
  <si>
    <t>Asesoría especializada</t>
  </si>
  <si>
    <r>
      <t>En este anexo se presentan los detalles de los cálculos realizados para estimar los costos de implementación del portafolio de programas y proyectos para la cadena de papa, en pesos constantes de 2022. Esta estimación de costos arroja un valor indicativo de la suma de recursos financieros, que al momento se pueden cuantificar, para lograr las metas propuestas en el plan de acción, es importante aclarar que este es un valor base</t>
    </r>
    <r>
      <rPr>
        <sz val="11"/>
        <color theme="1"/>
        <rFont val="Arial"/>
        <family val="2"/>
      </rPr>
      <t xml:space="preserve">, algunos  de los rubros </t>
    </r>
    <r>
      <rPr>
        <sz val="11"/>
        <rFont val="Arial"/>
        <family val="2"/>
      </rPr>
      <t>quedan descritos c</t>
    </r>
    <r>
      <rPr>
        <sz val="11"/>
        <color theme="1"/>
        <rFont val="Arial"/>
        <family val="2"/>
      </rPr>
      <t>omo “Por definir” ya</t>
    </r>
    <r>
      <rPr>
        <sz val="11"/>
        <rFont val="Arial"/>
        <family val="2"/>
      </rPr>
      <t xml:space="preserve"> que en este momento no se cuentan con suficientes elementos para poder cuantificar su costo; corresponderá a los ejecutores del plan precisar y actualizar esta información. En ese mismo sentido es importante aclarar que los valores consignados en esta estimación, en ningún caso representan asignaciones presupuestales y corresponderá a los ejecutores del plan revisar y actualizar los costos y gestionar la financiación para la implementación  de cada uno de los proyectos.</t>
    </r>
  </si>
  <si>
    <t>En esta hoja se da una definición al componente de "Estimación de Costos" y se profundiza sobre insumos para su elaboración, se limita su alcance  y se precisan puntos relevantes para su elaboración, entre  otros aspectos.</t>
  </si>
  <si>
    <t>Mes 9 año 1</t>
  </si>
  <si>
    <t>Mes 12 del año 20</t>
  </si>
  <si>
    <t>Mes 9 del año 1</t>
  </si>
  <si>
    <t>Mes 3 del año 2</t>
  </si>
  <si>
    <t>Mes 12 del año 19</t>
  </si>
  <si>
    <t>Año 3 al 7</t>
  </si>
  <si>
    <t>Año 8 al 12</t>
  </si>
  <si>
    <t>Total 3 al 12</t>
  </si>
  <si>
    <t>Mes 12 del año 12</t>
  </si>
  <si>
    <t>Mensual</t>
  </si>
  <si>
    <t>Total año 2 al 4 y 13 al 20</t>
  </si>
  <si>
    <t>Total 3 al 12 años</t>
  </si>
  <si>
    <t>Total 3 al 10</t>
  </si>
  <si>
    <t>Mes del año 20</t>
  </si>
  <si>
    <t>Mes 3 del año 1</t>
  </si>
  <si>
    <t>Mes 12 año 20</t>
  </si>
  <si>
    <t>Total 1 al 5</t>
  </si>
  <si>
    <t>Total 6 al 20</t>
  </si>
  <si>
    <t>Mes 1 año 1</t>
  </si>
  <si>
    <t>Mes 3 año 1</t>
  </si>
  <si>
    <t xml:space="preserve">Implementación sistema de seguimiento  y presupuesto POP </t>
  </si>
  <si>
    <t>Total 2 al 20</t>
  </si>
  <si>
    <t>En esta hoja se vincula la estimación de costos realizada para cada Programa (P1 , P2….hasta P8), desde el  año 0 hasta el año 20. Posteriormente se realiza la sumatoria de resultado de la estimación para los programas y de esta manera se tiene el valor de la estimación total de costos de implementación del portafolio de programas y proyectos.
Los campos que conformar la hoja de  estimación de costos anualizada y su descripción son los siguientes:</t>
  </si>
  <si>
    <t xml:space="preserve">La nomenclatura empleada para los programas corresponde del Programa 1 al Programa 8 y para los proyectos se emplea el número del programa seguido del número en el orden consecutivo del proyecto dentro de cada programa (1, 2, 3…8). En este sentido se creará una hoja para cada programa, y en cada una de ellas se costearán los proyectos que lo conforman. </t>
  </si>
  <si>
    <r>
      <t>Contiene los valores presupuestados en</t>
    </r>
    <r>
      <rPr>
        <b/>
        <sz val="11"/>
        <color theme="1"/>
        <rFont val="Arial"/>
        <family val="2"/>
      </rPr>
      <t xml:space="preserve"> pesos</t>
    </r>
    <r>
      <rPr>
        <sz val="12"/>
        <color theme="1"/>
        <rFont val="Arial"/>
        <family val="2"/>
      </rPr>
      <t xml:space="preserve"> constantes de 2022 para </t>
    </r>
    <r>
      <rPr>
        <b/>
        <sz val="11"/>
        <color theme="1"/>
        <rFont val="Arial"/>
        <family val="2"/>
      </rPr>
      <t xml:space="preserve">cada año desde el año 0 hasta el al 20, </t>
    </r>
    <r>
      <rPr>
        <sz val="12"/>
        <color theme="1"/>
        <rFont val="Arial"/>
        <family val="2"/>
      </rPr>
      <t>para los 8</t>
    </r>
    <r>
      <rPr>
        <sz val="12"/>
        <color rgb="FFFF0000"/>
        <rFont val="Arial"/>
        <family val="2"/>
      </rPr>
      <t xml:space="preserve"> </t>
    </r>
    <r>
      <rPr>
        <sz val="12"/>
        <color theme="1"/>
        <rFont val="Arial"/>
        <family val="2"/>
      </rPr>
      <t xml:space="preserve">programas y 27 proyectos . Estos valores están vinculados desde cada hoja de proyecto "P1.1, P1.2…P8."
En color  </t>
    </r>
    <r>
      <rPr>
        <sz val="11"/>
        <color theme="8" tint="0.39997558519241921"/>
        <rFont val="Arial"/>
        <family val="2"/>
      </rPr>
      <t xml:space="preserve">           </t>
    </r>
    <r>
      <rPr>
        <sz val="11"/>
        <rFont val="Arial"/>
        <family val="2"/>
      </rPr>
      <t>se resalta el resultado del presupuesto obtenido para los Programas. 
En color             se resalta el resultado del presupuesto obtenido para los proyectos.
En color             se resalta el resultado del presupuesto final.</t>
    </r>
  </si>
  <si>
    <r>
      <t>Se relacionan en el orden del portafolio de programas y proyectos, los 8</t>
    </r>
    <r>
      <rPr>
        <b/>
        <sz val="11"/>
        <color theme="1"/>
        <rFont val="Arial"/>
        <family val="2"/>
      </rPr>
      <t xml:space="preserve"> programas y 27  proyectos</t>
    </r>
  </si>
  <si>
    <t xml:space="preserve">Contiene los valores estimados en pesos constantes de 2022 para el primer período de implementación, considerado el corto plazo, correspondiente a los 8 programas y 27 proyectos.
Este valor se vincula de la sumatoria de los valores de la hoja "Estimación de Costos Anualizada "para cada programa y proyecto del año 0 al 4. 
</t>
  </si>
  <si>
    <t xml:space="preserve">Contiene los valores estimados en pesos constantes de 2022 para el segundo período de implementación, considerado el mediano plazo, correspondiente a los 8 programas y 27 proyectos.
Este valor se vincula de la sumatoria de los valores de la hoja "Estimación de Costos Anualizada "para cada programa y proyecto del año 5 al 12. 
</t>
  </si>
  <si>
    <t xml:space="preserve">Contiene los valores estimados en pesos constantes de 2022 para el segundo período de implementación, considerado el mediano plazo, correspondiente a los 8 programas y 27 proyectos.
Este valor se vincula de la sumatoria de los valores de la hoja "Estimación de Costos Anualizada "para cada programa y proyecto del año 13 al 20. 
</t>
  </si>
  <si>
    <t>P1, P2, P3…P8</t>
  </si>
  <si>
    <t>Se generó una hoja para cada uno de los 8 programas que conforman el portafolio, representados por el código asignado a cada programa en el portafolio de programas y proyectos.</t>
  </si>
  <si>
    <t xml:space="preserve">Relaciona los conceptos que se tuvieron en cuenta para la estimación de costos, identificando  según sea el caso la cantidad, unidad (promedio, valor global ), valor unitario, dedicación en porcentaje y tiempo en meses para el recurso humano requerido, y total año, producto de la multiplicación de los ítems mencionados según corresponda. 
Para cada uno de los proyectos se resumen los supuestos empleados, los rubros empleados y para los casos que se considere el detalle del proceso estimado. </t>
  </si>
  <si>
    <t>Total 
(Millones de Pesos)</t>
  </si>
  <si>
    <t>Corto Plazo
 (1 al 4 año)</t>
  </si>
  <si>
    <t>Total Estimación Costos</t>
  </si>
  <si>
    <t>Estimación de Costos  Plan de acción de la Cadena de la Papa</t>
  </si>
  <si>
    <t>Incentivo para la creación y fortalecimiento agroindustriales para el procesamiento de los derivados y otros  medianos</t>
  </si>
  <si>
    <t>Asesoría especializada proyectos</t>
  </si>
  <si>
    <t>Días de campo/giras técnicas</t>
  </si>
  <si>
    <t>Incentivo a Vivienda</t>
  </si>
  <si>
    <t>Incentivo a servicios públicos</t>
  </si>
  <si>
    <t>Asesoría Especializada</t>
  </si>
  <si>
    <t>Se estiman 4 mesas de trabajo (presenciales); 24 mesas de trabajo virtual (2 mesas para cada región), se sugiere la realización de 12 talleres y/o eventos de divulgación nacionales y/o regionales presenciales, 12 talleres y/o eventos de divulgación nacionales y/o regionales virtuales. Se estima material de divulgación global de 10 millones, se estima la  realización de giras técnicas por región, se estima fortalecimiento al a formación de cursos cortos por región, cursos cortos virtuales por región, 5 cursos libres por región, 5 cursos libres virtuales por región, 1 diplomado presencial por región, 1 diplomado virtual por región, un apoyo del 30%  a 4 personas para la formación tecnológica y/o universitaria,  un apoyo del 30% para 4 personas para especialización, un apoyo del 30% para la formación de dos doctores al año. Se sugiere dos viajes internacionales y viáticos para  procesos de benchmarking, también se estima plan de medios radial institucional por región y 2 desarrolladores de módulos por 5 meses con un salario promedio de $6.604.729. Se estima un equipo humano nacional de 3 personas  y un equipo en región de 12 personas (1 por cada región), con rodamiento  y apoyos tecnológicos.</t>
  </si>
  <si>
    <t xml:space="preserve">Se estima realizar 1 taller nacional y 1 taller presencial por región (5) (se priorizan las 4 regiones de papa de los departamentos de Cundinamarca, Boyacá, Nariño y Antioquia),   se plantea una mesa presencial de trabajo por región (4) y mesas virtuales de trabajo internacionales y regionales para el seguimiento de los avances (8).  Para liderar el desarrollo de las actividades se proyecta un equipo experto interdisciplinario de 2 personas con un promedio salarial de $8.963.563,  considerando el desplazamiento y viáticos, se estima un viaje internacional con su viáticos por cinco días. Se considera un profesional encargado de la gestión y revisión y actualización gradual de medidas sanitarias y de defensa comercial, con un promedio salarial de $7.233.751, con dedicación de 50%. </t>
  </si>
  <si>
    <t xml:space="preserve"> Días de campo, giras técnicas, visitas y/o demostraciones de método, </t>
  </si>
  <si>
    <t>Mejora de programas de monitoreo del  ICA, infraestructura de laboratorios e instalaciones</t>
  </si>
  <si>
    <t xml:space="preserve">Se estima realizar 1 taller nacional y 1 taller presencial por región (12),  para la gestión interinstitucional  y actualización de los planes de las autoridades sanitarias y de inocuidad, se plantea una mesa presencial de trabajo por región (12) y el seguimiento de los avances a través de dos mesas de trabajo virtuales por región (24) y una gira técnica por región (12), adicionalmente se contempla un monto de $3.000.000 para material de divulgación promocional por región. Se considera la contratación de desarrolladores para el sistema de monitoreo y alerta temprana con un promedio salarial de $7.862.772 por cinco meses. Para liderar el desarrollo de las actividades se proyectan 4 profesionales con un promedio salarial de $8.963.563 (priorizando los departamentos de Cundinamarca, Boyacá, Nariño y Antioquia) y el fortalecimiento de un equipo regional con profesionales y técnicos asignados para cada región  (12) con un promedio salarial de $3.931.384, más rodamiento y apoyo tecnológico. Se contemplan un viaje internacional por parte de dos coordinadores del proyecto  para evaluar las experiencias de los países lideres en materia de inspección, vigilancia y control (por ejemplo al Centro Internacional de la Papa en Lima), se contempla, tiquetes aéreos y viáticos por cinco días.  Se fortalecen la estrategia de comunicación con plan de medios radial institucional a nivel regional  (12). El proyecto contempla actividades de fortalecimiento de capacidad operativa, infraestructura de laboratorios e instalaciones, sistemas de información geográfica y herramientas TIC, así como , la implementación de la estrategia financiera y otras formas de fortalecimiento que se deja por definir, considerando el nivel de información con que se cuenta. </t>
  </si>
  <si>
    <t xml:space="preserve">Se estima realizar una mesa de trabajo presencial por cada región(12)  y dos mesas de trabajo virtuales por cada región (24). La socialización y divulgación del  POP de la cadena de la papa se realiza a partir de 1  taller nacional y 12 talleres regionales presenciales, se estima el monto de material promocional de $3.000.000 por región. Para el desarrollo de las actividades se proyectan  un equipo gestor especializado de 4 profesionales con un salario promedio de $8.963.563  que comparte funciones con el proyecto 8.2, y el fortalecimiento de un equipo de 9 personas a nivel región/dpto., teniendo en cuenta que se pueden unir funciones para trabajar subregiones como Antioquia, Tolima, y 1 de Cundinamarca, quedando 9 regiones a intervenir,  con salario promedio de $3.931.382 con rodamiento y apoyo tecnológico. La implementación del sistema de seguimiento y evaluación del POP para la cadena de la papa que se proyecta durante los 20 años y se considera un profesional con valor promedio de $8.963563 por 4 meses, cada dos años. </t>
  </si>
  <si>
    <t>Porcentaje y Valor indicativo en pesos constantes  de 2022 corto, mediano y largo plazo</t>
  </si>
  <si>
    <t>% Publico</t>
  </si>
  <si>
    <t>% Privado</t>
  </si>
  <si>
    <t>% Cooperación Internacional (CI)</t>
  </si>
  <si>
    <t>Valor Público</t>
  </si>
  <si>
    <t>Valor Privado</t>
  </si>
  <si>
    <t>Valor CI</t>
  </si>
  <si>
    <t>% Presupuesto General de la Nación (PGN)</t>
  </si>
  <si>
    <t>% Presupuesto Sistema General de Regalías</t>
  </si>
  <si>
    <t>%Recursos Entidades Territoriales</t>
  </si>
  <si>
    <t>%Otros Recursos</t>
  </si>
  <si>
    <t>Recursos Presupuesto General de la Nación (PGN)</t>
  </si>
  <si>
    <t xml:space="preserve"> Recursos Presupuesto Sistema General de Regalías</t>
  </si>
  <si>
    <t>Recursos Entidades Territoriales</t>
  </si>
  <si>
    <t>Otros Recursos</t>
  </si>
  <si>
    <t>Distribución Fuentes de Financiación estimativo de Costos Plan de acción cadena de la papa</t>
  </si>
  <si>
    <r>
      <t>Se relacionan en el orden del portafolio de programas y proyect</t>
    </r>
    <r>
      <rPr>
        <sz val="12"/>
        <color theme="1"/>
        <rFont val="Arial"/>
        <family val="2"/>
      </rPr>
      <t xml:space="preserve">os, los </t>
    </r>
    <r>
      <rPr>
        <b/>
        <sz val="11"/>
        <color theme="1"/>
        <rFont val="Arial"/>
        <family val="2"/>
      </rPr>
      <t>12 programas y 27 proyectos.</t>
    </r>
  </si>
  <si>
    <t>ICR infraestructura /equipos y maquinaria semilla</t>
  </si>
  <si>
    <t>ICR Kit de equipos para adecuación de papa/postcosecha</t>
  </si>
  <si>
    <t>ICR Kit de maquinaria y equipo producción primaria</t>
  </si>
  <si>
    <t>Unidades</t>
  </si>
  <si>
    <t xml:space="preserve">Glosario de Categoría de Costos </t>
  </si>
  <si>
    <t>VALOR ESTIMADO</t>
  </si>
  <si>
    <t>SUPUESTO ESTIMACION DE COSTOS</t>
  </si>
  <si>
    <t>1. Costos de personal</t>
  </si>
  <si>
    <t>a. Honorarios</t>
  </si>
  <si>
    <t>Tabla de Honorarios Contratos de Prestación de Servicios</t>
  </si>
  <si>
    <t>Categorías</t>
  </si>
  <si>
    <t>Consultor Categoría III Nivel 8</t>
  </si>
  <si>
    <t>TP+MA+70 -79 ME</t>
  </si>
  <si>
    <t>$/mes</t>
  </si>
  <si>
    <t>Consultor Categoría III Nivel 7</t>
  </si>
  <si>
    <t>TP+MA + 60 - 69 ME</t>
  </si>
  <si>
    <t>Consultor Categoría III Nivel 6</t>
  </si>
  <si>
    <t>TP+MA + 50 - 59 ME</t>
  </si>
  <si>
    <t>Consultor Categoría III Nivel 5</t>
  </si>
  <si>
    <t>TP+MA + 40 - 49 ME</t>
  </si>
  <si>
    <t>Consultor Categoría III Nivel 4</t>
  </si>
  <si>
    <t>TP+E+ 46 - 51 ME</t>
  </si>
  <si>
    <t>Consultor Categoría III Nivel 3</t>
  </si>
  <si>
    <t>TP+E+ 41 - 45 ME</t>
  </si>
  <si>
    <t>Consultor Categoría III Nivel 2</t>
  </si>
  <si>
    <t>TP+E+ 35 - 40 ME</t>
  </si>
  <si>
    <t>Abreviaciones:</t>
  </si>
  <si>
    <t>Consultor Categoría III Nivel 1</t>
  </si>
  <si>
    <t>TP+E+ 29 - 34 ME</t>
  </si>
  <si>
    <t>Consultor Categoría II Nivel 8</t>
  </si>
  <si>
    <t>TP+E+ 23 - 28 ME</t>
  </si>
  <si>
    <t>TB</t>
  </si>
  <si>
    <t>Titulo de bachiller o diploma de bachiller</t>
  </si>
  <si>
    <t>Consultor Categoría II Nivel 7</t>
  </si>
  <si>
    <t>TP+E+ 17 - 22 ME</t>
  </si>
  <si>
    <t>TFTP</t>
  </si>
  <si>
    <t>Título de formación técnica profesional</t>
  </si>
  <si>
    <t>Consultor Categoría II Nivel 6</t>
  </si>
  <si>
    <t>TP+E+ 11 - 16 ME</t>
  </si>
  <si>
    <t>TFT</t>
  </si>
  <si>
    <t>Titulo de formación tecnológica</t>
  </si>
  <si>
    <t>Consultor Categoría II Nivel 5</t>
  </si>
  <si>
    <t>TP+E+ 5 - 10 ME</t>
  </si>
  <si>
    <t>TP</t>
  </si>
  <si>
    <t>Titulo Profesional</t>
  </si>
  <si>
    <t>Consultor Categoría II Nivel 4</t>
  </si>
  <si>
    <t>TP + 25 - 33 ME</t>
  </si>
  <si>
    <t>E</t>
  </si>
  <si>
    <t>Titulo de Posgrado en la modalidad de especialización</t>
  </si>
  <si>
    <t>Consultor Categoría II Nivel 3</t>
  </si>
  <si>
    <t>TP + 18 - 24 ME</t>
  </si>
  <si>
    <t>MA</t>
  </si>
  <si>
    <t>Titulo de posgrado en la modalidad de maestría</t>
  </si>
  <si>
    <t>Consultor Categoría II Nivel 2</t>
  </si>
  <si>
    <t>TP + 10 - 17 ME</t>
  </si>
  <si>
    <t>ME</t>
  </si>
  <si>
    <t>Meses de Experiencia</t>
  </si>
  <si>
    <t>Consultor Categoría II Nivel 1</t>
  </si>
  <si>
    <t>TFT + 7 - 15 ME, ó TP + 3 - 9 ME</t>
  </si>
  <si>
    <t>Consultor Categoría I Nivel 8</t>
  </si>
  <si>
    <t>TFT + 4-6 ME, ó TP +0 - 1 ME</t>
  </si>
  <si>
    <t>Consultor Categoría I Nivel 7</t>
  </si>
  <si>
    <t>TFT+1-3 ME</t>
  </si>
  <si>
    <t>Consultor Categoría I Nivel 6</t>
  </si>
  <si>
    <t>TFTP +7-10 ME</t>
  </si>
  <si>
    <t>Consultor Categoría I Nivel 5</t>
  </si>
  <si>
    <t>TFTP +4-6 ME</t>
  </si>
  <si>
    <t>Consultor Categoría I Nivel 4</t>
  </si>
  <si>
    <t>TFTP +1-3 ME</t>
  </si>
  <si>
    <t>Consultor Categoría I Nivel 3</t>
  </si>
  <si>
    <t>TB +16-20 ME</t>
  </si>
  <si>
    <t>Consultor Categoría I Nivel 2</t>
  </si>
  <si>
    <t>TB +8 -20 ME</t>
  </si>
  <si>
    <t>Consultor Categoría I Nivel 1</t>
  </si>
  <si>
    <t>TB +1- 7 ME</t>
  </si>
  <si>
    <t>Fuente: Valores referencia obtenidos de la tabla de honorarios de contratos de prestación de servicios y apoyo a la gestión - DNP 2022</t>
  </si>
  <si>
    <t>https://www.dnp.gov.co/DNP/contratacion</t>
  </si>
  <si>
    <t>2. Costos de desplazamiento a región</t>
  </si>
  <si>
    <t>a. Viáticos</t>
  </si>
  <si>
    <t>2. Tabla de viáticos  Contratos de Prestación de Servicios</t>
  </si>
  <si>
    <t>Honorarios</t>
  </si>
  <si>
    <t>TP+MA+70-79ME</t>
  </si>
  <si>
    <t>TP+MA+60-69 ME</t>
  </si>
  <si>
    <t>TP + MA +50-59 ME</t>
  </si>
  <si>
    <t>TP+MA+40-49ME</t>
  </si>
  <si>
    <t>TP+E+46-51ME</t>
  </si>
  <si>
    <t>TP+E+41-45ME</t>
  </si>
  <si>
    <t>TP+E+35-40ME</t>
  </si>
  <si>
    <t>TP+E+29-34ME</t>
  </si>
  <si>
    <t>TP+E+23-28ME</t>
  </si>
  <si>
    <t>TP+E+17-22ME</t>
  </si>
  <si>
    <t>TP+E+11-16ME</t>
  </si>
  <si>
    <t>TP+E+5-10ME</t>
  </si>
  <si>
    <t>TP+E+25-33ME</t>
  </si>
  <si>
    <t>TP+18-24 ME</t>
  </si>
  <si>
    <t>TP+10- 17 ME</t>
  </si>
  <si>
    <t>TFT+7-15 ME, o TP+3-9 ME</t>
  </si>
  <si>
    <t>TFT+ 4-6 ME, o TP+ 1 ME</t>
  </si>
  <si>
    <t>Nota: Cubre Alojamiento y Alimentación</t>
  </si>
  <si>
    <t>Fuente: Valores referencia obtenidos del Decreto No.979 DE 2021 "Por el cual se fijan las escalas de viáticos</t>
  </si>
  <si>
    <t>"https://www.funcionpublica.gov.co/eva/gestornormativo/norma.php?i=169099</t>
  </si>
  <si>
    <t>Viáticos/ Tabla de base de liquidación.</t>
  </si>
  <si>
    <t>COMISIONES DE SERVICIO EN EL INTERIOR DEL PAÍS</t>
  </si>
  <si>
    <t>BASE DE LIQUIDACIÓN</t>
  </si>
  <si>
    <t>VIÁTICOS DIARIOS EN PESOS</t>
  </si>
  <si>
    <t>Viáticos diarios en pesos</t>
  </si>
  <si>
    <t>Hasta $0 a $1.228.413</t>
  </si>
  <si>
    <t>Hasta</t>
  </si>
  <si>
    <t>De $1.228.414 a $1.930.333</t>
  </si>
  <si>
    <t xml:space="preserve">De  $1.930.334 a $2.577.679 </t>
  </si>
  <si>
    <t>De  $2.577.680 a $3.269.437</t>
  </si>
  <si>
    <t>De  $3.269.438 a $3.948.523</t>
  </si>
  <si>
    <t>De  $3.948.524 a $5.954.970</t>
  </si>
  <si>
    <t>De  $5.954.971 a $8.322.997</t>
  </si>
  <si>
    <t>De  $8.322.998 a $9.882.403</t>
  </si>
  <si>
    <t>De  $9.882.404 a12.165.606</t>
  </si>
  <si>
    <t>De $12.165.607 a $14.710.550</t>
  </si>
  <si>
    <t>De $14.710.551  en adelante</t>
  </si>
  <si>
    <t>Bogotá- Pasto</t>
  </si>
  <si>
    <t>Bogotá -Medellín</t>
  </si>
  <si>
    <t>Bogotá- Manizales</t>
  </si>
  <si>
    <t>Bogotá- Cúcuta</t>
  </si>
  <si>
    <t>Valor promedio ida y regreso</t>
  </si>
  <si>
    <t xml:space="preserve">Valor promedio ida y regreso. </t>
  </si>
  <si>
    <t xml:space="preserve">Nota: Corresponde a un valor promedio simple  del costo de vuelos de rutas nacionales. </t>
  </si>
  <si>
    <t>Nota. Actualizado el 19 de abril.</t>
  </si>
  <si>
    <t>Combustible</t>
  </si>
  <si>
    <t>Criterio de Cálculo</t>
  </si>
  <si>
    <t>Galón de gasolina</t>
  </si>
  <si>
    <t>Km por Galón</t>
  </si>
  <si>
    <t>35 km por galón</t>
  </si>
  <si>
    <t>Combustible Región 1.  Cercano /Recorre 60 km diario por 20 días)</t>
  </si>
  <si>
    <t>1200 km mensuales</t>
  </si>
  <si>
    <t>Combustible Región 2. Lejano /Recorre 100 km diario por 20 días)</t>
  </si>
  <si>
    <t>2000 km mensuales</t>
  </si>
  <si>
    <t>Combustible Región 3. (Muy lejano (Recorre 120 km diario por 20 días)</t>
  </si>
  <si>
    <t>2400 km mensuales</t>
  </si>
  <si>
    <t>Valor aprox Combustible</t>
  </si>
  <si>
    <t>Aproximación a número mayor</t>
  </si>
  <si>
    <t>El rubro de combustible se utiliza el valor promedio hallado, es decir $500.000</t>
  </si>
  <si>
    <t>Peaje promedio mensual</t>
  </si>
  <si>
    <t>Valor peaje promedio 12.000 y se estiman tres peajes diarios</t>
  </si>
  <si>
    <t xml:space="preserve">Nota: Corresponde a un valor global simple  del costo promedio de peajes entre las subregiones. </t>
  </si>
  <si>
    <t>Peajes</t>
  </si>
  <si>
    <t>Alquiler Tablet</t>
  </si>
  <si>
    <t>Total Mensual</t>
  </si>
  <si>
    <t>Nota: Valor promedio precio alquiler abril 2022</t>
  </si>
  <si>
    <t>g. Tiquetes internacionales</t>
  </si>
  <si>
    <t>Países De referencia</t>
  </si>
  <si>
    <t>Valor tiquetes</t>
  </si>
  <si>
    <t>Lima/ Perú- San José de Costa Rica</t>
  </si>
  <si>
    <t>Buenos Aires/ Argentina- Brasilia/Brasil</t>
  </si>
  <si>
    <t>Bruselas- Bélgica</t>
  </si>
  <si>
    <t>Idaho- USA</t>
  </si>
  <si>
    <t>19/04/2022, fuente Despegar.</t>
  </si>
  <si>
    <t xml:space="preserve">Nota: Corresponde a un valor promedio simple del costo de vuelos  directos a dichos destinos. </t>
  </si>
  <si>
    <t>Nota. En concordancia  la regionalización de papa- Upra</t>
  </si>
  <si>
    <t>Región</t>
  </si>
  <si>
    <t>Área Sembrada (ha)</t>
  </si>
  <si>
    <t>Producción (t)</t>
  </si>
  <si>
    <t>Rendimiento (t/ha)</t>
  </si>
  <si>
    <t>Participación en producción nacional</t>
  </si>
  <si>
    <t>Cundinamarca Norte (Villa Pinzón, Sesquilé, Chocontá)</t>
  </si>
  <si>
    <t>Boyacá (Centro)</t>
  </si>
  <si>
    <t>Macizo (Nariño, Ipiales, Pasto)</t>
  </si>
  <si>
    <t>Cundinamarca Oriente ( Une, Chipaque)</t>
  </si>
  <si>
    <t>Sabana (de Bogotá)</t>
  </si>
  <si>
    <t>Santanderes Norte Boyacá</t>
  </si>
  <si>
    <t>Sumapaz (Pasca, Sibaté, Usme)</t>
  </si>
  <si>
    <t>Norte Antioquia ( San Pedro de los Milagros)</t>
  </si>
  <si>
    <t>Cauca</t>
  </si>
  <si>
    <t>Sur Antioquia (La Unión)</t>
  </si>
  <si>
    <t>Nevados (Norte del Tolima y Caldas)</t>
  </si>
  <si>
    <t>Centro Tolima Valle (Cajamarca. Tuluá)</t>
  </si>
  <si>
    <t xml:space="preserve">Total </t>
  </si>
  <si>
    <t>Tomado del documento de Regionalización. UPRA 2022</t>
  </si>
  <si>
    <t>Tota Productores de papa</t>
  </si>
  <si>
    <t>Fuente: CNA 2014</t>
  </si>
  <si>
    <t>3. Actividades Grupales</t>
  </si>
  <si>
    <t>a. Mesas de trabajo</t>
  </si>
  <si>
    <t>e. Mesas de trabajo virtual</t>
  </si>
  <si>
    <t>f. Talleres y/o eventos de divulgación nacional y/o regional virtuales</t>
  </si>
  <si>
    <t>g. Talleres Prácticos</t>
  </si>
  <si>
    <t>h. Talleres Tenderos</t>
  </si>
  <si>
    <t>j. Parcelas demostrativas o lotes modelos de semilla certificada (Costo promedio)</t>
  </si>
  <si>
    <t>Nota: Las mesas ,eventos y talleres virtuales corresponden al 20% del valor estimado de forma presencial</t>
  </si>
  <si>
    <t>a. Mesas de trabajo presenciales</t>
  </si>
  <si>
    <t>(Se calculan mesas de trabajo de 20 personas)</t>
  </si>
  <si>
    <t>Refrigerio</t>
  </si>
  <si>
    <t>Café y otros</t>
  </si>
  <si>
    <t>Costo estimado</t>
  </si>
  <si>
    <t>b. Talleres, talleres especializados y/ o eventos de divulgación nacionales y/o regionales (Productor, Semillerista, Adecuador, Industrial, Comercializador)</t>
  </si>
  <si>
    <t>Se calcula asistencia 25 personas</t>
  </si>
  <si>
    <t>Auditorio</t>
  </si>
  <si>
    <t>Estación de café y otros</t>
  </si>
  <si>
    <t>Protocolos de bioseguridad</t>
  </si>
  <si>
    <t>Talleres Nacionales</t>
  </si>
  <si>
    <t>Nota: Auditorio incluye video beam. 25 personas</t>
  </si>
  <si>
    <t>c. Mesas de trabajo</t>
  </si>
  <si>
    <t>Nota: Auditorio incluye video beam</t>
  </si>
  <si>
    <t>c. Días de campo, giras técnicas, visitas y/o demostraciones de método,  (Productor, Semillerista, Adecuador, Industrial, Comercializador)</t>
  </si>
  <si>
    <t>Se calcula asistencia 30 personas</t>
  </si>
  <si>
    <t>Refrigerio y tinto</t>
  </si>
  <si>
    <t>Almuerzo</t>
  </si>
  <si>
    <t>Apoyos tecnológicos( Computador y Videobeam)</t>
  </si>
  <si>
    <t>Protocolo de bioseguridad</t>
  </si>
  <si>
    <t>Desplazamiento personas/transporte</t>
  </si>
  <si>
    <t>Consumibles y/o otros</t>
  </si>
  <si>
    <t>Se estima que las personas provean sus propios medios para llegar a los puntos de encuentro</t>
  </si>
  <si>
    <t xml:space="preserve"> Protocolo bioseguridad: Insumos/lavado de botas/manos, tapabocas.</t>
  </si>
  <si>
    <t>d. Parcelas demostrativas o lotes modelos (Costo promedio)</t>
  </si>
  <si>
    <t>Por hectárea</t>
  </si>
  <si>
    <t>Semilla</t>
  </si>
  <si>
    <t>Fertilizantes</t>
  </si>
  <si>
    <t>Fitosanitarios</t>
  </si>
  <si>
    <t>Labores</t>
  </si>
  <si>
    <t>Mecanización</t>
  </si>
  <si>
    <t>Total ha</t>
  </si>
  <si>
    <t xml:space="preserve"> (1/4 ha por semestre (2500 m2)</t>
  </si>
  <si>
    <t>Aprox Mayor Valor</t>
  </si>
  <si>
    <t xml:space="preserve">Nota: No se tienen en cuenta los costos de financiación, administrativos, arrendamiento, transporte.  </t>
  </si>
  <si>
    <t xml:space="preserve">h. Taller Práctico </t>
  </si>
  <si>
    <t>Salones para prácticas</t>
  </si>
  <si>
    <t>Capacitador (Viáticos y/o honorarios jornada)</t>
  </si>
  <si>
    <t>Insumos/materia prima y consumibles</t>
  </si>
  <si>
    <t>imprevistos</t>
  </si>
  <si>
    <t>Medidas de bioseguridad</t>
  </si>
  <si>
    <t>Valores actualizados a costos de mercado abril 2022</t>
  </si>
  <si>
    <t>i. Talleres tenderos</t>
  </si>
  <si>
    <t>Valor mensual</t>
  </si>
  <si>
    <t>Capacitador</t>
  </si>
  <si>
    <t>Aprox</t>
  </si>
  <si>
    <t>Semilla Registrada</t>
  </si>
  <si>
    <t>Adecuación en bodega</t>
  </si>
  <si>
    <t xml:space="preserve">4. Tasa de cambio </t>
  </si>
  <si>
    <t>a. Tasa de cambio</t>
  </si>
  <si>
    <t>Pesos por Dólar</t>
  </si>
  <si>
    <t>Pesos Por Euro</t>
  </si>
  <si>
    <t xml:space="preserve">Promedio simple del período contemplado </t>
  </si>
  <si>
    <t xml:space="preserve"> Promedio simple anual para los años 2020 y 2021. Primer trimestre 2022</t>
  </si>
  <si>
    <t>5. Promoción y Comunicación</t>
  </si>
  <si>
    <t>Ítem</t>
  </si>
  <si>
    <t>a. Sección radial nacionales</t>
  </si>
  <si>
    <t>b. Sección Radial Regionales</t>
  </si>
  <si>
    <t>c. Vallas publicitarias Ciudades Principales</t>
  </si>
  <si>
    <t>d. Vallas publicitarias Ciudades regionales</t>
  </si>
  <si>
    <t>e. Comerciales  tv a nivel Nacional</t>
  </si>
  <si>
    <t>f. Comerciales tv a nivel regional</t>
  </si>
  <si>
    <t>g. Pendones</t>
  </si>
  <si>
    <t>h. Campaña publicitaria nacional</t>
  </si>
  <si>
    <t>i. Campaña publicitaria regional</t>
  </si>
  <si>
    <t>j. Campaña publicitaria institucional</t>
  </si>
  <si>
    <t>l. Stand de promoción y divulgación en eventos nacionales</t>
  </si>
  <si>
    <t>m. Stand de promoción y divulgación en eventos regionales</t>
  </si>
  <si>
    <t>ñ. Plan de Medios radial institucional</t>
  </si>
  <si>
    <t>Noticiero tarde Luciérnaga</t>
  </si>
  <si>
    <t>Noticiero 6 am</t>
  </si>
  <si>
    <t>Promedio</t>
  </si>
  <si>
    <t>Fuente: Basada en cotizaciones de ventas@caracol.com.co, 19 de abril 2022, https://mediakit.caracol.com.co/buscar.aspx?q=caracol</t>
  </si>
  <si>
    <t>Rubro</t>
  </si>
  <si>
    <t>Cuña radial regional región 2 (Medellín)</t>
  </si>
  <si>
    <t>Cuña radial regional Tunja/Pasto</t>
  </si>
  <si>
    <t>Cuñas radiales regionales (Promedio aprox)</t>
  </si>
  <si>
    <t>Vallas Publicitarias</t>
  </si>
  <si>
    <t>Incluye el costo de diseño, elaboración y alquiler del sitio de publicación de la valla. Fuente. Dato experto</t>
  </si>
  <si>
    <t>Nota. Corresponde a la difusión en los canales de tv nacionales y regionales.  No se costea la realización del comercial
Fuente comerciales tv nacional y regional, experto.</t>
  </si>
  <si>
    <t>Corresponde a dos  pendones pequeños</t>
  </si>
  <si>
    <t>Equipo organizador</t>
  </si>
  <si>
    <t>Impresos</t>
  </si>
  <si>
    <t>Secciones  radiales nacionales</t>
  </si>
  <si>
    <t>Comerciales tv nivel nacional</t>
  </si>
  <si>
    <t>Total campaña publicitaria Nacional</t>
  </si>
  <si>
    <t>Nota: Se estima 1 meses de duración</t>
  </si>
  <si>
    <t>Cuñas radiales regionales</t>
  </si>
  <si>
    <t>Comerciales tv a nivel regional</t>
  </si>
  <si>
    <t>Vallas publicitarias</t>
  </si>
  <si>
    <t>Total Campaña publicitaria Regional</t>
  </si>
  <si>
    <t>Se estima 1 mes de duración</t>
  </si>
  <si>
    <t>Sección radiales nacionales</t>
  </si>
  <si>
    <t>Comerciales tv nacional</t>
  </si>
  <si>
    <t>Vallas nacionales</t>
  </si>
  <si>
    <t>Elementos de promoción y divulgación</t>
  </si>
  <si>
    <t>Total campaña publicitaria institucional</t>
  </si>
  <si>
    <t xml:space="preserve">Se estima 1 mes de duración </t>
  </si>
  <si>
    <t>Paquete Cuñas radiales regionales</t>
  </si>
  <si>
    <t>Vallas regionales</t>
  </si>
  <si>
    <t>Incluye diseño, mobiliario y  alquiler del espacio. Fuente Experto.</t>
  </si>
  <si>
    <t>Ítems</t>
  </si>
  <si>
    <t>Paquete cuñas radiales nacionales</t>
  </si>
  <si>
    <t>Plan de medios Nacional</t>
  </si>
  <si>
    <t>6. Comercialización</t>
  </si>
  <si>
    <t>e. Mercados campesinos/circuitos cortos comercialización</t>
  </si>
  <si>
    <t>g. Degustaciones</t>
  </si>
  <si>
    <t>a. Rueda de negocio presencial</t>
  </si>
  <si>
    <t>10 empresas</t>
  </si>
  <si>
    <t>Persona locales ( tiquete, hospedaje)</t>
  </si>
  <si>
    <t>Montaje</t>
  </si>
  <si>
    <t>Almuerzos</t>
  </si>
  <si>
    <t>Estación de café y agua</t>
  </si>
  <si>
    <t>Promoción y divulgación</t>
  </si>
  <si>
    <t xml:space="preserve">Rueda de negocio </t>
  </si>
  <si>
    <t>Se supone que la duración de la rueda son dos días, una noche. (10 asistentes)</t>
  </si>
  <si>
    <t>b Rueda de negocio  virtual</t>
  </si>
  <si>
    <t>Pautas en redes sociales/promoción y divulgación</t>
  </si>
  <si>
    <t>c. Participación en ferias comerciales nacional</t>
  </si>
  <si>
    <t>Persona locales ( tiquete, hospedaje, viáticos)</t>
  </si>
  <si>
    <t>Inscripciones</t>
  </si>
  <si>
    <t>Stand  (5)</t>
  </si>
  <si>
    <t xml:space="preserve">Participación en ferias comerciales </t>
  </si>
  <si>
    <t>Valor Aprox</t>
  </si>
  <si>
    <t xml:space="preserve">se estima la participación de 5 empresas u organizaciones y se estima inscripción de 10 personas. </t>
  </si>
  <si>
    <t>d. Participación en ferias comerciales internacionales</t>
  </si>
  <si>
    <t>Persona  (tiquete)</t>
  </si>
  <si>
    <t xml:space="preserve">Stand </t>
  </si>
  <si>
    <t>Participación en ferias comerciales internacionales</t>
  </si>
  <si>
    <t>Se estima la participación de 5 empresas a la feria internacional, no incluye el hospedaje</t>
  </si>
  <si>
    <t xml:space="preserve">e. Participación en mercados campesinos/ Circuitos cortos de comercialización </t>
  </si>
  <si>
    <t xml:space="preserve">Persona </t>
  </si>
  <si>
    <t>Cuñas radiales (2)</t>
  </si>
  <si>
    <t>Stands</t>
  </si>
  <si>
    <t>Transporte de acuerdo a requerimiento</t>
  </si>
  <si>
    <t>Participación en mercados campesinos</t>
  </si>
  <si>
    <t xml:space="preserve">Se prevé la cuarta parte del salario de un profesional para organizar el mercado campesino, dos cuñas radiales, stands y transporte para 10  agricultores ida y vuelta. </t>
  </si>
  <si>
    <t>f. Misiones comerciales internacionales</t>
  </si>
  <si>
    <t>Persona locales (tiquete, hospedaje)</t>
  </si>
  <si>
    <t>Gastos de representación</t>
  </si>
  <si>
    <t>Misiones comerciales internacionales</t>
  </si>
  <si>
    <t xml:space="preserve">Se prevé una misión comercial de 7 días en total, de los cuales 5 días son comerciales. Se prevé gastos de representación y transporte al interior del país visitado  Se estiman 3 personas viajando. </t>
  </si>
  <si>
    <t>g, Degustaciones</t>
  </si>
  <si>
    <t>Persona/stand</t>
  </si>
  <si>
    <t>7. Capacitación, Formación y educación</t>
  </si>
  <si>
    <t xml:space="preserve"> a. Cursos cortos</t>
  </si>
  <si>
    <t>Se estima que un capacitador cobre 300.000 por cada persona capacitada, se estima un promedio de 25 personas por curso corto. Incluye refrigerio, material de divulgación, auditorio.</t>
  </si>
  <si>
    <t>b. Cursos cortos virtuales</t>
  </si>
  <si>
    <t>Se estima honorarios de capacitador, medios para realizarla. Se calculó como un 30% del valor del cursos corto presencial.</t>
  </si>
  <si>
    <t>c. Cursos libres</t>
  </si>
  <si>
    <t>Valor persona capacitada</t>
  </si>
  <si>
    <t>d. Cursos libres virtuales</t>
  </si>
  <si>
    <t>Valor persona capacitada, se calculo como un 30% del valor del curso libre presencial.</t>
  </si>
  <si>
    <t>e. Diplomado</t>
  </si>
  <si>
    <t>f. Diplomado virtual</t>
  </si>
  <si>
    <t>Valor persona capacitada, se calculo como un 30% del valor del  diplomado  presencial.</t>
  </si>
  <si>
    <t>g. Formación tecnológica y/o universitaria</t>
  </si>
  <si>
    <t>h. Maestría</t>
  </si>
  <si>
    <t>Valor persona capacitada/ semestre</t>
  </si>
  <si>
    <t>i. Doctorado</t>
  </si>
  <si>
    <t>Fuente: Experto
Nota: El valor estimado corresponde al apoyo asignado para educación, ítems d, e f.</t>
  </si>
  <si>
    <t xml:space="preserve">8. Certificaciones </t>
  </si>
  <si>
    <t xml:space="preserve">a. Certificaciones  BPA </t>
  </si>
  <si>
    <t>Consultoría</t>
  </si>
  <si>
    <t>Implementos y equipamiento para mejoras</t>
  </si>
  <si>
    <t>Total costo certificaciones</t>
  </si>
  <si>
    <t xml:space="preserve">Fuente. Experto </t>
  </si>
  <si>
    <t>b. Certificaciones BPM (Buenas Prácticas de Manufacturas)</t>
  </si>
  <si>
    <t>Costo Certificaciones diferenciadores</t>
  </si>
  <si>
    <t>Fuente. Bureau Veritas</t>
  </si>
  <si>
    <t xml:space="preserve">c. Sellos de Calidad </t>
  </si>
  <si>
    <t>9. Laboratorios de control de calidad</t>
  </si>
  <si>
    <t>Observaciones</t>
  </si>
  <si>
    <t>Fuente</t>
  </si>
  <si>
    <t>Link</t>
  </si>
  <si>
    <t xml:space="preserve">a. Análisis de caracterización de suelo </t>
  </si>
  <si>
    <t>Por muestra</t>
  </si>
  <si>
    <t>Universidad Jorge Tadeo Lozano</t>
  </si>
  <si>
    <t>b. Análisis de agua, suelos, foliar y multiresiduos</t>
  </si>
  <si>
    <t>Fuente Experto</t>
  </si>
  <si>
    <t>c. Análisis biológicos de suelos (presencia de patógenos)</t>
  </si>
  <si>
    <t>d. Análisis de Virus</t>
  </si>
  <si>
    <t xml:space="preserve">10 . Incentivos </t>
  </si>
  <si>
    <t xml:space="preserve">UVT (Unidad de Valor Tributario- DIAN 2022) </t>
  </si>
  <si>
    <t>Empresas Manufactureras</t>
  </si>
  <si>
    <t>Clasificación DIAN</t>
  </si>
  <si>
    <t>Valor de los ingresos</t>
  </si>
  <si>
    <t>%  estimado para desarrollo de marcas</t>
  </si>
  <si>
    <t>Valor estimado</t>
  </si>
  <si>
    <t>% Estimado para apoyo valor el desarrollo de marcas</t>
  </si>
  <si>
    <t xml:space="preserve">Incentivo desarrollo de marcas </t>
  </si>
  <si>
    <t xml:space="preserve">Microempresas </t>
  </si>
  <si>
    <t>Pequeñas Empresas</t>
  </si>
  <si>
    <t>Medianas Empresas</t>
  </si>
  <si>
    <t>% Estimado valor agregado</t>
  </si>
  <si>
    <t>% Estimado para apoyo valor agregado</t>
  </si>
  <si>
    <t xml:space="preserve">Incentivo valor agregado </t>
  </si>
  <si>
    <t>Arrendamiento</t>
  </si>
  <si>
    <t>Promoción</t>
  </si>
  <si>
    <t>Incentivo comisión FAG contratos 1.3</t>
  </si>
  <si>
    <t>Producción de papa</t>
  </si>
  <si>
    <t>10% producción con suscripción de contratos</t>
  </si>
  <si>
    <t>Valor comercial de una tonelada de papa</t>
  </si>
  <si>
    <t>Valor contratos</t>
  </si>
  <si>
    <t>comisión FAG</t>
  </si>
  <si>
    <t>Registro BMC vendedor</t>
  </si>
  <si>
    <t>Costos garantía  FAG  y registro BMC de contratos forward sin administración de garantías por ton</t>
  </si>
  <si>
    <t>Incentivo a los costos FAG  y registro BMC de contratos forward sin administración de garantías por ton</t>
  </si>
  <si>
    <t xml:space="preserve">Mejora en Infraestructura comercialización local 1.3 </t>
  </si>
  <si>
    <t>Mt2</t>
  </si>
  <si>
    <t xml:space="preserve">Cantidad </t>
  </si>
  <si>
    <t xml:space="preserve">Producción de semillas certificada fase 1 </t>
  </si>
  <si>
    <t>Laboratorio</t>
  </si>
  <si>
    <t xml:space="preserve">Casa de malla </t>
  </si>
  <si>
    <t>Registro</t>
  </si>
  <si>
    <t>Compra de mini tubérculos</t>
  </si>
  <si>
    <t>Bodega, canastillas, selladora</t>
  </si>
  <si>
    <t>Valor promedio tonelada de semilla de  papa en el mercado</t>
  </si>
  <si>
    <t>Cantidad  a comercializar por una asociación  año</t>
  </si>
  <si>
    <t xml:space="preserve">Valor  semilla comercializada </t>
  </si>
  <si>
    <t>ICR infraestructura /equipos y maquinaria semilla 2.1</t>
  </si>
  <si>
    <t xml:space="preserve">Módulo de selección (más motoreductor de 2 HP, interruptor de emergencia y variador de velocidad) </t>
  </si>
  <si>
    <t>Cepilladora y desterronadora (más 2 motoreductores de 2 HP y 2 variadores de velocidad y un ciclón para extraer polvo)</t>
  </si>
  <si>
    <t>Módulo silo tolva de alimentación</t>
  </si>
  <si>
    <t>Fuente: Maquipapa</t>
  </si>
  <si>
    <t>Fortalecimiento Asistencia Técnica 2.1</t>
  </si>
  <si>
    <t>Has año</t>
  </si>
  <si>
    <t>80% Productores pequeños</t>
  </si>
  <si>
    <t>Has a asistir al mes por asistente técnico</t>
  </si>
  <si>
    <t>Asistentes técnicos requeridos</t>
  </si>
  <si>
    <t>Se estima 1,5 has por agricultor.</t>
  </si>
  <si>
    <t xml:space="preserve">Incentivo a la compra de semilla certificada 2.2 </t>
  </si>
  <si>
    <t>Valor tonelada de semilla certificada de papa</t>
  </si>
  <si>
    <t>Valor de la compra de semilla certificada</t>
  </si>
  <si>
    <t>Incentivo a la compra de semilla certificada</t>
  </si>
  <si>
    <t>Se estiman incentivar la compra de semilla certificada para 25.000 has de semilla en promedio durante la duración del plan, este valor se calcula teniendo en cuenta la 13.600 has sembrada con semilla certificada en el 2017 y la proyección para sembrar cerca de 44.000 has al finalizar del plan, por esta razón se toma un valor promedio de 28.00 has año.</t>
  </si>
  <si>
    <t>Has a intervenir</t>
  </si>
  <si>
    <t>Suelos degradados en distritos de adecuación de tierras</t>
  </si>
  <si>
    <t xml:space="preserve">Suelos degradados por erosión </t>
  </si>
  <si>
    <t>Fuente experto</t>
  </si>
  <si>
    <t>Incentivos  agregación de valor 2.2, 2.5</t>
  </si>
  <si>
    <t xml:space="preserve">%  estimado </t>
  </si>
  <si>
    <t xml:space="preserve">% Estimado </t>
  </si>
  <si>
    <t>Incentivo</t>
  </si>
  <si>
    <t xml:space="preserve">Maquinaria  e implementos 2.2 </t>
  </si>
  <si>
    <t>Tractores siembra 90  hp</t>
  </si>
  <si>
    <t>Sembradora abonadora Watanabe 2 surcos PAI 2100</t>
  </si>
  <si>
    <t>Arado de cincel vibratorio Montana Az609 (9 cinceles)</t>
  </si>
  <si>
    <t>Cosechadora 2 surcos de arrastre AWB 1800 AR 3,4 m de ancho</t>
  </si>
  <si>
    <t>Total Kit</t>
  </si>
  <si>
    <t>Fuente: Agrofy y Valtra, junio 2022</t>
  </si>
  <si>
    <t>Sembradora abonadora Watanabe 2 surcos PAI 290</t>
  </si>
  <si>
    <t>Precio Promedio</t>
  </si>
  <si>
    <t>Fuente: Valtra, Junio 20222</t>
  </si>
  <si>
    <t xml:space="preserve">Instalaciones para adecuación de papa 2.2 </t>
  </si>
  <si>
    <t>Incentivo al desarrollo de procesos para transformación 2.3  y 2.4</t>
  </si>
  <si>
    <t xml:space="preserve">Incentivo </t>
  </si>
  <si>
    <t>Incentivo para la integración vertical y horizontal 2.4</t>
  </si>
  <si>
    <t>%  estimado creación y fortalecimiento</t>
  </si>
  <si>
    <t xml:space="preserve">Capital de trabajo para procesamiento de papa con aptitud industrial 2.5 </t>
  </si>
  <si>
    <t xml:space="preserve">Valor promedio tonelada de  papa  industrial </t>
  </si>
  <si>
    <t>Cantidad  a procesar por una asociación  año</t>
  </si>
  <si>
    <t xml:space="preserve">5000 bultos de papa fresca con aptitud industrial </t>
  </si>
  <si>
    <t>Valor  papa adecuada</t>
  </si>
  <si>
    <t>Instalación de almacenamiento en condiciones controladas 2.5</t>
  </si>
  <si>
    <t>Hasta Mts</t>
  </si>
  <si>
    <t>Valor mt Cuadrado</t>
  </si>
  <si>
    <t>Terreno</t>
  </si>
  <si>
    <t>Obra civil</t>
  </si>
  <si>
    <t>Equipamiento e implementos</t>
  </si>
  <si>
    <t>Bodegas  gran capacidad (1000 ton de papa) 2.5</t>
  </si>
  <si>
    <t>Bodegas  por región</t>
  </si>
  <si>
    <t>Valor mt cuadrado</t>
  </si>
  <si>
    <t>Incentivo para la creación y fortalecimiento de empresas 2.5 y 2.6</t>
  </si>
  <si>
    <t>Incentivo al mejoramiento de infraestructura de procesamiento 2.5</t>
  </si>
  <si>
    <t>Capital de trabajo para adecuación y comercialización de papa adecuada 2.6</t>
  </si>
  <si>
    <t xml:space="preserve">Valor promedio tonelada de  papa  adecuada </t>
  </si>
  <si>
    <t>Cantidad  a adecuar  por una asociación  año</t>
  </si>
  <si>
    <t xml:space="preserve">Incentivos  a la especialización empaque,  embalaje y transporte micro empresas 2.6 </t>
  </si>
  <si>
    <t>UVT (Unidad de Valor Tributario- DIAN 2022)  2.6</t>
  </si>
  <si>
    <t xml:space="preserve">3.2. ICR soluciones individuales riego </t>
  </si>
  <si>
    <t>Área sembrada (ha) aprox con riego (5%)</t>
  </si>
  <si>
    <t>% de áreas con crédito para ICR</t>
  </si>
  <si>
    <t>Área (ha) sujeta de crédito</t>
  </si>
  <si>
    <t>$ / Ha</t>
  </si>
  <si>
    <t xml:space="preserve">3.2. LEC adecuación de tierras para uso agropecuario </t>
  </si>
  <si>
    <t>Área sembrada</t>
  </si>
  <si>
    <t xml:space="preserve"> % de área con crédito para adecuación de tierras</t>
  </si>
  <si>
    <t>3.3 Incentivo prácticas y tecnologías sostenibles</t>
  </si>
  <si>
    <t>Valor vivienda rural</t>
  </si>
  <si>
    <t>% cuota inicial</t>
  </si>
  <si>
    <t>Valor global subsidiado</t>
  </si>
  <si>
    <t>Incentivo servicios públicos</t>
  </si>
  <si>
    <t>Incentivo a las Tics 5.1</t>
  </si>
  <si>
    <t>Valor Tablet</t>
  </si>
  <si>
    <t>Incentivo conectividad 5.1</t>
  </si>
  <si>
    <t>Valor pago servicio internet anual</t>
  </si>
  <si>
    <t>Incentivo Modular. Proyecto 5.4</t>
  </si>
  <si>
    <t>Cantidad Agricultores</t>
  </si>
  <si>
    <t>Incentivo modular para promover la asociatividad (Primeros 7 años)</t>
  </si>
  <si>
    <t>Incentivo por organización</t>
  </si>
  <si>
    <t>Capital de trabajo para adecuación y comercialización de papa adecuada para asociaciones 5.4</t>
  </si>
  <si>
    <t>Incentivo  al innovación 6.1</t>
  </si>
  <si>
    <t xml:space="preserve">%  estimado para innovación </t>
  </si>
  <si>
    <t>% Estimado para apoyo a la innovación</t>
  </si>
  <si>
    <t>Se supone la intervención en 10 regiones, que involucren las principales ciudades consumidoras, las cuales pueden ser modificadas cada año, para intervenir regiones distintas enfocadas al consumo. Se estima la realización de mesas de trabajo presenciales (10)  y virtuales (1) para intervenir las regiones mencionadas, se estiman 10 talleres y/o eventos de divulgación nacionales y/o regionales, se estima un pago de suscripción anual a plataformas de información por un valor de $3000 dólares año y un desarrollador de aplicaciones  que pueda implementar estrategias de análisis a través de herramientas TI, con un salario mensual de $6.604.729   por un período de 4 meses.  Se estima 1 campaña publicitaria institucional nacional, 5 campañas publicitarias regionales, 2  stands de promoción y divulgación a nivel nacional y 20 a nivel regional, 5 pendones por región  para apoyar en eventos comerciales a los agricultores o asociaciones, es decir 60. Para complementar las campañas regionales a otras regiones no intervenidas se estima un plan de medios radial institucional a otras 10 regiones del país, también se estima 10 vallas publicitarias regionales, un monto global para impresión de folletos- recetarios que promuevan el consumo, también se estima un monto global para pautas en redes sociales como otra forma distinta de divulgación. Se estima degustaciones en canales de comercialización como supermercados, plazas de mercados, entre otros, se estiman 1000 en total, como resultantes de 10 al mes por región, por 10 meses. Se estiman 6 personas que realicen capacitación a tenderos por 10 meses, con un salario y valor para degustaciones de $2.300.000, también se estima apoyar a 4 tiendas especializadas de papa al año, cuyo valor see estimó en $19 millones, se estimó un incentivo marcas y sellos microempresas, el cual se halló partiendo de la clasificación de empresas realizadas por la Dian, a la cual se le estimó el 3% , 2% y 0.5% de sus ingresos y se supuso un apoyo del  30%, 10% y 8% de acuerdo al tamaño de la empresa, los valores propuestos serían $8.059.394 para microempresas, $15.581.260 para pequeñas empresas y  $26.398.567 para medianas empresas, se estiman apoyar con el 50% del costo de las certificaciones diferenciadores, una por región. Como complemento a la educación al consumidor y a compradores, se estima la realización de 5 cursos libres virtuales por región, un curso corto por región de manera presencial y uno virtual.  Se estima un equipo humano de 5 personas a nivel nacional con un salario promedio mensual de $7.862.772 por 12 meses, se estima 4 desplazamientos aéreos,  con sus tiquetes y viáticos y 4 terrestres. Se estima equipo de trabajo, rodamiento, y apoyos tecnológicos en las 10 regiones a intervenir. Se deja por definir  convenios con expertos, con médicos, universidades, establecimientos de horeca (hoteles, restaurantes y caterings y  otras formas de incremento.</t>
  </si>
  <si>
    <t>Se estiman 12 mesas de trabajo presencial y 12 virtuales (una por mes y por región), pago en la suscripción de plataformas  base de datos por un valor de $3.000 dólares anuales. Se suponen dos viajes internacionales con sus viáticos, 3 misiones comerciales, participación en 2 ferias comerciales internacionales para apoyar a empresarios a abrir mercados. Se estiman incentivos para valor agregado de acuerdo al tamaño de la empresa, el cual se halló partiendo de la clasificación de empresas realizadas por la Dian, a la cual se le estimó el 3% , 2% y 0.5% de sus ingresos y se supuso un apoyo del  40%, 20% y 15% de acuerdo al tamaño de la empresa, se estima un incentivo para pequeñas y medianas empresas y no para microempresas ya que se considera que no estarían listos para el mercado de exportación, los valores propuestos serían $31.162.520 para pequeñas y un valor de $49.497.312 para dos medianas. También se estiman la realización de 12 giras técnicas  o visitas a regiones, una por región,  4 ruedas de negocios virtuales para terminar de concertar acercamientos realizados en los viajes y misiones comerciales.  Se estima apoyar con el 50% del costo de certificaciones diferenciadoras o sellos  a 4 empresas al año. Se estima un monto para pautas en redes sociales de $10 millones.  Se estimó un incentivo marcas y sellos el cual se halló partiendo de la clasificación de empresas realizadas por la Dian, a la cual se le estimó en 2% y 0.5% de sus ingresos y se supuso un apoyo del   10% y 8% de acuerdo al tamaño de la empresa, los valores propuestos serían  $15.581.260 para pequeñas empresas y  $26.398.567 para medianas empresas, no se estima incentivo para microempresa ya que se considera difícil que incursionen en el mercado exportador. Se estima un equipo humano  de 4 personas  con un salario promedio mensual de $7.862.772 por 12 meses, se estima 4 desplazamientos  aéreos con sus tiquetes y viáticos y 8 desplazamientos terrestres. Se estima una persona por región, para gestionar las actividades planteadas, que incluye honorarios, rodamiento y apoyos tecnológicos. Se deja por definir  otras formas de posicionamiento.</t>
  </si>
  <si>
    <t>Se estiman 12 mesas de trabajo presencial y 12 virtuales (una por mes y por región),se estiman 24 talleres y/o eventos de divulgación nacionales y/o regionales presenciales y 24 virtuales para brindar acompañamiento técnico a productores y organizaciones de productores, también se estiman giras técnicas y/o visitas para realizar acercamientos con clientes y revisar requisitos de comercialización. Se estima realización de 24 ruedas de negocios presenciales y 24 virtuales, se estima realizar 4 mercados campesinos y/o circuitos cortos de comercialización por región al año, se estima participación en 12 ferias comerciales nacionales. Se estima un monto global para pautas en redes sociales como otra forma distinta de apoyo a la comercialización.  Se estiman 6 desarrolladores de aplicaciones para desarrollar aplicaciones que apoyen a los productores y organizaciones de productores a comercializar por aplicaciones tecnológicas. Se sugiere la creación de un incentivo para el pago de la comisión FAG de contratos de suministro,  se estima 4 millones de toneladas de papa anuales, de las cuales, se estima que el 10% , es decir 400.000 toneladas se estima que suscriban contratos de suministro. Se supuso un valor de papa de $1.000.000 por tonelada  y se estimó que el porcentaje de comisión del FAG es del 3.75% y el registro en la BMC del vendedor es de 0.04% del valor de la negociación, lo que arroja un valor de $37.900 por tonelada de papa  registrada en la BMC, se estima que el 50% de este valor sea asumido por el estado durante los ocho primeros años. Se estima un incentivo para posicionar marcas y sellos a los productores y/organización de productores una por región, se estima un incentivo al valor agregado se calculó partiendo de la clasificación de la DIAN, a la cual se le estimó el 3% , 2% y 0.5% de sus ingresos y se supuso un apoyo del  40%, 20% y 15% de acuerdo al tamaño de la empresa, los valores propuestos serían $10.745.859 para microempresas,  $31. 162.520 para pequeñas empresas y $49.497.312 para medianas empresas, se estima apoyar a 2 empresas al año de cada tamaño. Se estima el requerimiento de recursos para fortalecer infraestructura de comercialización local y/o regional por medio de la mejora en la planta física, la cual tiene un valor de $750 millones, como resultado de un área estimada de 500 mts con un costo por metro cuadrado de $1.500.000,  se sugiere apoyar 4 sitios de mejora al año, durante 8 años, se estima que este apoyo sea asumido por el ente territorial en su totalidad. Se estima un equipo humano  de 3 personas para los proyectos con un salario promedio mensual de $7.862.772 por 12 meses, se estima 3 desplazamientos aéreos,  con sus tiquetes y viáticos y 9 terrestres. Se estima equipo de trabajo, rodamiento, y apoyos tecnológicos en las 12 regiones a intervenir. Se deja por definir  fomento compras convenios públicos, incentivo a seguros agropecuarios y/o instrumentos de mitigación de riesgos, implementación de otros instrumentos de comercialización para la cadena y  otras formas de aumento.</t>
  </si>
  <si>
    <t>ICR a la producción de semilla certificada fase 1</t>
  </si>
  <si>
    <t>ICR a la producción de semilla certificada fase 2</t>
  </si>
  <si>
    <t>Incentivo al Análisis biológicos de suelos (presencia de patógenos)</t>
  </si>
  <si>
    <t>LEC Capital de trabajo para comercialización de semilla</t>
  </si>
  <si>
    <t>Incentivo a Análisis de virus</t>
  </si>
  <si>
    <t xml:space="preserve">Parcelas demostrativas o lotes modelos de semilla certificada </t>
  </si>
  <si>
    <t>Días de campo, giras técnicas, visitas y/o demostraciones de método.</t>
  </si>
  <si>
    <t>Parcelas demostrativas o lotes modelos (Costo promedio)</t>
  </si>
  <si>
    <t xml:space="preserve">Se estiman 12 mesas de trabajo presencial y 12 virtuales  (una por mes y por región),  se estima la realización de 48 talleres y/o eventos de divulgación nacionales y/o regionales presenciales y 48 virtuales, es decir 4 por región,  para clasificar, priorizar y también para realizar acompañamiento a los agricultores y asociaciones en distintos temas,  se estima la realización de plan de medios radial institucional 2 por región, para socializar los talleres y eventos a realizar y también como un mecanismo alternativo para divulgación y capacitación. Se estima un apoyo del 25% al costo de análisis de agua, suelos, foliar y multiresiduos  con un costo de $1 millón de pesos para el paquete de análisis, para  el 50% del total  de UPAS productoras (40.952) durante 19 años, es decir 2368 UPAS al año, también se estima 72 agricultores para realizar asistencia técnica dirigido a pequeños productores, cifra que se halló, partiendo de 90.000 productores de papa, y estimando que se va a realizar asistencia técnica al 80% de estos productores (72.000)  durante 5 años (14.400), se supone que una persona realice asistencia técnica a 200 productores al año, asumiendo que en promedio cada productor tendría una hectárea, por lo que se requeriría 72 asistentes técnicos, también se estiman 2 asesores especializados con un salario promedio de $14.467.506 durante 2 meses.  Para capacitar y brindar asistencia técnica integral, se estiman 60 cursos libres virtuales 5 por región productoras, cursos cortos por región, cursos cortos virtuales por región, días de campo, y/o giras técnicas y/ o demostraciones de método, 3 por región, 12 parcelas demostrativas o lotes modelos por región. Se estima realizar 24 ruedas de negocios virtuales y 24 presenciales  para conectar empresas especializadas en diferentes temas como semilla, insumos, servicios  y productores. Se estiman  desarrolladores para realizar monitoreo con honorarios promedio mensuales de $5.661.197 por cinco meses, se estiman talleres especializados y/o encuentros técnicos por región. Se estima el 50% del costo de certificaciones BPA para 5 empresas/productores para las 12 regiones, se estima apoyar con el 50% del valor de las certificaciones o sellos por región.  Se sugiere la creación de un incentivo para la agregación del valor de acuerdo al tamaño de la empresa, valores que se hallaron basados en la clasificación de la DIAN a la cual se le estimó el 3% , 2% y 0.5% de sus ingresos y se supuso un apoyo del  40%, 20% y 15% de acuerdo al tamaño de la empresa, los valores propuestos serían $10.745.859 para dos microempresas, $31.162.520,  para dos pequeñas empresas y $49.497.312 para dos medianas empresas, que requieran un apoyo para lograr generar valor agregado en su producto. Se sugiere un incentivo del 80% a un valor de apoyo de $30 millones a suelos degradados en distritos de riesgo, se estima apoyar a 50 has año,  también se sugiere un incentivo a suelos degradados el cual es el  60%  de $10 millones  estimados.  Se estima Kits de maquinaria y equipo producción primaria compuesta por un tractor, una sembradora, un arado de cincel y una cosechadora que permita mejorar la eficiencia de las labores de cultivo por un valor global de $291.730.750 para 10 regiones durante 10 años, se estima in ICR del 30% para esta maquinaria. Se estima kit de equipos para adecuación de papa compuestos por  módulos para recepción, selección por calidad, clasificación, lavado, escurrido y secado de papa con sus respectivos controles eléctricos de velocidad y controles de encendido y apagado, estimados en $392 millones.  Se estima 5 kits por año durante 5 años, con un ICR del 20%.  Se estima un equipo humano de 5 personas con un salario promedio mensual de $8.963.563  por 12 meses, se estima 8 desplazamientos terrestres  con sus viáticos y desplazamientos,  cuatro desplazamientos aéreos con sus tiquetes y viáticos, se estima una persona en región con su rodamiento y apoyos tecnológicos.  Se deja por definir  otras formas de implementación.  Se calculó un incentivo a la compra de semilla certificada, el cual se estimo de manera creciente suponiendo un incremento anual el uso de semillas certificadas, se parte de un valor has 13.600 has sembrada con semilla certificada en el 2017, por tanto se parte en el cuarto año de un valor de 15.600 has sembradas con semilla certificada y se estima un crecimiento anual del 6% por 10 años, se estima un  valor en el precio de la semilla de $1.250.000 y se estima un apoyo del 25% para la compra de la semilla certificada. </t>
  </si>
  <si>
    <t xml:space="preserve">Se estima 24 mesas de trabajo presencial y 24 virtuales, es decir dos por región, se estima asesoría especializada para profundizar sobre temas de interés durante dos meses, se estiman giras técnicas, visitas y/o demostraciones de método una por región, se estima la realización de 2 talleres y/o eventos de divulgación presenciales por región y 2 talleres y/o eventos virtuales por región, se estima un monto de $ 3 millones de material divulgativo por región, se estiman talleres especializados uno por región, un plan de medios radial por región para realizar divulgación, se estiman pautas en redes sociales por un monto de $2 millones, una por región, Se estiman 2 ruedas de negocios presenciales y 12 virtuales, Se estima la realización de 2 cursos cortos presenciales por región, 2 virtuales por región, 2 cursos libres por región, 2 cursos libres virtuales por región, también se considera la participación en 4 ferias comerciales nacionales.  Se estima incentivar al desarrollo de marcas y sellos para pequeñas dos por año, por un valor de $15. 581.260 , valor que se halló  de acuerdo a la Resolución 957 del 2019  de la DIAN, relacionado con la clasificación de las empresas por el valor de ingresos y se tomo solo el valor para pequeñas empresas, estimando un %10 del valor de los ingresos, este incentivo se considera por 10 años. Adicionalmente se consideró un incentivo para el desarrollo de procesos de transformación para pequeñas y medianas, el cual se halló de la misma manera, pero se consideró un 2% y 0.5% del valor de los ingresos para pequeñas y medianas y se consideró un incentivo de 35% para ambos casos. Adicionalmente se sugiere un incentivo para la integración vertical y horizontal para 2 empresas pequeñas y 2 empresas medianas, cuyo valor se halló partiendo también de un 2% y un 0.5% del valor de los ingresos  y se considera un incentivo del 25% y 15% respectivamente.  Se estima un equipo humano de 4 personas con un salario promedio mensual de $8.963.563  por 12 meses, se estima 8 desplazamientos terrestres  con sus viáticos y desplazamientos,  cuatro desplazamientos aéreos con sus tiquetes y viáticos, se estima una persona en región con su rodamiento y apoyos tecnológicos.  Se deja por definir  otros mecanismos. </t>
  </si>
  <si>
    <t>ICR Bodegas  mediana capacidad (hasta 120 ton de papa)</t>
  </si>
  <si>
    <t>ICR Bodegas  gran capacidad (1000 ton de papa)</t>
  </si>
  <si>
    <t xml:space="preserve">Se estiman 12 mesas de trabajo presencial y 12 virtuales (una por mes y por región), se estima 1 visita y/o gira técnica por región,  se estiman 12 talleres y/o eventos de divulgación nacionales y/o regionales presenciales y 12 virtuales. Se estiman dos viajes internacional y sus viáticos a dos empresarios para que conozcan otras experiencias en el acopio, almacenamiento y procesamiento de la papa. Se estiman capacitaciones dirigidas a fortalecer los empresarios a través de cursos cortos por región de manera presencial y curso cortos virtuales, cursos libres presenciales por región, también  cursos libres virtuales por región, 6 diplomados presenciales y 6 virtuales. Se estima un monto global requerido para capital de trabajo para el procesamiento para 30 empresas al año, se sugiere un LEC para capital de trabajo para el procesamiento de papa con aptitud industrial, el cual se halló considerando $ 1 millón como valor promedio para la tonelada de papa con aptitud industrial se estima que una empresa procese 250 toneladas al año, es decir 5.000 bultos de papa industrial , para lo cual se sugiere existe una línea especial de crédito del 7,5% anual.  Adicionalmente se estima un ICR del 20% para incentiva la adecuación de 6 bodegas de mediana capacidad (hasta 120 ton de papa) por un valor de $204 millones que incluye obra civil, implementos y equipamientos, se estima 8 bodegas de gran capacidad y el valor  comercial se estima en 990 millones, el cual incluye el costo de obra civil, equipamiento e implementos. Se estima un ICR del 30%, al mejoramiento de infraestructura de procesamiento para pequeñas y medianas empresas, no para microempresas, el cual se calculó teniendo en cuenta  la clasificación de la DIAN partiendo del 2%  y 0.5% del valor de ingresos y se sugiere un incentivo del 40% y 30%, lo que arroja $62.325.040 para pequeñas y $98.994.624 para medianas, este incentivo se considera por 10 años. También se estima dos asesores especializada para proyectos con un valor promedio de $14.467.506 por 8 meses.  Se estima un incentivo al mejoramiento de infraestructura de procesamiento para pequeñas y medianas empresas, no para microempresas, el cual se calculó teniendo en cuenta  la clasificación de la DIAN partiendo del 2%  del valor de ingresos y se sugiere un incentivo del 40% y 30%, lo que arroja $62.325.040 para pequeñas y $98.994.624 para medianas, este incentivo se considera por 10 años. Se estima un incentivo al fortalecimiento para las empresas medianas de papa y para la creación y fortalecimiento agroindustriales para el procesamiento de derivados y otros, el cual se calculó teniendo en cuenta  la clasificación de la DIAN partiendo del 2%  del valor de ingresos y se sugiere un incentivo del 25% lo que arroja $38.953.150 para medianas, este incentivo se considera por 10 años, se calcularon estos incentivos a partir de la clasificación de la Dian al no contar con elementos suficientes para realizar el costeo de los requerimientos de maquinaria para el procesamiento de la papa.  Se estima un equipo humano de 4 personas con un salario promedio mensual de $8.963.563 por 12 meses, el cual comparte actividades con el proyecto 2.5, se estima 8 desplazamientos terrestres  con sus tiquetes y viáticos y 4 desplazamientos aéreos. Se estima equipo de trabajo en región que incluye salario, rodamiento y apoyos tecnológicos que requiere  12 personas que comparten funciones con el proyecto 2.6.  Se deja por definir  otros mecanismos para mejora. </t>
  </si>
  <si>
    <t xml:space="preserve">Se estiman 12 mesas de trabajo presencial y 12 virtuales (una por mes y por región), se estiman 2 visitas y/o giras técnicas por región,  se estiman 12 talleres y/o eventos de divulgación nacionales y/o regionales presenciales y 12 virtuales, se estiman 12 ruedas de negocios presenciales y 12 virtuales, se estima la realización de 4 ferias comerciales nacionales y 2 ferias internacionales. Se estima capacitaciones  dirigidas a fortalecer los empresarios a través de cursos cortos por región de manera presencial y curso cortos virtuales, cursos libres presenciales por región, también  cursos libres virtuales por región. Se estimó apoyar con un LEC del 7,5% de capital de trabajo para 15 empresas al año, durante 10 años, que realizan adecuación y comercialización de papa adecuada, el valor hallado se calculó es de $ 400 millones por empresas, que es el resultado de  estimar un valor promedio de papa adecuada de un millón de pesos por tonelada y de una cantidad de 400 toneladas al año que es un equivalente a 8000 bultos de papa de diferentes presentaciones. Se estiman incentivos a la especialización para el embalaje y transporte, el cual se halló partiendo de la clasificación de empresas realizadas por la Dian, a la cual se le estimó el 3% , 2% y 0.5% de sus ingresos y se supuso un apoyo del  50%, 15% y 10% de acuerdo al tamaño de la empresa, los valores propuestos serían $13.432.324 para dos microempresas, $23.371.890  para dos pequeñas empresas y $32.998.208  para dos medianas empresas, que requieran apoyo para su especialización de acuerdo al tipo de empresa. Se estiman incentivos al emprendimiento para incentivar  el fortalecimiento de 24 pequeñas empresas al año, el valor estimado  es de $38.953.150, el cual se estimó partiendo de la clasificación de empresas realizadas por la Dian, estimando el 2% de sus ingresos y se supuso un apoyo del 25% de estos.  Se estima un equipo humano de 4 personas con un salario promedio mensual de $8.963.563 por 12 meses, el cual comparte actividades con el proyecto 2.5, se estima 8 desplazamientos terrestres  con sus tiquetes y viáticos y 4 desplazamientos aéreos. Se estima equipo de trabajo en región que incluye salario, rodamiento y apoyos tecnológicos que requiere  12 personas que comparten funciones con el proyecto 2.5.  Se deja por definir  otros mecanismos de posicionamiento. </t>
  </si>
  <si>
    <t>ICR Reservorios para 50 mts cúbicos de agua</t>
  </si>
  <si>
    <t xml:space="preserve">Se estiman 28 mesas de trabajo (4 presenciales y 24 virtuales - 2 por región), talleres y/o eventos de divulgación nacionales y/o regionales (16 presenciales y 24 virtuales), Días de campo, giras técnicas, visitas y/o demostraciones de método (5 en cada región), y 4 asesores especializados. Se estiman, cursos cortos, cursos libres, y diplomados (presenciales 1 en cada región, y virtuales 2 en cada región). Se propone un incentivo durante 8 años para inversiones en tecnologías y prácticas sostenibles para microempresas comercializadoras (5 por año), pequeñas empresas comercializadoras (2 por año) y medianas empresas comercializadoras (2 por año), microempresas procesadoras (10 por año), pequeñas empresas procesadoras (3 por año) y medianas empresas procesadoras (2 por año), el cual se halla partiendo de la Resolución 957 del 2019  de la DIAN, relacionado con la clasificación de las empresas por el valor de ingresos, en micro, pequeñas y medianas, se tomó el valor de los ingresos  y se estimó un porcentaje del 3%, 2% y 0.5%, partiendo de este valor, se considero un incentivo de 40%, 25% y 15% respectivamente, los valores propuestos serían $10.745.859 para dos microempresas, $38.953.150,  para dos pequeñas empresas y $49.497.312 para dos medianas. Se considera un equipo humano nacional de 3 personas, con 3 desplazamientos aéreos  con sus tiquetes y viáticos y 9 desplazamientos terrestres con viáticos y desplazamientos,  un equipo en región de 12 personas, con rodamiento (peajes y combustible) y apoyos tecnológicos (GPS y Tablet) Se considera "Por definir" otras formas de mejora. </t>
  </si>
  <si>
    <t>Se estiman 12 mesas de trabajo presencial, 36 mesas de trabajo virtuales (3 por región), talleres y/o eventos de divulgación nacionales y/o regionales presenciales 1 por región y virtuales 2 por región, material de divulgación, pauta en redes sociales, cursos cortos presenciales 1 por región y virtuales 5 por región, 4 personas que apoyen la realización de actividades a nivel nacional, se estima 2 desplazamientos aéreos,  con sus tiquetes y  2 desplazamientos terrestres, se estima una persona por cada región, con rodamiento (peajes y combustible) y apoyos tecnológicos (GPS y Tablet); y se considera "Por definir" la implementación de los Planes Maestros de Reconversión Productiva y otras formas de articulación.</t>
  </si>
  <si>
    <t xml:space="preserve">Se estiman 4 mesas de trabajo presencial y 24 mesas de trabajo virtuales, 12 talleres y/o eventos de divulgación nacionales y/o regionales presenciales (1 por región) y 24 virtuales (2 por región), 4 asesores especializados, una campaña institucional, plan de medios regional y material promocional (1 por región), un desarrollador de plataforma, cursos cortos presenciales 1 por región y virtuales 5 por región, 4 personas que apoyen la realización de actividades a nivel nacional, se estima 2 desplazamientos aéreos,  con sus tiquetes y  2 desplazamientos terrestres, se estima una persona por región, con rodamiento (peajes y combustible) y apoyos tecnológicos (GPS y Tablet). Se considera "Por definir" otras formas de promoción.  </t>
  </si>
  <si>
    <t>Se estima 12 mesas de trabajo presencial y virtuales, 12 talleres y/o eventos de divulgación nacionales y/o regionales,  talleres y/o eventos virtuales  por región.  Se estima giras técnicas, visitas 2 por región,  cursos cortos presenciales y virtuales  por región, cursos libres virtuales y presenciales  dos por región, plan de medios radial institucional por región, ruedas de negocio presenciales por región, ruedas de negocios virtuales por región.  Se estima un equipo humano  de 4 personas con un salario promedio mensual de $7.862.772 por 10 meses, se estima 8 desplazamientos terrestres y 4 desplazamientos aéreos, se estima equipo humano por región por un valor promedio de $3.931.184 con rodamiento y apoyos tecnológicos. Se deja por definir convenios y programas y compras públicas.  Se deja por definir  otras formas de fomento.</t>
  </si>
  <si>
    <t xml:space="preserve">Se estima 24 mesas de trabajo presencial y virtuales, dos por región, 24 talleres y/o eventos de divulgación nacionales y/o regionales,  dos talleres y/o eventos virtuales  por región.  Se estiman giras técnicas por región,  cursos cortos presenciales y virtuales  por región, cursos libres virtuales y presenciales  por región, plan de medios radial regional,  ruedas de negocio presenciales por región, dos ruedas de negocios virtuales por región, dos mercados campesinos y/o circuitos cortos de comercialización por región. Se estima un incentivo modular para promover la asociatividad por región, el valor se halló partiendo del valor del incentivo de alianzas productivas de $1.800.00  para incentivar 15 agricultores, es decir el incentivo por asociación es de $27 millones.  Se estima LEC para  capital de trabajo para adecuación y comercialización de papa adecuada para asociaciones una por región, el valor se calculó teniendo en cuenta un valor promedio a la tonelada de papa adecuada de $1 millón y se estima 400  toneladas  de papa para ser adecuada en un año, que es equivalente a 8000 bultos de papa de diferentes presentaciones. Se estima un desarrollador de software por 4 meses con un valor promedio de $5.032.173.  Se estima un equipo humano  de 4 personas con un salario promedio mensual de $7.862.772 por 10 meses, se estima 8 desplazamientos terrestres y 4 desplazamientos aéreos, se estima equipo humano por región por un valor promedio de 3.931.184 con rodamiento y apoyos  tecnológicos.  Se deja por definir  otras formas de fomento. </t>
  </si>
  <si>
    <t>LEC Capital de trabajo para adecuación y comercialización de papa adecuada para asociaciones</t>
  </si>
  <si>
    <t>Para impulsar la actualización del PECTIA y las agendas de I+D+i de la cadena de la papa, se estiman 4 mesas de trabajo virtuales con las Mesas de CTIA para las regiones que tienen las Agendas de I+D+i actualizadas (1 para Boyacá Centro,  1 para Antioquia Norte y 1 para Antioquia Sur y 1 para Norte de Santander). Se estiman 11 mesas de trabajo presencial en  las regiones que tienen desactualizadas las Agendas, estas regiones son Cundinamarca (Norte, Oriente, Sabana de Bogotá y Sumapaz), Macizo (Nariño, Ipiales, Pasto), Cauca, Santanderes Norte Boyacá, Nevados (Norte del Tolima y Caldas), Centro Tolima Valle (Cajamarca. Tuluá).  Se estima 1 taller y/o evento de divulgación nacional para socializar el estado de actualización del PECTIA nacional, se estima 12 talleres y/o eventos de divulgación regionales un taller para cada región y 4 talleres virtuales.  Se estima asesores especializados para la evaluación técnica del centro de investigación con un salario promedio de $14.467.506 mensuales por seis meses, también se estima dos viaje internacional con sus viáticos para formar redes colaborativas o algún ejercicio de benchmarking que se requiera, se estima la realización de 6 ruedas de negocios presenciales y 6 virtuales para conectar oferta y demanda de servicios de innovación, se estiman cursos cortos por región y cursos cortos virtuales por región. Basados en la clasificación de la DIAN se estiman incentivos al la innovación para las empresas, de acuerdo a su tamaño, el cual se halló partiendo de la clasificación de empresas realizadas por la Dian, a la cual se le estimó el 3% , 2% y 0.5% de sus ingresos y se supuso un apoyo del  50%, 25% y 15% de acuerdo al tamaño de la empresa, los valores propuestos serían $13.432.324 para dos microempresa. $38.953.150 para dos pequeñas empresas y $49.497.312 para dos medianas empresas. Partiendo del programa de Váuchers de innovación se estima un apoyo de $30 millones para 4 empresas innovadoras al año, se estima dos desarrolladores de software por seis meses con un promedio salarial de $6.604.729. Se estima un equipo humano nacional de 4 personas para concertar  el modelo de I+D+i específico para la cadena de la papa, este equipo se le asigna viáticos y costo de  4 desplazamientos terrestres y 4 aéreos, también se estima un equipo humano en región de 12 personas  con rodamiento y apoyos tecnológicos. Por tener elementos insuficientes para el costeo se deja por definir la implementación de la estrategia financiera, el fortalecimiento al desarrollo de nuevas variedades, implementación del modelo de I+D+I y otras formas de implementación.</t>
  </si>
  <si>
    <t xml:space="preserve">Tablero principal eléctrico (interruptores encendido y apagado; variadores de velocidad, totalizador y contactores y arrancadores) </t>
  </si>
  <si>
    <t>Implementos y otros equipos ( Basculas, ganchos, canastillas, estibas, etc.)</t>
  </si>
  <si>
    <t>h.Especialización</t>
  </si>
  <si>
    <t>Implementos y otros equipos ( Basculas, ganchos, cosedoras, canastillas, estibas, etc.)</t>
  </si>
  <si>
    <t>2.1.4. Realizar el acompañamiento técnico a los productores de semilla certificada tanto en aspectos agronómicos y ambientales, como en aspectos administrativos y gerenciales, en concordancia con los avances en I+D+i  y extensión agrícola del proyecto 6.1.</t>
  </si>
  <si>
    <t>2.2.5. Capacitar y brindar acompañamiento técnico a los productores de papa, sobre labores de postcosecha (selección, limpieza, clasificación, empaque, almacenamiento, etc.), para facilitar y mejorar la comercialización de papa.</t>
  </si>
  <si>
    <t xml:space="preserve">Se estiman 12 mesas de trabajo presencial y 12 virtuales (una por mes y por región),  se estima la realización de 12  talleres y/o eventos de divulgación nacionales y/o regionales presenciales y 12 virtuales como una forma para capacitar a los agricultores y asociaciones,  se estiman 4 asesorías especializadas por 10 meses, se estima un incentivo para la realización de análisis biológicos de suelos 50 por región, incentivo del 30% para la realización de 40  análisis de virus por región,  se estiman talleres especializados y/o encuentros técnicos, se estima la realización de parcelas demostrativas o lotes modelos de semilla certificadas 4 por región, se supone realizar talleres prácticos  4 por región, se estima la realización de 12 campañas institucionales, una por región, se estima la realización de 48 ruedas de negocios presenciales (4 por región) y 36   ruedas de negocios virtual (3 por región), se estima un monto global para pautas en redes sociales de $3.000.000 para 12 regiones, se estima un material de divulgación por un valor  de $5 millones para 12 regiones, se estima un incentivo a la producción de semilla certificada  para 2 empresas, el cual se halló, estimando el valor de requerimientos de laboratorios, casa de malla y registro por un valor de 95 millones para lo cual se estimó un ICR del 40%, también se estimó un valor para la producción de semilla certificada fase 2, para lo cual se estimó requerimiento en la compra de mini tubérculos, bodega, canastillas y selladoras y el registro por un valor de $50 millones para 10 empresas al año, para lo cual se estimó un ICR del 40%,  se estima dos planes de medios radiales por región, se estima un LEC del 7,% para capital de trabajo para comercialización de semilla para 8 empresas al año, el valor calculado por empresa es $375 millones, que es el resultado de estimar un valor promedio por tonelada de semilla de papa en el mercado y suponer 400 toneladas de semillas anuales, es decir 6000 bultos de semilla,  para comercializar por una asociación/empresa. Se estimó equipos para el manejo poscosecha de semilla certificada, a través de procesos de selección, clasificación, limpieza y disposición, para su posterior comercialización, para lo cual se estimó un ICR del 20%., Se estima apoyar a 4 asociaciones/empresas año, durante 5 años con un incentivo del ICR del 20%. Se estima la realización de plan de medios radial institucional para socializar los talleres y eventos a realizar. Se estima un equipo humano de 3 personas con un salario promedio mensual de $8.963.563  por 12 meses, se estima 8 desplazamientos terrestres  con sus viáticos y desplazamientos,  cuatro desplazamientos aéreos con sus tiquetes y viáticos, se estima una persona en región con su rodamiento y apoyos tecnológicos.  Se deja por definir  otras formas de implementación. </t>
  </si>
  <si>
    <t xml:space="preserve">Se estima 20 mesas de trabajo presencial y virtuales que son las zonas que se consideran con componente industrial, dos por zonas,   se estiman 4 asesores especializados durante 2 meses para profundizar en distintas regiones del país sobre temas especializados, se estima la realización de una gira técnica y/o visita y/ demostración de método por región, se estima  2 talleres y/o eventos de divulgación presenciales  por región, 2 talleres y/o eventos virtuales por región,  1 taller y/o eventos prácticos por región, un monto global de material divulgativo por región por $3 millones para 10 regiones, también se estiman 2 talleres y/o encuentros especializados por región, se estima plan de medios radial regional para promocionar los distintos eventos grupales para realizar capacitación, se estima pautas en redes sociales por región por un valor de $2 millones.  Se estima la realización de 2 ruedas de negocios presenciales por región y 2 ruedas de negocios virtuales, se estima la realización de 2 cursos cortar por región, 2 cursos cortos virtuales por región, 2 cursos libres presenciales y virtuales por región, así como 2 diplomados presenciales y 2 virtuales por región. Se estima la realización de 4 ferias comerciales nacionales.  Se estima incentivar la agregación de valor de acuerdo al tamaño de la empresa, el valor estimado se halla de acuerdo a la Resolución 957 del 2019  de la DIAN, relacionado con la clasificación de las empresas por el valor de ingresos, en micro, pequeñas y medianas, se tomó el valor de los ingresos  y se estimó un porcentaje del 3%, 1% y 0.2%, partiendo de este valor, se consideró un incentivo de 40%, 25% y 20% respectivamente, los valores propuestos serían $10.745.859 para dos microempresas, $31.162.520,  para dos pequeñas empresas y $49.497.312 para dos medianas empresas, que requieran un apoyo para generar valor agregado.  Se estima el 50% del costo de certificaciones BPA para 4 empresas al año, se estima apoyar con el 50% del valor de cuatro certificaciones o sellos al año, durante 10 años.  Se estima incentivar el desarrollo de procesos para 3 pequeñas y 2 medianas empresas al año, el valor estimado se halla de acuerdo a la Resolución 957 del 2019  de la DIAN, relacionado con la  clasificación de las empresas por el valor de ingresos, se tomó el valor de los ingresos  y se estimó un porcentaje del 2% y 0.5%, partiendo de este valor, se consideró un incentivo de 35% para los cosas, los valores propuestos son $54.534.956 y $115.493.728 por diez años.   Se estima un equipo humano de 4 personas con un salario promedio mensual de $8.963.563  por 12 meses, se estima 8 desplazamientos terrestres  con sus viáticos y desplazamientos,  cuatro desplazamientos aéreos con sus tiquetes y viáticos, se estima una persona en región con su rodamiento y apoyos tecnológicos.  Se deja por definir  otras formas de implementación. </t>
  </si>
  <si>
    <t>Se estiman 28 mesas de trabajo (4 presenciales y 24 virtuales, 2 por región), talleres y/o eventos de divulgación nacionales y/o regionales (16 presenciales y 24 virtuales), 12 parcelas demostrativas (1 por región),  días de campo, giras técnicas,  visitas y/o demostraciones de método (5 en cada región), plan de medios radial regional y material de divulgación (1 por región). Se estiman, cursos cortos, cursos libres, y diplomados (presenciales 1 en cada región, y virtuales 2 en cada región); un equipo humano nacional de 3 personas, con 3 desplazamientos aéreos,  con sus tiquetes y viáticos y 8 terrestres con viáticos y desplazamientos, un desarrollador, un equipo en región de 12 personas, con rodamiento (peajes y combustible) y apoyos tecnológicos (GPS y Tablet). Se estima un ICR del 20% para soluciones individuales en riego, del área sembrada (196.823 ha) se asume que aproximadamente un 5% equivalente a 9.841 ha cuenta con riego, por lo cual se calcula un incremento anual del 20% sobre esa área, es decir 1.968 ha/año, durante los 20 años,  con un valor estimado de $6.000.000/ha, este valor corresponde a un sistema de riego por bombeo que incluye equipos, y no incluye mano de obra, ni transporte. Se estima un 7,5% de apoyo LEC de adecuación de tierras para uso agropecuario, en un 5% del área sembrada, es decir 9.841 ha/año, durante 10 años. Se estima apoyar con un ICR del 30% para la construcción  de reservorios con geomembrana, bomba captadora alimentada con paneles solares, se estima la construcción  de 500 reservorios durante la implementación del plan. Se considera "Por definir" Otros tipos de captación, almacenamiento y aprovechamiento de agua, y otras formas de promoción.</t>
  </si>
  <si>
    <t>Se estiman 12 mesas de trabajo presencial y virtuales, se estima la realización de  talleres y/o eventos de divulgación nacional y/regional, uno por región a intervenir, tanto de  manera presencial como virtual.   Se estima la realización de un plan de medios radial regional,  se estima material de divulgación y promocional para apoyar a 1200 hogares año por un valor de $100.000, se estima un incentivo a Vivienda para apoyar 6 hogares al año, por un valor de 21 millones, que corresponde a un 20% del valor de la cuota inicial del valor estimado para una vivienda rural, se estima un valor de incentivo a servicios públicos para 2 familias por región por un valor de $25.000 para apoyar en pagar el valor de un mes de servicios públicos una vez,  se estima la realización de mercados campesinos y/o circuitos cortos de comercialización, 2 por región, por un valor global estimado de $3.800.000. Se estima  un equipo humano a nivel nacional  de 4 personas  con un salario promedio de $7.862.772 por diez meses se calcula 8 desplazamiento terrestres con sus viáticos y 4 desplazamientos aéreos con sus viáticos, se estima una persona por región, con su rodamiento y apoyos tecnológicos. Se considera por definir convenios y programas y otras formas de contribución.</t>
  </si>
  <si>
    <t xml:space="preserve"> Estimación de Costos</t>
  </si>
  <si>
    <t>1.1.4. Diseñar e implementar acciones de educación al consumidor, tales como capacitaciones, socializaciones, educación no formal, entre otros, con respaldo médico, teniendo en cuenta los diferentes segmentos de mercado y la oferta de productos genéricos y diferenciados de la cadena de la papa.</t>
  </si>
  <si>
    <t>1.2.1. Analizar periódicamente las tendencias, oportunidades, y empresas, relacionadas con la exportación de productos de la cadena de la papa, así como los mercados objetivo, condiciones de acceso, canales de comercialización y segmentos de mercado, entre otras variables de importancia para impulsar ventas al exterior, a partir de los estudios que se desarrollen en la actividad 8.3.4, así como de los mecanismos de seguimiento con que cuenten las entidades involucradas.</t>
  </si>
  <si>
    <t>1.3.4. Establecer convenios público-privados, para promover las compras públicas de papa y sus derivados a través de los programas oficiales de alimentación a nivel nacional, departamental y municipal.</t>
  </si>
  <si>
    <t>2.5.1. Identificar y seleccionar al interior de las regiones productoras de papa, las locaciones con mejores condiciones de ubicación, infraestructura y logística, respecto a las zonas de producción, transformación y consumo, para la construcción, ampliación y mejora de la infraestructura de almacenamiento y procesamiento de papa, teniendo en cuenta la caracterización regional de la actividad 8.3.3.</t>
  </si>
  <si>
    <t>2.5.2. Capacitar, orientar y acompañar técnicamente a los productores y procesadores, sobre construcción, mejora y adecuación de la infraestructura de almacenamiento y procesamiento de papa, acorde con su desarrollo y proyección empresarial, teniendo en cuenta los avances en I+D+i (proyecto 6.1)</t>
  </si>
  <si>
    <t>2.5.3. Ampliar y mejorar la infraestructura de almacenamiento y procesamiento de papa, a través de incentivos, instrumentos financieros, alianzas público - privadas, entre otros, teniendo en cuenta los avances del proyecto 2.4. Promoción de la integración y las alianzas estratégicas en la cadena de la papa.</t>
  </si>
  <si>
    <t>2.5.5. Constituir un banco de proyectos de inversión en la cadena de la papa con enfoque de mercado, que permita identificar y gestionar profesionalmente iniciativas y estímulos a la inversión, así como identificar y convocar, a través de los gremios del sector, de ProColombia y de otras entidades, a inversionistas y empresarios, nacionales o extranjeros, con interés en realizar inversiones en almacenamiento y procesamiento agroindustrial de la papa.</t>
  </si>
  <si>
    <t>2.5.6. Orientar y acompañar a los inversionistas de la cadena de la papa, en los trámites para acceder a incentivos tributarios, de manera que se estimulen las inversiones en almacenamiento y procesamiento agroindustrial de la papa, con beneficios de renta preferencial y exención de otros impuestos.</t>
  </si>
  <si>
    <t xml:space="preserve">2.4.1. Fortalecer la formación y capacitación de los productores, comercializadores y procesadores de papa en sistemas de integración vertical y horizontal y asociación empresarial tales como alianzas estratégicas, integradores de crédito asociativo, esquemas de riesgo compartido, maquilas, franquicias, entre otras. </t>
  </si>
  <si>
    <t>2.5. Mejora de la capacidad instalada en el almacenamiento y procesamiento agroindustrial de la papa</t>
  </si>
  <si>
    <t xml:space="preserve">6.2.3. Promover el diseño, mejora y/o actualización de los programas de formación integral y capacitación por competencias, y desarrollo de habilidades de los extensionistas y asistentes técnicos agrícolas e industriales, con enfoque regional, dirigidos a la adopción de los desarrollos tecnológicos generados para la cadena de la papa. </t>
  </si>
  <si>
    <t>6.2.4. Formar capital humano en competencias, habilidades y destrezas para estructuración y gestión de proyectos de I+D+i para la cadena de la papa.</t>
  </si>
  <si>
    <t>6.2.5. Identificar, seleccionar y capacitar a los extensionistas y asistentes técnicos agrícolas e industriales, en manejo del cultivo, de suelos y agua, de plagas y enfermedades, en uso de semillas y bioinsumos, calidad e inocuidad, manejo ambiental y sostenibilidad, gestión climática, cosecha, poscosecha y transformación, entre otros.</t>
  </si>
  <si>
    <t xml:space="preserve">6.2.6. Realizar capacitaciones a extensionistas y asistentes técnicos agropecuarios e industriales, en aspectos de andragogía, pedagogía y en general en habilidades blandas, así como en incorporación de las TIC, que apoyen los procesos de extensionismo, acorde con las características regionales, armonizados con los Planes Departamentales de Extensión Agropecuaria – PDEA aprobados. </t>
  </si>
  <si>
    <t>ICR Mejora en Infraestructura comercialización local</t>
  </si>
  <si>
    <t>1. Incremento del consumo y mejora de la comercialización de la papa</t>
  </si>
  <si>
    <t>ACTIVIDADES</t>
  </si>
  <si>
    <t>Estimación de Costos - Plan de acción de la Cadena de Papa</t>
  </si>
  <si>
    <t>1.2. Incursión y posicionamiento de la papa colombiana y sus derivados, en el mercado internacional</t>
  </si>
  <si>
    <t>Valor indicativo en pesos constantes de 2022 por programa y proyecto</t>
  </si>
  <si>
    <t>El ciclo de vida de todo proyecto se estructura en torno a las fases de Planificación, implementación y seguimiento. 
En el portafolio se plantean actividades, pero no se llega al detalle de una ficha de inversión.
El proceso de cuantificación de costos se realiza partiendo de los resultados esperados o bien de la realización de supuestos relacionados con diferentes aspectos, tales como los períodos de implementación, regiones productoras, agricultores a intervenir, entre otros.  
Para esto,  se definen en primer lugar unas categorías de costos, que es un elemento en el cual se parametrizan diferentes costos asociados al sector, como son honorarios, desplazamientos, infraestructura, actividades grupales, rubros de promoción y comunicación, entre otros.  En la categoría de costos también se encuentra el detalle de algunas  estimaciones realizadas. 
Los valores obtenidos son indicativos, ya que, aunque se costea la totalidad de proyectos, en algunos casos, no se estimó la demanda de recursos de implementación y fortalecimiento, los cuales dependen de estudios, diseños, estrategias para su desarrollo, por lo que no se cuentan con elementos suficientes para presupuestar otras etapas de los proyectos.
Por otro lado, en la mayoría de los proyectos también se consideran otras formas para su desarrollo que puedan ser contempladas por los actores y no han sido estimadas en este ejercicio, por lo que son calificadas como rubros por definir.
La etapa de estimaciones de acciones para desarrollar los proyectos es posterior y debe ser desarrollada por los actores de interés de cada proyecto o temática.</t>
  </si>
  <si>
    <t>Portafolio Programas y Proyectos</t>
  </si>
  <si>
    <t>Esta hoja se relaciona la versión de portafolio de programas y proyectos a la que esta estimación de costos.
La matriz conecta los ejes, estrategias, programas, proyectos, resultados esperados, y productos identificados con el costo estimado para su desarrollo.</t>
  </si>
  <si>
    <t>Corto Plazo
 (Año 1 al 4)</t>
  </si>
  <si>
    <t>Mediano Plazo 
(Año 5 al 12)</t>
  </si>
  <si>
    <t>Largo Plazo
 (Año 13 al 20)</t>
  </si>
  <si>
    <t>2.2.8. Fomentar, a través de instrumentos financieros e incentivos, el acceso y uso de tecnologías avanzadas en las prácticas agronómicas de la producción primaria y en las labores de postcosecha, que posibiliten el aumento de escalas de producción, el incremento de la productividad del cultivo de papa y faciliten y mejoren su comercialización, conforme lo estipulado en la Ley 2186 del 2022 que fortalece el financiamiento de los pequeños y medianos productores agropecuarios.</t>
  </si>
  <si>
    <t xml:space="preserve">6.1.4. Impulsar la actualización de la agenda de I+D+i de la cadena de la papa, liderada por el Minagricultura y Agrosavia, con enfoque regional, en las líneas de investigación estratégicas concertadas por los actores, con énfasis en: desarrollo de nuevas variedades de papa e insumos (especialmente bioinsumos), manejo cosecha, poscosecha, almacenamiento y transformación, calidad e inocuidad de insumos y productos, transferencia de tecnología, asistencia técnica e innovación, manejo y sostenibilidad ambiental, gestión climática, innovación de productos para consumo y para procesamiento industrial, y productos diferenciados a partir de  la diversidad genética de la papa colombiana, entre otras líneas de investigación priorizadas por la cadena.  </t>
  </si>
  <si>
    <t>7.1.6. Diseñar e implementar un sistema de monitoreo y análisis permanente, a nivel regional, que permita determinar la presencia de contaminantes en papa en fresco y en productos procesados, contribuyendo a: crear conciencia entre los actores de la cadena sobre los requerimientos internacionales de los Límites Máximos de Residuos de plaguicidas, enfocar las medidas normativas para su control en todos los eslabones de la cadena, y recomendar los ajustes necesarios, en las prácticas agrícolas, de cosecha, transporte y almacenamiento, así como en el procesamiento industrial.</t>
  </si>
  <si>
    <t>Fuente. Elaboración propia</t>
  </si>
  <si>
    <t>Partiendo del programa de Váuchers de innovación se estima un apoyo de $30 millones para empresas innovadoras al año</t>
  </si>
  <si>
    <t>a.13 Váuchers de la innovación 6.1</t>
  </si>
  <si>
    <t>Basados en la clasificación de la DIAN se estiman incentivos al la innovación para las empresas, de acuerdo a su tamaño, el cual se halló partiendo de la clasificación de empresas realizadas por la Dian, a la cual se le estimó el 3% , 2% y 0.5% de sus ingresos y se supuso un apoyo del  50%, 25% y 15% de acuerdo al tamaño de la empresa, los valores propuestos serían $13.432.324 para micro,  $38.953.150 para  pequeñas empresas y $49.497.312 para  medianas empresas.</t>
  </si>
  <si>
    <t>a.12 Incentivos  a la innovación 6.1</t>
  </si>
  <si>
    <t>Se estima LEC para  capital de trabajo para adecuación y comercialización de papa adecuada para asociaciones una por región, el valor se calculó teniendo en cuenta un valor promedio a la tonelada de papa adecuada de $1 millón y se estima 400  toneladas  de papa para ser adecuada en un año, que es equivalente a 8000 bultos de papa de diferentes presentaciones</t>
  </si>
  <si>
    <t>a.11 LEC Capital de trabajo para adecuación y comercialización de papa adecuada para asociaciones 5.4</t>
  </si>
  <si>
    <t xml:space="preserve">Se estima un incentivo modular para promover la asociatividad por región, el valor se halló partiendo del valor del incentivo de alianzas productivas de $1.800.00  para incentivar 15 agricultores, es decir el incentivo por asociación es de $27 millones.  </t>
  </si>
  <si>
    <t>a.10 Incentivo modular 5.4</t>
  </si>
  <si>
    <t xml:space="preserve">Es el valor del incentivo asignado a los servicios públicos rurales de una familia, cuyo valor se estimó en un valor promedio de $25.000, solo por una vez al año. </t>
  </si>
  <si>
    <t>a.9. Incentivo por servicios públicos. Proyecto 5.2</t>
  </si>
  <si>
    <t xml:space="preserve">Es el costo del incentivo asignado a la compra de vivienda es de $21.000.000, que corresponde al 30% del valor estimado de la cuota inicial de una vivienda rural (68 millones). Se estima incentivar el 50% del valor de la cuota inicial. </t>
  </si>
  <si>
    <t>a.8. Incentivo vivienda. Proyecto 5.2</t>
  </si>
  <si>
    <t>Es el valor del incentivo asignado al  costo promedio de internet en un año  por familia, el valor estimado es de $600.000 anuales.</t>
  </si>
  <si>
    <t>a.7. Incentivo a la conectividad. Proyecto 5.1</t>
  </si>
  <si>
    <t>Es el valor del incentivo asignado al valor promedio de una Tablet por familia, el cual fue estimado en $300.000.</t>
  </si>
  <si>
    <t>a.6. Incentivo a la TICS. Proyecto 5.1</t>
  </si>
  <si>
    <t xml:space="preserve"> Es el costo asignado a las inversiones en tecnologías y prácticas comercializadoras de acuerdo al tamaño de las empresas, el cual se halla partiendo de la Resolución 957 del 2019  de la DIAN, relacionado con la clasificación de las empresas por el valor de ingresos, en micro, pequeñas y medianas, se tomó el valor de los ingresos  y se estimó un porcentaje del 3%, 2% y 0.5%, partiendo de este valor, se considero un incentivo de 40%, 25% y 15% respectivamente, los valores propuestos serían $10.745.859 para dos microempresas, $38.953.150,  para dos pequeñas empresas y $49.497.312 para dos medianas</t>
  </si>
  <si>
    <t>a.5 Incentivo Inversiones en tecnologías y prácticas sostenibles  comercializadoras/ procesadoras 3.3</t>
  </si>
  <si>
    <t>Se estima apoyar con un ICR del 30% para la construcción  de reservorios con geomembrana, bomba captadora alimentada con paneles solares, se estima la construcción  de 500 reservorios durante la implementación del plan.</t>
  </si>
  <si>
    <t>a.4 ICR Reservorios 3.2</t>
  </si>
  <si>
    <t>Se estima un 7,5% de apoyo LEC de adecuación de tierras para uso agropecuario, en un 5% del área sembrada, es decir 9.841 ha/año, durante 10 años</t>
  </si>
  <si>
    <t>a.3 LEC adecuación de tierra 3.2</t>
  </si>
  <si>
    <t>Se estima un ICR del 20% para soluciones individuales en riego, del área sembrada (196.823 ha) se asume que aproximadamente un 5% equivalente a 9.841 ha cuenta con riego, por lo cual se calcula un incremento anual del 20% sobre esa área, es decir 1.968 ha/año, durante los 20 años,  con un valor estimado de $6.000.000/ha, este valor corresponde a un sistema de riego por bombeo que incluye equipos, y no incluye mano de obra, ni transporte.</t>
  </si>
  <si>
    <t>a.2 ICR Soluciones individuales de Riego 3.2</t>
  </si>
  <si>
    <t>Se estiman incentivos a la especialización para el embalaje y transporte, el cual se halló partiendo de la clasificación de empresas realizadas por la Dian, a la cual se le estimó el 3% , 2% y 0.5% de sus ingresos y se supuso un apoyo del  50%, 15% y 10% de acuerdo al tamaño de la empresa, los valores propuestos serían $13.432.324 para dos microempresas, $23.371.890  para dos pequeñas empresas y $32.998.208  para dos medianas empresas, que requieran apoyo para su especialización de acuerdo al tipo de empresa</t>
  </si>
  <si>
    <t>a.1. Incentivos  a la especialización empaque,  embalaje y transporte y fortalecimiento.  2.6</t>
  </si>
  <si>
    <t>Es el valor dado al apoyo a través del LEC del 7,5% de capital de trabajo para 15 empresas al año, durante 10 años, que realizan adecuación y comercialización de papa adecuada, el valor hallado se calculó es de $ 400 millones por empresas, que es el resultado de  estimar un valor promedio de papa adecuada de un millón de pesos por tonelada y de una cantidad de 400 toneladas al año que es un equivalente a 8000 bultos de papa de diferentes presentaciones.</t>
  </si>
  <si>
    <t>z. Capital de trabajo para adecuación y comercialización de papa adecuada 2.6</t>
  </si>
  <si>
    <t>Se estima un incentivo al fortalecimiento para las empresas medianas de papa y para la creación y fortalecimiento agroindustriales para el procesamiento de derivados y otros, el cual se calculó teniendo en cuenta  la clasificación de la DIAN partiendo del 2%  del valor de ingresos y se sugiere un incentivo del 25% lo que arroja $38.953.150 para medianas, este incentivo se considera por 10 años, se calcularon estos incentivos a partir de la clasificación de la Dian al no contar con elementos suficientes para realizar el costeo de los requerimientos de maquinaria para el procesamiento de la papa</t>
  </si>
  <si>
    <t>y. Incentivo fortalecimiento empresas medianas para el procesamiento de papa y para la creación y fortalecimiento de derivados y otros 2.5</t>
  </si>
  <si>
    <t>Se estima un ICR del 30%, al mejoramiento de infraestructura de procesamiento para pequeñas y medianas empresas, no para microempresas, el cual se calculó teniendo en cuenta  la clasificación de la DIAN partiendo del 2%  y 0.5% del valor de ingresos y se sugiere un incentivo del 40% y 30%, lo que arroja $62.325.040 para pequeñas y $98.994.624 para medianas, este incentivo se considera por 10 años</t>
  </si>
  <si>
    <t>x. Incentivo al mejoramiento de infraestructura de procesamiento 2.5</t>
  </si>
  <si>
    <t>Se estima un ICR del 20% para incentivar la adecuación de bodegas de gran  capacidad (1000 ton de papa) y el valor  comercial se estima en 990 millones, el cual incluye el costo de obra civil, equipamiento e implementos</t>
  </si>
  <si>
    <t>w. ICR Bodegas  gran capacidad (1000 ton de papa) 2.5</t>
  </si>
  <si>
    <t>Se estima un ICR del 20% para incentivar la adecuación de bodegas de mediana capacidad (hasta 120 ton de papa) por un valor de $204 millones que incluye obra civil, implementos y equipamientos.</t>
  </si>
  <si>
    <t>v.  ICR Bodegas  mediana capacidad (hasta 120 ton de papa)2.5</t>
  </si>
  <si>
    <t>Se estima un LEC para capital de trabajo para el procesamiento de papa con aptitud industrial, el cual se halló considerando $ 1 millón como valor promedio para la tonelada de papa con aptitud industrial se estima que una empresa procese 250 toneladas al año, es decir 5.000 bultos de papa industrial .</t>
  </si>
  <si>
    <t>u. LEC Capital de trabajo para  procesamiento de papa con aptitud industrial 2.5</t>
  </si>
  <si>
    <t>Se estimó un valor para incentivar la integración vertical y horizontal, el valor estimado se halla de acuerdo a la Resolución 957 del 2019  de la DIAN, relacionado con la  clasificación de las empresas por el valor de ingresos, cuyo valor se halló partiendo de un 2% y un 0.5% del valor de los ingresos  y se considera un incentivo del 25% y 15% respectivamente, de acuerdo al tamaño de la empresa.</t>
  </si>
  <si>
    <t>t. Incentivo a la integración vertical y horizontal 2.4</t>
  </si>
  <si>
    <t xml:space="preserve">Se estima un incentivo para el desarrollo de procesos de transformación para pequeñas y medianas, el valor estimado se halla de acuerdo a la Resolución 957 del 2019  de la DIAN, relacionado con la  clasificación de las empresas por el valor de ingresos, se tomó el valor de los ingresos  y se estimó un porcentaje del 2% y 0.5%, partiendo de este valor, se consideró un incentivo de 35% para los cosas, los valores propuestos son $54.534.956 y $115.493.728.
</t>
  </si>
  <si>
    <t>s. Incentivo al Desarrollo de procesos de transformación  2.3</t>
  </si>
  <si>
    <t>Se estima un valor para incentivar el desarrollo de procesos,  el valor estimado se halla de acuerdo a la Resolución 957 del 2019  de la DIAN, relacionado con la  clasificación de las empresas por el valor de ingresos, se tomó el valor de los ingresos  y se estimó un porcentaje del 2% y 0.5%, partiendo de este valor, se consideró un incentivo de 35% para los cosas, los valores propuestos son $54.534.956 y $115.493.728.</t>
  </si>
  <si>
    <t>r. Incentivo al Desarrollo de procesos 2.2</t>
  </si>
  <si>
    <t>Se estima un ICR del 20% para soluciones individuales en riego, del área sembrada (196.823 ha) se asume que aproximadamente un 5% equivalente a 9.841 ha cuenta con riego, por lo cual se calcula un incremento anual del 20% sobre esa área, es decir 1.968 ha/año, durante los 20 años,  con un valor estimado de $6.000.000/ha, este valor corresponde a un sistema de riego por bombeo que incluye equipos, y no incluye mano de obra, ni transporte</t>
  </si>
  <si>
    <t>q. Incentivo a soluciones individuales de riego 2.2</t>
  </si>
  <si>
    <t>p. Incentivo al Desarrollo de procesos de transformación  2.2</t>
  </si>
  <si>
    <t xml:space="preserve">Se calculó un incentivo a la compra de semilla certificada, el cual se estimó de manera creciente suponiendo un incremento anual en el uso de semillas certificadas, se parte de un valor de 13.600 has sembrada con semilla certificada en el 2017, y se estima que en el  cuarto año haya unas siembras de  15.600 has con semilla certificada y se estima un crecimiento anual del 6% por 10 años, se estima un  valor en el precio de la semilla de $1.250.000 y se supone un apoyo del 25% para la compra de la semilla certificada. </t>
  </si>
  <si>
    <t>o. ICR  a la compra de semilla certificada/ nuevas variedades 2.2</t>
  </si>
  <si>
    <t xml:space="preserve"> Se estima un ICR del 20% en el kit de equipos para adecuación de papa compuestos por  módulos para recepción, selección por calidad, clasificación, lavado, escurrido y secado de papa con sus respectivos controles eléctricos de velocidad y controles de encendido y apagado, estimados en $392 millones.  </t>
  </si>
  <si>
    <t>ñ.  ICR para Kits de equipos para adecuación de papa/ postcosecha 2.2</t>
  </si>
  <si>
    <t>Se estima un ICR del 30% para incentivar Kits de maquinaria y equipo producción primaria compuesta por un tractor, una sembradora, un arado de cincel y una cosechadora que permita mejorar la eficiencia de las labores de cultivo por un valor global de $291.730.750 para 10 regiones durante 10 años.</t>
  </si>
  <si>
    <t>n. ICR para kits de maquinaria y equipo producción primaria 2.2</t>
  </si>
  <si>
    <t>Se estimó un  incentivo del 60%  a un valor estimado  de  $10 millones  para incentivar suelos degradados por pendiente.  Este porcentaje se otorga ya que es una actividad que debe ser impulsada por el Estado.</t>
  </si>
  <si>
    <t>m. Incentivo Suelos degradados por pendiente 2.2</t>
  </si>
  <si>
    <t>Se estimó un  incentivo del 80% a un valor estimado de  $30 millones a suelos degradados en distritos de riesgo y  se estima apoyar a 50 has año. Este porcentaje se otorga ya que es una actividad que debe ser impulsada por el Estado.</t>
  </si>
  <si>
    <t>l. Incentivo a suelos degradados 2.2</t>
  </si>
  <si>
    <t xml:space="preserve">Es un incentivo estimado para la agregación del valor de acuerdo al tamaño de la empresa, valores que se hallaron basados en la clasificación de la DIAN a la cual se le estimó el 3% , 2% y 0.5% de sus ingresos y se supuso un apoyo del  40%, 20% y 15% de acuerdo al tamaño de la empresa, los valores propuestos serían $10.745.859 para dos microempresas, $31.162.520,  para dos pequeñas empresas y $49.497.312 para dos medianas empresas, que requieran un apoyo para lograr generar valor agregado en su producto. </t>
  </si>
  <si>
    <t>k. Incentivos agregación de valor 2.2</t>
  </si>
  <si>
    <t>Es el costo asignado al apoyo de la asistencia técnica dirigida a pequeños productores, la cual se hallo partiendo de 90.000 productores de papa, y estimando que se va a realizar asistencia técnica al 80% de estos productores (72.000)  durante 5 años (14.400), se supone que una persona realice asistencia técnica a 200 productores al año, asumiendo que en promedio cada productor tendría una hectárea, por lo que se requeriría 72 asistentes técnicos. El valor de la asistencia técnica se dio de acuerdo a la tabla de  honorarios del DNP, y se estimó un valor integral por el servicio de $ 4.560.407</t>
  </si>
  <si>
    <t>j. Incentivo a la asistencia técnica pequeños productores 2.2</t>
  </si>
  <si>
    <t>Se estima  un ICR  del 20% para modernizar la maquinaria, incluye costeo de módulo de selección, módulo de clasificación, cepilladora y desterronadora, módulo silo tolva de alimentación, tablero principal eléctrico, implementos y otros equipos, el cual se calculó en $237 millones.</t>
  </si>
  <si>
    <t>i. ICR infraestructura /equipos y maquinaria semilla 2.1</t>
  </si>
  <si>
    <t>Se estimó un LEC del 7.5%   para incentivar el capital de trabajo para la comercialización de semilla que fue de $375 millones, el cual se calculó en un 25% del costo de la  papa procesada. Fuente: Elaboración propia</t>
  </si>
  <si>
    <t>h. LEC Capital de trabajo para comercialización de semilla 2.1</t>
  </si>
  <si>
    <t>Se estimó un ICR del 40% al  costo estimado para  la producción de semilla certificada, el cual fue de $50 millones, Incluye compra de mini tubérculos, bodega, canastillas, selladora y registro. Fuente: Elaboración propia</t>
  </si>
  <si>
    <t xml:space="preserve">g. ICR para la producción de semilla  certificada fase 2. 2.1 </t>
  </si>
  <si>
    <t>Se estimó un ICR del 40% al costo estimado para  la producción de semilla certificada. El costo estimado es de $95 millones, Incluye costeo de laboratorio, casa de malla y registro. Fuente: Elaboración propia</t>
  </si>
  <si>
    <t xml:space="preserve">f. ICR para la producción de semilla  certificada. 2.1 </t>
  </si>
  <si>
    <t>Es el costo estimado para apoyar la instalación de la tiendas especializadas en papa. El costo estimado es de $19 millones. Fuente: Elaboración propia</t>
  </si>
  <si>
    <t>e. Tienda de la papa  1.2</t>
  </si>
  <si>
    <t>Es un valor estimado para constituir  garantías FAG  y registrar los contratos forward de papa ante la Bolsa Mercantil de Colombia, el valor se estimó como una alternativa  de financiamiento para los productores, la cual genera la obtención de recursos financieros no formales como anticipo al vendedor. Se sugiere la creación de un incentivo para el pago de la comisión FAG de contratos de suministro,  se estima 4 millones de producción de toneladas de papa anuales, de las cuales, se supone  que el 10% , es decir 400.000 toneladas suscriban contratos de suministro. Se supuso un valor de papa de $1.000.000 por tonelada  y se estimó que el porcentaje de comisión del FAG sería del 3.75% y el registro en la BMC del vendedor sería del  0.04% del valor de la negociación, lo que arroja un valor de $37.900 por tonelada de papa  registrada en la BMC. Fuente: Elaboración propia</t>
  </si>
  <si>
    <t>d. Incentivos comisión Fag contratos forward sin administración de garantías 1.3</t>
  </si>
  <si>
    <t>Es el costo del incentivo asignado al valor agregado, se  calculó teniendo en cuenta el valor de los ingresos de micro y pequeñas empresas, de acuerdo con la clasificación de la Dian, a la cual se le estimó un porcentaje del 3% y 2%  y 0.5% del valor anual de los ingresos estimados y a este resultado se le calculó el 40%, 20% y 15% , lo cual arroja un  valor al incentivo para  pequeñas, medianas y grandes empresas de $10.745.859, $31.162.520  y $49.497.312 respectivamente. Fuente: Elaboración propia</t>
  </si>
  <si>
    <t>c. Incentivo Valor Agregado  1.1</t>
  </si>
  <si>
    <t>Es el costo del incentivo asignado al desarrollo de marcas y sellos, se  calculó teniendo en cuenta el valor de los ingresos de micro y pequeñas empresas, de acuerdo con la clasificación de la Dian, a la cual se le estimó un porcentaje del 3% y 2%  y 0.5% del valor anual de los ingresos  y a este resultado se le calculó el 30%, 10% y 8%, lo cual arroja un  valor al incentivo para  pequeñas, medianas y grandes empresas de $8.059394, $15.581.260, y $26.398.567 respectivamente. Fuente: Elaboración propia</t>
  </si>
  <si>
    <t>b. Incentivo al desarrollo de marcas y sellos  1.1</t>
  </si>
  <si>
    <t>a. Tienda de la papa  1.1</t>
  </si>
  <si>
    <t xml:space="preserve">11. Apoyos e  Incentivos </t>
  </si>
  <si>
    <t>Es el costo asignado a un paquete de análisis de virus. Fuente. Elaboración propia 2022.</t>
  </si>
  <si>
    <t>d. Análisis de virus</t>
  </si>
  <si>
    <t>Es el costo asignado a un paquete de análisis del suelo que incluye presencia de patógenos. Fuente. Elaboración propia 2022.</t>
  </si>
  <si>
    <t>Es el costo asignado a un paquete de análisis que incluye el análisis de agua, suelos, foliar y multiresiduos.  Fuente. Elaboración propia 2022.</t>
  </si>
  <si>
    <t>Es el costo asignado a un paquete de análisis que incluye la caracterización del suelo. Fuente. Elaboración propia 2022.</t>
  </si>
  <si>
    <t>Es el costo asignado Incluye el  costo asignado  del consultor  al predio o al sitio para verificar el proceso de cumplimiento de la norma a certificar y el costo  del proceso de certificación por un ente acreditado de la norma diferenciadora implementada por el productor, transformador y/comercializador. Fuente: Elaboración propia</t>
  </si>
  <si>
    <t>c. Sellos de calidad</t>
  </si>
  <si>
    <t>Es el   costo asignado a la certificación de buenas prácticas agrícolas. Incluye el  costo asignado  del consultor  al predio o al sitio para verificar el proceso de cumplimiento de la norma a certificar y el costo  del proceso de certificación por un ente acreditado de la norma diferenciadora implementada por el productor, transformador y/comercializador.  Fuente: Elaboración propia</t>
  </si>
  <si>
    <t>Es  el  costo asignado a la certificación de buenas prácticas de manufactura,  incluye consultoría y costos de certificaciones diferenciadoras. .  Fuente: Elaboración propia</t>
  </si>
  <si>
    <t>Es el costo promedio asignado por persona a un  programa  para obtener un  título superior otorgado por una universidad privada y es también un aval que acredita la experticia en un tema específico para la persona que lo ha obtenido.</t>
  </si>
  <si>
    <t>j. Doctorado</t>
  </si>
  <si>
    <t>Es el costo promedio asignado por persona  para obtener un grado académico de posgrado otorgado por una universidad privada.</t>
  </si>
  <si>
    <t>i. Maestría</t>
  </si>
  <si>
    <t xml:space="preserve">Es el costo por promedio por persona para realizar formación tecnológica y/o universitaria  en temas referentes al sector. El costo asignado corresponde la matricula. </t>
  </si>
  <si>
    <t>h. Especialización</t>
  </si>
  <si>
    <t xml:space="preserve">Es el costo por promedio por persona para realizar una especialización  en temas referentes al sector. El costo asignado corresponde la matricula. </t>
  </si>
  <si>
    <t>Es el costo por promedio por persona para realizar un diplomado, referente a matricula en universidad privada.  El costo asignado corresponde al 30% del diplomado presencial.</t>
  </si>
  <si>
    <t xml:space="preserve">Es el costo por promedio por persona para realizar un diplomado, referente a matricula en universidad privada.  </t>
  </si>
  <si>
    <t xml:space="preserve">Es el costo asignado al proceso de formación virtual de una  temática determinada, son capacitaciones en conocimientos muy específicos o técnicos, cualquier persona puede cursarlos. En ocasiones, funcionan como parte de una actualización profesional o bien, para conocer sobre un tema o profundizar en uno. El costo asignado es el 30% del costo estimado del curso libre  de manera presencial. </t>
  </si>
  <si>
    <t>Es el costo asignado al proceso de formación de una  temática determinada, son capacitaciones en conocimientos muy específicos o técnicos, cualquier persona puede cursarlos. En ocasiones, funcionan como parte de una actualización profesional o bien, para conocer sobre un tema o profundizar en uno. El costo asignado incluye honorarios de capacitador para 30 personas, refrigerio, material de divulgación y auditorio.</t>
  </si>
  <si>
    <t xml:space="preserve">Es el costo asignado al proceso de certificación del conocimiento en una temática determinada  de manera virtual y debe cumplir unas horas de formación.  El costo asignado es el 30% del costo estimado del curso corto de manera presencial. </t>
  </si>
  <si>
    <t xml:space="preserve"> b. Cursos cortos virtuales</t>
  </si>
  <si>
    <t>Es el costo asignado al proceso de certificación del conocimiento en una temática determinada y debe cumplir unas horas de formación.  El costo asignado incluye honorarios de capacitador para 30 personas, refrigerio, material de divulgación y auditorio.</t>
  </si>
  <si>
    <t>Es el costo asignado a la realización de degustaciones, se estima costo de un stand para una persona,  material de divulgación, para que puede realizar las degustaciones en 10 sitios.  Fuente: Elaboración propia</t>
  </si>
  <si>
    <t>Es el costo asignado a la participación en misiones comerciales internacional, se estima una misión comercial de 7 días en total, de los cuales 5 días son comerciales. Se prevé gastos de representación y transporte al interior del país visitado, se estima viajes para 3 personas.  Fuente: Elaboración propia</t>
  </si>
  <si>
    <t>f. Misión comercial internacional</t>
  </si>
  <si>
    <t>Es el costo asignado a la realización de mercados campesinos a nivel local, o a eventos de comercialización cuyo objeto es apoyar la comercialización de productores a nivel local. Para la organización de este evento, se prevé la cuarta parte del salario de un profesional para organizar el mercado campesino, dos cuñas radiales, stands y transporte para 10  agricultores ida y vuelta. Fuente: Elaboración propia</t>
  </si>
  <si>
    <t>Es el costo asignado a las actividades en las que la oferta y la demanda de diversos productos se concentran en un mismo espacio en el ámbito internacional y por un tiempo determinado. Tiene como objetivo permitir la promoción del producto y facilitar el establecimiento de contactos comerciales. El costo asignado incluye el stand, inscripción a evento y   alimentación. Fuente: Elaboración propia</t>
  </si>
  <si>
    <t>d. Ferias comerciales internacionales</t>
  </si>
  <si>
    <t>Es el costo asignado a las actividades en las que la oferta y la demanda de diversos productos se concentran en un mismo espacio  del territorio nacional por un tiempo determinado. Tiene como objetivo permitir la promoción del producto y facilitar el establecimiento de contactos comerciales. El costo asignado incluye el stand, inscripción a evento y   alimentación. Fuente: Elaboración propia</t>
  </si>
  <si>
    <t>c. Participación en ferias comerciales nacionales y regionales</t>
  </si>
  <si>
    <t>Es el costo asignado al mecanismo que permite el encuentro entre emprendedores, empresarios, inversores e instituciones que buscan lograr acuerdos para abrir oportunidades de compra o venta de servicios, productos o procesos de  forma virtual. Fuente: Elaboración propia</t>
  </si>
  <si>
    <t>b. Rueda de negocio virtual</t>
  </si>
  <si>
    <t>Es el costo asignado al mecanismo que permite el encuentro entre emprendedores, empresarios, inversores e instituciones que buscan lograr acuerdos para abrir oportunidades de compra o venta de servicios, productos o procesos. Este valor incluye el costo de tiquetes, hospedaje y  alimentación. Fuente: Elaboración propia</t>
  </si>
  <si>
    <t>a. Rueda de negocio nacional y regional presencial</t>
  </si>
  <si>
    <t>Es el costo global asignado a una gama de productos que representen una marca, empresa  u organización  que requiera que un público determinado la conozca. Fuente Concepto definición</t>
  </si>
  <si>
    <t>o. Material promocional</t>
  </si>
  <si>
    <t>Es el costo asignado a la planificación estratégica de campañas o comunicación de una institución para llegar al público objetivo. Fuente: Elaboración propia</t>
  </si>
  <si>
    <t>n. Plan de medios  radial Institucional</t>
  </si>
  <si>
    <t>Es el costo asignado a la planificación estratégica de campañas o comunicación para llegar al público objetivo a nivel regional. Fuente: Elaboración propia</t>
  </si>
  <si>
    <t>m. Plan de medios radial regional</t>
  </si>
  <si>
    <t>Es el costo asignado a la planificación estratégica de campañas o comunicación para llegar al público objetivo a nivel nacional. Fuente: Elaboración propia</t>
  </si>
  <si>
    <t>l. Plan de medios radial nacional</t>
  </si>
  <si>
    <t>Es el costo asignado al valor del espacio dentro de una feria o salón a nivel regional, en el que una empresa o institución  expone y presenta sus productos o servicios . Fuente_ Adaptado Wikipedia</t>
  </si>
  <si>
    <t>k. Stand de promoción y divulgación en eventos regionales</t>
  </si>
  <si>
    <t>Es el costo asignado al valor del espacio dentro de una feria o salón en el nivel nacional, en el que una empresa o institución  expone y presenta sus productos o servicios . Fuente_ Adaptado Wikipedia</t>
  </si>
  <si>
    <t>j. Stand de promoción y divulgación en eventos nacionales</t>
  </si>
  <si>
    <t>Es el costo asignado a un conjunto de piezas, componentes, creadas con el objetivo de promover una estrategia, campaña , en general, relacionada con temas institucionales en el ámbito regional. Incluye, equipo organizador, impresos, secciones radiales nacionales,  comerciales tv a nivel nacional, pautas redes sociales, vallas publicitarias, elementos de promoción y divulgación .Se estima un mes de campaña. Fuente: Elaboración propia</t>
  </si>
  <si>
    <t>i. Campaña  institucional a  nivel regional</t>
  </si>
  <si>
    <t>Es el costo asignado a un conjunto de piezas, componentes, creadas con el objetivo de promover una estrategia, campaña , en general, relacionada con temas institucionales en el ámbito nacional. Incluye, equipo organizador, impresos, secciones radiales nacionales,  comerciales tv a nivel nacional, pautas redes sociales, vallas publicitarias, elementos de promoción y divulgación .Se estima un mes de campaña.  Fuente: Elaboración propia</t>
  </si>
  <si>
    <t xml:space="preserve">h. Campaña  institucional a  nivel nacional </t>
  </si>
  <si>
    <t>Es el costo asignado a un conjunto de piezas creadas con el objetivo de difundir una marca,  producto o un servicio a nivel regional. La campaña publicitaria regional incluye  equipo organizador, impresos, secciones radiales regionales, comerciales a tv regional, pautas en redes sociales y vallas publicitarias regionales. Fuente: Adaptado Wikipedia.</t>
  </si>
  <si>
    <t>g. Campaña publicitaria regional</t>
  </si>
  <si>
    <t>Es el costo asignado a un conjunto de piezas creadas con el objetivo de difundir una marca,  producto o un servicio a nivel nacional. La campaña publicitaria nacional contiene  equipo organizador, impresos, secciones radiales nacionales, comerciales a tv nacional, pautas en redes sociales y vallas publicitarias, para un mes de difusión. Fuente: Adaptado Wikipedia</t>
  </si>
  <si>
    <t>f.  Campaña publicitaria nacional</t>
  </si>
  <si>
    <t>Es el costo asignado a un grupo de piezas de impresión digital que contienen un mensaje publicitario o institucional, que transmiten información importante de manera rápida, directa y contundente. Se utilizan en exteriores e interiores y permiten una visualización de la empresa o de la marca. Fuente: Adaptado Wikipedia</t>
  </si>
  <si>
    <t>e. Pendones</t>
  </si>
  <si>
    <t>Es el costo asignado al  soporte audiovisual que se le brinda a una audiencia a través del medio electrónico conocido como televisión. Su duración se encuentra usualmente entre los 10 y los 70 segundos para promocionar un producto, servicio o institución comercial. El costo del comercial depende de la elaboración del comercial, y también del valor que se cobre a la hora en que se paute el comercial, en este ejercicio se realiza un costo estimado de acuerdo a dato de experto, en el ámbito nacional y regional.  Fuente: Adaptado Wikipedia</t>
  </si>
  <si>
    <t xml:space="preserve">d. Comerciales  tv </t>
  </si>
  <si>
    <t>Es  el costo asignado a una estructura de publicidad exterior consistente en un soporte plano sobre el que se fijan anuncios publicitarios. El  costo asignado incluye el costo de diseño, elaboración y alquiler del sitio de publicación de la valla. Fuente: Adaptado Wikipedia</t>
  </si>
  <si>
    <t>c. Vallas publicitarias</t>
  </si>
  <si>
    <t xml:space="preserve">Es el costo asignado a un grupo de anuncios auditivos destinados a publicitar diversos productos, empresas, marcas o servicios a través de mensajes que no exceden los 10s a 30 segundos de duración. Para hallar el valor regional, se realiza un promedio simple, teniendo en cuenta las regiones relacionas con la cadena. El valor standard es de 30 seg. Fuente: Adaptado Directorio de Negocios </t>
  </si>
  <si>
    <t>b.  Sección radial regional</t>
  </si>
  <si>
    <t>Es el costo asignado a un grupo de anuncios auditivo destinados a publicitar diversos productos, empresas, marcas o servicios a través de mensajes que no excede los 10s a 30 segundos de duración. Para hallar el valor nacional, se realiza un promedio simple de dos  cotizaciones para secciones radiales a nivel nacional, que incluye Noticiero tarde Luciérnaga, Noticiero 6 am. Cotizaciones basadas en datos de caracol radio. Las secciones radiales corresponden a presentación con marca y slogan hasta de 5 segundos, desarrollo de contenido y cuña hasta de 30 segundos. En los programas especiales las secciones podrán patrocinar el contenido habitual de los programas.</t>
  </si>
  <si>
    <t>a. Sección radial nacional</t>
  </si>
  <si>
    <t>Es la relación entre el valor de un dólar y un euro, es decir,  indica cuántos pesos se requiere  para un euro.   Por ejemplo, para el 2020, se requieren 4.214  pesos para adquirir un euro.  Fuente: Adaptado Wikipedia</t>
  </si>
  <si>
    <t>Es la relación entre el valor de un dólar y un peso,  es decir,  indica cuántos pesos se requiere  para un dólar. Por ejemplo, para el 2020, se requieren 3693 pesos para adquirir un dólar estadunidense.  Fuente: Adaptado Wikipedia.</t>
  </si>
  <si>
    <t xml:space="preserve">Es la relación entre el valor de una moneda y otra, es decir, nos indica cuántas unidades  de una divisa se necesitan para obtener una unidad de otra. Fuente: Adaptado  Wikipedia.
</t>
  </si>
  <si>
    <t>Es el valor estimado a la constitución de una parcela demostrativa o lotes modelos para 1/4 de ha para semilla certificada de papa en un semestre.  Se estima costos de semilla registrada, fertilizantes, fitosanitarios,  laborales, adecuación de bodega,  y mecanización. No se tienen en cuenta los costos de financiación, administrativos, arrendamiento, transporte. Fuente: Elaboración propia 2022.</t>
  </si>
  <si>
    <t>Es el valor otorgado al  gasto  que se debe incurrir para realizar  proyectos en el ámbito  nacional y/ regional de manera presencial, encaminadas a la formación que incluye un alto componente demostrativo en temas referentes al sector  para los diferentes eslabones de la cadena.  Se calcula asistencia para 25 personas.  Se costea un salón para prácticas, almuerzo, capacitador, insumos, consumibles,  protocolos de bioseguridad e imprevistos. Fuente: Elaboración propia 2022</t>
  </si>
  <si>
    <t>g. Talleres prácticos</t>
  </si>
  <si>
    <t xml:space="preserve">Es el 20% del  valor otorgado a los talleres y/o eventos de divulgación nacionales y/o regionales a realizarse de manera  presenciales. 
 Fuente: Elaboración propia, 2022 </t>
  </si>
  <si>
    <t>f. Talleres y/ o eventos de divulgación nacionales y/o regionales virtuales  (Productor, transformador, comercialización)</t>
  </si>
  <si>
    <t xml:space="preserve">Es el 20% del  valor otorgado a las mesas de trabajo presencial. 
 Fuente: Elaboración propia, 2022 </t>
  </si>
  <si>
    <t>e. Mesas de trabajo virtuales</t>
  </si>
  <si>
    <t>Es el valor estimado a la constitución de una parcela demostrativa o lotes modelos para 1/4 de ha de papa en un semestre.  Se estima costos de semilla, fertilizantes, abonos, laborales y mecanización. No se tienen en cuenta los costos de financiación, administrativos, arrendamiento, transporte. Fuente: Elaboración propia 2022.</t>
  </si>
  <si>
    <t xml:space="preserve">d. Parcelas demostrativas o lotes modelos </t>
  </si>
  <si>
    <t>Es el valor otorgado al costo de la constitución de equipos de asistentes técnicos  y/o visitas que se ejecutan en los diferentes eslabones de acuerdo a la necesidad del proyecto, para realizar transferencia de conocimiento de  temas específicos de la cadena. Su costo incluye refrigerio e hidratación, almuerzo, material de divulgación y promoción, apoyos tecnológicos, protocolo de bioseguridad, desplazamiento de personas. Fuente : Elaboración propia 2022.</t>
  </si>
  <si>
    <t>Es el valor otorgado al  gasto  que se debe incurrir para realizar  proyectos en el ámbito  nacional y/ regional de manera presencial, encaminadas a la capacitación, socialización, promoción, divulgación  y gestión de temas de temas referentes al sector  tanto para los diferentes eslabones de la cadena.  Se calcula asistencia para 25 personas.  Se costea un auditorio, refrigerio, estación de café y otros, material de divulgación y promoción, protocolos de bioseguridad. Fuente: Elaboración propia 2022</t>
  </si>
  <si>
    <t>Es el valor otorgado a los espacios de intercambio de experiencias sobre temáticas relacionadas con el sector para la construcción conjunta de propuestas y recomendaciones que contribuyan a fortalecer el trabajo colaborativo entre los interesados. Se costea un refrigerio, café y otros para 20 personas.
 Fuente: Adaptado Sistema de información ambiental de Colombia.</t>
  </si>
  <si>
    <t>Corresponde a los gastos que se debe incurrir para  llevar a cabo los proyectos y que involucra a más de una persona, ya sea grupos pequeños, medianos y grandes y se persiguen para alcanzar los objetivos propios de cada uno de los temáticas trabajadas en la cadena. Elaboración propia 2022</t>
  </si>
  <si>
    <t>4. Actividades Grupales</t>
  </si>
  <si>
    <t>Para la cadena de papa se consideran 12 regiones productoras, las cuales se  determinaron a partir de la división realizado en el  documento de Regionalización. UPRA 2022. Para efectos de estimaciones de este documentos se consideran 90.000 productores de papa y 40.952 Upas productoras, de acuerdo a los datos de Censo Nacional Agropecuario del 2014.</t>
  </si>
  <si>
    <t>3. Regiones, productores, Upas.</t>
  </si>
  <si>
    <t>Es el valor otorgado al alquiler de  una GPS y un computador para ser usado como herramienta de trabajo en su oficio. Fuente: Elaboración propia 2022</t>
  </si>
  <si>
    <t>f. Apoyos Tecnológicos</t>
  </si>
  <si>
    <t>Es la suma del valor promedio mensual otorgado a los peajes para desplazarse en las regiones paperas y al valor promedio hallado para el combustible estimado para desplazarse en las regiones, lo cual se considera el valor requerido de rodamiento. Elaboración propia 2022</t>
  </si>
  <si>
    <t>d. Rodamiento</t>
  </si>
  <si>
    <t xml:space="preserve">Es el valor otorgado al costo de desplazarse  entre los aeropuertos y las regiones paperas. Fuente: Elaboración propia. </t>
  </si>
  <si>
    <t>c. Desplazamiento Terrestre Profesionales</t>
  </si>
  <si>
    <t>Es un valor de referencia sobre el  costo de  los vuelos que se efectúan dentro de las fronteras del país y que corresponden a las ciudades que cuentan con mayor frecuencia de vuelos,  para la cadena de papa.
Fuente: Elaboración Propia 2022</t>
  </si>
  <si>
    <t>b. Tiquetes Nacionales</t>
  </si>
  <si>
    <t>Concepto utilizado para nombrar al dinero o las especies que se le entregan a una persona para cubrir los gastos que incurren para el cumplimiento de sus funciones fuera del área habitual de trabajo o sustentar un viaje.
Para el ejercicio de estimación de costos, este valor es tomado de la tabla de honorarios y viáticos del DNP 2020.
Fuente: Adaptado de la definición del blog de emprendimiento
https://liderdelemprendimiento.blogspot.com/2017/03/que-son-los-viaticos.html</t>
  </si>
  <si>
    <t>https://minciencias.gov.co/sites/default/files/upload/reglamentacion/resolucion_0418-2020.pdf</t>
  </si>
  <si>
    <t>Fuente: Adaptado de la definición dada en la Resolución 0418 del 20 de abril del 2020.</t>
  </si>
  <si>
    <t>2. Costos de desplazamiento</t>
  </si>
  <si>
    <t>https://colaboracion.dnp.gov.co/cdt/contratacion/tabla%20de%20honorarios%202015-2.pdf?web</t>
  </si>
  <si>
    <t xml:space="preserve">Fuente: DNP, Anexo No. 2, Tabla de honorarios de contratos de prestación de servicios profesionales y apoyo a la gestión. Consulta. 14 de abril 2021. 
</t>
  </si>
  <si>
    <t>En la estimación del pago  a las personas naturales contratadas por prestación de servicios profesionales y de apoyo a la gestión. Para el ejercicio de estimación de costos, este valor es tomado de la tabla de honorarios y viáticos del DNP 2021.
Fuente: DNP, Anexo No. 2, Tabla de honorarios de contratos de prestación de servicios profesionales y apoyo a la gestión. Consulta. 14 de abril 2021. 
https://colaboracion.dnp.gov.co/CDT/Contratacion/Tabla%20de%20Honorarios%202021.pdf?</t>
  </si>
  <si>
    <t>Corresponden a los pagos realizados para el personal en concepto de remuneración del trabajo ya sea de manera directa o indirecta.  
Fuente: Eustat, Instituto Vasco de Estadística. Consulta  14 abril 2021.</t>
  </si>
  <si>
    <t>GLOSARIO CATEGORÍA DE COSTOS CADENA DE LA PAPA</t>
  </si>
  <si>
    <t>Valor promedio servicios públicos hogar 5.2</t>
  </si>
  <si>
    <t>Incentivo vivienda 5.2</t>
  </si>
  <si>
    <t xml:space="preserve">Tablero principal eléctrico (más motorreductor de 2 HP y variador de velocidad) </t>
  </si>
  <si>
    <t xml:space="preserve">Módulo silo tolva de alimentación (más motorreductor de 3 HP, interruptor de emergencia y variador de velocidad eléctrico) </t>
  </si>
  <si>
    <t>Secadora (más 1 motorreductor de 3 HP, 1 variador de velocidad, 1 quemador a gas y 1 temporizador de calor))</t>
  </si>
  <si>
    <t>Módulo escurridor (un motorreductor de 2 HP y un ventilador)</t>
  </si>
  <si>
    <t>Lavadora sistema tamiz-barril (1 motorreductor de 7,5 HP y 1 transportador-extractor de papa con bomba de aspersión de las boquillas de enjuague)</t>
  </si>
  <si>
    <t xml:space="preserve">Módulo de clasificación (más motorreductor de 2 HP y variador de velocidad) </t>
  </si>
  <si>
    <t xml:space="preserve">Incentivo a la Adecuación, mejoramiento y recuperación de suelos 2.2  </t>
  </si>
  <si>
    <t>LEC. Capital de trabajo para comercialización de semilla 2.1</t>
  </si>
  <si>
    <t xml:space="preserve">ICR Producción de semillas certificada fase 2 </t>
  </si>
  <si>
    <t xml:space="preserve">ICR - Incentivo para la producción de semilla  certificada. 2.1 </t>
  </si>
  <si>
    <t>Tienda de la papa 1.3</t>
  </si>
  <si>
    <t>Mejora en Infraestructura comercialización local 1.1</t>
  </si>
  <si>
    <t>Incentivo valor agregado / adecuación 1.2,  2.1, 2.3</t>
  </si>
  <si>
    <t xml:space="preserve">Incentivo marcas y sellos 1.1 </t>
  </si>
  <si>
    <t>10  sitios</t>
  </si>
  <si>
    <t>n.  Plan de Medios radial Institucional</t>
  </si>
  <si>
    <t>m. Plan de Medios radial regional</t>
  </si>
  <si>
    <t>l. Plan de Medios radial Nacional</t>
  </si>
  <si>
    <t xml:space="preserve"> k. Stand promoción regional</t>
  </si>
  <si>
    <t xml:space="preserve"> j. Stand promoción Nacional</t>
  </si>
  <si>
    <t xml:space="preserve">Stand promoción </t>
  </si>
  <si>
    <t>i. Campaña publicitaria institucional (Regional)</t>
  </si>
  <si>
    <t>h. Campaña publicitaria institucional ( Nacional)</t>
  </si>
  <si>
    <t xml:space="preserve">g. Campañas Publicitarias Regionales </t>
  </si>
  <si>
    <t>f. Campaña Publicitaria Nacional</t>
  </si>
  <si>
    <t xml:space="preserve"> Comerciales  tv a nivel Nacional</t>
  </si>
  <si>
    <t>d. Comerciales tv</t>
  </si>
  <si>
    <t>Vallas Publicitarias Regionales</t>
  </si>
  <si>
    <t>Vallas Publicitarias Nacional</t>
  </si>
  <si>
    <t>c. Vallas Publicitarias</t>
  </si>
  <si>
    <t>b.  Sección radial  regional (Promedio aprox)</t>
  </si>
  <si>
    <t>a. Sección radiales nacional</t>
  </si>
  <si>
    <t xml:space="preserve">c. Total UPAS Productoras </t>
  </si>
  <si>
    <t>b. Total Productores de papa</t>
  </si>
  <si>
    <t>a. Regiones Papicultoras</t>
  </si>
  <si>
    <t>3. Regiones, productores, UPAs.</t>
  </si>
  <si>
    <t>f. Apoyos tecnológicos</t>
  </si>
  <si>
    <t>c. Valor dado al desplazamiento Terrestre por persona/promedio ( 2 días)</t>
  </si>
  <si>
    <t>b. Tiquetes Nacionales aéreos</t>
  </si>
  <si>
    <t>Corresponde a los gastos que debe incurrir una persona cuando debe realizar sus servicios en una  sede diferente a la habitual, por lo que tendrá derecho al reconocimiento de una remuneración de acuerdo al cargo que desempeña, así como también el pago de viáticos y gastos de transporte.
Fuente: Adaptado de la definición dada en la Resolución 0418 del 20 de abril del 2020.
https://minciencias.gov.co/sites/default/files/upload/reglamentacion/resolucion_0418-2020.pdf</t>
  </si>
  <si>
    <t>Es un valor de referencia sobre el  costo de  los vuelos que se efectúan fuera de las fronteras del país. Se identificó un precio promedio para cuatro  países de referencia para la cadena de maiz. Fuente: Elaboración propia 2022</t>
  </si>
  <si>
    <t>Al Portafolio de Programas y Proyectos de este Plan, aún, no se le han asignado recursos del Gobierno, ni de la UPRA, ni del sector privado, ni de cooperación internacional.
En ese sentido esta Estimación de Costos es la herramienta que permitirá al MADR y a los actores tanto públicos como privados por el sector de la papa, saber cuál es la demanda de recursos aproximada para desarrollar los proyectos señaladas en el Portafolio y con ello facilitar gestión de recursos para su implementación.
Esta Estimación de Costos presentado debe ser revisada y actualizada periódicamente.</t>
  </si>
  <si>
    <t>3.2.4. Socializar, difundir, y capacitar a los productores y demás agentes de la cadena, sobre el uso adecuado de la información agroclimática disponible y actualizada, de acuerdo con las proyecciones climáticas, características de las regiones productoras de papa, y los riesgos climáticos, para orientar y favorecer la planificación de la actividad productiva primaria, en concordancia con el Plan integral de Gestión de Cambio Climático del sector agropecuario (Resolución 355 de 2021), la Ley 2169 de 2021 de impulso al desarrollo bajo en carbono del país y del SIGRA, entre otros instrumentos.</t>
  </si>
  <si>
    <t xml:space="preserve">8.3.2. Poner en funcionamiento el sistema de información para la cadena de la papa, a partir del establecimiento de acuerdos con los actores generadores de información, en articulación con el Plan estratégico estadístico del sector y con los subsistemas interoperables del Sistema Nacional Unificado de Información Rural y Agropecuaria (SNUIRA), realizando el levantamiento, procesamiento, análisis, monitoreo, actualización, publicación y divulgación de la información requerida por los diferentes actores, estableciendo con un registro de productores y área sembrada, dirigidos al monitoreo de la competitividad y sostenibilidad de la cadena estableciendo:  reportes y análisis de precio y calidad de la papa y sus derivados, indicadores de costos y eficiencia productiva y de desempeño (área, producción y rendimiento), consumo aparente, monitoreo y reporte del clima basado en escenarios de variabilidad climática y cambio climático, así como de afectación y riesgo agroclimático (SIGRA), a nivel nacional, regional y local, entre otros.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</si>
</sst>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44" formatCode="_-&quot;$&quot;\ * #,##0.00_-;\-&quot;$&quot;\ * #,##0.00_-;_-&quot;$&quot;\ * &quot;-&quot;??_-;_-@_-"/>
    <numFmt numFmtId="43" formatCode="_-* #,##0.00_-;\-* #,##0.00_-;_-* &quot;-&quot;??_-;_-@_-"/>
    <numFmt numFmtId="164" formatCode="_-&quot;$&quot;\ * #,##0_-;\-&quot;$&quot;\ * #,##0_-;_-&quot;$&quot;\ * &quot;-&quot;??_-;_-@_-"/>
    <numFmt numFmtId="165" formatCode="_-* #,##0_-;\-* #,##0_-;_-* &quot;-&quot;??_-;_-@_-"/>
    <numFmt numFmtId="166" formatCode="0.0%"/>
    <numFmt numFmtId="167" formatCode="_-* #,##0.0_-;\-* #,##0.0_-;_-* &quot;-&quot;??_-;_-@_-"/>
  </numFmts>
  <fonts count="54">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1"/>
      <color rgb="FF000000"/>
      <name val="Arial"/>
      <family val="2"/>
    </font>
    <font>
      <b/>
      <sz val="11"/>
      <color theme="1" tint="0.14999847407452621"/>
      <name val="Arial"/>
      <family val="2"/>
    </font>
    <font>
      <sz val="11"/>
      <name val="Arial"/>
      <family val="2"/>
    </font>
    <font>
      <sz val="12"/>
      <color theme="1"/>
      <name val="Calibri"/>
      <family val="2"/>
      <scheme val="minor"/>
    </font>
    <font>
      <sz val="11"/>
      <color theme="4"/>
      <name val="Arial"/>
      <family val="2"/>
    </font>
    <font>
      <sz val="10"/>
      <color theme="1"/>
      <name val="Arial"/>
      <family val="2"/>
    </font>
    <font>
      <sz val="11"/>
      <color rgb="FFFF0000"/>
      <name val="Arial"/>
      <family val="2"/>
    </font>
    <font>
      <sz val="11"/>
      <color theme="5"/>
      <name val="Arial"/>
      <family val="2"/>
    </font>
    <font>
      <sz val="10"/>
      <name val="Arial"/>
      <family val="2"/>
    </font>
    <font>
      <b/>
      <sz val="12"/>
      <color theme="0"/>
      <name val="Arial Black"/>
      <family val="2"/>
    </font>
    <font>
      <sz val="12"/>
      <color theme="0"/>
      <name val="Arial"/>
      <family val="2"/>
    </font>
    <font>
      <sz val="12"/>
      <color theme="1"/>
      <name val="Arial"/>
      <family val="2"/>
    </font>
    <font>
      <sz val="12"/>
      <color theme="1"/>
      <name val="Arial "/>
    </font>
    <font>
      <strike/>
      <sz val="12"/>
      <color theme="1"/>
      <name val="Arial"/>
      <family val="2"/>
    </font>
    <font>
      <sz val="9"/>
      <color theme="1"/>
      <name val="Arial"/>
      <family val="2"/>
    </font>
    <font>
      <sz val="11"/>
      <color theme="1" tint="0.14999847407452621"/>
      <name val="Arial"/>
      <family val="2"/>
    </font>
    <font>
      <sz val="9"/>
      <name val="Arial"/>
      <family val="2"/>
    </font>
    <font>
      <sz val="10"/>
      <color rgb="FFFF0000"/>
      <name val="Arial"/>
      <family val="2"/>
    </font>
    <font>
      <sz val="8"/>
      <color rgb="FFFF0000"/>
      <name val="Arial"/>
      <family val="2"/>
    </font>
    <font>
      <b/>
      <sz val="11"/>
      <name val="Arial"/>
      <family val="2"/>
    </font>
    <font>
      <b/>
      <sz val="11"/>
      <color theme="1"/>
      <name val="Calibri"/>
      <family val="2"/>
      <scheme val="minor"/>
    </font>
    <font>
      <sz val="12"/>
      <color rgb="FFFF0000"/>
      <name val="Arial"/>
      <family val="2"/>
    </font>
    <font>
      <sz val="11"/>
      <color theme="8" tint="0.39997558519241921"/>
      <name val="Arial"/>
      <family val="2"/>
    </font>
    <font>
      <b/>
      <sz val="11"/>
      <color indexed="8"/>
      <name val="Arial"/>
      <family val="2"/>
    </font>
    <font>
      <sz val="11"/>
      <color theme="6" tint="-0.249977111117893"/>
      <name val="Arial"/>
      <family val="2"/>
    </font>
    <font>
      <b/>
      <sz val="14"/>
      <color theme="1"/>
      <name val="Arial"/>
      <family val="2"/>
    </font>
    <font>
      <b/>
      <sz val="14"/>
      <color theme="1"/>
      <name val="Calibri"/>
      <family val="2"/>
      <scheme val="minor"/>
    </font>
    <font>
      <b/>
      <sz val="11"/>
      <color theme="1" tint="0.249977111117893"/>
      <name val="Arial"/>
      <family val="2"/>
    </font>
    <font>
      <sz val="11"/>
      <color theme="1" tint="0.249977111117893"/>
      <name val="Arial"/>
      <family val="2"/>
    </font>
    <font>
      <b/>
      <sz val="12"/>
      <name val="Arial"/>
      <family val="2"/>
    </font>
    <font>
      <u/>
      <sz val="11"/>
      <color theme="10"/>
      <name val="Calibri"/>
      <family val="2"/>
      <scheme val="minor"/>
    </font>
    <font>
      <sz val="8"/>
      <name val="Calibri"/>
      <family val="2"/>
      <scheme val="minor"/>
    </font>
    <font>
      <b/>
      <sz val="12"/>
      <color theme="1"/>
      <name val="Arial"/>
      <family val="2"/>
    </font>
    <font>
      <sz val="11"/>
      <color rgb="FFFF0000"/>
      <name val="Calibri"/>
      <family val="2"/>
      <scheme val="minor"/>
    </font>
    <font>
      <b/>
      <sz val="11"/>
      <color rgb="FF333333"/>
      <name val="Arial"/>
      <family val="2"/>
    </font>
    <font>
      <sz val="11"/>
      <color rgb="FF333333"/>
      <name val="Arial"/>
      <family val="2"/>
    </font>
    <font>
      <u/>
      <sz val="11"/>
      <color theme="10"/>
      <name val="Arial"/>
      <family val="2"/>
    </font>
    <font>
      <sz val="11"/>
      <color rgb="FF000000"/>
      <name val="Arial"/>
      <family val="2"/>
    </font>
    <font>
      <b/>
      <sz val="10"/>
      <color theme="1"/>
      <name val="Arial"/>
      <family val="2"/>
    </font>
    <font>
      <b/>
      <sz val="10"/>
      <name val="Calibri"/>
      <family val="2"/>
      <scheme val="minor"/>
    </font>
    <font>
      <b/>
      <sz val="10"/>
      <color theme="1"/>
      <name val="Calibri"/>
      <family val="2"/>
      <scheme val="minor"/>
    </font>
    <font>
      <sz val="8"/>
      <color theme="1"/>
      <name val="Calibri"/>
      <family val="2"/>
      <scheme val="minor"/>
    </font>
    <font>
      <sz val="10"/>
      <color theme="1"/>
      <name val="Calibri"/>
      <family val="2"/>
      <scheme val="minor"/>
    </font>
    <font>
      <sz val="12"/>
      <name val="Arial"/>
      <family val="2"/>
    </font>
    <font>
      <b/>
      <sz val="11"/>
      <color theme="0"/>
      <name val="Arial"/>
      <family val="2"/>
    </font>
    <font>
      <b/>
      <sz val="12"/>
      <color theme="0"/>
      <name val="Arial"/>
      <family val="2"/>
    </font>
    <font>
      <b/>
      <sz val="11"/>
      <color theme="0"/>
      <name val="Arial Black"/>
      <family val="2"/>
    </font>
    <font>
      <sz val="11"/>
      <color theme="0"/>
      <name val="Arial"/>
      <family val="2"/>
    </font>
    <font>
      <b/>
      <sz val="14"/>
      <name val="Arial"/>
      <family val="2"/>
    </font>
    <font>
      <sz val="14"/>
      <color theme="1"/>
      <name val="Arial"/>
      <family val="2"/>
    </font>
  </fonts>
  <fills count="19">
    <fill>
      <patternFill patternType="none"/>
    </fill>
    <fill>
      <patternFill patternType="gray125"/>
    </fill>
    <fill>
      <patternFill patternType="solid">
        <fgColor theme="0"/>
        <bgColor indexed="64"/>
      </patternFill>
    </fill>
    <fill>
      <patternFill patternType="solid">
        <fgColor theme="2"/>
        <bgColor rgb="FF000000"/>
      </patternFill>
    </fill>
    <fill>
      <patternFill patternType="solid">
        <fgColor rgb="FFFFFFFF"/>
        <bgColor rgb="FF000000"/>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bgColor indexed="64"/>
      </patternFill>
    </fill>
    <fill>
      <patternFill patternType="solid">
        <fgColor theme="0"/>
        <bgColor rgb="FF000000"/>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92D05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FF"/>
        <bgColor indexed="64"/>
      </patternFill>
    </fill>
    <fill>
      <patternFill patternType="solid">
        <fgColor theme="4" tint="0.79998168889431442"/>
        <bgColor theme="4" tint="0.79998168889431442"/>
      </patternFill>
    </fill>
    <fill>
      <patternFill patternType="solid">
        <fgColor theme="4" tint="-0.249977111117893"/>
        <bgColor indexed="64"/>
      </patternFill>
    </fill>
    <fill>
      <patternFill patternType="solid">
        <fgColor theme="4" tint="-0.49998474074526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theme="0" tint="-0.499984740745262"/>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theme="6" tint="-0.24994659260841701"/>
      </left>
      <right/>
      <top style="thin">
        <color theme="6" tint="-0.24994659260841701"/>
      </top>
      <bottom/>
      <diagonal/>
    </border>
    <border>
      <left/>
      <right/>
      <top style="thin">
        <color theme="6" tint="-0.24994659260841701"/>
      </top>
      <bottom/>
      <diagonal/>
    </border>
    <border>
      <left/>
      <right style="thin">
        <color theme="6" tint="-0.24994659260841701"/>
      </right>
      <top style="thin">
        <color theme="6" tint="-0.24994659260841701"/>
      </top>
      <bottom style="thin">
        <color theme="6" tint="-0.24994659260841701"/>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style="thin">
        <color theme="6" tint="-0.24994659260841701"/>
      </left>
      <right/>
      <top/>
      <bottom/>
      <diagonal/>
    </border>
    <border>
      <left style="thin">
        <color theme="6" tint="-0.24994659260841701"/>
      </left>
      <right/>
      <top/>
      <bottom style="thin">
        <color theme="6" tint="-0.24994659260841701"/>
      </bottom>
      <diagonal/>
    </border>
    <border>
      <left/>
      <right/>
      <top/>
      <bottom style="thin">
        <color theme="6" tint="-0.24994659260841701"/>
      </bottom>
      <diagonal/>
    </border>
    <border>
      <left style="thin">
        <color theme="6" tint="-0.24994659260841701"/>
      </left>
      <right/>
      <top style="thin">
        <color theme="6" tint="-0.24994659260841701"/>
      </top>
      <bottom style="thin">
        <color theme="6" tint="-0.24994659260841701"/>
      </bottom>
      <diagonal/>
    </border>
    <border>
      <left/>
      <right/>
      <top style="thin">
        <color theme="6" tint="-0.24994659260841701"/>
      </top>
      <bottom style="thin">
        <color theme="6" tint="-0.24994659260841701"/>
      </bottom>
      <diagonal/>
    </border>
    <border>
      <left/>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rgb="FF000000"/>
      </left>
      <right/>
      <top/>
      <bottom/>
      <diagonal/>
    </border>
    <border>
      <left/>
      <right style="thin">
        <color rgb="FF000000"/>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indexed="64"/>
      </right>
      <top style="thin">
        <color indexed="64"/>
      </top>
      <bottom/>
      <diagonal/>
    </border>
  </borders>
  <cellStyleXfs count="26">
    <xf numFmtId="0" fontId="0"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2" fillId="0" borderId="0"/>
    <xf numFmtId="0" fontId="1" fillId="0" borderId="0"/>
    <xf numFmtId="0" fontId="7" fillId="0" borderId="0"/>
    <xf numFmtId="0" fontId="1" fillId="0" borderId="0"/>
    <xf numFmtId="0" fontId="1" fillId="0" borderId="0"/>
    <xf numFmtId="44" fontId="1" fillId="0" borderId="0" applyFont="0" applyFill="0" applyBorder="0" applyAlignment="0" applyProtection="0"/>
    <xf numFmtId="0" fontId="1" fillId="0" borderId="0"/>
    <xf numFmtId="0" fontId="7" fillId="0" borderId="0"/>
    <xf numFmtId="41" fontId="7" fillId="0" borderId="0" applyFont="0" applyFill="0" applyBorder="0" applyAlignment="0" applyProtection="0"/>
    <xf numFmtId="43" fontId="1" fillId="0" borderId="0" applyFont="0" applyFill="0" applyBorder="0" applyAlignment="0" applyProtection="0"/>
    <xf numFmtId="0" fontId="34" fillId="0" borderId="0" applyNumberForma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34" fillId="0" borderId="0" applyNumberFormat="0" applyFill="0" applyBorder="0" applyAlignment="0" applyProtection="0"/>
    <xf numFmtId="0" fontId="1" fillId="0" borderId="0"/>
  </cellStyleXfs>
  <cellXfs count="755">
    <xf numFmtId="0" fontId="0" fillId="0" borderId="0" xfId="0"/>
    <xf numFmtId="0" fontId="2" fillId="0" borderId="0" xfId="2" applyFont="1"/>
    <xf numFmtId="0" fontId="3" fillId="0" borderId="0" xfId="2" applyFont="1"/>
    <xf numFmtId="0" fontId="2" fillId="2" borderId="0" xfId="2" applyFont="1" applyFill="1"/>
    <xf numFmtId="0" fontId="3" fillId="2" borderId="0" xfId="2" applyFont="1" applyFill="1"/>
    <xf numFmtId="0" fontId="4" fillId="0" borderId="0" xfId="2" applyFont="1"/>
    <xf numFmtId="0" fontId="4" fillId="3" borderId="0" xfId="2" applyFont="1" applyFill="1"/>
    <xf numFmtId="0" fontId="3" fillId="3" borderId="0" xfId="2" applyFont="1" applyFill="1"/>
    <xf numFmtId="0" fontId="3" fillId="4" borderId="0" xfId="2" applyFont="1" applyFill="1"/>
    <xf numFmtId="0" fontId="2" fillId="0" borderId="1" xfId="2" applyFont="1" applyBorder="1" applyAlignment="1">
      <alignment horizontal="center"/>
    </xf>
    <xf numFmtId="0" fontId="2" fillId="5" borderId="1" xfId="2" applyFont="1" applyFill="1" applyBorder="1" applyAlignment="1">
      <alignment horizontal="center"/>
    </xf>
    <xf numFmtId="0" fontId="5" fillId="5" borderId="1" xfId="2" applyFont="1" applyFill="1" applyBorder="1" applyAlignment="1">
      <alignment horizontal="center" vertical="center"/>
    </xf>
    <xf numFmtId="3" fontId="2" fillId="5" borderId="1" xfId="2" applyNumberFormat="1" applyFont="1" applyFill="1" applyBorder="1" applyAlignment="1">
      <alignment horizontal="center"/>
    </xf>
    <xf numFmtId="0" fontId="3" fillId="0" borderId="0" xfId="2" applyFont="1" applyAlignment="1">
      <alignment horizontal="center"/>
    </xf>
    <xf numFmtId="0" fontId="6" fillId="2" borderId="0" xfId="2" applyFont="1" applyFill="1"/>
    <xf numFmtId="0" fontId="6" fillId="2" borderId="1" xfId="2" applyFont="1" applyFill="1" applyBorder="1" applyAlignment="1">
      <alignment horizontal="justify" vertical="center"/>
    </xf>
    <xf numFmtId="164" fontId="6" fillId="2" borderId="1" xfId="3" applyNumberFormat="1" applyFont="1" applyFill="1" applyBorder="1" applyAlignment="1">
      <alignment horizontal="center" vertical="center"/>
    </xf>
    <xf numFmtId="164" fontId="6" fillId="2" borderId="1" xfId="3" applyNumberFormat="1" applyFont="1" applyFill="1" applyBorder="1" applyAlignment="1">
      <alignment horizontal="right" vertical="center"/>
    </xf>
    <xf numFmtId="0" fontId="6" fillId="2" borderId="0" xfId="2" applyFont="1" applyFill="1" applyAlignment="1">
      <alignment horizontal="center" vertical="center"/>
    </xf>
    <xf numFmtId="164" fontId="2" fillId="5" borderId="1" xfId="4" applyNumberFormat="1" applyFont="1" applyFill="1" applyBorder="1" applyAlignment="1">
      <alignment horizontal="center"/>
    </xf>
    <xf numFmtId="0" fontId="2" fillId="2" borderId="0" xfId="2" applyFont="1" applyFill="1" applyAlignment="1">
      <alignment horizontal="center"/>
    </xf>
    <xf numFmtId="164" fontId="2" fillId="2" borderId="0" xfId="4" applyNumberFormat="1" applyFont="1" applyFill="1" applyBorder="1" applyAlignment="1">
      <alignment horizontal="center"/>
    </xf>
    <xf numFmtId="164" fontId="8" fillId="2" borderId="0" xfId="4" applyNumberFormat="1" applyFont="1" applyFill="1" applyBorder="1" applyAlignment="1">
      <alignment horizontal="center"/>
    </xf>
    <xf numFmtId="0" fontId="3" fillId="2" borderId="0" xfId="2" applyFont="1" applyFill="1" applyAlignment="1">
      <alignment horizontal="center"/>
    </xf>
    <xf numFmtId="0" fontId="2" fillId="2" borderId="0" xfId="2" applyFont="1" applyFill="1" applyAlignment="1">
      <alignment horizontal="left" wrapText="1"/>
    </xf>
    <xf numFmtId="3" fontId="3" fillId="2" borderId="0" xfId="2" applyNumberFormat="1" applyFont="1" applyFill="1"/>
    <xf numFmtId="0" fontId="2" fillId="6" borderId="1" xfId="2" applyFont="1" applyFill="1" applyBorder="1" applyAlignment="1">
      <alignment horizontal="center"/>
    </xf>
    <xf numFmtId="165" fontId="2" fillId="6" borderId="1" xfId="6" applyNumberFormat="1" applyFont="1" applyFill="1" applyBorder="1" applyAlignment="1">
      <alignment horizontal="center"/>
    </xf>
    <xf numFmtId="164" fontId="3" fillId="0" borderId="0" xfId="2" applyNumberFormat="1" applyFont="1"/>
    <xf numFmtId="0" fontId="3" fillId="0" borderId="1" xfId="2" applyFont="1" applyBorder="1"/>
    <xf numFmtId="165" fontId="3" fillId="0" borderId="1" xfId="6" applyNumberFormat="1" applyFont="1" applyBorder="1"/>
    <xf numFmtId="165" fontId="6" fillId="0" borderId="1" xfId="6" applyNumberFormat="1" applyFont="1" applyBorder="1"/>
    <xf numFmtId="165" fontId="9" fillId="0" borderId="0" xfId="6" applyNumberFormat="1" applyFont="1" applyAlignment="1">
      <alignment horizontal="justify" wrapText="1"/>
    </xf>
    <xf numFmtId="0" fontId="6" fillId="0" borderId="1" xfId="2" applyFont="1" applyBorder="1"/>
    <xf numFmtId="3" fontId="3" fillId="0" borderId="1" xfId="2" applyNumberFormat="1" applyFont="1" applyBorder="1"/>
    <xf numFmtId="165" fontId="3" fillId="2" borderId="0" xfId="6" applyNumberFormat="1" applyFont="1" applyFill="1"/>
    <xf numFmtId="9" fontId="3" fillId="0" borderId="1" xfId="2" applyNumberFormat="1" applyFont="1" applyBorder="1"/>
    <xf numFmtId="165" fontId="3" fillId="0" borderId="0" xfId="6" applyNumberFormat="1" applyFont="1"/>
    <xf numFmtId="0" fontId="10" fillId="0" borderId="1" xfId="2" applyFont="1" applyBorder="1"/>
    <xf numFmtId="0" fontId="2" fillId="6" borderId="1" xfId="2" applyFont="1" applyFill="1" applyBorder="1" applyAlignment="1">
      <alignment horizontal="left"/>
    </xf>
    <xf numFmtId="0" fontId="3" fillId="6" borderId="3" xfId="2" applyFont="1" applyFill="1" applyBorder="1"/>
    <xf numFmtId="0" fontId="3" fillId="6" borderId="1" xfId="2" applyFont="1" applyFill="1" applyBorder="1"/>
    <xf numFmtId="3" fontId="3" fillId="6" borderId="1" xfId="2" applyNumberFormat="1" applyFont="1" applyFill="1" applyBorder="1"/>
    <xf numFmtId="164" fontId="2" fillId="6" borderId="1" xfId="4" applyNumberFormat="1" applyFont="1" applyFill="1" applyBorder="1" applyAlignment="1">
      <alignment horizontal="center"/>
    </xf>
    <xf numFmtId="0" fontId="6" fillId="0" borderId="0" xfId="5" applyFont="1" applyAlignment="1">
      <alignment horizontal="justify" vertical="top" wrapText="1"/>
    </xf>
    <xf numFmtId="0" fontId="3" fillId="0" borderId="0" xfId="5" applyFont="1" applyAlignment="1">
      <alignment wrapText="1"/>
    </xf>
    <xf numFmtId="165" fontId="2" fillId="0" borderId="0" xfId="6" applyNumberFormat="1" applyFont="1" applyBorder="1"/>
    <xf numFmtId="0" fontId="11" fillId="2" borderId="0" xfId="2" applyFont="1" applyFill="1"/>
    <xf numFmtId="0" fontId="11" fillId="0" borderId="0" xfId="2" applyFont="1"/>
    <xf numFmtId="165" fontId="8" fillId="2" borderId="0" xfId="6" applyNumberFormat="1" applyFont="1" applyFill="1"/>
    <xf numFmtId="0" fontId="3" fillId="0" borderId="1" xfId="2" applyFont="1" applyBorder="1" applyAlignment="1">
      <alignment horizontal="left"/>
    </xf>
    <xf numFmtId="9" fontId="3" fillId="2" borderId="1" xfId="7" applyFont="1" applyFill="1" applyBorder="1"/>
    <xf numFmtId="0" fontId="3" fillId="2" borderId="1" xfId="2" applyFont="1" applyFill="1" applyBorder="1" applyAlignment="1">
      <alignment wrapText="1"/>
    </xf>
    <xf numFmtId="9" fontId="3" fillId="2" borderId="1" xfId="2" applyNumberFormat="1" applyFont="1" applyFill="1" applyBorder="1"/>
    <xf numFmtId="0" fontId="3" fillId="2" borderId="1" xfId="0" applyFont="1" applyFill="1" applyBorder="1"/>
    <xf numFmtId="3" fontId="3" fillId="2" borderId="1" xfId="0" applyNumberFormat="1" applyFont="1" applyFill="1" applyBorder="1"/>
    <xf numFmtId="9" fontId="3" fillId="2" borderId="1" xfId="0" applyNumberFormat="1" applyFont="1" applyFill="1" applyBorder="1"/>
    <xf numFmtId="164" fontId="2" fillId="6" borderId="1" xfId="3" applyNumberFormat="1" applyFont="1" applyFill="1" applyBorder="1" applyAlignment="1">
      <alignment horizontal="center"/>
    </xf>
    <xf numFmtId="0" fontId="6" fillId="2" borderId="0" xfId="2" applyFont="1" applyFill="1" applyAlignment="1">
      <alignment horizontal="justify" wrapText="1"/>
    </xf>
    <xf numFmtId="0" fontId="6" fillId="0" borderId="1" xfId="2" applyFont="1" applyBorder="1" applyAlignment="1">
      <alignment wrapText="1"/>
    </xf>
    <xf numFmtId="165" fontId="6" fillId="0" borderId="1" xfId="1" applyNumberFormat="1" applyFont="1" applyBorder="1" applyAlignment="1">
      <alignment wrapText="1"/>
    </xf>
    <xf numFmtId="0" fontId="6" fillId="0" borderId="0" xfId="2" applyFont="1" applyAlignment="1">
      <alignment wrapText="1"/>
    </xf>
    <xf numFmtId="165" fontId="6" fillId="0" borderId="1" xfId="1" applyNumberFormat="1" applyFont="1" applyBorder="1"/>
    <xf numFmtId="9" fontId="6" fillId="0" borderId="1" xfId="2" applyNumberFormat="1" applyFont="1" applyBorder="1"/>
    <xf numFmtId="165" fontId="10" fillId="2" borderId="0" xfId="6" applyNumberFormat="1" applyFont="1" applyFill="1"/>
    <xf numFmtId="0" fontId="6" fillId="2" borderId="1" xfId="2" applyFont="1" applyFill="1" applyBorder="1" applyAlignment="1">
      <alignment horizontal="justify" vertical="center" wrapText="1"/>
    </xf>
    <xf numFmtId="0" fontId="3" fillId="0" borderId="1" xfId="2" applyFont="1" applyBorder="1" applyAlignment="1">
      <alignment horizontal="center"/>
    </xf>
    <xf numFmtId="165" fontId="3" fillId="0" borderId="1" xfId="6" applyNumberFormat="1" applyFont="1" applyBorder="1" applyAlignment="1">
      <alignment horizontal="center"/>
    </xf>
    <xf numFmtId="0" fontId="6" fillId="0" borderId="1" xfId="0" applyFont="1" applyBorder="1" applyAlignment="1">
      <alignment horizontal="left"/>
    </xf>
    <xf numFmtId="165" fontId="3" fillId="0" borderId="1" xfId="1" applyNumberFormat="1" applyFont="1" applyBorder="1"/>
    <xf numFmtId="0" fontId="6" fillId="2" borderId="4" xfId="9" applyFont="1" applyFill="1" applyBorder="1" applyAlignment="1">
      <alignment horizontal="justify" vertical="center" wrapText="1"/>
    </xf>
    <xf numFmtId="165" fontId="6" fillId="0" borderId="1" xfId="2" applyNumberFormat="1" applyFont="1" applyBorder="1"/>
    <xf numFmtId="0" fontId="6" fillId="2" borderId="1" xfId="10" applyFont="1" applyFill="1" applyBorder="1" applyAlignment="1">
      <alignment horizontal="left"/>
    </xf>
    <xf numFmtId="0" fontId="6" fillId="0" borderId="1" xfId="11" applyFont="1" applyBorder="1" applyAlignment="1">
      <alignment vertical="center"/>
    </xf>
    <xf numFmtId="9" fontId="3" fillId="0" borderId="1" xfId="2" applyNumberFormat="1" applyFont="1" applyBorder="1" applyAlignment="1">
      <alignment horizontal="center"/>
    </xf>
    <xf numFmtId="9" fontId="3" fillId="0" borderId="1" xfId="8" applyFont="1" applyBorder="1" applyAlignment="1">
      <alignment horizontal="center"/>
    </xf>
    <xf numFmtId="0" fontId="2" fillId="6" borderId="5" xfId="2" applyFont="1" applyFill="1" applyBorder="1" applyAlignment="1">
      <alignment horizontal="left"/>
    </xf>
    <xf numFmtId="0" fontId="3" fillId="6" borderId="2" xfId="2" applyFont="1" applyFill="1" applyBorder="1"/>
    <xf numFmtId="3" fontId="3" fillId="6" borderId="2" xfId="2" applyNumberFormat="1" applyFont="1" applyFill="1" applyBorder="1"/>
    <xf numFmtId="164" fontId="2" fillId="6" borderId="6" xfId="4" applyNumberFormat="1" applyFont="1" applyFill="1" applyBorder="1" applyAlignment="1">
      <alignment horizontal="center"/>
    </xf>
    <xf numFmtId="165" fontId="3" fillId="0" borderId="0" xfId="5" applyNumberFormat="1" applyFont="1" applyAlignment="1">
      <alignment wrapText="1"/>
    </xf>
    <xf numFmtId="0" fontId="3" fillId="0" borderId="1" xfId="2" applyFont="1" applyBorder="1" applyAlignment="1">
      <alignment horizontal="right"/>
    </xf>
    <xf numFmtId="165" fontId="6" fillId="0" borderId="1" xfId="1" applyNumberFormat="1" applyFont="1" applyBorder="1" applyAlignment="1">
      <alignment vertical="center"/>
    </xf>
    <xf numFmtId="165" fontId="6" fillId="0" borderId="1" xfId="11" applyNumberFormat="1" applyFont="1" applyBorder="1" applyAlignment="1">
      <alignment vertical="center"/>
    </xf>
    <xf numFmtId="0" fontId="6" fillId="0" borderId="1" xfId="2" applyFont="1" applyBorder="1" applyAlignment="1">
      <alignment horizontal="right"/>
    </xf>
    <xf numFmtId="165" fontId="6" fillId="0" borderId="1" xfId="6" applyNumberFormat="1" applyFont="1" applyBorder="1" applyAlignment="1">
      <alignment horizontal="right"/>
    </xf>
    <xf numFmtId="0" fontId="6" fillId="0" borderId="1" xfId="0" applyFont="1" applyBorder="1" applyAlignment="1">
      <alignment horizontal="justify" vertical="center"/>
    </xf>
    <xf numFmtId="0" fontId="6" fillId="0" borderId="1" xfId="0" applyFont="1" applyBorder="1"/>
    <xf numFmtId="0" fontId="6" fillId="0" borderId="1" xfId="11" applyFont="1" applyBorder="1"/>
    <xf numFmtId="165" fontId="6" fillId="0" borderId="1" xfId="6" applyNumberFormat="1" applyFont="1" applyBorder="1" applyAlignment="1">
      <alignment horizontal="center"/>
    </xf>
    <xf numFmtId="0" fontId="14" fillId="2" borderId="0" xfId="0" applyFont="1" applyFill="1"/>
    <xf numFmtId="0" fontId="15" fillId="2" borderId="0" xfId="0" applyFont="1" applyFill="1" applyAlignment="1">
      <alignment vertical="center"/>
    </xf>
    <xf numFmtId="0" fontId="15" fillId="2" borderId="0" xfId="0" applyFont="1" applyFill="1"/>
    <xf numFmtId="0" fontId="15" fillId="2" borderId="0" xfId="0" applyFont="1" applyFill="1" applyAlignment="1">
      <alignment wrapText="1"/>
    </xf>
    <xf numFmtId="0" fontId="2" fillId="2" borderId="0" xfId="2" applyFont="1" applyFill="1" applyAlignment="1">
      <alignment horizontal="left" wrapText="1"/>
    </xf>
    <xf numFmtId="0" fontId="3" fillId="0" borderId="0" xfId="5" applyFont="1" applyAlignment="1">
      <alignment horizontal="left" wrapText="1"/>
    </xf>
    <xf numFmtId="0" fontId="2" fillId="2" borderId="0" xfId="2" applyFont="1" applyFill="1" applyAlignment="1">
      <alignment horizontal="left" wrapText="1"/>
    </xf>
    <xf numFmtId="0" fontId="6" fillId="0" borderId="1" xfId="2" applyFont="1" applyBorder="1" applyAlignment="1">
      <alignment horizontal="center"/>
    </xf>
    <xf numFmtId="0" fontId="3" fillId="2" borderId="0" xfId="5" applyFont="1" applyFill="1" applyAlignment="1">
      <alignment horizontal="left" wrapText="1"/>
    </xf>
    <xf numFmtId="0" fontId="3" fillId="2" borderId="0" xfId="2" applyFont="1" applyFill="1" applyAlignment="1"/>
    <xf numFmtId="3" fontId="3" fillId="2" borderId="0" xfId="2" applyNumberFormat="1" applyFont="1" applyFill="1" applyAlignment="1"/>
    <xf numFmtId="0" fontId="3" fillId="2" borderId="1" xfId="2" applyFont="1" applyFill="1" applyBorder="1"/>
    <xf numFmtId="165" fontId="3" fillId="2" borderId="1" xfId="6" applyNumberFormat="1" applyFont="1" applyFill="1" applyBorder="1"/>
    <xf numFmtId="165" fontId="6" fillId="2" borderId="1" xfId="6" applyNumberFormat="1" applyFont="1" applyFill="1" applyBorder="1"/>
    <xf numFmtId="0" fontId="16" fillId="2" borderId="8" xfId="0" applyFont="1" applyFill="1" applyBorder="1" applyAlignment="1">
      <alignment horizontal="justify" vertical="center" wrapText="1"/>
    </xf>
    <xf numFmtId="0" fontId="16" fillId="2" borderId="8" xfId="0" applyFont="1" applyFill="1" applyBorder="1" applyAlignment="1">
      <alignment horizontal="justify" vertical="center"/>
    </xf>
    <xf numFmtId="0" fontId="15" fillId="2" borderId="8" xfId="12" applyFont="1" applyFill="1" applyBorder="1" applyAlignment="1">
      <alignment horizontal="justify" vertical="center" wrapText="1"/>
    </xf>
    <xf numFmtId="0" fontId="15" fillId="2" borderId="8" xfId="13" applyFont="1" applyFill="1" applyBorder="1" applyAlignment="1">
      <alignment horizontal="left" vertical="center" wrapText="1"/>
    </xf>
    <xf numFmtId="0" fontId="18" fillId="0" borderId="0" xfId="2" applyFont="1" applyAlignment="1">
      <alignment horizontal="justify" vertical="center"/>
    </xf>
    <xf numFmtId="0" fontId="3" fillId="2" borderId="1" xfId="10" applyFont="1" applyFill="1" applyBorder="1" applyAlignment="1">
      <alignment horizontal="left"/>
    </xf>
    <xf numFmtId="0" fontId="6" fillId="2" borderId="1" xfId="11" applyFont="1" applyFill="1" applyBorder="1" applyAlignment="1">
      <alignment vertical="center"/>
    </xf>
    <xf numFmtId="0" fontId="6" fillId="2" borderId="1" xfId="2" applyFont="1" applyFill="1" applyBorder="1"/>
    <xf numFmtId="0" fontId="6" fillId="2" borderId="0" xfId="2" applyFont="1" applyFill="1" applyBorder="1" applyAlignment="1">
      <alignment horizontal="justify" vertical="center" wrapText="1"/>
    </xf>
    <xf numFmtId="0" fontId="3" fillId="2" borderId="7" xfId="2" applyFont="1" applyFill="1" applyBorder="1"/>
    <xf numFmtId="165" fontId="3" fillId="0" borderId="0" xfId="1" applyNumberFormat="1" applyFont="1"/>
    <xf numFmtId="3" fontId="3" fillId="2" borderId="1" xfId="2" applyNumberFormat="1" applyFont="1" applyFill="1" applyBorder="1"/>
    <xf numFmtId="0" fontId="19" fillId="2" borderId="1" xfId="11" applyFont="1" applyFill="1" applyBorder="1" applyAlignment="1">
      <alignment vertical="center"/>
    </xf>
    <xf numFmtId="0" fontId="19" fillId="2" borderId="1" xfId="14" applyFont="1" applyFill="1" applyBorder="1" applyAlignment="1">
      <alignment vertical="center"/>
    </xf>
    <xf numFmtId="0" fontId="3" fillId="0" borderId="0" xfId="2" applyFont="1" applyAlignment="1">
      <alignment vertical="center"/>
    </xf>
    <xf numFmtId="0" fontId="3" fillId="2" borderId="0" xfId="2" applyFont="1" applyFill="1" applyAlignment="1">
      <alignment vertical="center"/>
    </xf>
    <xf numFmtId="0" fontId="4" fillId="3" borderId="0" xfId="2" applyFont="1" applyFill="1" applyAlignment="1">
      <alignment vertical="center"/>
    </xf>
    <xf numFmtId="0" fontId="3" fillId="8" borderId="0" xfId="2" applyFont="1" applyFill="1" applyAlignment="1">
      <alignment vertical="center"/>
    </xf>
    <xf numFmtId="0" fontId="3" fillId="4" borderId="0" xfId="2" applyFont="1" applyFill="1" applyAlignment="1">
      <alignment vertical="center"/>
    </xf>
    <xf numFmtId="0" fontId="2" fillId="0" borderId="1" xfId="2" applyFont="1" applyBorder="1" applyAlignment="1">
      <alignment horizontal="center" vertical="center"/>
    </xf>
    <xf numFmtId="3" fontId="2" fillId="5" borderId="1" xfId="2" applyNumberFormat="1" applyFont="1" applyFill="1" applyBorder="1" applyAlignment="1">
      <alignment horizontal="center" vertical="center"/>
    </xf>
    <xf numFmtId="0" fontId="2" fillId="5" borderId="1" xfId="2" applyFont="1" applyFill="1" applyBorder="1" applyAlignment="1">
      <alignment horizontal="center" vertical="center"/>
    </xf>
    <xf numFmtId="164" fontId="2" fillId="5" borderId="1" xfId="4" applyNumberFormat="1" applyFont="1" applyFill="1" applyBorder="1" applyAlignment="1">
      <alignment horizontal="center" vertical="center"/>
    </xf>
    <xf numFmtId="0" fontId="3" fillId="0" borderId="0" xfId="2" applyFont="1" applyAlignment="1">
      <alignment horizontal="center" vertical="center"/>
    </xf>
    <xf numFmtId="0" fontId="2" fillId="2" borderId="0" xfId="2" applyFont="1" applyFill="1" applyAlignment="1">
      <alignment horizontal="center" vertical="center"/>
    </xf>
    <xf numFmtId="164" fontId="2" fillId="2" borderId="0" xfId="4" applyNumberFormat="1" applyFont="1" applyFill="1" applyBorder="1" applyAlignment="1">
      <alignment horizontal="center" vertical="center"/>
    </xf>
    <xf numFmtId="164" fontId="8" fillId="2" borderId="0" xfId="4" applyNumberFormat="1" applyFont="1" applyFill="1" applyBorder="1" applyAlignment="1">
      <alignment horizontal="center" vertical="center"/>
    </xf>
    <xf numFmtId="0" fontId="2" fillId="6" borderId="1" xfId="2" applyFont="1" applyFill="1" applyBorder="1" applyAlignment="1">
      <alignment horizontal="center" vertical="center"/>
    </xf>
    <xf numFmtId="165" fontId="2" fillId="6" borderId="1" xfId="6" applyNumberFormat="1" applyFont="1" applyFill="1" applyBorder="1" applyAlignment="1">
      <alignment horizontal="center" vertical="center"/>
    </xf>
    <xf numFmtId="0" fontId="19" fillId="0" borderId="1" xfId="14" applyFont="1" applyBorder="1" applyAlignment="1">
      <alignment vertical="center"/>
    </xf>
    <xf numFmtId="0" fontId="3" fillId="0" borderId="1" xfId="2" applyFont="1" applyBorder="1" applyAlignment="1">
      <alignment vertical="center"/>
    </xf>
    <xf numFmtId="165" fontId="3" fillId="0" borderId="1" xfId="6" applyNumberFormat="1" applyFont="1" applyBorder="1" applyAlignment="1">
      <alignment vertical="center"/>
    </xf>
    <xf numFmtId="165" fontId="6" fillId="0" borderId="1" xfId="6" applyNumberFormat="1" applyFont="1" applyBorder="1" applyAlignment="1">
      <alignment vertical="center"/>
    </xf>
    <xf numFmtId="9" fontId="3" fillId="0" borderId="1" xfId="2" applyNumberFormat="1" applyFont="1" applyBorder="1" applyAlignment="1">
      <alignment vertical="center"/>
    </xf>
    <xf numFmtId="0" fontId="2" fillId="6" borderId="1" xfId="2" applyFont="1" applyFill="1" applyBorder="1" applyAlignment="1">
      <alignment horizontal="left" vertical="center"/>
    </xf>
    <xf numFmtId="0" fontId="3" fillId="6" borderId="1" xfId="2" applyFont="1" applyFill="1" applyBorder="1" applyAlignment="1">
      <alignment vertical="center"/>
    </xf>
    <xf numFmtId="3" fontId="3" fillId="6" borderId="1" xfId="2" applyNumberFormat="1" applyFont="1" applyFill="1" applyBorder="1" applyAlignment="1">
      <alignment vertical="center"/>
    </xf>
    <xf numFmtId="164" fontId="2" fillId="6" borderId="1" xfId="4" applyNumberFormat="1" applyFont="1" applyFill="1" applyBorder="1" applyAlignment="1">
      <alignment horizontal="center" vertical="center"/>
    </xf>
    <xf numFmtId="0" fontId="6" fillId="0" borderId="0" xfId="5" applyFont="1" applyAlignment="1">
      <alignment horizontal="justify" vertical="center" wrapText="1"/>
    </xf>
    <xf numFmtId="0" fontId="3" fillId="0" borderId="0" xfId="5" applyFont="1" applyAlignment="1">
      <alignment vertical="center" wrapText="1"/>
    </xf>
    <xf numFmtId="0" fontId="6" fillId="0" borderId="1" xfId="2" applyFont="1" applyBorder="1" applyAlignment="1">
      <alignment vertical="center"/>
    </xf>
    <xf numFmtId="9" fontId="3" fillId="2" borderId="1" xfId="7" applyFont="1" applyFill="1" applyBorder="1" applyAlignment="1">
      <alignment vertical="center"/>
    </xf>
    <xf numFmtId="9" fontId="3" fillId="2" borderId="1" xfId="2" applyNumberFormat="1" applyFont="1" applyFill="1" applyBorder="1" applyAlignment="1">
      <alignment vertical="center"/>
    </xf>
    <xf numFmtId="3" fontId="6" fillId="0" borderId="1" xfId="2" applyNumberFormat="1" applyFont="1" applyBorder="1" applyAlignment="1">
      <alignment vertical="center"/>
    </xf>
    <xf numFmtId="165" fontId="6" fillId="0" borderId="1" xfId="2" applyNumberFormat="1" applyFont="1" applyBorder="1" applyAlignment="1">
      <alignment vertical="center"/>
    </xf>
    <xf numFmtId="166" fontId="3" fillId="0" borderId="1" xfId="2" applyNumberFormat="1" applyFont="1" applyBorder="1" applyAlignment="1">
      <alignment vertical="center"/>
    </xf>
    <xf numFmtId="164" fontId="2" fillId="6" borderId="1" xfId="3" applyNumberFormat="1" applyFont="1" applyFill="1" applyBorder="1" applyAlignment="1">
      <alignment horizontal="center" vertical="center"/>
    </xf>
    <xf numFmtId="3" fontId="3" fillId="2" borderId="0" xfId="2" applyNumberFormat="1" applyFont="1" applyFill="1" applyAlignment="1">
      <alignment vertical="center"/>
    </xf>
    <xf numFmtId="9" fontId="3" fillId="0" borderId="1" xfId="8" applyFont="1" applyBorder="1"/>
    <xf numFmtId="0" fontId="3" fillId="0" borderId="0" xfId="0" applyFont="1"/>
    <xf numFmtId="0" fontId="3" fillId="0" borderId="1" xfId="16" applyFont="1" applyBorder="1"/>
    <xf numFmtId="44" fontId="3" fillId="0" borderId="1" xfId="15" applyFont="1" applyBorder="1"/>
    <xf numFmtId="0" fontId="6" fillId="0" borderId="1" xfId="16" applyFont="1" applyBorder="1"/>
    <xf numFmtId="164" fontId="2" fillId="0" borderId="0" xfId="3" applyNumberFormat="1" applyFont="1" applyFill="1" applyBorder="1" applyAlignment="1">
      <alignment horizontal="center"/>
    </xf>
    <xf numFmtId="0" fontId="3" fillId="0" borderId="1" xfId="2" applyFont="1" applyBorder="1" applyAlignment="1">
      <alignment wrapText="1"/>
    </xf>
    <xf numFmtId="0" fontId="10" fillId="2" borderId="0" xfId="2" applyFont="1" applyFill="1"/>
    <xf numFmtId="0" fontId="10" fillId="0" borderId="0" xfId="2" applyFont="1"/>
    <xf numFmtId="165" fontId="10" fillId="0" borderId="0" xfId="6" applyNumberFormat="1" applyFont="1"/>
    <xf numFmtId="165" fontId="10" fillId="2" borderId="0" xfId="1" applyNumberFormat="1" applyFont="1" applyFill="1"/>
    <xf numFmtId="165" fontId="21" fillId="0" borderId="0" xfId="6" applyNumberFormat="1" applyFont="1" applyAlignment="1">
      <alignment horizontal="justify" wrapText="1"/>
    </xf>
    <xf numFmtId="164" fontId="6" fillId="0" borderId="1" xfId="15" applyNumberFormat="1" applyFont="1" applyBorder="1"/>
    <xf numFmtId="165" fontId="2" fillId="6" borderId="1" xfId="1" applyNumberFormat="1" applyFont="1" applyFill="1" applyBorder="1" applyAlignment="1">
      <alignment horizontal="center"/>
    </xf>
    <xf numFmtId="0" fontId="3" fillId="0" borderId="1" xfId="10" applyFont="1" applyBorder="1" applyAlignment="1">
      <alignment vertical="center"/>
    </xf>
    <xf numFmtId="165" fontId="3" fillId="0" borderId="1" xfId="6" applyNumberFormat="1" applyFont="1" applyFill="1" applyBorder="1" applyAlignment="1">
      <alignment vertical="center"/>
    </xf>
    <xf numFmtId="0" fontId="3" fillId="0" borderId="0" xfId="10" applyFont="1" applyAlignment="1">
      <alignment vertical="center"/>
    </xf>
    <xf numFmtId="0" fontId="6" fillId="0" borderId="1" xfId="0" applyFont="1" applyBorder="1" applyAlignment="1">
      <alignment horizontal="justify" vertical="center" wrapText="1"/>
    </xf>
    <xf numFmtId="0" fontId="6" fillId="0" borderId="1" xfId="0" applyFont="1" applyBorder="1" applyAlignment="1">
      <alignment vertical="center"/>
    </xf>
    <xf numFmtId="0" fontId="6" fillId="0" borderId="1" xfId="10" applyFont="1" applyBorder="1" applyAlignment="1">
      <alignment vertical="center"/>
    </xf>
    <xf numFmtId="0" fontId="3" fillId="6" borderId="7" xfId="2" applyFont="1" applyFill="1" applyBorder="1"/>
    <xf numFmtId="3" fontId="3" fillId="6" borderId="7" xfId="2" applyNumberFormat="1" applyFont="1" applyFill="1" applyBorder="1"/>
    <xf numFmtId="0" fontId="10" fillId="0" borderId="0" xfId="0" applyFont="1" applyBorder="1" applyAlignment="1">
      <alignment wrapText="1"/>
    </xf>
    <xf numFmtId="0" fontId="20" fillId="2" borderId="4" xfId="11" applyFont="1" applyFill="1" applyBorder="1" applyAlignment="1">
      <alignment horizontal="justify" vertical="center" wrapText="1"/>
    </xf>
    <xf numFmtId="0" fontId="20" fillId="2" borderId="0" xfId="11" applyFont="1" applyFill="1" applyAlignment="1">
      <alignment horizontal="justify" vertical="center" wrapText="1"/>
    </xf>
    <xf numFmtId="0" fontId="12" fillId="2" borderId="0" xfId="9" applyFont="1" applyFill="1" applyBorder="1" applyAlignment="1">
      <alignment horizontal="justify" vertical="center" wrapText="1"/>
    </xf>
    <xf numFmtId="0" fontId="2" fillId="2" borderId="0" xfId="2" applyFont="1" applyFill="1" applyAlignment="1">
      <alignment horizontal="left" wrapText="1"/>
    </xf>
    <xf numFmtId="0" fontId="2" fillId="6" borderId="0" xfId="2" applyFont="1" applyFill="1" applyBorder="1" applyAlignment="1">
      <alignment horizontal="left"/>
    </xf>
    <xf numFmtId="0" fontId="3" fillId="6" borderId="0" xfId="2" applyFont="1" applyFill="1" applyBorder="1"/>
    <xf numFmtId="3" fontId="3" fillId="6" borderId="0" xfId="2" applyNumberFormat="1" applyFont="1" applyFill="1" applyBorder="1"/>
    <xf numFmtId="0" fontId="22" fillId="0" borderId="0" xfId="5" applyFont="1" applyAlignment="1">
      <alignment horizontal="justify" vertical="top" wrapText="1"/>
    </xf>
    <xf numFmtId="165" fontId="6" fillId="2" borderId="0" xfId="6" applyNumberFormat="1" applyFont="1" applyFill="1"/>
    <xf numFmtId="0" fontId="6" fillId="0" borderId="0" xfId="2" applyFont="1"/>
    <xf numFmtId="0" fontId="21" fillId="0" borderId="0" xfId="5" applyFont="1" applyAlignment="1">
      <alignment horizontal="justify" vertical="top" wrapText="1"/>
    </xf>
    <xf numFmtId="165" fontId="12" fillId="0" borderId="0" xfId="6" applyNumberFormat="1" applyFont="1" applyAlignment="1">
      <alignment horizontal="justify" wrapText="1"/>
    </xf>
    <xf numFmtId="165" fontId="10" fillId="2" borderId="0" xfId="6" applyNumberFormat="1" applyFont="1" applyFill="1" applyBorder="1"/>
    <xf numFmtId="0" fontId="6" fillId="2" borderId="1" xfId="0" applyFont="1" applyFill="1" applyBorder="1"/>
    <xf numFmtId="0" fontId="6" fillId="2" borderId="1" xfId="2" applyFont="1" applyFill="1" applyBorder="1" applyAlignment="1">
      <alignment horizontal="center"/>
    </xf>
    <xf numFmtId="9" fontId="6" fillId="0" borderId="1" xfId="8" applyFont="1" applyBorder="1"/>
    <xf numFmtId="164" fontId="2" fillId="6" borderId="0" xfId="3" applyNumberFormat="1" applyFont="1" applyFill="1" applyBorder="1" applyAlignment="1">
      <alignment horizontal="center"/>
    </xf>
    <xf numFmtId="0" fontId="6" fillId="2" borderId="1" xfId="2" applyFont="1" applyFill="1" applyBorder="1" applyAlignment="1">
      <alignment horizontal="justify" wrapText="1"/>
    </xf>
    <xf numFmtId="0" fontId="6" fillId="0" borderId="1" xfId="14" applyFont="1" applyBorder="1" applyAlignment="1">
      <alignment vertical="center"/>
    </xf>
    <xf numFmtId="0" fontId="6" fillId="2" borderId="1" xfId="14" applyFont="1" applyFill="1" applyBorder="1" applyAlignment="1">
      <alignment vertical="center"/>
    </xf>
    <xf numFmtId="9" fontId="6" fillId="0" borderId="1" xfId="2" applyNumberFormat="1" applyFont="1" applyBorder="1" applyAlignment="1">
      <alignment vertical="center"/>
    </xf>
    <xf numFmtId="165" fontId="6" fillId="0" borderId="1" xfId="1" applyNumberFormat="1" applyFont="1" applyBorder="1" applyAlignment="1"/>
    <xf numFmtId="0" fontId="2" fillId="6" borderId="1" xfId="2" applyFont="1" applyFill="1" applyBorder="1" applyAlignment="1">
      <alignment horizontal="left" vertical="center" indent="11"/>
    </xf>
    <xf numFmtId="0" fontId="3" fillId="0" borderId="1" xfId="2" applyFont="1" applyBorder="1" applyAlignment="1">
      <alignment horizontal="left" vertical="center" indent="11"/>
    </xf>
    <xf numFmtId="0" fontId="3" fillId="0" borderId="1" xfId="2" applyFont="1" applyBorder="1" applyAlignment="1">
      <alignment horizontal="right" vertical="center" wrapText="1" indent="1"/>
    </xf>
    <xf numFmtId="0" fontId="6" fillId="0" borderId="1" xfId="2" applyFont="1" applyBorder="1" applyAlignment="1">
      <alignment horizontal="right" vertical="center" wrapText="1" indent="1"/>
    </xf>
    <xf numFmtId="165" fontId="6" fillId="0" borderId="1" xfId="1" applyNumberFormat="1" applyFont="1" applyBorder="1" applyAlignment="1">
      <alignment horizontal="right" wrapText="1" indent="1"/>
    </xf>
    <xf numFmtId="0" fontId="6" fillId="0" borderId="1" xfId="2" applyFont="1" applyBorder="1" applyAlignment="1">
      <alignment horizontal="right" wrapText="1" indent="1"/>
    </xf>
    <xf numFmtId="165" fontId="3" fillId="0" borderId="1" xfId="1" applyNumberFormat="1" applyFont="1" applyBorder="1" applyAlignment="1">
      <alignment horizontal="right" vertical="center" wrapText="1" indent="1"/>
    </xf>
    <xf numFmtId="165" fontId="6" fillId="0" borderId="1" xfId="6" applyNumberFormat="1" applyFont="1" applyBorder="1" applyAlignment="1"/>
    <xf numFmtId="0" fontId="23" fillId="6" borderId="1" xfId="2" applyFont="1" applyFill="1" applyBorder="1" applyAlignment="1">
      <alignment horizontal="center"/>
    </xf>
    <xf numFmtId="0" fontId="23" fillId="6" borderId="1" xfId="2" applyFont="1" applyFill="1" applyBorder="1" applyAlignment="1">
      <alignment horizontal="center" vertical="center"/>
    </xf>
    <xf numFmtId="9" fontId="6" fillId="2" borderId="1" xfId="7" applyFont="1" applyFill="1" applyBorder="1" applyAlignment="1">
      <alignment vertical="center"/>
    </xf>
    <xf numFmtId="0" fontId="6" fillId="2" borderId="1" xfId="14" applyFont="1" applyFill="1" applyBorder="1" applyAlignment="1">
      <alignment vertical="center" wrapText="1"/>
    </xf>
    <xf numFmtId="9" fontId="6" fillId="2" borderId="1" xfId="2" applyNumberFormat="1" applyFont="1" applyFill="1" applyBorder="1" applyAlignment="1">
      <alignment vertical="center"/>
    </xf>
    <xf numFmtId="165" fontId="6" fillId="0" borderId="0" xfId="6" applyNumberFormat="1" applyFont="1"/>
    <xf numFmtId="3" fontId="6" fillId="0" borderId="1" xfId="2" applyNumberFormat="1" applyFont="1" applyBorder="1"/>
    <xf numFmtId="166" fontId="3" fillId="0" borderId="1" xfId="8" applyNumberFormat="1" applyFont="1" applyBorder="1"/>
    <xf numFmtId="0" fontId="2" fillId="2" borderId="0" xfId="2" applyFont="1" applyFill="1" applyAlignment="1">
      <alignment horizontal="left" wrapText="1"/>
    </xf>
    <xf numFmtId="0" fontId="15" fillId="2" borderId="8" xfId="13" applyFont="1" applyFill="1" applyBorder="1" applyAlignment="1">
      <alignment horizontal="justify" vertical="center" wrapText="1"/>
    </xf>
    <xf numFmtId="0" fontId="12" fillId="0" borderId="0" xfId="5" applyFont="1" applyAlignment="1">
      <alignment horizontal="justify" vertical="top" wrapText="1"/>
    </xf>
    <xf numFmtId="0" fontId="20" fillId="0" borderId="0" xfId="5" applyFont="1" applyAlignment="1">
      <alignment horizontal="justify" vertical="top" wrapText="1"/>
    </xf>
    <xf numFmtId="0" fontId="9" fillId="2" borderId="0" xfId="2" applyFont="1" applyFill="1"/>
    <xf numFmtId="0" fontId="9" fillId="0" borderId="0" xfId="5" applyFont="1" applyAlignment="1">
      <alignment wrapText="1"/>
    </xf>
    <xf numFmtId="0" fontId="9" fillId="0" borderId="0" xfId="2" applyFont="1"/>
    <xf numFmtId="3" fontId="3" fillId="6" borderId="9" xfId="2" applyNumberFormat="1" applyFont="1" applyFill="1" applyBorder="1"/>
    <xf numFmtId="0" fontId="6" fillId="2" borderId="0" xfId="2" applyFont="1" applyFill="1" applyAlignment="1">
      <alignment horizontal="justify" vertical="center"/>
    </xf>
    <xf numFmtId="164" fontId="6" fillId="2" borderId="1" xfId="3" applyNumberFormat="1" applyFont="1" applyFill="1" applyBorder="1" applyAlignment="1">
      <alignment horizontal="justify" vertical="center"/>
    </xf>
    <xf numFmtId="0" fontId="15" fillId="2" borderId="8" xfId="0" applyFont="1" applyFill="1" applyBorder="1" applyAlignment="1">
      <alignment horizontal="left" vertical="center" wrapText="1"/>
    </xf>
    <xf numFmtId="0" fontId="15" fillId="2" borderId="8" xfId="0" applyFont="1" applyFill="1" applyBorder="1" applyAlignment="1">
      <alignment vertical="center" wrapText="1"/>
    </xf>
    <xf numFmtId="165" fontId="2" fillId="6" borderId="7" xfId="1" applyNumberFormat="1" applyFont="1" applyFill="1" applyBorder="1" applyAlignment="1">
      <alignment horizontal="center"/>
    </xf>
    <xf numFmtId="165" fontId="2" fillId="6" borderId="1" xfId="1" applyNumberFormat="1" applyFont="1" applyFill="1" applyBorder="1" applyAlignment="1">
      <alignment horizontal="left"/>
    </xf>
    <xf numFmtId="10" fontId="6" fillId="0" borderId="1" xfId="2" applyNumberFormat="1" applyFont="1" applyBorder="1"/>
    <xf numFmtId="165" fontId="3" fillId="0" borderId="0" xfId="1" applyNumberFormat="1" applyFont="1" applyAlignment="1">
      <alignment wrapText="1"/>
    </xf>
    <xf numFmtId="0" fontId="12" fillId="2" borderId="0" xfId="2" applyFont="1" applyFill="1" applyAlignment="1">
      <alignment horizontal="justify" wrapText="1"/>
    </xf>
    <xf numFmtId="0" fontId="11" fillId="0" borderId="0" xfId="5" applyFont="1" applyAlignment="1">
      <alignment wrapText="1"/>
    </xf>
    <xf numFmtId="165" fontId="11" fillId="0" borderId="0" xfId="6" applyNumberFormat="1" applyFont="1"/>
    <xf numFmtId="0" fontId="3" fillId="2" borderId="0" xfId="13" applyFont="1" applyFill="1"/>
    <xf numFmtId="0" fontId="3" fillId="2" borderId="0" xfId="13" applyFont="1" applyFill="1" applyAlignment="1">
      <alignment wrapText="1"/>
    </xf>
    <xf numFmtId="0" fontId="2" fillId="2" borderId="0" xfId="13" applyFont="1" applyFill="1"/>
    <xf numFmtId="0" fontId="3" fillId="2" borderId="0" xfId="13" applyFont="1" applyFill="1" applyAlignment="1">
      <alignment horizontal="left" wrapText="1"/>
    </xf>
    <xf numFmtId="0" fontId="3" fillId="2" borderId="0" xfId="13" applyFont="1" applyFill="1" applyAlignment="1">
      <alignment horizontal="left"/>
    </xf>
    <xf numFmtId="0" fontId="3" fillId="0" borderId="0" xfId="13" applyFont="1" applyAlignment="1">
      <alignment horizontal="left" vertical="center" wrapText="1"/>
    </xf>
    <xf numFmtId="0" fontId="3" fillId="2" borderId="0" xfId="13" applyFont="1" applyFill="1" applyAlignment="1">
      <alignment horizontal="left" vertical="center" wrapText="1"/>
    </xf>
    <xf numFmtId="0" fontId="3" fillId="2" borderId="0" xfId="13" applyFont="1" applyFill="1" applyAlignment="1">
      <alignment horizontal="left" vertical="center"/>
    </xf>
    <xf numFmtId="0" fontId="3" fillId="0" borderId="0" xfId="13" applyFont="1" applyAlignment="1">
      <alignment horizontal="justify" vertical="center" wrapText="1"/>
    </xf>
    <xf numFmtId="0" fontId="2" fillId="0" borderId="1" xfId="13" applyFont="1" applyBorder="1" applyAlignment="1">
      <alignment horizontal="center" vertical="center"/>
    </xf>
    <xf numFmtId="0" fontId="2" fillId="0" borderId="7" xfId="13" applyFont="1" applyBorder="1" applyAlignment="1">
      <alignment horizontal="center" vertical="center" wrapText="1"/>
    </xf>
    <xf numFmtId="0" fontId="6" fillId="0" borderId="1" xfId="13" applyFont="1" applyBorder="1" applyAlignment="1">
      <alignment horizontal="justify" vertical="center" wrapText="1"/>
    </xf>
    <xf numFmtId="0" fontId="2" fillId="0" borderId="1" xfId="13" applyFont="1" applyBorder="1" applyAlignment="1">
      <alignment horizontal="center" vertical="center" wrapText="1"/>
    </xf>
    <xf numFmtId="0" fontId="3" fillId="0" borderId="1" xfId="13" applyFont="1" applyBorder="1" applyAlignment="1">
      <alignment horizontal="justify" vertical="center" wrapText="1"/>
    </xf>
    <xf numFmtId="0" fontId="3" fillId="2" borderId="0" xfId="13" applyFont="1" applyFill="1" applyAlignment="1">
      <alignment vertical="center"/>
    </xf>
    <xf numFmtId="0" fontId="2" fillId="0" borderId="1" xfId="13" applyFont="1" applyBorder="1" applyAlignment="1">
      <alignment horizontal="center"/>
    </xf>
    <xf numFmtId="0" fontId="2" fillId="0" borderId="1" xfId="13" applyFont="1" applyBorder="1" applyAlignment="1">
      <alignment horizontal="left" vertical="center" wrapText="1"/>
    </xf>
    <xf numFmtId="0" fontId="3" fillId="0" borderId="1" xfId="13" applyFont="1" applyBorder="1" applyAlignment="1">
      <alignment vertical="center" wrapText="1"/>
    </xf>
    <xf numFmtId="0" fontId="2" fillId="0" borderId="7" xfId="13" applyFont="1" applyBorder="1" applyAlignment="1">
      <alignment horizontal="center" vertical="center"/>
    </xf>
    <xf numFmtId="0" fontId="3" fillId="0" borderId="1" xfId="13" applyFont="1" applyBorder="1" applyAlignment="1">
      <alignment horizontal="left" vertical="center" wrapText="1"/>
    </xf>
    <xf numFmtId="0" fontId="2" fillId="2" borderId="1" xfId="13" applyFont="1" applyFill="1" applyBorder="1" applyAlignment="1">
      <alignment horizontal="center" vertical="center" wrapText="1"/>
    </xf>
    <xf numFmtId="0" fontId="3" fillId="2" borderId="1" xfId="13" applyFont="1" applyFill="1" applyBorder="1" applyAlignment="1">
      <alignment vertical="center" wrapText="1"/>
    </xf>
    <xf numFmtId="0" fontId="2" fillId="2" borderId="1" xfId="13" applyFont="1" applyFill="1" applyBorder="1" applyAlignment="1">
      <alignment horizontal="center" vertical="center"/>
    </xf>
    <xf numFmtId="0" fontId="3" fillId="2" borderId="1" xfId="13" applyFont="1" applyFill="1" applyBorder="1" applyAlignment="1">
      <alignment horizontal="justify" vertical="center" wrapText="1"/>
    </xf>
    <xf numFmtId="0" fontId="3" fillId="0" borderId="0" xfId="5" applyFont="1"/>
    <xf numFmtId="0" fontId="3" fillId="0" borderId="0" xfId="13" applyFont="1"/>
    <xf numFmtId="0" fontId="3" fillId="0" borderId="0" xfId="5" applyFont="1" applyAlignment="1">
      <alignment horizontal="center"/>
    </xf>
    <xf numFmtId="0" fontId="3" fillId="0" borderId="0" xfId="13" applyFont="1" applyAlignment="1">
      <alignment horizontal="center" vertical="center" wrapText="1"/>
    </xf>
    <xf numFmtId="0" fontId="3" fillId="2" borderId="0" xfId="5" applyFont="1" applyFill="1"/>
    <xf numFmtId="0" fontId="3" fillId="2" borderId="0" xfId="5" applyFont="1" applyFill="1" applyAlignment="1">
      <alignment horizontal="center"/>
    </xf>
    <xf numFmtId="0" fontId="2" fillId="0" borderId="0" xfId="5" applyFont="1" applyAlignment="1">
      <alignment horizontal="center" vertical="center" wrapText="1"/>
    </xf>
    <xf numFmtId="10" fontId="28" fillId="0" borderId="0" xfId="13" applyNumberFormat="1" applyFont="1" applyAlignment="1">
      <alignment horizontal="center"/>
    </xf>
    <xf numFmtId="0" fontId="3" fillId="0" borderId="22" xfId="5" applyFont="1" applyBorder="1"/>
    <xf numFmtId="0" fontId="3" fillId="0" borderId="0" xfId="13" applyFont="1" applyAlignment="1">
      <alignment wrapText="1"/>
    </xf>
    <xf numFmtId="0" fontId="3" fillId="0" borderId="0" xfId="13" applyFont="1" applyAlignment="1">
      <alignment horizontal="justify" vertical="center"/>
    </xf>
    <xf numFmtId="0" fontId="30" fillId="0" borderId="0" xfId="0" applyFont="1" applyAlignment="1">
      <alignment horizontal="center" wrapText="1"/>
    </xf>
    <xf numFmtId="10" fontId="30" fillId="0" borderId="0" xfId="0" applyNumberFormat="1" applyFont="1" applyAlignment="1">
      <alignment horizontal="center" wrapText="1"/>
    </xf>
    <xf numFmtId="0" fontId="31" fillId="6" borderId="1" xfId="1" applyNumberFormat="1" applyFont="1" applyFill="1" applyBorder="1" applyAlignment="1">
      <alignment vertical="center" wrapText="1"/>
    </xf>
    <xf numFmtId="165" fontId="31" fillId="6" borderId="1" xfId="1" applyNumberFormat="1" applyFont="1" applyFill="1" applyBorder="1" applyAlignment="1">
      <alignment vertical="center" wrapText="1"/>
    </xf>
    <xf numFmtId="0" fontId="3" fillId="0" borderId="0" xfId="1" applyNumberFormat="1" applyFont="1"/>
    <xf numFmtId="0" fontId="32" fillId="2" borderId="1" xfId="1" applyNumberFormat="1" applyFont="1" applyFill="1" applyBorder="1" applyAlignment="1">
      <alignment vertical="center" wrapText="1"/>
    </xf>
    <xf numFmtId="0" fontId="32" fillId="2" borderId="1" xfId="1" applyNumberFormat="1" applyFont="1" applyFill="1" applyBorder="1" applyAlignment="1">
      <alignment vertical="justify" wrapText="1"/>
    </xf>
    <xf numFmtId="0" fontId="32" fillId="2" borderId="7" xfId="1" applyNumberFormat="1" applyFont="1" applyFill="1" applyBorder="1" applyAlignment="1">
      <alignment vertical="center" wrapText="1"/>
    </xf>
    <xf numFmtId="0" fontId="33" fillId="12" borderId="1" xfId="1" applyNumberFormat="1" applyFont="1" applyFill="1" applyBorder="1" applyAlignment="1">
      <alignment vertical="center" wrapText="1"/>
    </xf>
    <xf numFmtId="165" fontId="33" fillId="12" borderId="1" xfId="1" applyNumberFormat="1" applyFont="1" applyFill="1" applyBorder="1" applyAlignment="1">
      <alignment vertical="center" wrapText="1"/>
    </xf>
    <xf numFmtId="0" fontId="15" fillId="2" borderId="0" xfId="1" applyNumberFormat="1" applyFont="1" applyFill="1" applyBorder="1"/>
    <xf numFmtId="165" fontId="3" fillId="0" borderId="0" xfId="1" applyNumberFormat="1" applyFont="1" applyBorder="1"/>
    <xf numFmtId="10" fontId="3" fillId="0" borderId="0" xfId="1" applyNumberFormat="1" applyFont="1" applyBorder="1"/>
    <xf numFmtId="10" fontId="3" fillId="0" borderId="0" xfId="1" applyNumberFormat="1" applyFont="1"/>
    <xf numFmtId="165" fontId="3" fillId="0" borderId="0" xfId="1" applyNumberFormat="1" applyFont="1" applyBorder="1" applyAlignment="1">
      <alignment wrapText="1"/>
    </xf>
    <xf numFmtId="10" fontId="3" fillId="0" borderId="1" xfId="2" applyNumberFormat="1" applyFont="1" applyBorder="1"/>
    <xf numFmtId="0" fontId="10" fillId="2" borderId="0" xfId="2" applyFont="1" applyFill="1" applyBorder="1" applyAlignment="1">
      <alignment horizontal="justify" vertical="center" wrapText="1"/>
    </xf>
    <xf numFmtId="0" fontId="12" fillId="0" borderId="0" xfId="5" applyFont="1" applyAlignment="1">
      <alignment horizontal="justify" vertical="center" wrapText="1"/>
    </xf>
    <xf numFmtId="0" fontId="9" fillId="0" borderId="0" xfId="2" applyFont="1" applyBorder="1" applyAlignment="1">
      <alignment horizontal="justify" vertical="center" wrapText="1"/>
    </xf>
    <xf numFmtId="0" fontId="18" fillId="0" borderId="0" xfId="2" applyFont="1" applyBorder="1" applyAlignment="1">
      <alignment horizontal="justify" vertical="center" wrapText="1"/>
    </xf>
    <xf numFmtId="165" fontId="3" fillId="0" borderId="0" xfId="2" applyNumberFormat="1" applyFont="1"/>
    <xf numFmtId="165" fontId="2" fillId="11" borderId="1" xfId="1" applyNumberFormat="1" applyFont="1" applyFill="1" applyBorder="1" applyAlignment="1">
      <alignment horizontal="center" vertical="center" wrapText="1"/>
    </xf>
    <xf numFmtId="164" fontId="2" fillId="6" borderId="3" xfId="3" applyNumberFormat="1" applyFont="1" applyFill="1" applyBorder="1" applyAlignment="1">
      <alignment horizontal="center"/>
    </xf>
    <xf numFmtId="0" fontId="6" fillId="2" borderId="0" xfId="9" applyFont="1" applyFill="1" applyBorder="1" applyAlignment="1">
      <alignment horizontal="justify" vertical="center" wrapText="1"/>
    </xf>
    <xf numFmtId="0" fontId="29" fillId="0" borderId="0" xfId="1" applyNumberFormat="1" applyFont="1" applyAlignment="1">
      <alignment horizontal="center" wrapText="1"/>
    </xf>
    <xf numFmtId="0" fontId="0" fillId="0" borderId="0" xfId="0" applyAlignment="1">
      <alignment horizontal="center" wrapText="1"/>
    </xf>
    <xf numFmtId="165" fontId="32" fillId="2" borderId="1" xfId="1" applyNumberFormat="1" applyFont="1" applyFill="1" applyBorder="1" applyAlignment="1">
      <alignment vertical="center" wrapText="1"/>
    </xf>
    <xf numFmtId="165" fontId="32" fillId="2" borderId="1" xfId="1" applyNumberFormat="1" applyFont="1" applyFill="1" applyBorder="1" applyAlignment="1">
      <alignment vertical="justify" wrapText="1"/>
    </xf>
    <xf numFmtId="165" fontId="32" fillId="2" borderId="7" xfId="1" applyNumberFormat="1" applyFont="1" applyFill="1" applyBorder="1" applyAlignment="1">
      <alignment vertical="center" wrapText="1"/>
    </xf>
    <xf numFmtId="165" fontId="36" fillId="11" borderId="1" xfId="6" applyNumberFormat="1" applyFont="1" applyFill="1" applyBorder="1" applyAlignment="1">
      <alignment horizontal="center" vertical="center" wrapText="1"/>
    </xf>
    <xf numFmtId="165" fontId="30" fillId="0" borderId="0" xfId="1" applyNumberFormat="1" applyFont="1" applyAlignment="1">
      <alignment horizontal="center" wrapText="1"/>
    </xf>
    <xf numFmtId="165" fontId="3" fillId="0" borderId="0" xfId="1" applyNumberFormat="1" applyFont="1" applyAlignment="1">
      <alignment horizontal="left"/>
    </xf>
    <xf numFmtId="165" fontId="2" fillId="2" borderId="1" xfId="6" applyNumberFormat="1" applyFont="1" applyFill="1" applyBorder="1" applyAlignment="1">
      <alignment horizontal="center" vertical="center" wrapText="1"/>
    </xf>
    <xf numFmtId="165" fontId="2" fillId="13" borderId="1" xfId="6" applyNumberFormat="1" applyFont="1" applyFill="1" applyBorder="1" applyAlignment="1">
      <alignment horizontal="center" vertical="center" wrapText="1"/>
    </xf>
    <xf numFmtId="165" fontId="2" fillId="9" borderId="1" xfId="6" applyNumberFormat="1" applyFont="1" applyFill="1" applyBorder="1" applyAlignment="1">
      <alignment horizontal="center" vertical="center" wrapText="1"/>
    </xf>
    <xf numFmtId="9" fontId="31" fillId="6" borderId="1" xfId="8" applyFont="1" applyFill="1" applyBorder="1" applyAlignment="1">
      <alignment vertical="center" wrapText="1"/>
    </xf>
    <xf numFmtId="9" fontId="32" fillId="2" borderId="1" xfId="8" applyFont="1" applyFill="1" applyBorder="1" applyAlignment="1">
      <alignment vertical="center" wrapText="1"/>
    </xf>
    <xf numFmtId="9" fontId="31" fillId="6" borderId="1" xfId="8" applyFont="1" applyFill="1" applyBorder="1" applyAlignment="1">
      <alignment horizontal="center" vertical="center" wrapText="1"/>
    </xf>
    <xf numFmtId="9" fontId="32" fillId="2" borderId="1" xfId="8" applyFont="1" applyFill="1" applyBorder="1" applyAlignment="1">
      <alignment horizontal="center" vertical="center" wrapText="1"/>
    </xf>
    <xf numFmtId="9" fontId="32" fillId="2" borderId="1" xfId="8" applyFont="1" applyFill="1" applyBorder="1" applyAlignment="1">
      <alignment horizontal="center" vertical="justify" wrapText="1"/>
    </xf>
    <xf numFmtId="9" fontId="32" fillId="2" borderId="7" xfId="8" applyFont="1" applyFill="1" applyBorder="1" applyAlignment="1">
      <alignment horizontal="center" vertical="center" wrapText="1"/>
    </xf>
    <xf numFmtId="165" fontId="3" fillId="0" borderId="0" xfId="1" applyNumberFormat="1" applyFont="1" applyAlignment="1">
      <alignment horizontal="center"/>
    </xf>
    <xf numFmtId="165" fontId="31" fillId="6" borderId="1" xfId="1" applyNumberFormat="1" applyFont="1" applyFill="1" applyBorder="1" applyAlignment="1">
      <alignment horizontal="center" vertical="center" wrapText="1"/>
    </xf>
    <xf numFmtId="165" fontId="32" fillId="2" borderId="1" xfId="1" applyNumberFormat="1" applyFont="1" applyFill="1" applyBorder="1" applyAlignment="1">
      <alignment horizontal="center" vertical="center" wrapText="1"/>
    </xf>
    <xf numFmtId="165" fontId="3" fillId="0" borderId="0" xfId="1" applyNumberFormat="1" applyFont="1" applyBorder="1" applyAlignment="1">
      <alignment horizontal="center" wrapText="1"/>
    </xf>
    <xf numFmtId="165" fontId="31" fillId="6" borderId="16" xfId="1" applyNumberFormat="1" applyFont="1" applyFill="1" applyBorder="1" applyAlignment="1">
      <alignment vertical="center" wrapText="1"/>
    </xf>
    <xf numFmtId="9" fontId="31" fillId="6" borderId="16" xfId="8" applyFont="1" applyFill="1" applyBorder="1" applyAlignment="1">
      <alignment vertical="center" wrapText="1"/>
    </xf>
    <xf numFmtId="9" fontId="3" fillId="0" borderId="0" xfId="1" applyNumberFormat="1" applyFont="1"/>
    <xf numFmtId="166" fontId="33" fillId="12" borderId="1" xfId="8" applyNumberFormat="1" applyFont="1" applyFill="1" applyBorder="1" applyAlignment="1">
      <alignment horizontal="center" vertical="center" wrapText="1"/>
    </xf>
    <xf numFmtId="0" fontId="3" fillId="0" borderId="0" xfId="5" applyFont="1" applyAlignment="1">
      <alignment wrapText="1"/>
    </xf>
    <xf numFmtId="0" fontId="0" fillId="0" borderId="0" xfId="0" applyAlignment="1">
      <alignment wrapText="1"/>
    </xf>
    <xf numFmtId="0" fontId="2" fillId="2" borderId="0" xfId="2" applyFont="1" applyFill="1" applyAlignment="1">
      <alignment horizontal="left" wrapText="1"/>
    </xf>
    <xf numFmtId="0" fontId="3" fillId="0" borderId="0" xfId="5" applyFont="1" applyAlignment="1">
      <alignment horizontal="left" wrapText="1"/>
    </xf>
    <xf numFmtId="0" fontId="3" fillId="0" borderId="0" xfId="5" applyFont="1" applyBorder="1" applyAlignment="1">
      <alignment horizontal="left" wrapText="1"/>
    </xf>
    <xf numFmtId="0" fontId="0" fillId="0" borderId="2" xfId="0" applyBorder="1" applyAlignment="1">
      <alignment wrapText="1"/>
    </xf>
    <xf numFmtId="0" fontId="15" fillId="2" borderId="8" xfId="0" applyFont="1" applyFill="1" applyBorder="1" applyAlignment="1">
      <alignment horizontal="justify" vertical="center" wrapText="1"/>
    </xf>
    <xf numFmtId="165" fontId="6" fillId="2" borderId="1" xfId="1" applyNumberFormat="1" applyFont="1" applyFill="1" applyBorder="1" applyAlignment="1">
      <alignment horizontal="right" vertical="center"/>
    </xf>
    <xf numFmtId="9" fontId="3" fillId="0" borderId="0" xfId="8" applyFont="1"/>
    <xf numFmtId="0" fontId="9" fillId="2" borderId="0" xfId="0" applyFont="1" applyFill="1" applyAlignment="1">
      <alignment horizontal="justify" vertical="center" wrapText="1"/>
    </xf>
    <xf numFmtId="164" fontId="13" fillId="7" borderId="8" xfId="15" applyNumberFormat="1" applyFont="1" applyFill="1" applyBorder="1" applyAlignment="1">
      <alignment horizontal="center" vertical="center" wrapText="1"/>
    </xf>
    <xf numFmtId="164" fontId="15" fillId="2" borderId="0" xfId="15" applyNumberFormat="1" applyFont="1" applyFill="1"/>
    <xf numFmtId="0" fontId="2" fillId="2" borderId="0" xfId="2" applyFont="1" applyFill="1" applyAlignment="1">
      <alignment horizontal="center" wrapText="1"/>
    </xf>
    <xf numFmtId="0" fontId="2" fillId="13" borderId="1" xfId="2" applyFont="1" applyFill="1" applyBorder="1"/>
    <xf numFmtId="165" fontId="3" fillId="0" borderId="0" xfId="19" applyNumberFormat="1" applyFont="1" applyBorder="1" applyAlignment="1">
      <alignment horizontal="center"/>
    </xf>
    <xf numFmtId="0" fontId="2" fillId="14" borderId="1" xfId="2" applyFont="1" applyFill="1" applyBorder="1"/>
    <xf numFmtId="0" fontId="3" fillId="0" borderId="0" xfId="2" applyFont="1" applyAlignment="1">
      <alignment horizontal="center" vertical="center" wrapText="1"/>
    </xf>
    <xf numFmtId="0" fontId="2" fillId="0" borderId="1" xfId="2" applyFont="1" applyBorder="1"/>
    <xf numFmtId="165" fontId="2" fillId="0" borderId="1" xfId="19" applyNumberFormat="1" applyFont="1" applyBorder="1" applyAlignment="1">
      <alignment horizontal="center"/>
    </xf>
    <xf numFmtId="164" fontId="3" fillId="0" borderId="1" xfId="15" applyNumberFormat="1" applyFont="1" applyBorder="1"/>
    <xf numFmtId="165" fontId="3" fillId="0" borderId="0" xfId="19" applyNumberFormat="1" applyFont="1" applyBorder="1"/>
    <xf numFmtId="165" fontId="3" fillId="0" borderId="29" xfId="19" applyNumberFormat="1" applyFont="1" applyBorder="1"/>
    <xf numFmtId="0" fontId="3" fillId="0" borderId="30" xfId="2" applyFont="1" applyBorder="1"/>
    <xf numFmtId="0" fontId="3" fillId="0" borderId="31" xfId="2" applyFont="1" applyBorder="1"/>
    <xf numFmtId="165" fontId="3" fillId="0" borderId="32" xfId="19" applyNumberFormat="1" applyFont="1" applyBorder="1"/>
    <xf numFmtId="0" fontId="3" fillId="0" borderId="33" xfId="2" applyFont="1" applyBorder="1"/>
    <xf numFmtId="0" fontId="3" fillId="0" borderId="32" xfId="2" applyFont="1" applyBorder="1"/>
    <xf numFmtId="0" fontId="3" fillId="0" borderId="34" xfId="2" applyFont="1" applyBorder="1"/>
    <xf numFmtId="0" fontId="3" fillId="0" borderId="35" xfId="2" applyFont="1" applyBorder="1"/>
    <xf numFmtId="0" fontId="3" fillId="0" borderId="36" xfId="2" applyFont="1" applyBorder="1"/>
    <xf numFmtId="0" fontId="34" fillId="0" borderId="0" xfId="24" applyBorder="1"/>
    <xf numFmtId="0" fontId="2" fillId="0" borderId="7" xfId="2" applyFont="1" applyBorder="1"/>
    <xf numFmtId="0" fontId="2" fillId="0" borderId="0" xfId="2" applyFont="1" applyAlignment="1">
      <alignment horizontal="center"/>
    </xf>
    <xf numFmtId="165" fontId="2" fillId="0" borderId="1" xfId="19" applyNumberFormat="1" applyFont="1" applyBorder="1" applyAlignment="1"/>
    <xf numFmtId="165" fontId="3" fillId="0" borderId="1" xfId="2" applyNumberFormat="1" applyFont="1" applyBorder="1" applyAlignment="1">
      <alignment horizontal="center"/>
    </xf>
    <xf numFmtId="165" fontId="3" fillId="0" borderId="1" xfId="19" applyNumberFormat="1" applyFont="1" applyBorder="1" applyAlignment="1"/>
    <xf numFmtId="165" fontId="3" fillId="0" borderId="0" xfId="2" applyNumberFormat="1" applyFont="1" applyAlignment="1">
      <alignment horizontal="center"/>
    </xf>
    <xf numFmtId="165" fontId="3" fillId="0" borderId="0" xfId="19" applyNumberFormat="1" applyFont="1" applyBorder="1" applyAlignment="1"/>
    <xf numFmtId="0" fontId="38" fillId="15" borderId="37" xfId="2" applyFont="1" applyFill="1" applyBorder="1" applyAlignment="1">
      <alignment horizontal="center" vertical="center"/>
    </xf>
    <xf numFmtId="0" fontId="38" fillId="15" borderId="38" xfId="2" applyFont="1" applyFill="1" applyBorder="1" applyAlignment="1">
      <alignment horizontal="center" vertical="center" wrapText="1"/>
    </xf>
    <xf numFmtId="0" fontId="38" fillId="15" borderId="39" xfId="2" applyFont="1" applyFill="1" applyBorder="1" applyAlignment="1">
      <alignment horizontal="center" vertical="center" wrapText="1"/>
    </xf>
    <xf numFmtId="0" fontId="39" fillId="15" borderId="1" xfId="2" applyFont="1" applyFill="1" applyBorder="1" applyAlignment="1">
      <alignment horizontal="center" vertical="center" wrapText="1"/>
    </xf>
    <xf numFmtId="165" fontId="2" fillId="14" borderId="1" xfId="1" applyNumberFormat="1" applyFont="1" applyFill="1" applyBorder="1"/>
    <xf numFmtId="0" fontId="40" fillId="0" borderId="0" xfId="20" applyFont="1" applyBorder="1"/>
    <xf numFmtId="164" fontId="2" fillId="14" borderId="1" xfId="3" applyNumberFormat="1" applyFont="1" applyFill="1" applyBorder="1" applyAlignment="1">
      <alignment horizontal="center"/>
    </xf>
    <xf numFmtId="0" fontId="2" fillId="14" borderId="1" xfId="2" applyFont="1" applyFill="1" applyBorder="1" applyAlignment="1">
      <alignment horizontal="center"/>
    </xf>
    <xf numFmtId="0" fontId="6" fillId="10" borderId="1" xfId="2" applyFont="1" applyFill="1" applyBorder="1"/>
    <xf numFmtId="165" fontId="6" fillId="0" borderId="1" xfId="19" applyNumberFormat="1" applyFont="1" applyBorder="1" applyAlignment="1">
      <alignment horizontal="center"/>
    </xf>
    <xf numFmtId="165" fontId="23" fillId="0" borderId="1" xfId="19" applyNumberFormat="1" applyFont="1" applyBorder="1" applyAlignment="1">
      <alignment horizontal="center"/>
    </xf>
    <xf numFmtId="0" fontId="23" fillId="14" borderId="1" xfId="2" applyFont="1" applyFill="1" applyBorder="1"/>
    <xf numFmtId="165" fontId="23" fillId="14" borderId="1" xfId="19" applyNumberFormat="1" applyFont="1" applyFill="1" applyBorder="1"/>
    <xf numFmtId="0" fontId="3" fillId="0" borderId="0" xfId="2" applyFont="1" applyAlignment="1">
      <alignment wrapText="1"/>
    </xf>
    <xf numFmtId="0" fontId="2" fillId="14" borderId="1" xfId="2" applyFont="1" applyFill="1" applyBorder="1" applyAlignment="1">
      <alignment horizontal="left"/>
    </xf>
    <xf numFmtId="165" fontId="3" fillId="0" borderId="0" xfId="19" applyNumberFormat="1" applyFont="1" applyBorder="1" applyAlignment="1">
      <alignment horizontal="left"/>
    </xf>
    <xf numFmtId="165" fontId="3" fillId="0" borderId="0" xfId="19" applyNumberFormat="1" applyFont="1" applyBorder="1" applyAlignment="1">
      <alignment wrapText="1"/>
    </xf>
    <xf numFmtId="0" fontId="2" fillId="10" borderId="1" xfId="2" applyFont="1" applyFill="1" applyBorder="1"/>
    <xf numFmtId="0" fontId="2" fillId="10" borderId="7" xfId="2" applyFont="1" applyFill="1" applyBorder="1"/>
    <xf numFmtId="0" fontId="2" fillId="16" borderId="1" xfId="0" applyFont="1" applyFill="1" applyBorder="1" applyAlignment="1">
      <alignment horizontal="center"/>
    </xf>
    <xf numFmtId="0" fontId="2" fillId="16" borderId="1" xfId="0" applyFont="1" applyFill="1" applyBorder="1" applyAlignment="1">
      <alignment horizontal="center" wrapText="1"/>
    </xf>
    <xf numFmtId="0" fontId="3" fillId="0" borderId="1" xfId="0" applyFont="1" applyBorder="1" applyAlignment="1">
      <alignment horizontal="left"/>
    </xf>
    <xf numFmtId="167" fontId="3" fillId="0" borderId="1" xfId="0" applyNumberFormat="1" applyFont="1" applyBorder="1"/>
    <xf numFmtId="0" fontId="2" fillId="16" borderId="1" xfId="0" applyFont="1" applyFill="1" applyBorder="1" applyAlignment="1">
      <alignment horizontal="left"/>
    </xf>
    <xf numFmtId="165" fontId="2" fillId="16" borderId="1" xfId="1" applyNumberFormat="1" applyFont="1" applyFill="1" applyBorder="1"/>
    <xf numFmtId="167" fontId="2" fillId="16" borderId="1" xfId="1" applyNumberFormat="1" applyFont="1" applyFill="1" applyBorder="1"/>
    <xf numFmtId="166" fontId="2" fillId="16" borderId="1" xfId="8" applyNumberFormat="1" applyFont="1" applyFill="1" applyBorder="1"/>
    <xf numFmtId="0" fontId="2" fillId="11" borderId="7" xfId="2" applyFont="1" applyFill="1" applyBorder="1"/>
    <xf numFmtId="165" fontId="6" fillId="0" borderId="1" xfId="19" applyNumberFormat="1" applyFont="1" applyBorder="1"/>
    <xf numFmtId="165" fontId="6" fillId="0" borderId="0" xfId="19" applyNumberFormat="1" applyFont="1" applyBorder="1"/>
    <xf numFmtId="165" fontId="3" fillId="0" borderId="1" xfId="19" applyNumberFormat="1" applyFont="1" applyBorder="1"/>
    <xf numFmtId="165" fontId="2" fillId="14" borderId="1" xfId="19" applyNumberFormat="1" applyFont="1" applyFill="1" applyBorder="1" applyAlignment="1">
      <alignment wrapText="1"/>
    </xf>
    <xf numFmtId="165" fontId="2" fillId="10" borderId="1" xfId="19" applyNumberFormat="1" applyFont="1" applyFill="1" applyBorder="1"/>
    <xf numFmtId="0" fontId="6" fillId="2" borderId="1" xfId="2" applyFont="1" applyFill="1" applyBorder="1" applyAlignment="1">
      <alignment wrapText="1"/>
    </xf>
    <xf numFmtId="165" fontId="6" fillId="2" borderId="1" xfId="19" applyNumberFormat="1" applyFont="1" applyFill="1" applyBorder="1"/>
    <xf numFmtId="165" fontId="2" fillId="10" borderId="1" xfId="19" applyNumberFormat="1" applyFont="1" applyFill="1" applyBorder="1" applyAlignment="1">
      <alignment wrapText="1"/>
    </xf>
    <xf numFmtId="165" fontId="2" fillId="10" borderId="1" xfId="1" applyNumberFormat="1" applyFont="1" applyFill="1" applyBorder="1"/>
    <xf numFmtId="0" fontId="2" fillId="13" borderId="7" xfId="2" applyFont="1" applyFill="1" applyBorder="1" applyAlignment="1">
      <alignment horizontal="left"/>
    </xf>
    <xf numFmtId="164" fontId="2" fillId="14" borderId="1" xfId="2" applyNumberFormat="1" applyFont="1" applyFill="1" applyBorder="1"/>
    <xf numFmtId="0" fontId="2" fillId="13" borderId="1" xfId="2" applyFont="1" applyFill="1" applyBorder="1" applyAlignment="1">
      <alignment horizontal="center"/>
    </xf>
    <xf numFmtId="0" fontId="2" fillId="13" borderId="1" xfId="2" applyFont="1" applyFill="1" applyBorder="1" applyAlignment="1">
      <alignment wrapText="1"/>
    </xf>
    <xf numFmtId="164" fontId="2" fillId="13" borderId="1" xfId="3" applyNumberFormat="1" applyFont="1" applyFill="1" applyBorder="1" applyAlignment="1">
      <alignment wrapText="1"/>
    </xf>
    <xf numFmtId="0" fontId="3" fillId="2" borderId="0" xfId="2" applyFont="1" applyFill="1" applyAlignment="1">
      <alignment wrapText="1"/>
    </xf>
    <xf numFmtId="165" fontId="3" fillId="0" borderId="0" xfId="19" applyNumberFormat="1" applyFont="1" applyAlignment="1">
      <alignment horizontal="center"/>
    </xf>
    <xf numFmtId="0" fontId="2" fillId="13" borderId="1" xfId="2" applyFont="1" applyFill="1" applyBorder="1" applyAlignment="1">
      <alignment horizontal="left" vertical="center"/>
    </xf>
    <xf numFmtId="0" fontId="2" fillId="13" borderId="1" xfId="2" applyFont="1" applyFill="1" applyBorder="1" applyAlignment="1">
      <alignment horizontal="center" vertical="center"/>
    </xf>
    <xf numFmtId="164" fontId="3" fillId="0" borderId="1" xfId="3" applyNumberFormat="1" applyFont="1" applyBorder="1"/>
    <xf numFmtId="164" fontId="3" fillId="2" borderId="1" xfId="15" applyNumberFormat="1" applyFont="1" applyFill="1" applyBorder="1"/>
    <xf numFmtId="164" fontId="3" fillId="0" borderId="1" xfId="15" applyNumberFormat="1" applyFont="1" applyBorder="1" applyAlignment="1"/>
    <xf numFmtId="164" fontId="3" fillId="2" borderId="1" xfId="3" applyNumberFormat="1" applyFont="1" applyFill="1" applyBorder="1"/>
    <xf numFmtId="0" fontId="3" fillId="10" borderId="1" xfId="2" applyFont="1" applyFill="1" applyBorder="1" applyAlignment="1">
      <alignment horizontal="left" wrapText="1"/>
    </xf>
    <xf numFmtId="0" fontId="2" fillId="13" borderId="37" xfId="2" applyFont="1" applyFill="1" applyBorder="1"/>
    <xf numFmtId="165" fontId="2" fillId="13" borderId="1" xfId="2" applyNumberFormat="1" applyFont="1" applyFill="1" applyBorder="1"/>
    <xf numFmtId="0" fontId="2" fillId="13" borderId="7" xfId="2" applyFont="1" applyFill="1" applyBorder="1"/>
    <xf numFmtId="165" fontId="2" fillId="13" borderId="1" xfId="19" applyNumberFormat="1" applyFont="1" applyFill="1" applyBorder="1"/>
    <xf numFmtId="165" fontId="3" fillId="0" borderId="1" xfId="19" applyNumberFormat="1" applyFont="1" applyBorder="1" applyAlignment="1">
      <alignment wrapText="1"/>
    </xf>
    <xf numFmtId="0" fontId="3" fillId="0" borderId="0" xfId="2" applyFont="1" applyAlignment="1">
      <alignment horizontal="justify" wrapText="1"/>
    </xf>
    <xf numFmtId="165" fontId="3" fillId="2" borderId="1" xfId="19" applyNumberFormat="1" applyFont="1" applyFill="1" applyBorder="1"/>
    <xf numFmtId="0" fontId="3" fillId="0" borderId="0" xfId="2" applyFont="1" applyAlignment="1">
      <alignment horizontal="justify" vertical="justify" wrapText="1"/>
    </xf>
    <xf numFmtId="0" fontId="9" fillId="0" borderId="0" xfId="2" applyFont="1" applyAlignment="1">
      <alignment horizontal="justify" wrapText="1"/>
    </xf>
    <xf numFmtId="0" fontId="2" fillId="10" borderId="1" xfId="2" applyFont="1" applyFill="1" applyBorder="1" applyAlignment="1">
      <alignment horizontal="center"/>
    </xf>
    <xf numFmtId="0" fontId="2" fillId="11" borderId="1" xfId="2" applyFont="1" applyFill="1" applyBorder="1"/>
    <xf numFmtId="165" fontId="2" fillId="11" borderId="1" xfId="19" applyNumberFormat="1" applyFont="1" applyFill="1" applyBorder="1"/>
    <xf numFmtId="165" fontId="2" fillId="2" borderId="0" xfId="19" applyNumberFormat="1" applyFont="1" applyFill="1" applyBorder="1"/>
    <xf numFmtId="165" fontId="3" fillId="0" borderId="1" xfId="2" applyNumberFormat="1" applyFont="1" applyBorder="1"/>
    <xf numFmtId="0" fontId="2" fillId="11" borderId="1" xfId="2" applyFont="1" applyFill="1" applyBorder="1" applyAlignment="1">
      <alignment horizontal="center"/>
    </xf>
    <xf numFmtId="165" fontId="10" fillId="0" borderId="0" xfId="19" applyNumberFormat="1" applyFont="1" applyBorder="1" applyAlignment="1">
      <alignment vertical="center" wrapText="1"/>
    </xf>
    <xf numFmtId="164" fontId="10" fillId="0" borderId="0" xfId="3" applyNumberFormat="1" applyFont="1" applyBorder="1" applyAlignment="1">
      <alignment vertical="center"/>
    </xf>
    <xf numFmtId="0" fontId="10" fillId="0" borderId="0" xfId="2" applyFont="1" applyAlignment="1">
      <alignment horizontal="justify" wrapText="1"/>
    </xf>
    <xf numFmtId="0" fontId="10" fillId="0" borderId="0" xfId="2" applyFont="1" applyAlignment="1">
      <alignment wrapText="1"/>
    </xf>
    <xf numFmtId="0" fontId="2" fillId="2" borderId="9" xfId="2" applyFont="1" applyFill="1" applyBorder="1"/>
    <xf numFmtId="165" fontId="2" fillId="11" borderId="1" xfId="2" applyNumberFormat="1" applyFont="1" applyFill="1" applyBorder="1"/>
    <xf numFmtId="0" fontId="2" fillId="11" borderId="5" xfId="2" applyFont="1" applyFill="1" applyBorder="1"/>
    <xf numFmtId="0" fontId="2" fillId="11" borderId="1" xfId="2" applyFont="1" applyFill="1" applyBorder="1" applyAlignment="1">
      <alignment wrapText="1"/>
    </xf>
    <xf numFmtId="0" fontId="3" fillId="0" borderId="5" xfId="2" applyFont="1" applyBorder="1"/>
    <xf numFmtId="0" fontId="2" fillId="11" borderId="1" xfId="2" applyFont="1" applyFill="1" applyBorder="1" applyAlignment="1">
      <alignment horizontal="left"/>
    </xf>
    <xf numFmtId="0" fontId="23" fillId="10" borderId="1" xfId="2" applyFont="1" applyFill="1" applyBorder="1"/>
    <xf numFmtId="165" fontId="10" fillId="0" borderId="0" xfId="19" applyNumberFormat="1" applyFont="1" applyBorder="1" applyAlignment="1">
      <alignment horizontal="center"/>
    </xf>
    <xf numFmtId="165" fontId="23" fillId="10" borderId="1" xfId="19" applyNumberFormat="1" applyFont="1" applyFill="1" applyBorder="1"/>
    <xf numFmtId="165" fontId="6" fillId="0" borderId="0" xfId="19" applyNumberFormat="1" applyFont="1" applyBorder="1" applyAlignment="1">
      <alignment horizontal="center"/>
    </xf>
    <xf numFmtId="0" fontId="2" fillId="11" borderId="1" xfId="5" applyFont="1" applyFill="1" applyBorder="1" applyAlignment="1">
      <alignment horizontal="left"/>
    </xf>
    <xf numFmtId="0" fontId="2" fillId="11" borderId="1" xfId="5" applyFont="1" applyFill="1" applyBorder="1" applyAlignment="1">
      <alignment horizontal="center"/>
    </xf>
    <xf numFmtId="0" fontId="6" fillId="0" borderId="1" xfId="2" applyFont="1" applyBorder="1" applyAlignment="1">
      <alignment horizontal="center" wrapText="1"/>
    </xf>
    <xf numFmtId="165" fontId="10" fillId="0" borderId="0" xfId="19" applyNumberFormat="1" applyFont="1" applyBorder="1"/>
    <xf numFmtId="0" fontId="3" fillId="2" borderId="0" xfId="14" applyFont="1" applyFill="1"/>
    <xf numFmtId="0" fontId="6" fillId="0" borderId="0" xfId="2" applyFont="1" applyAlignment="1">
      <alignment horizontal="center"/>
    </xf>
    <xf numFmtId="165" fontId="3" fillId="0" borderId="0" xfId="6" applyNumberFormat="1" applyFont="1" applyBorder="1"/>
    <xf numFmtId="0" fontId="41" fillId="0" borderId="0" xfId="0" applyFont="1"/>
    <xf numFmtId="0" fontId="41" fillId="0" borderId="0" xfId="0" applyFont="1" applyAlignment="1">
      <alignment horizontal="center"/>
    </xf>
    <xf numFmtId="0" fontId="3" fillId="0" borderId="1" xfId="5" applyFont="1" applyBorder="1" applyAlignment="1">
      <alignment wrapText="1"/>
    </xf>
    <xf numFmtId="0" fontId="3" fillId="0" borderId="1" xfId="5" applyFont="1" applyBorder="1"/>
    <xf numFmtId="0" fontId="2" fillId="11" borderId="1" xfId="5" applyFont="1" applyFill="1" applyBorder="1" applyAlignment="1">
      <alignment horizontal="center" vertical="center" wrapText="1"/>
    </xf>
    <xf numFmtId="0" fontId="3" fillId="0" borderId="1" xfId="5" applyFont="1" applyBorder="1" applyAlignment="1">
      <alignment horizontal="left" wrapText="1"/>
    </xf>
    <xf numFmtId="165" fontId="3" fillId="0" borderId="1" xfId="5" applyNumberFormat="1" applyFont="1" applyBorder="1" applyAlignment="1">
      <alignment horizontal="center"/>
    </xf>
    <xf numFmtId="9" fontId="3" fillId="0" borderId="1" xfId="5" applyNumberFormat="1" applyFont="1" applyBorder="1"/>
    <xf numFmtId="0" fontId="3" fillId="0" borderId="1" xfId="5" applyFont="1" applyBorder="1" applyAlignment="1">
      <alignment horizontal="left"/>
    </xf>
    <xf numFmtId="166" fontId="3" fillId="0" borderId="1" xfId="5" applyNumberFormat="1" applyFont="1" applyBorder="1"/>
    <xf numFmtId="165" fontId="3" fillId="0" borderId="0" xfId="6" applyNumberFormat="1" applyFont="1" applyBorder="1" applyAlignment="1">
      <alignment horizontal="center"/>
    </xf>
    <xf numFmtId="165" fontId="3" fillId="0" borderId="0" xfId="5" applyNumberFormat="1" applyFont="1" applyAlignment="1">
      <alignment horizontal="center"/>
    </xf>
    <xf numFmtId="166" fontId="3" fillId="0" borderId="0" xfId="5" applyNumberFormat="1" applyFont="1"/>
    <xf numFmtId="9" fontId="3" fillId="0" borderId="0" xfId="5" applyNumberFormat="1" applyFont="1"/>
    <xf numFmtId="165" fontId="3" fillId="0" borderId="0" xfId="5" applyNumberFormat="1" applyFont="1"/>
    <xf numFmtId="165" fontId="2" fillId="11" borderId="1" xfId="1" applyNumberFormat="1" applyFont="1" applyFill="1" applyBorder="1" applyAlignment="1">
      <alignment horizontal="left"/>
    </xf>
    <xf numFmtId="41" fontId="6" fillId="0" borderId="1" xfId="23" applyFont="1" applyBorder="1"/>
    <xf numFmtId="10" fontId="6" fillId="2" borderId="1" xfId="2" applyNumberFormat="1" applyFont="1" applyFill="1" applyBorder="1"/>
    <xf numFmtId="10" fontId="6" fillId="0" borderId="1" xfId="8" applyNumberFormat="1" applyFont="1" applyBorder="1"/>
    <xf numFmtId="10" fontId="3" fillId="0" borderId="0" xfId="8" applyNumberFormat="1" applyFont="1" applyBorder="1"/>
    <xf numFmtId="165" fontId="2" fillId="11" borderId="0" xfId="1" applyNumberFormat="1" applyFont="1" applyFill="1" applyBorder="1" applyAlignment="1">
      <alignment horizontal="left"/>
    </xf>
    <xf numFmtId="165" fontId="2" fillId="11" borderId="1" xfId="1" applyNumberFormat="1" applyFont="1" applyFill="1" applyBorder="1" applyAlignment="1">
      <alignment horizontal="center"/>
    </xf>
    <xf numFmtId="0" fontId="2" fillId="10" borderId="7" xfId="5" applyFont="1" applyFill="1" applyBorder="1"/>
    <xf numFmtId="0" fontId="3" fillId="2" borderId="1" xfId="14" applyFont="1" applyFill="1" applyBorder="1"/>
    <xf numFmtId="165" fontId="3" fillId="2" borderId="1" xfId="6" applyNumberFormat="1" applyFont="1" applyFill="1" applyBorder="1" applyAlignment="1">
      <alignment horizontal="center"/>
    </xf>
    <xf numFmtId="0" fontId="2" fillId="2" borderId="0" xfId="5" applyFont="1" applyFill="1"/>
    <xf numFmtId="165" fontId="2" fillId="2" borderId="0" xfId="5" applyNumberFormat="1" applyFont="1" applyFill="1"/>
    <xf numFmtId="165" fontId="3" fillId="2" borderId="1" xfId="1" applyNumberFormat="1" applyFont="1" applyFill="1" applyBorder="1"/>
    <xf numFmtId="165" fontId="3" fillId="0" borderId="1" xfId="1" applyNumberFormat="1" applyFont="1" applyBorder="1" applyAlignment="1">
      <alignment horizontal="center"/>
    </xf>
    <xf numFmtId="165" fontId="2" fillId="10" borderId="1" xfId="21" applyNumberFormat="1" applyFont="1" applyFill="1" applyBorder="1"/>
    <xf numFmtId="0" fontId="23" fillId="10" borderId="1" xfId="5" applyFont="1" applyFill="1" applyBorder="1" applyAlignment="1">
      <alignment wrapText="1"/>
    </xf>
    <xf numFmtId="165" fontId="2" fillId="10" borderId="1" xfId="21" applyNumberFormat="1" applyFont="1" applyFill="1" applyBorder="1" applyAlignment="1">
      <alignment horizontal="center"/>
    </xf>
    <xf numFmtId="165" fontId="23" fillId="10" borderId="1" xfId="5" applyNumberFormat="1" applyFont="1" applyFill="1" applyBorder="1"/>
    <xf numFmtId="0" fontId="2" fillId="10" borderId="1" xfId="5" applyFont="1" applyFill="1" applyBorder="1"/>
    <xf numFmtId="165" fontId="2" fillId="10" borderId="3" xfId="1" applyNumberFormat="1" applyFont="1" applyFill="1" applyBorder="1"/>
    <xf numFmtId="165" fontId="2" fillId="10" borderId="0" xfId="1" applyNumberFormat="1" applyFont="1" applyFill="1" applyBorder="1"/>
    <xf numFmtId="1" fontId="2" fillId="10" borderId="7" xfId="5" applyNumberFormat="1" applyFont="1" applyFill="1" applyBorder="1"/>
    <xf numFmtId="165" fontId="23" fillId="2" borderId="1" xfId="1" applyNumberFormat="1" applyFont="1" applyFill="1" applyBorder="1"/>
    <xf numFmtId="165" fontId="6" fillId="2" borderId="1" xfId="2" applyNumberFormat="1" applyFont="1" applyFill="1" applyBorder="1"/>
    <xf numFmtId="165" fontId="23" fillId="2" borderId="0" xfId="1" applyNumberFormat="1" applyFont="1" applyFill="1" applyBorder="1"/>
    <xf numFmtId="9" fontId="2" fillId="10" borderId="1" xfId="8" applyFont="1" applyFill="1" applyBorder="1"/>
    <xf numFmtId="165" fontId="2" fillId="10" borderId="7" xfId="1" applyNumberFormat="1" applyFont="1" applyFill="1" applyBorder="1"/>
    <xf numFmtId="165" fontId="2" fillId="2" borderId="0" xfId="1" applyNumberFormat="1" applyFont="1" applyFill="1" applyBorder="1"/>
    <xf numFmtId="165" fontId="2" fillId="10" borderId="1" xfId="1" applyNumberFormat="1" applyFont="1" applyFill="1" applyBorder="1" applyAlignment="1">
      <alignment horizontal="center"/>
    </xf>
    <xf numFmtId="165" fontId="2" fillId="11" borderId="1" xfId="1" applyNumberFormat="1" applyFont="1" applyFill="1" applyBorder="1" applyAlignment="1">
      <alignment horizontal="left" vertical="center" wrapText="1" indent="7"/>
    </xf>
    <xf numFmtId="0" fontId="3" fillId="0" borderId="0" xfId="14" applyFont="1"/>
    <xf numFmtId="165" fontId="3" fillId="0" borderId="1" xfId="21" applyNumberFormat="1" applyFont="1" applyBorder="1"/>
    <xf numFmtId="165" fontId="6" fillId="0" borderId="1" xfId="21" applyNumberFormat="1" applyFont="1" applyBorder="1"/>
    <xf numFmtId="165" fontId="0" fillId="0" borderId="1" xfId="1" applyNumberFormat="1" applyFont="1" applyBorder="1"/>
    <xf numFmtId="165" fontId="42" fillId="0" borderId="0" xfId="1" applyNumberFormat="1" applyFont="1" applyAlignment="1">
      <alignment wrapText="1"/>
    </xf>
    <xf numFmtId="165" fontId="0" fillId="0" borderId="0" xfId="1" applyNumberFormat="1" applyFont="1"/>
    <xf numFmtId="0" fontId="23" fillId="10" borderId="1" xfId="5" applyFont="1" applyFill="1" applyBorder="1"/>
    <xf numFmtId="0" fontId="43" fillId="10" borderId="1" xfId="0" applyFont="1" applyFill="1" applyBorder="1" applyAlignment="1">
      <alignment horizontal="center"/>
    </xf>
    <xf numFmtId="165" fontId="2" fillId="2" borderId="1" xfId="21" applyNumberFormat="1" applyFont="1" applyFill="1" applyBorder="1"/>
    <xf numFmtId="165" fontId="2" fillId="2" borderId="0" xfId="21" applyNumberFormat="1" applyFont="1" applyFill="1" applyBorder="1"/>
    <xf numFmtId="165" fontId="3" fillId="2" borderId="0" xfId="6" applyNumberFormat="1" applyFont="1" applyFill="1" applyBorder="1"/>
    <xf numFmtId="9" fontId="3" fillId="2" borderId="0" xfId="5" applyNumberFormat="1" applyFont="1" applyFill="1"/>
    <xf numFmtId="165" fontId="3" fillId="2" borderId="0" xfId="5" applyNumberFormat="1" applyFont="1" applyFill="1"/>
    <xf numFmtId="0" fontId="44" fillId="10" borderId="1" xfId="0" applyFont="1" applyFill="1" applyBorder="1" applyAlignment="1">
      <alignment horizontal="center"/>
    </xf>
    <xf numFmtId="165" fontId="3" fillId="2" borderId="1" xfId="14" applyNumberFormat="1" applyFont="1" applyFill="1" applyBorder="1"/>
    <xf numFmtId="165" fontId="23" fillId="2" borderId="0" xfId="5" applyNumberFormat="1" applyFont="1" applyFill="1"/>
    <xf numFmtId="0" fontId="37" fillId="0" borderId="0" xfId="0" applyFont="1"/>
    <xf numFmtId="0" fontId="23" fillId="10" borderId="1" xfId="2" applyFont="1" applyFill="1" applyBorder="1" applyAlignment="1">
      <alignment horizontal="left" wrapText="1"/>
    </xf>
    <xf numFmtId="165" fontId="6" fillId="0" borderId="0" xfId="6" applyNumberFormat="1" applyFont="1" applyBorder="1" applyAlignment="1">
      <alignment horizontal="center"/>
    </xf>
    <xf numFmtId="165" fontId="6" fillId="0" borderId="0" xfId="6" applyNumberFormat="1" applyFont="1" applyBorder="1"/>
    <xf numFmtId="9" fontId="6" fillId="0" borderId="0" xfId="5" applyNumberFormat="1" applyFont="1"/>
    <xf numFmtId="165" fontId="6" fillId="0" borderId="0" xfId="5" applyNumberFormat="1" applyFont="1"/>
    <xf numFmtId="0" fontId="6" fillId="0" borderId="0" xfId="5" applyFont="1" applyAlignment="1">
      <alignment horizontal="left" wrapText="1"/>
    </xf>
    <xf numFmtId="0" fontId="6" fillId="0" borderId="0" xfId="5" applyFont="1"/>
    <xf numFmtId="0" fontId="6" fillId="0" borderId="1" xfId="5" applyFont="1" applyBorder="1" applyAlignment="1">
      <alignment horizontal="left" wrapText="1"/>
    </xf>
    <xf numFmtId="165" fontId="6" fillId="0" borderId="1" xfId="1" applyNumberFormat="1" applyFont="1" applyBorder="1" applyAlignment="1">
      <alignment horizontal="center"/>
    </xf>
    <xf numFmtId="165" fontId="23" fillId="10" borderId="1" xfId="21" applyNumberFormat="1" applyFont="1" applyFill="1" applyBorder="1"/>
    <xf numFmtId="165" fontId="3" fillId="0" borderId="1" xfId="5" applyNumberFormat="1" applyFont="1" applyBorder="1"/>
    <xf numFmtId="0" fontId="45" fillId="0" borderId="0" xfId="0" applyFont="1" applyAlignment="1">
      <alignment wrapText="1"/>
    </xf>
    <xf numFmtId="0" fontId="46" fillId="2" borderId="0" xfId="0" applyFont="1" applyFill="1"/>
    <xf numFmtId="165" fontId="46" fillId="2" borderId="0" xfId="1" applyNumberFormat="1" applyFont="1" applyFill="1" applyBorder="1" applyAlignment="1">
      <alignment horizontal="center"/>
    </xf>
    <xf numFmtId="41" fontId="3" fillId="0" borderId="1" xfId="22" applyFont="1" applyBorder="1"/>
    <xf numFmtId="165" fontId="2" fillId="10" borderId="1" xfId="1" applyNumberFormat="1" applyFont="1" applyFill="1" applyBorder="1" applyAlignment="1">
      <alignment horizontal="left" wrapText="1"/>
    </xf>
    <xf numFmtId="0" fontId="3" fillId="0" borderId="1" xfId="14" applyFont="1" applyBorder="1"/>
    <xf numFmtId="41" fontId="3" fillId="0" borderId="1" xfId="18" applyFont="1" applyBorder="1"/>
    <xf numFmtId="165" fontId="2" fillId="10" borderId="1" xfId="1" applyNumberFormat="1" applyFont="1" applyFill="1" applyBorder="1" applyAlignment="1">
      <alignment horizontal="center" vertical="center" wrapText="1"/>
    </xf>
    <xf numFmtId="3" fontId="3" fillId="0" borderId="1" xfId="14" applyNumberFormat="1" applyFont="1" applyBorder="1"/>
    <xf numFmtId="0" fontId="3" fillId="0" borderId="7" xfId="14" applyFont="1" applyBorder="1"/>
    <xf numFmtId="3" fontId="6" fillId="0" borderId="1" xfId="14" applyNumberFormat="1" applyFont="1" applyBorder="1"/>
    <xf numFmtId="3" fontId="3" fillId="2" borderId="1" xfId="14" applyNumberFormat="1" applyFont="1" applyFill="1" applyBorder="1"/>
    <xf numFmtId="0" fontId="2" fillId="2" borderId="1" xfId="2" applyFont="1" applyFill="1" applyBorder="1" applyAlignment="1">
      <alignment horizontal="left" wrapText="1"/>
    </xf>
    <xf numFmtId="165" fontId="8" fillId="0" borderId="1" xfId="0" applyNumberFormat="1" applyFont="1" applyBorder="1" applyAlignment="1">
      <alignment horizontal="center"/>
    </xf>
    <xf numFmtId="165" fontId="2" fillId="6" borderId="3" xfId="1" applyNumberFormat="1" applyFont="1" applyFill="1" applyBorder="1" applyAlignment="1">
      <alignment horizontal="center"/>
    </xf>
    <xf numFmtId="0" fontId="3" fillId="0" borderId="0" xfId="5" applyFont="1" applyBorder="1" applyAlignment="1">
      <alignment horizontal="justify" wrapText="1"/>
    </xf>
    <xf numFmtId="0" fontId="3" fillId="2" borderId="0" xfId="2" applyFont="1" applyFill="1" applyAlignment="1">
      <alignment horizontal="justify" wrapText="1"/>
    </xf>
    <xf numFmtId="0" fontId="0" fillId="0" borderId="0" xfId="0" applyAlignment="1"/>
    <xf numFmtId="0" fontId="0" fillId="0" borderId="0" xfId="0" applyAlignment="1">
      <alignment horizontal="justify" wrapText="1"/>
    </xf>
    <xf numFmtId="0" fontId="6" fillId="2" borderId="1" xfId="2" applyFont="1" applyFill="1" applyBorder="1" applyAlignment="1">
      <alignment horizontal="fill" vertical="top" wrapText="1"/>
    </xf>
    <xf numFmtId="164" fontId="6" fillId="2" borderId="1" xfId="15" applyNumberFormat="1" applyFont="1" applyFill="1" applyBorder="1" applyAlignment="1">
      <alignment horizontal="right" vertical="center"/>
    </xf>
    <xf numFmtId="0" fontId="2" fillId="6" borderId="16" xfId="2" applyFont="1" applyFill="1" applyBorder="1" applyAlignment="1">
      <alignment horizontal="center"/>
    </xf>
    <xf numFmtId="165" fontId="2" fillId="6" borderId="16" xfId="6" applyNumberFormat="1" applyFont="1" applyFill="1" applyBorder="1" applyAlignment="1">
      <alignment horizontal="center"/>
    </xf>
    <xf numFmtId="0" fontId="3" fillId="0" borderId="0" xfId="2" applyFont="1" applyBorder="1"/>
    <xf numFmtId="164" fontId="3" fillId="0" borderId="0" xfId="2" applyNumberFormat="1" applyFont="1" applyBorder="1"/>
    <xf numFmtId="0" fontId="2" fillId="0" borderId="0" xfId="5" applyFont="1" applyBorder="1" applyAlignment="1">
      <alignment horizontal="left" wrapText="1"/>
    </xf>
    <xf numFmtId="0" fontId="3" fillId="2" borderId="0" xfId="2" applyFont="1" applyFill="1" applyAlignment="1">
      <alignment horizontal="justify"/>
    </xf>
    <xf numFmtId="0" fontId="0" fillId="0" borderId="0" xfId="0" applyAlignment="1">
      <alignment horizontal="justify"/>
    </xf>
    <xf numFmtId="0" fontId="0" fillId="0" borderId="0" xfId="0" applyBorder="1" applyAlignment="1">
      <alignment horizontal="justify" wrapText="1"/>
    </xf>
    <xf numFmtId="0" fontId="47" fillId="2" borderId="8" xfId="13" applyFont="1" applyFill="1" applyBorder="1" applyAlignment="1">
      <alignment horizontal="justify" vertical="center" wrapText="1"/>
    </xf>
    <xf numFmtId="9" fontId="10" fillId="0" borderId="1" xfId="2" applyNumberFormat="1" applyFont="1" applyBorder="1"/>
    <xf numFmtId="167" fontId="3" fillId="0" borderId="0" xfId="1" applyNumberFormat="1" applyFont="1"/>
    <xf numFmtId="10" fontId="33" fillId="12" borderId="1" xfId="8" applyNumberFormat="1" applyFont="1" applyFill="1" applyBorder="1" applyAlignment="1">
      <alignment horizontal="center" vertical="center" wrapText="1"/>
    </xf>
    <xf numFmtId="0" fontId="3" fillId="0" borderId="0" xfId="0" applyFont="1" applyAlignment="1">
      <alignment horizontal="center" wrapText="1"/>
    </xf>
    <xf numFmtId="10" fontId="29" fillId="0" borderId="0" xfId="0" applyNumberFormat="1" applyFont="1" applyAlignment="1">
      <alignment horizontal="center" wrapText="1"/>
    </xf>
    <xf numFmtId="0" fontId="49" fillId="18" borderId="1" xfId="1" applyNumberFormat="1" applyFont="1" applyFill="1" applyBorder="1" applyAlignment="1">
      <alignment horizontal="center" vertical="center" wrapText="1"/>
    </xf>
    <xf numFmtId="0" fontId="29" fillId="0" borderId="0" xfId="1" applyNumberFormat="1" applyFont="1" applyAlignment="1">
      <alignment horizontal="center" vertical="center" wrapText="1"/>
    </xf>
    <xf numFmtId="0" fontId="3" fillId="0" borderId="0" xfId="0" applyFont="1" applyAlignment="1">
      <alignment horizontal="center" vertical="center" wrapText="1"/>
    </xf>
    <xf numFmtId="165" fontId="3" fillId="0" borderId="0" xfId="1" applyNumberFormat="1" applyFont="1" applyAlignment="1">
      <alignment horizontal="center" vertical="center" wrapText="1"/>
    </xf>
    <xf numFmtId="0" fontId="29" fillId="0" borderId="0" xfId="0" applyFont="1" applyAlignment="1">
      <alignment horizontal="center" vertical="center" wrapText="1"/>
    </xf>
    <xf numFmtId="165" fontId="29" fillId="0" borderId="0" xfId="1" applyNumberFormat="1" applyFont="1" applyAlignment="1">
      <alignment horizontal="center" vertical="center" wrapText="1"/>
    </xf>
    <xf numFmtId="165" fontId="3" fillId="0" borderId="0" xfId="1" applyNumberFormat="1" applyFont="1" applyAlignment="1">
      <alignment vertical="center" wrapText="1"/>
    </xf>
    <xf numFmtId="165" fontId="3" fillId="0" borderId="0" xfId="1" applyNumberFormat="1" applyFont="1" applyAlignment="1">
      <alignment vertical="center"/>
    </xf>
    <xf numFmtId="165" fontId="6" fillId="0" borderId="0" xfId="1" applyNumberFormat="1" applyFont="1" applyBorder="1" applyAlignment="1">
      <alignment vertical="center" wrapText="1"/>
    </xf>
    <xf numFmtId="165" fontId="6" fillId="0" borderId="0" xfId="1" applyNumberFormat="1" applyFont="1" applyBorder="1" applyAlignment="1">
      <alignment vertical="center"/>
    </xf>
    <xf numFmtId="165" fontId="48" fillId="18" borderId="1" xfId="1" applyNumberFormat="1" applyFont="1" applyFill="1" applyBorder="1" applyAlignment="1">
      <alignment horizontal="center" vertical="center" wrapText="1"/>
    </xf>
    <xf numFmtId="10" fontId="48" fillId="18" borderId="1" xfId="1" applyNumberFormat="1" applyFont="1" applyFill="1" applyBorder="1" applyAlignment="1">
      <alignment horizontal="center" vertical="center" wrapText="1"/>
    </xf>
    <xf numFmtId="0" fontId="31" fillId="14" borderId="1" xfId="1" applyNumberFormat="1" applyFont="1" applyFill="1" applyBorder="1" applyAlignment="1">
      <alignment vertical="center" wrapText="1"/>
    </xf>
    <xf numFmtId="165" fontId="31" fillId="14" borderId="1" xfId="1" applyNumberFormat="1" applyFont="1" applyFill="1" applyBorder="1" applyAlignment="1">
      <alignment vertical="center" wrapText="1"/>
    </xf>
    <xf numFmtId="10" fontId="31" fillId="14" borderId="1" xfId="8" applyNumberFormat="1" applyFont="1" applyFill="1" applyBorder="1" applyAlignment="1">
      <alignment vertical="center" wrapText="1"/>
    </xf>
    <xf numFmtId="165" fontId="49" fillId="18" borderId="1" xfId="1" applyNumberFormat="1" applyFont="1" applyFill="1" applyBorder="1" applyAlignment="1">
      <alignment horizontal="center" vertical="center" wrapText="1"/>
    </xf>
    <xf numFmtId="9" fontId="49" fillId="18" borderId="1" xfId="8" applyFont="1" applyFill="1" applyBorder="1" applyAlignment="1">
      <alignment horizontal="center" vertical="center" wrapText="1"/>
    </xf>
    <xf numFmtId="0" fontId="30" fillId="0" borderId="0" xfId="0" applyFont="1" applyAlignment="1">
      <alignment horizontal="center" vertical="center" wrapText="1"/>
    </xf>
    <xf numFmtId="10" fontId="30" fillId="0" borderId="0" xfId="0" applyNumberFormat="1" applyFont="1" applyAlignment="1">
      <alignment horizontal="center" vertical="center" wrapText="1"/>
    </xf>
    <xf numFmtId="0" fontId="3" fillId="0" borderId="0" xfId="1" applyNumberFormat="1" applyFont="1" applyAlignment="1">
      <alignment vertical="center"/>
    </xf>
    <xf numFmtId="165" fontId="3" fillId="0" borderId="1" xfId="1" applyNumberFormat="1" applyFont="1" applyBorder="1" applyAlignment="1">
      <alignment vertical="center"/>
    </xf>
    <xf numFmtId="10" fontId="3" fillId="0" borderId="1" xfId="8" applyNumberFormat="1" applyFont="1" applyBorder="1" applyAlignment="1">
      <alignment vertical="center"/>
    </xf>
    <xf numFmtId="10" fontId="51" fillId="0" borderId="0" xfId="1" applyNumberFormat="1" applyFont="1" applyAlignment="1">
      <alignment vertical="center"/>
    </xf>
    <xf numFmtId="0" fontId="15" fillId="2" borderId="0" xfId="1" applyNumberFormat="1" applyFont="1" applyFill="1" applyBorder="1" applyAlignment="1">
      <alignment vertical="center"/>
    </xf>
    <xf numFmtId="165" fontId="3" fillId="0" borderId="0" xfId="1" applyNumberFormat="1" applyFont="1" applyBorder="1" applyAlignment="1">
      <alignment vertical="center" wrapText="1"/>
    </xf>
    <xf numFmtId="165" fontId="3" fillId="0" borderId="0" xfId="1" applyNumberFormat="1" applyFont="1" applyBorder="1" applyAlignment="1">
      <alignment vertical="center"/>
    </xf>
    <xf numFmtId="10" fontId="3" fillId="0" borderId="0" xfId="1" applyNumberFormat="1" applyFont="1" applyBorder="1" applyAlignment="1">
      <alignment vertical="center"/>
    </xf>
    <xf numFmtId="10" fontId="3" fillId="0" borderId="0" xfId="1" applyNumberFormat="1" applyFont="1" applyAlignment="1">
      <alignment vertical="center"/>
    </xf>
    <xf numFmtId="0" fontId="13" fillId="17" borderId="8" xfId="0" applyFont="1" applyFill="1" applyBorder="1" applyAlignment="1">
      <alignment horizontal="center" vertical="center" wrapText="1"/>
    </xf>
    <xf numFmtId="164" fontId="13" fillId="17" borderId="8" xfId="15" applyNumberFormat="1" applyFont="1" applyFill="1" applyBorder="1" applyAlignment="1">
      <alignment horizontal="center" vertical="center" wrapText="1"/>
    </xf>
    <xf numFmtId="0" fontId="3" fillId="0" borderId="0" xfId="5" applyFont="1" applyAlignment="1">
      <alignment vertical="center"/>
    </xf>
    <xf numFmtId="0" fontId="3" fillId="0" borderId="0" xfId="13" applyFont="1" applyAlignment="1">
      <alignment vertical="center" wrapText="1"/>
    </xf>
    <xf numFmtId="10" fontId="28" fillId="0" borderId="0" xfId="13" applyNumberFormat="1" applyFont="1" applyAlignment="1">
      <alignment horizontal="center" vertical="center"/>
    </xf>
    <xf numFmtId="165" fontId="50" fillId="17" borderId="3" xfId="1" applyNumberFormat="1" applyFont="1" applyFill="1" applyBorder="1" applyAlignment="1">
      <alignment horizontal="center" vertical="center" wrapText="1"/>
    </xf>
    <xf numFmtId="165" fontId="31" fillId="6" borderId="3" xfId="1" applyNumberFormat="1" applyFont="1" applyFill="1" applyBorder="1" applyAlignment="1">
      <alignment vertical="center" wrapText="1"/>
    </xf>
    <xf numFmtId="165" fontId="32" fillId="2" borderId="3" xfId="1" applyNumberFormat="1" applyFont="1" applyFill="1" applyBorder="1" applyAlignment="1">
      <alignment vertical="center" wrapText="1"/>
    </xf>
    <xf numFmtId="165" fontId="32" fillId="2" borderId="3" xfId="1" applyNumberFormat="1" applyFont="1" applyFill="1" applyBorder="1" applyAlignment="1">
      <alignment vertical="justify" wrapText="1"/>
    </xf>
    <xf numFmtId="165" fontId="32" fillId="2" borderId="41" xfId="1" applyNumberFormat="1" applyFont="1" applyFill="1" applyBorder="1" applyAlignment="1">
      <alignment vertical="center" wrapText="1"/>
    </xf>
    <xf numFmtId="165" fontId="33" fillId="12" borderId="3" xfId="1" applyNumberFormat="1" applyFont="1" applyFill="1" applyBorder="1" applyAlignment="1">
      <alignment vertical="center" wrapText="1"/>
    </xf>
    <xf numFmtId="165" fontId="50" fillId="18" borderId="40" xfId="1" applyNumberFormat="1" applyFont="1" applyFill="1" applyBorder="1" applyAlignment="1">
      <alignment horizontal="center" vertical="center" wrapText="1"/>
    </xf>
    <xf numFmtId="165" fontId="13" fillId="18" borderId="40" xfId="6" applyNumberFormat="1" applyFont="1" applyFill="1" applyBorder="1" applyAlignment="1">
      <alignment horizontal="center" vertical="center" wrapText="1"/>
    </xf>
    <xf numFmtId="0" fontId="23" fillId="14" borderId="40" xfId="1" applyNumberFormat="1" applyFont="1" applyFill="1" applyBorder="1" applyAlignment="1">
      <alignment vertical="center" wrapText="1"/>
    </xf>
    <xf numFmtId="165" fontId="23" fillId="14" borderId="40" xfId="1" applyNumberFormat="1" applyFont="1" applyFill="1" applyBorder="1" applyAlignment="1">
      <alignment vertical="center" wrapText="1"/>
    </xf>
    <xf numFmtId="0" fontId="6" fillId="2" borderId="40" xfId="1" applyNumberFormat="1" applyFont="1" applyFill="1" applyBorder="1" applyAlignment="1">
      <alignment vertical="center" wrapText="1"/>
    </xf>
    <xf numFmtId="165" fontId="6" fillId="2" borderId="40" xfId="1" applyNumberFormat="1" applyFont="1" applyFill="1" applyBorder="1" applyAlignment="1">
      <alignment vertical="center" wrapText="1"/>
    </xf>
    <xf numFmtId="0" fontId="49" fillId="18" borderId="40" xfId="1" applyNumberFormat="1" applyFont="1" applyFill="1" applyBorder="1" applyAlignment="1">
      <alignment horizontal="center" vertical="center" wrapText="1"/>
    </xf>
    <xf numFmtId="165" fontId="49" fillId="18" borderId="40" xfId="1" applyNumberFormat="1" applyFont="1" applyFill="1" applyBorder="1" applyAlignment="1">
      <alignment vertical="center" wrapText="1"/>
    </xf>
    <xf numFmtId="166" fontId="49" fillId="18" borderId="40" xfId="8" applyNumberFormat="1" applyFont="1" applyFill="1" applyBorder="1" applyAlignment="1">
      <alignment vertical="center" wrapText="1"/>
    </xf>
    <xf numFmtId="0" fontId="2" fillId="10" borderId="1" xfId="2" applyFont="1" applyFill="1" applyBorder="1" applyAlignment="1">
      <alignment wrapText="1"/>
    </xf>
    <xf numFmtId="0" fontId="2" fillId="10" borderId="1" xfId="2" applyFont="1" applyFill="1" applyBorder="1" applyAlignment="1">
      <alignment horizontal="left" wrapText="1"/>
    </xf>
    <xf numFmtId="0" fontId="2" fillId="14" borderId="1" xfId="2" applyFont="1" applyFill="1" applyBorder="1" applyAlignment="1">
      <alignment horizontal="center" wrapText="1"/>
    </xf>
    <xf numFmtId="0" fontId="3" fillId="0" borderId="1" xfId="2" applyFont="1" applyBorder="1" applyAlignment="1">
      <alignment wrapText="1"/>
    </xf>
    <xf numFmtId="0" fontId="0" fillId="0" borderId="0" xfId="0" applyAlignment="1">
      <alignment wrapText="1"/>
    </xf>
    <xf numFmtId="0" fontId="3" fillId="0" borderId="0" xfId="5" applyFont="1" applyAlignment="1">
      <alignment horizontal="left" wrapText="1"/>
    </xf>
    <xf numFmtId="0" fontId="3" fillId="2" borderId="7" xfId="14" applyFont="1" applyFill="1" applyBorder="1"/>
    <xf numFmtId="165" fontId="3" fillId="0" borderId="1" xfId="1" applyNumberFormat="1" applyFont="1" applyBorder="1" applyAlignment="1">
      <alignment horizontal="left"/>
    </xf>
    <xf numFmtId="165" fontId="3" fillId="0" borderId="16" xfId="5" applyNumberFormat="1" applyFont="1" applyBorder="1" applyAlignment="1">
      <alignment horizontal="center"/>
    </xf>
    <xf numFmtId="0" fontId="2" fillId="10" borderId="9" xfId="2" applyFont="1" applyFill="1" applyBorder="1"/>
    <xf numFmtId="0" fontId="2" fillId="11" borderId="9" xfId="2" applyFont="1" applyFill="1" applyBorder="1" applyAlignment="1">
      <alignment horizontal="left"/>
    </xf>
    <xf numFmtId="0" fontId="3" fillId="0" borderId="0" xfId="25" applyFont="1"/>
    <xf numFmtId="0" fontId="53" fillId="0" borderId="0" xfId="25" applyFont="1" applyAlignment="1">
      <alignment horizontal="center" vertical="center"/>
    </xf>
    <xf numFmtId="0" fontId="53" fillId="0" borderId="0" xfId="25" applyFont="1" applyAlignment="1">
      <alignment horizontal="center" vertical="center" wrapText="1"/>
    </xf>
    <xf numFmtId="0" fontId="6" fillId="0" borderId="0" xfId="25" applyFont="1"/>
    <xf numFmtId="0" fontId="6" fillId="0" borderId="0" xfId="25" applyFont="1" applyAlignment="1">
      <alignment horizontal="justify"/>
    </xf>
    <xf numFmtId="0" fontId="6" fillId="0" borderId="0" xfId="25" applyFont="1" applyAlignment="1">
      <alignment wrapText="1"/>
    </xf>
    <xf numFmtId="0" fontId="23" fillId="0" borderId="1" xfId="5" applyFont="1" applyBorder="1" applyAlignment="1">
      <alignment horizontal="left" vertical="center"/>
    </xf>
    <xf numFmtId="0" fontId="6" fillId="0" borderId="1" xfId="5" applyFont="1" applyBorder="1" applyAlignment="1">
      <alignment horizontal="left" vertical="center"/>
    </xf>
    <xf numFmtId="0" fontId="3" fillId="0" borderId="1" xfId="25" applyFont="1" applyBorder="1" applyAlignment="1">
      <alignment horizontal="left" vertical="center"/>
    </xf>
    <xf numFmtId="0" fontId="3" fillId="0" borderId="1" xfId="25" applyFont="1" applyBorder="1" applyAlignment="1">
      <alignment horizontal="left" vertical="center" wrapText="1"/>
    </xf>
    <xf numFmtId="0" fontId="3" fillId="0" borderId="1" xfId="25" applyFont="1" applyBorder="1" applyAlignment="1">
      <alignment horizontal="justify" vertical="center"/>
    </xf>
    <xf numFmtId="0" fontId="2" fillId="13" borderId="1" xfId="25" applyFont="1" applyFill="1" applyBorder="1" applyAlignment="1">
      <alignment horizontal="center"/>
    </xf>
    <xf numFmtId="0" fontId="3" fillId="0" borderId="0" xfId="25" applyFont="1" applyAlignment="1">
      <alignment horizontal="center" wrapText="1"/>
    </xf>
    <xf numFmtId="0" fontId="3" fillId="0" borderId="0" xfId="25" applyFont="1" applyAlignment="1">
      <alignment horizontal="left" vertical="center"/>
    </xf>
    <xf numFmtId="0" fontId="2" fillId="13" borderId="7" xfId="25" applyFont="1" applyFill="1" applyBorder="1" applyAlignment="1">
      <alignment horizontal="center"/>
    </xf>
    <xf numFmtId="0" fontId="3" fillId="0" borderId="0" xfId="25" applyFont="1" applyAlignment="1">
      <alignment horizontal="justify"/>
    </xf>
    <xf numFmtId="0" fontId="2" fillId="13" borderId="1" xfId="25" applyFont="1" applyFill="1" applyBorder="1" applyAlignment="1">
      <alignment horizontal="left"/>
    </xf>
    <xf numFmtId="0" fontId="3" fillId="0" borderId="0" xfId="25" applyFont="1" applyAlignment="1">
      <alignment horizontal="justify" vertical="top"/>
    </xf>
    <xf numFmtId="0" fontId="3" fillId="0" borderId="0" xfId="25" applyFont="1" applyAlignment="1">
      <alignment vertical="top" wrapText="1"/>
    </xf>
    <xf numFmtId="0" fontId="3" fillId="0" borderId="0" xfId="25" applyFont="1" applyAlignment="1">
      <alignment vertical="top"/>
    </xf>
    <xf numFmtId="0" fontId="3" fillId="0" borderId="0" xfId="25" applyFont="1" applyAlignment="1">
      <alignment horizontal="justify" vertical="top" wrapText="1"/>
    </xf>
    <xf numFmtId="0" fontId="2" fillId="13" borderId="7" xfId="25" applyFont="1" applyFill="1" applyBorder="1" applyAlignment="1">
      <alignment horizontal="left"/>
    </xf>
    <xf numFmtId="0" fontId="3" fillId="0" borderId="0" xfId="25" applyFont="1" applyAlignment="1">
      <alignment horizontal="left" vertical="center" wrapText="1"/>
    </xf>
    <xf numFmtId="0" fontId="3" fillId="0" borderId="3" xfId="25" applyFont="1" applyBorder="1" applyAlignment="1">
      <alignment horizontal="left" vertical="center" wrapText="1"/>
    </xf>
    <xf numFmtId="165" fontId="3" fillId="0" borderId="0" xfId="1" applyNumberFormat="1" applyFont="1" applyAlignment="1">
      <alignment horizontal="justify"/>
    </xf>
    <xf numFmtId="165" fontId="3" fillId="0" borderId="0" xfId="6" applyNumberFormat="1" applyFont="1" applyAlignment="1">
      <alignment horizontal="justify"/>
    </xf>
    <xf numFmtId="0" fontId="3" fillId="0" borderId="0" xfId="25" applyFont="1" applyAlignment="1">
      <alignment wrapText="1"/>
    </xf>
    <xf numFmtId="0" fontId="2" fillId="0" borderId="1" xfId="13" applyFont="1" applyBorder="1" applyAlignment="1">
      <alignment horizontal="center" vertical="center"/>
    </xf>
    <xf numFmtId="0" fontId="3" fillId="2" borderId="0" xfId="13" applyFont="1" applyFill="1" applyAlignment="1">
      <alignment horizontal="center"/>
    </xf>
    <xf numFmtId="0" fontId="2" fillId="2" borderId="0" xfId="13" applyFont="1" applyFill="1" applyAlignment="1">
      <alignment horizontal="center" vertical="center"/>
    </xf>
    <xf numFmtId="0" fontId="6" fillId="0" borderId="10" xfId="13" applyFont="1" applyBorder="1" applyAlignment="1">
      <alignment horizontal="justify" vertical="top" wrapText="1"/>
    </xf>
    <xf numFmtId="0" fontId="6" fillId="0" borderId="11" xfId="13" applyFont="1" applyBorder="1" applyAlignment="1">
      <alignment horizontal="justify" vertical="top" wrapText="1"/>
    </xf>
    <xf numFmtId="0" fontId="6" fillId="0" borderId="12" xfId="13" applyFont="1" applyBorder="1" applyAlignment="1">
      <alignment horizontal="justify" vertical="top" wrapText="1"/>
    </xf>
    <xf numFmtId="0" fontId="6" fillId="0" borderId="13" xfId="13" applyFont="1" applyBorder="1" applyAlignment="1">
      <alignment horizontal="justify" vertical="top" wrapText="1"/>
    </xf>
    <xf numFmtId="0" fontId="2" fillId="0" borderId="14" xfId="13" applyFont="1" applyBorder="1" applyAlignment="1">
      <alignment horizontal="center" vertical="center"/>
    </xf>
    <xf numFmtId="0" fontId="2" fillId="0" borderId="15" xfId="13" applyFont="1" applyBorder="1" applyAlignment="1">
      <alignment horizontal="center" vertical="center"/>
    </xf>
    <xf numFmtId="0" fontId="3" fillId="0" borderId="16" xfId="13" applyFont="1" applyBorder="1" applyAlignment="1">
      <alignment horizontal="justify" vertical="center" wrapText="1"/>
    </xf>
    <xf numFmtId="0" fontId="3" fillId="0" borderId="1" xfId="13" applyFont="1" applyBorder="1" applyAlignment="1">
      <alignment horizontal="justify" vertical="center" wrapText="1"/>
    </xf>
    <xf numFmtId="0" fontId="3" fillId="0" borderId="9" xfId="13" applyFont="1" applyBorder="1" applyAlignment="1">
      <alignment horizontal="left" vertical="center" wrapText="1"/>
    </xf>
    <xf numFmtId="0" fontId="3" fillId="0" borderId="3" xfId="13" applyFont="1" applyBorder="1" applyAlignment="1">
      <alignment horizontal="left" vertical="center" wrapText="1"/>
    </xf>
    <xf numFmtId="0" fontId="3" fillId="0" borderId="9" xfId="13" applyFont="1" applyBorder="1" applyAlignment="1">
      <alignment horizontal="justify" vertical="center" wrapText="1"/>
    </xf>
    <xf numFmtId="0" fontId="3" fillId="0" borderId="3" xfId="13" applyFont="1" applyBorder="1" applyAlignment="1">
      <alignment horizontal="justify" vertical="center" wrapText="1"/>
    </xf>
    <xf numFmtId="0" fontId="2" fillId="0" borderId="9" xfId="13" applyFont="1" applyBorder="1" applyAlignment="1">
      <alignment horizontal="center" vertical="center"/>
    </xf>
    <xf numFmtId="0" fontId="2" fillId="0" borderId="3" xfId="13" applyFont="1" applyBorder="1" applyAlignment="1">
      <alignment horizontal="center" vertical="center"/>
    </xf>
    <xf numFmtId="0" fontId="3" fillId="0" borderId="17" xfId="13" applyFont="1" applyBorder="1" applyAlignment="1">
      <alignment horizontal="left" vertical="center" wrapText="1"/>
    </xf>
    <xf numFmtId="0" fontId="2" fillId="2" borderId="1" xfId="13" applyFont="1" applyFill="1" applyBorder="1" applyAlignment="1">
      <alignment vertical="center" wrapText="1"/>
    </xf>
    <xf numFmtId="0" fontId="3" fillId="2" borderId="1" xfId="13" applyFont="1" applyFill="1" applyBorder="1" applyAlignment="1">
      <alignment vertical="center" wrapText="1"/>
    </xf>
    <xf numFmtId="0" fontId="3" fillId="2" borderId="1" xfId="5" applyFont="1" applyFill="1" applyBorder="1" applyAlignment="1">
      <alignment horizontal="justify" vertical="center" wrapText="1"/>
    </xf>
    <xf numFmtId="0" fontId="3" fillId="2" borderId="1" xfId="13" applyFont="1" applyFill="1" applyBorder="1" applyAlignment="1">
      <alignment horizontal="justify" vertical="center" wrapText="1"/>
    </xf>
    <xf numFmtId="0" fontId="3" fillId="0" borderId="18" xfId="5" applyFont="1" applyBorder="1" applyAlignment="1">
      <alignment horizontal="center"/>
    </xf>
    <xf numFmtId="0" fontId="3" fillId="0" borderId="19" xfId="5" applyFont="1" applyBorder="1" applyAlignment="1">
      <alignment horizontal="center"/>
    </xf>
    <xf numFmtId="0" fontId="3" fillId="0" borderId="22" xfId="5" applyFont="1" applyBorder="1" applyAlignment="1">
      <alignment horizontal="center"/>
    </xf>
    <xf numFmtId="0" fontId="3" fillId="0" borderId="0" xfId="5" applyFont="1" applyAlignment="1">
      <alignment horizontal="center"/>
    </xf>
    <xf numFmtId="0" fontId="3" fillId="0" borderId="23" xfId="5" applyFont="1" applyBorder="1" applyAlignment="1">
      <alignment horizontal="center"/>
    </xf>
    <xf numFmtId="0" fontId="3" fillId="0" borderId="24" xfId="5" applyFont="1" applyBorder="1" applyAlignment="1">
      <alignment horizontal="center"/>
    </xf>
    <xf numFmtId="0" fontId="2" fillId="0" borderId="1" xfId="5" applyFont="1" applyBorder="1" applyAlignment="1">
      <alignment horizontal="center" vertical="center" wrapText="1"/>
    </xf>
    <xf numFmtId="0" fontId="3" fillId="0" borderId="1" xfId="13" applyFont="1" applyBorder="1" applyAlignment="1">
      <alignment horizontal="center" vertical="center" wrapText="1"/>
    </xf>
    <xf numFmtId="0" fontId="3" fillId="0" borderId="20" xfId="5" applyFont="1" applyBorder="1" applyAlignment="1">
      <alignment horizontal="center"/>
    </xf>
    <xf numFmtId="0" fontId="3" fillId="0" borderId="21" xfId="5" applyFont="1" applyBorder="1" applyAlignment="1">
      <alignment horizontal="center"/>
    </xf>
    <xf numFmtId="0" fontId="27" fillId="0" borderId="25" xfId="5" applyFont="1" applyBorder="1" applyAlignment="1">
      <alignment horizontal="left" vertical="center" wrapText="1"/>
    </xf>
    <xf numFmtId="0" fontId="27" fillId="0" borderId="26" xfId="5" applyFont="1" applyBorder="1" applyAlignment="1">
      <alignment horizontal="left" vertical="center" wrapText="1"/>
    </xf>
    <xf numFmtId="0" fontId="3" fillId="0" borderId="9" xfId="5" applyFont="1" applyBorder="1" applyAlignment="1">
      <alignment horizontal="justify" vertical="center" wrapText="1"/>
    </xf>
    <xf numFmtId="0" fontId="3" fillId="0" borderId="27" xfId="13" applyFont="1" applyBorder="1" applyAlignment="1">
      <alignment horizontal="justify" vertical="center" wrapText="1"/>
    </xf>
    <xf numFmtId="0" fontId="6" fillId="2" borderId="0" xfId="13" applyFont="1" applyFill="1" applyAlignment="1">
      <alignment horizontal="justify" vertical="center" wrapText="1"/>
    </xf>
    <xf numFmtId="0" fontId="3" fillId="2" borderId="0" xfId="13" applyFont="1" applyFill="1" applyAlignment="1">
      <alignment wrapText="1"/>
    </xf>
    <xf numFmtId="0" fontId="3" fillId="2" borderId="28" xfId="13" applyFont="1" applyFill="1" applyBorder="1" applyAlignment="1">
      <alignment wrapText="1"/>
    </xf>
    <xf numFmtId="0" fontId="3" fillId="0" borderId="0" xfId="5" applyFont="1" applyAlignment="1">
      <alignment wrapText="1"/>
    </xf>
    <xf numFmtId="0" fontId="3" fillId="0" borderId="0" xfId="13" applyFont="1" applyAlignment="1">
      <alignment wrapText="1"/>
    </xf>
    <xf numFmtId="0" fontId="2" fillId="10" borderId="0" xfId="5" applyFont="1" applyFill="1" applyAlignment="1">
      <alignment horizontal="left" wrapText="1"/>
    </xf>
    <xf numFmtId="0" fontId="2" fillId="10" borderId="0" xfId="13" applyFont="1" applyFill="1" applyAlignment="1">
      <alignment horizontal="left" wrapText="1"/>
    </xf>
    <xf numFmtId="0" fontId="2" fillId="0" borderId="25" xfId="5" applyFont="1" applyBorder="1" applyAlignment="1">
      <alignment horizontal="justify" vertical="center" wrapText="1"/>
    </xf>
    <xf numFmtId="0" fontId="2" fillId="0" borderId="26" xfId="5" applyFont="1" applyBorder="1" applyAlignment="1">
      <alignment horizontal="justify" vertical="center" wrapText="1"/>
    </xf>
    <xf numFmtId="0" fontId="3" fillId="0" borderId="9" xfId="5" applyFont="1" applyBorder="1" applyAlignment="1">
      <alignment horizontal="left" vertical="center" wrapText="1"/>
    </xf>
    <xf numFmtId="0" fontId="3" fillId="0" borderId="27" xfId="13" applyFont="1" applyBorder="1" applyAlignment="1">
      <alignment horizontal="left" vertical="center" wrapText="1"/>
    </xf>
    <xf numFmtId="0" fontId="6" fillId="0" borderId="1" xfId="5" applyFont="1" applyBorder="1" applyAlignment="1">
      <alignment horizontal="justify" vertical="center" wrapText="1"/>
    </xf>
    <xf numFmtId="0" fontId="3" fillId="0" borderId="1" xfId="25" applyFont="1" applyBorder="1" applyAlignment="1">
      <alignment horizontal="justify" vertical="center" wrapText="1"/>
    </xf>
    <xf numFmtId="0" fontId="3" fillId="0" borderId="9" xfId="25" applyFont="1" applyBorder="1" applyAlignment="1">
      <alignment horizontal="left" vertical="center" wrapText="1"/>
    </xf>
    <xf numFmtId="0" fontId="3" fillId="0" borderId="27" xfId="25" applyFont="1" applyBorder="1" applyAlignment="1">
      <alignment horizontal="left" vertical="center" wrapText="1"/>
    </xf>
    <xf numFmtId="0" fontId="3" fillId="0" borderId="3" xfId="25" applyFont="1" applyBorder="1" applyAlignment="1">
      <alignment horizontal="left" vertical="center" wrapText="1"/>
    </xf>
    <xf numFmtId="0" fontId="3" fillId="0" borderId="9" xfId="25" applyFont="1" applyBorder="1" applyAlignment="1">
      <alignment horizontal="justify" vertical="center" wrapText="1"/>
    </xf>
    <xf numFmtId="0" fontId="3" fillId="0" borderId="27" xfId="25" applyFont="1" applyBorder="1" applyAlignment="1">
      <alignment horizontal="justify" vertical="center" wrapText="1"/>
    </xf>
    <xf numFmtId="0" fontId="3" fillId="0" borderId="3" xfId="25" applyFont="1" applyBorder="1" applyAlignment="1">
      <alignment horizontal="justify" vertical="center" wrapText="1"/>
    </xf>
    <xf numFmtId="0" fontId="6" fillId="0" borderId="1" xfId="5" applyFont="1" applyBorder="1" applyAlignment="1">
      <alignment horizontal="left" vertical="top" wrapText="1"/>
    </xf>
    <xf numFmtId="0" fontId="3" fillId="0" borderId="1" xfId="25" applyFont="1" applyBorder="1" applyAlignment="1">
      <alignment horizontal="left" vertical="top" wrapText="1"/>
    </xf>
    <xf numFmtId="0" fontId="52" fillId="0" borderId="0" xfId="5" applyFont="1" applyAlignment="1">
      <alignment horizontal="center" vertical="center"/>
    </xf>
    <xf numFmtId="0" fontId="3" fillId="0" borderId="0" xfId="25" applyFont="1" applyAlignment="1">
      <alignment horizontal="center" vertical="center"/>
    </xf>
    <xf numFmtId="0" fontId="6" fillId="0" borderId="9" xfId="5" applyFont="1" applyBorder="1" applyAlignment="1">
      <alignment horizontal="justify" vertical="center" wrapText="1"/>
    </xf>
    <xf numFmtId="0" fontId="6" fillId="0" borderId="27" xfId="5" applyFont="1" applyBorder="1" applyAlignment="1">
      <alignment horizontal="justify" vertical="center" wrapText="1"/>
    </xf>
    <xf numFmtId="0" fontId="6" fillId="0" borderId="3" xfId="5" applyFont="1" applyBorder="1" applyAlignment="1">
      <alignment horizontal="justify" vertical="center" wrapText="1"/>
    </xf>
    <xf numFmtId="0" fontId="6" fillId="0" borderId="1" xfId="5" applyFont="1" applyBorder="1" applyAlignment="1">
      <alignment horizontal="justify" vertical="top" wrapText="1"/>
    </xf>
    <xf numFmtId="0" fontId="3" fillId="0" borderId="1" xfId="25" applyFont="1" applyBorder="1" applyAlignment="1">
      <alignment horizontal="justify" vertical="top" wrapText="1"/>
    </xf>
    <xf numFmtId="0" fontId="6" fillId="0" borderId="0" xfId="5" applyFont="1" applyAlignment="1">
      <alignment horizontal="justify" vertical="center" wrapText="1"/>
    </xf>
    <xf numFmtId="0" fontId="3" fillId="0" borderId="0" xfId="25" applyFont="1" applyAlignment="1">
      <alignment horizontal="justify" vertical="center" wrapText="1"/>
    </xf>
    <xf numFmtId="0" fontId="6" fillId="0" borderId="9" xfId="5" applyFont="1" applyBorder="1" applyAlignment="1">
      <alignment horizontal="justify" vertical="top" wrapText="1"/>
    </xf>
    <xf numFmtId="0" fontId="6" fillId="0" borderId="27" xfId="5" applyFont="1" applyBorder="1" applyAlignment="1">
      <alignment horizontal="justify" vertical="top" wrapText="1"/>
    </xf>
    <xf numFmtId="0" fontId="6" fillId="0" borderId="3" xfId="5" applyFont="1" applyBorder="1" applyAlignment="1">
      <alignment horizontal="justify" vertical="top" wrapText="1"/>
    </xf>
    <xf numFmtId="0" fontId="2" fillId="10" borderId="9" xfId="2" applyFont="1" applyFill="1" applyBorder="1" applyAlignment="1">
      <alignment wrapText="1"/>
    </xf>
    <xf numFmtId="0" fontId="2" fillId="10" borderId="3" xfId="2" applyFont="1" applyFill="1" applyBorder="1" applyAlignment="1">
      <alignment wrapText="1"/>
    </xf>
    <xf numFmtId="0" fontId="3" fillId="2" borderId="17" xfId="2" applyFont="1" applyFill="1" applyBorder="1" applyAlignment="1">
      <alignment wrapText="1"/>
    </xf>
    <xf numFmtId="0" fontId="9" fillId="0" borderId="17" xfId="2" applyFont="1" applyBorder="1" applyAlignment="1">
      <alignment horizontal="justify" wrapText="1"/>
    </xf>
    <xf numFmtId="0" fontId="9" fillId="0" borderId="0" xfId="2" applyFont="1" applyAlignment="1">
      <alignment horizontal="justify" vertical="justify" wrapText="1"/>
    </xf>
    <xf numFmtId="0" fontId="2" fillId="10" borderId="1" xfId="2" applyFont="1" applyFill="1" applyBorder="1" applyAlignment="1">
      <alignment wrapText="1"/>
    </xf>
    <xf numFmtId="0" fontId="3" fillId="10" borderId="1" xfId="2" applyFont="1" applyFill="1" applyBorder="1" applyAlignment="1">
      <alignment wrapText="1"/>
    </xf>
    <xf numFmtId="0" fontId="3" fillId="0" borderId="17" xfId="2" applyFont="1" applyBorder="1" applyAlignment="1">
      <alignment wrapText="1"/>
    </xf>
    <xf numFmtId="0" fontId="2" fillId="10" borderId="1" xfId="2" applyFont="1" applyFill="1" applyBorder="1" applyAlignment="1">
      <alignment horizontal="left" wrapText="1"/>
    </xf>
    <xf numFmtId="0" fontId="6" fillId="0" borderId="17" xfId="2" applyFont="1" applyBorder="1" applyAlignment="1">
      <alignment wrapText="1"/>
    </xf>
    <xf numFmtId="0" fontId="2" fillId="13" borderId="1" xfId="2" applyFont="1" applyFill="1" applyBorder="1" applyAlignment="1">
      <alignment horizontal="center" wrapText="1"/>
    </xf>
    <xf numFmtId="0" fontId="2" fillId="14" borderId="1" xfId="2" applyFont="1" applyFill="1" applyBorder="1" applyAlignment="1">
      <alignment horizontal="center" wrapText="1"/>
    </xf>
    <xf numFmtId="0" fontId="38" fillId="15" borderId="9" xfId="2" applyFont="1" applyFill="1" applyBorder="1" applyAlignment="1">
      <alignment horizontal="center" vertical="center" wrapText="1"/>
    </xf>
    <xf numFmtId="0" fontId="38" fillId="15" borderId="27" xfId="2" applyFont="1" applyFill="1" applyBorder="1" applyAlignment="1">
      <alignment horizontal="center" vertical="center" wrapText="1"/>
    </xf>
    <xf numFmtId="0" fontId="38" fillId="15" borderId="3" xfId="2" applyFont="1" applyFill="1" applyBorder="1" applyAlignment="1">
      <alignment horizontal="center" vertical="center" wrapText="1"/>
    </xf>
    <xf numFmtId="0" fontId="39" fillId="15" borderId="7" xfId="2" applyFont="1" applyFill="1" applyBorder="1" applyAlignment="1">
      <alignment horizontal="center" vertical="center" wrapText="1"/>
    </xf>
    <xf numFmtId="0" fontId="39" fillId="15" borderId="37" xfId="2" applyFont="1" applyFill="1" applyBorder="1" applyAlignment="1">
      <alignment horizontal="center" vertical="center" wrapText="1"/>
    </xf>
    <xf numFmtId="0" fontId="39" fillId="15" borderId="16" xfId="2" applyFont="1" applyFill="1" applyBorder="1" applyAlignment="1">
      <alignment horizontal="center" vertical="center" wrapText="1"/>
    </xf>
    <xf numFmtId="0" fontId="2" fillId="14" borderId="1" xfId="2" applyFont="1" applyFill="1" applyBorder="1" applyAlignment="1">
      <alignment wrapText="1"/>
    </xf>
    <xf numFmtId="0" fontId="3" fillId="0" borderId="1" xfId="2" applyFont="1" applyBorder="1" applyAlignment="1">
      <alignment wrapText="1"/>
    </xf>
    <xf numFmtId="0" fontId="9" fillId="2" borderId="8" xfId="0" applyFont="1" applyFill="1" applyBorder="1" applyAlignment="1">
      <alignment horizontal="justify" vertical="center" wrapText="1"/>
    </xf>
    <xf numFmtId="164" fontId="15" fillId="2" borderId="8" xfId="15" applyNumberFormat="1"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8" xfId="0" applyFont="1" applyFill="1" applyBorder="1" applyAlignment="1">
      <alignment horizontal="center" vertical="center" wrapText="1"/>
    </xf>
    <xf numFmtId="0" fontId="15" fillId="2" borderId="8" xfId="0" applyFont="1" applyFill="1" applyBorder="1" applyAlignment="1">
      <alignment vertical="center" wrapText="1"/>
    </xf>
    <xf numFmtId="0" fontId="29" fillId="0" borderId="0" xfId="1" applyNumberFormat="1" applyFont="1" applyAlignment="1">
      <alignment horizontal="center" vertical="center" wrapText="1"/>
    </xf>
    <xf numFmtId="0" fontId="0" fillId="0" borderId="0" xfId="0" applyAlignment="1">
      <alignment horizontal="center" vertical="center" wrapText="1"/>
    </xf>
    <xf numFmtId="0" fontId="29" fillId="0" borderId="0" xfId="1" applyNumberFormat="1" applyFont="1" applyAlignment="1">
      <alignment horizontal="center" wrapText="1"/>
    </xf>
    <xf numFmtId="0" fontId="3" fillId="0" borderId="0" xfId="0" applyFont="1" applyAlignment="1">
      <alignment horizontal="center" wrapText="1"/>
    </xf>
    <xf numFmtId="0" fontId="0" fillId="0" borderId="0" xfId="0" applyAlignment="1">
      <alignment horizontal="center" wrapText="1"/>
    </xf>
    <xf numFmtId="0" fontId="0" fillId="0" borderId="0" xfId="0" applyAlignment="1">
      <alignment wrapText="1"/>
    </xf>
    <xf numFmtId="0" fontId="3" fillId="2" borderId="0" xfId="2" applyFont="1" applyFill="1" applyAlignment="1">
      <alignment horizontal="justify" wrapText="1"/>
    </xf>
    <xf numFmtId="0" fontId="2" fillId="2" borderId="0" xfId="2" applyFont="1" applyFill="1" applyAlignment="1">
      <alignment horizontal="left" wrapText="1"/>
    </xf>
    <xf numFmtId="0" fontId="3" fillId="0" borderId="0" xfId="5" applyFont="1" applyAlignment="1">
      <alignment horizontal="left" wrapText="1"/>
    </xf>
    <xf numFmtId="0" fontId="3" fillId="0" borderId="0" xfId="5" applyFont="1" applyBorder="1" applyAlignment="1">
      <alignment horizontal="left" wrapText="1"/>
    </xf>
    <xf numFmtId="0" fontId="0" fillId="0" borderId="0" xfId="0" applyAlignment="1">
      <alignment horizontal="justify" wrapText="1"/>
    </xf>
    <xf numFmtId="0" fontId="3" fillId="0" borderId="0" xfId="5" applyFont="1" applyBorder="1" applyAlignment="1">
      <alignment horizontal="justify" wrapText="1"/>
    </xf>
    <xf numFmtId="0" fontId="0" fillId="0" borderId="0" xfId="0" applyBorder="1" applyAlignment="1">
      <alignment horizontal="justify" wrapText="1"/>
    </xf>
    <xf numFmtId="0" fontId="2" fillId="0" borderId="0" xfId="5" applyFont="1" applyBorder="1" applyAlignment="1">
      <alignment horizontal="justify" wrapText="1"/>
    </xf>
    <xf numFmtId="0" fontId="24" fillId="0" borderId="0" xfId="0" applyFont="1" applyAlignment="1">
      <alignment horizontal="justify" wrapText="1"/>
    </xf>
    <xf numFmtId="0" fontId="2" fillId="0" borderId="0" xfId="5" applyFont="1" applyBorder="1" applyAlignment="1">
      <alignment wrapText="1"/>
    </xf>
    <xf numFmtId="0" fontId="0" fillId="0" borderId="0" xfId="0" applyBorder="1" applyAlignment="1">
      <alignment wrapText="1"/>
    </xf>
    <xf numFmtId="0" fontId="2" fillId="2" borderId="0" xfId="2" applyFont="1" applyFill="1" applyBorder="1" applyAlignment="1">
      <alignment horizontal="left" wrapText="1"/>
    </xf>
    <xf numFmtId="0" fontId="24" fillId="0" borderId="0" xfId="0" applyFont="1" applyBorder="1" applyAlignment="1">
      <alignment wrapText="1"/>
    </xf>
    <xf numFmtId="0" fontId="3" fillId="2" borderId="0" xfId="2" applyFont="1" applyFill="1" applyAlignment="1">
      <alignment horizontal="justify"/>
    </xf>
    <xf numFmtId="0" fontId="0" fillId="0" borderId="0" xfId="0" applyAlignment="1">
      <alignment horizontal="justify"/>
    </xf>
    <xf numFmtId="0" fontId="2" fillId="2" borderId="0" xfId="2" applyFont="1" applyFill="1" applyBorder="1" applyAlignment="1">
      <alignment horizontal="left" vertical="center" wrapText="1"/>
    </xf>
    <xf numFmtId="0" fontId="2" fillId="2" borderId="0" xfId="2" applyFont="1" applyFill="1" applyAlignment="1">
      <alignment horizontal="left" vertical="center" wrapText="1"/>
    </xf>
    <xf numFmtId="0" fontId="3" fillId="0" borderId="0" xfId="5" applyFont="1" applyAlignment="1">
      <alignment horizontal="left" vertical="center" wrapText="1"/>
    </xf>
    <xf numFmtId="0" fontId="24" fillId="0" borderId="0" xfId="0" applyFont="1" applyBorder="1" applyAlignment="1">
      <alignment horizontal="justify" wrapText="1"/>
    </xf>
    <xf numFmtId="0" fontId="0" fillId="0" borderId="0" xfId="0" applyAlignment="1">
      <alignment horizontal="left" wrapText="1"/>
    </xf>
  </cellXfs>
  <cellStyles count="26">
    <cellStyle name="Hipervínculo" xfId="24" builtinId="8"/>
    <cellStyle name="Hipervínculo 2" xfId="20"/>
    <cellStyle name="Millares" xfId="1" builtinId="3"/>
    <cellStyle name="Millares [0]" xfId="23" builtinId="6"/>
    <cellStyle name="Millares [0] 2" xfId="18"/>
    <cellStyle name="Millares [0] 3" xfId="22"/>
    <cellStyle name="Millares 2 2" xfId="6"/>
    <cellStyle name="Millares 2 2 2" xfId="19"/>
    <cellStyle name="Millares 6" xfId="21"/>
    <cellStyle name="Moneda" xfId="15" builtinId="4"/>
    <cellStyle name="Moneda 2" xfId="4"/>
    <cellStyle name="Moneda 2 2" xfId="3"/>
    <cellStyle name="Normal" xfId="0" builtinId="0"/>
    <cellStyle name="Normal 2" xfId="12"/>
    <cellStyle name="Normal 2 2" xfId="2"/>
    <cellStyle name="Normal 2 2 3 3" xfId="14"/>
    <cellStyle name="Normal 2 2 4" xfId="9"/>
    <cellStyle name="Normal 2 2 4 3" xfId="11"/>
    <cellStyle name="Normal 2 2 5" xfId="16"/>
    <cellStyle name="Normal 2 3 2" xfId="10"/>
    <cellStyle name="Normal 2 4" xfId="17"/>
    <cellStyle name="Normal 3 2" xfId="5"/>
    <cellStyle name="Normal 3 3" xfId="13"/>
    <cellStyle name="Normal 6" xfId="25"/>
    <cellStyle name="Porcentaje" xfId="8" builtinId="5"/>
    <cellStyle name="Porcentaje 2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21" Type="http://schemas.openxmlformats.org/officeDocument/2006/relationships/externalLink" Target="externalLinks/externalLink5.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2</xdr:col>
      <xdr:colOff>638969</xdr:colOff>
      <xdr:row>25</xdr:row>
      <xdr:rowOff>575469</xdr:rowOff>
    </xdr:from>
    <xdr:to>
      <xdr:col>2</xdr:col>
      <xdr:colOff>867569</xdr:colOff>
      <xdr:row>25</xdr:row>
      <xdr:rowOff>689769</xdr:rowOff>
    </xdr:to>
    <xdr:sp macro="" textlink="">
      <xdr:nvSpPr>
        <xdr:cNvPr id="2" name="Rectángulo 1">
          <a:extLst>
            <a:ext uri="{FF2B5EF4-FFF2-40B4-BE49-F238E27FC236}">
              <a16:creationId xmlns:a16="http://schemas.microsoft.com/office/drawing/2014/main" id="{65D41872-5575-40A2-8CD4-A072742F37C3}"/>
            </a:ext>
          </a:extLst>
        </xdr:cNvPr>
        <xdr:cNvSpPr/>
      </xdr:nvSpPr>
      <xdr:spPr>
        <a:xfrm>
          <a:off x="2848769" y="8963819"/>
          <a:ext cx="228600" cy="11430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632619</xdr:colOff>
      <xdr:row>25</xdr:row>
      <xdr:rowOff>788988</xdr:rowOff>
    </xdr:from>
    <xdr:to>
      <xdr:col>2</xdr:col>
      <xdr:colOff>861219</xdr:colOff>
      <xdr:row>25</xdr:row>
      <xdr:rowOff>903288</xdr:rowOff>
    </xdr:to>
    <xdr:sp macro="" textlink="">
      <xdr:nvSpPr>
        <xdr:cNvPr id="3" name="Rectángulo 2">
          <a:extLst>
            <a:ext uri="{FF2B5EF4-FFF2-40B4-BE49-F238E27FC236}">
              <a16:creationId xmlns:a16="http://schemas.microsoft.com/office/drawing/2014/main" id="{B0479C0D-D79C-41B3-B97E-B47207A9872E}"/>
            </a:ext>
          </a:extLst>
        </xdr:cNvPr>
        <xdr:cNvSpPr/>
      </xdr:nvSpPr>
      <xdr:spPr>
        <a:xfrm>
          <a:off x="2842419" y="9177338"/>
          <a:ext cx="228600" cy="114300"/>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626269</xdr:colOff>
      <xdr:row>25</xdr:row>
      <xdr:rowOff>961231</xdr:rowOff>
    </xdr:from>
    <xdr:to>
      <xdr:col>2</xdr:col>
      <xdr:colOff>854869</xdr:colOff>
      <xdr:row>25</xdr:row>
      <xdr:rowOff>1075531</xdr:rowOff>
    </xdr:to>
    <xdr:sp macro="" textlink="">
      <xdr:nvSpPr>
        <xdr:cNvPr id="4" name="Rectángulo 3">
          <a:extLst>
            <a:ext uri="{FF2B5EF4-FFF2-40B4-BE49-F238E27FC236}">
              <a16:creationId xmlns:a16="http://schemas.microsoft.com/office/drawing/2014/main" id="{C1D40F4C-DAAC-45C1-9044-AF9FF7987305}"/>
            </a:ext>
          </a:extLst>
        </xdr:cNvPr>
        <xdr:cNvSpPr/>
      </xdr:nvSpPr>
      <xdr:spPr>
        <a:xfrm>
          <a:off x="2836069" y="9349581"/>
          <a:ext cx="228600" cy="114300"/>
        </a:xfrm>
        <a:prstGeom prst="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1</xdr:col>
      <xdr:colOff>0</xdr:colOff>
      <xdr:row>0</xdr:row>
      <xdr:rowOff>0</xdr:rowOff>
    </xdr:from>
    <xdr:ext cx="1283242" cy="529167"/>
    <xdr:pic>
      <xdr:nvPicPr>
        <xdr:cNvPr id="5" name="Imagen 4" descr="C:\Users\NELLY\Documents\UPRA\upra madr prosperidad color.jpg">
          <a:extLst>
            <a:ext uri="{FF2B5EF4-FFF2-40B4-BE49-F238E27FC236}">
              <a16:creationId xmlns:a16="http://schemas.microsoft.com/office/drawing/2014/main" id="{AFD2A655-C384-46E8-89A9-FC15733F02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65611"/>
        <a:stretch>
          <a:fillRect/>
        </a:stretch>
      </xdr:blipFill>
      <xdr:spPr bwMode="auto">
        <a:xfrm>
          <a:off x="406400" y="0"/>
          <a:ext cx="1283242" cy="529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44</xdr:row>
      <xdr:rowOff>0</xdr:rowOff>
    </xdr:from>
    <xdr:ext cx="304800" cy="233818"/>
    <xdr:sp macro="" textlink="">
      <xdr:nvSpPr>
        <xdr:cNvPr id="2" name="AutoShape 1">
          <a:extLst>
            <a:ext uri="{FF2B5EF4-FFF2-40B4-BE49-F238E27FC236}">
              <a16:creationId xmlns:a16="http://schemas.microsoft.com/office/drawing/2014/main" id="{121C00A5-2367-4616-9620-EB7B1AB8EF89}"/>
            </a:ext>
          </a:extLst>
        </xdr:cNvPr>
        <xdr:cNvSpPr>
          <a:spLocks noChangeAspect="1" noChangeArrowheads="1"/>
        </xdr:cNvSpPr>
      </xdr:nvSpPr>
      <xdr:spPr bwMode="auto">
        <a:xfrm>
          <a:off x="0" y="5588000"/>
          <a:ext cx="304800" cy="2338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55</xdr:row>
      <xdr:rowOff>174625</xdr:rowOff>
    </xdr:from>
    <xdr:ext cx="304800" cy="304097"/>
    <xdr:sp macro="" textlink="">
      <xdr:nvSpPr>
        <xdr:cNvPr id="3" name="AutoShape 1">
          <a:extLst>
            <a:ext uri="{FF2B5EF4-FFF2-40B4-BE49-F238E27FC236}">
              <a16:creationId xmlns:a16="http://schemas.microsoft.com/office/drawing/2014/main" id="{AFFD2554-3808-4D6D-9A41-08F28C677DBE}"/>
            </a:ext>
          </a:extLst>
        </xdr:cNvPr>
        <xdr:cNvSpPr>
          <a:spLocks noChangeAspect="1" noChangeArrowheads="1"/>
        </xdr:cNvSpPr>
      </xdr:nvSpPr>
      <xdr:spPr bwMode="auto">
        <a:xfrm>
          <a:off x="0" y="11805708"/>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91</xdr:row>
      <xdr:rowOff>0</xdr:rowOff>
    </xdr:from>
    <xdr:ext cx="304800" cy="304097"/>
    <xdr:sp macro="" textlink="">
      <xdr:nvSpPr>
        <xdr:cNvPr id="4" name="AutoShape 1">
          <a:extLst>
            <a:ext uri="{FF2B5EF4-FFF2-40B4-BE49-F238E27FC236}">
              <a16:creationId xmlns:a16="http://schemas.microsoft.com/office/drawing/2014/main" id="{4B434168-708D-48F2-8619-E7F4950DBE22}"/>
            </a:ext>
          </a:extLst>
        </xdr:cNvPr>
        <xdr:cNvSpPr>
          <a:spLocks noChangeAspect="1" noChangeArrowheads="1"/>
        </xdr:cNvSpPr>
      </xdr:nvSpPr>
      <xdr:spPr bwMode="auto">
        <a:xfrm>
          <a:off x="994833" y="16488833"/>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0</xdr:col>
      <xdr:colOff>0</xdr:colOff>
      <xdr:row>54</xdr:row>
      <xdr:rowOff>0</xdr:rowOff>
    </xdr:from>
    <xdr:to>
      <xdr:col>0</xdr:col>
      <xdr:colOff>304800</xdr:colOff>
      <xdr:row>54</xdr:row>
      <xdr:rowOff>176215</xdr:rowOff>
    </xdr:to>
    <xdr:sp macro="" textlink="">
      <xdr:nvSpPr>
        <xdr:cNvPr id="5" name="AutoShape 1">
          <a:extLst>
            <a:ext uri="{FF2B5EF4-FFF2-40B4-BE49-F238E27FC236}">
              <a16:creationId xmlns:a16="http://schemas.microsoft.com/office/drawing/2014/main" id="{28275105-9EDA-42B3-9D93-294138260001}"/>
            </a:ext>
          </a:extLst>
        </xdr:cNvPr>
        <xdr:cNvSpPr>
          <a:spLocks noChangeAspect="1" noChangeArrowheads="1"/>
        </xdr:cNvSpPr>
      </xdr:nvSpPr>
      <xdr:spPr bwMode="auto">
        <a:xfrm>
          <a:off x="0" y="11451167"/>
          <a:ext cx="304800" cy="1762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94</xdr:row>
      <xdr:rowOff>0</xdr:rowOff>
    </xdr:from>
    <xdr:ext cx="304800" cy="304097"/>
    <xdr:sp macro="" textlink="">
      <xdr:nvSpPr>
        <xdr:cNvPr id="6" name="AutoShape 1">
          <a:extLst>
            <a:ext uri="{FF2B5EF4-FFF2-40B4-BE49-F238E27FC236}">
              <a16:creationId xmlns:a16="http://schemas.microsoft.com/office/drawing/2014/main" id="{3874CF58-EC41-4AD7-BF25-427F3BFF479A}"/>
            </a:ext>
          </a:extLst>
        </xdr:cNvPr>
        <xdr:cNvSpPr>
          <a:spLocks noChangeAspect="1" noChangeArrowheads="1"/>
        </xdr:cNvSpPr>
      </xdr:nvSpPr>
      <xdr:spPr bwMode="auto">
        <a:xfrm>
          <a:off x="0" y="17737667"/>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30</xdr:row>
      <xdr:rowOff>0</xdr:rowOff>
    </xdr:from>
    <xdr:ext cx="304800" cy="233818"/>
    <xdr:sp macro="" textlink="">
      <xdr:nvSpPr>
        <xdr:cNvPr id="2" name="AutoShape 1">
          <a:extLst>
            <a:ext uri="{FF2B5EF4-FFF2-40B4-BE49-F238E27FC236}">
              <a16:creationId xmlns:a16="http://schemas.microsoft.com/office/drawing/2014/main" id="{70A8E557-CE95-43D2-BB4D-11E25923D222}"/>
            </a:ext>
          </a:extLst>
        </xdr:cNvPr>
        <xdr:cNvSpPr>
          <a:spLocks noChangeAspect="1" noChangeArrowheads="1"/>
        </xdr:cNvSpPr>
      </xdr:nvSpPr>
      <xdr:spPr bwMode="auto">
        <a:xfrm>
          <a:off x="0" y="6625167"/>
          <a:ext cx="304800" cy="2338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74</xdr:row>
      <xdr:rowOff>0</xdr:rowOff>
    </xdr:from>
    <xdr:ext cx="304800" cy="304097"/>
    <xdr:sp macro="" textlink="">
      <xdr:nvSpPr>
        <xdr:cNvPr id="3" name="AutoShape 1">
          <a:extLst>
            <a:ext uri="{FF2B5EF4-FFF2-40B4-BE49-F238E27FC236}">
              <a16:creationId xmlns:a16="http://schemas.microsoft.com/office/drawing/2014/main" id="{5E3E6671-1ECA-4504-9FE2-A86394F04C74}"/>
            </a:ext>
          </a:extLst>
        </xdr:cNvPr>
        <xdr:cNvSpPr>
          <a:spLocks noChangeAspect="1" noChangeArrowheads="1"/>
        </xdr:cNvSpPr>
      </xdr:nvSpPr>
      <xdr:spPr bwMode="auto">
        <a:xfrm>
          <a:off x="0" y="18965333"/>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46</xdr:row>
      <xdr:rowOff>0</xdr:rowOff>
    </xdr:from>
    <xdr:ext cx="304800" cy="304097"/>
    <xdr:sp macro="" textlink="">
      <xdr:nvSpPr>
        <xdr:cNvPr id="4" name="AutoShape 1">
          <a:extLst>
            <a:ext uri="{FF2B5EF4-FFF2-40B4-BE49-F238E27FC236}">
              <a16:creationId xmlns:a16="http://schemas.microsoft.com/office/drawing/2014/main" id="{F21D35C0-17DE-4243-BE74-17FE740A343F}"/>
            </a:ext>
          </a:extLst>
        </xdr:cNvPr>
        <xdr:cNvSpPr>
          <a:spLocks noChangeAspect="1" noChangeArrowheads="1"/>
        </xdr:cNvSpPr>
      </xdr:nvSpPr>
      <xdr:spPr bwMode="auto">
        <a:xfrm>
          <a:off x="0" y="17949333"/>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79</xdr:row>
      <xdr:rowOff>0</xdr:rowOff>
    </xdr:from>
    <xdr:ext cx="304800" cy="233818"/>
    <xdr:sp macro="" textlink="">
      <xdr:nvSpPr>
        <xdr:cNvPr id="5" name="AutoShape 1">
          <a:extLst>
            <a:ext uri="{FF2B5EF4-FFF2-40B4-BE49-F238E27FC236}">
              <a16:creationId xmlns:a16="http://schemas.microsoft.com/office/drawing/2014/main" id="{D36FF769-944B-480B-8EF3-923C6A8CC1F8}"/>
            </a:ext>
          </a:extLst>
        </xdr:cNvPr>
        <xdr:cNvSpPr>
          <a:spLocks noChangeAspect="1" noChangeArrowheads="1"/>
        </xdr:cNvSpPr>
      </xdr:nvSpPr>
      <xdr:spPr bwMode="auto">
        <a:xfrm>
          <a:off x="0" y="20066000"/>
          <a:ext cx="304800" cy="2338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68</xdr:row>
      <xdr:rowOff>0</xdr:rowOff>
    </xdr:from>
    <xdr:ext cx="304800" cy="304097"/>
    <xdr:sp macro="" textlink="">
      <xdr:nvSpPr>
        <xdr:cNvPr id="6" name="AutoShape 1">
          <a:extLst>
            <a:ext uri="{FF2B5EF4-FFF2-40B4-BE49-F238E27FC236}">
              <a16:creationId xmlns:a16="http://schemas.microsoft.com/office/drawing/2014/main" id="{E89ABF5D-74B3-4D61-9AB6-CFD4CBB8069D}"/>
            </a:ext>
          </a:extLst>
        </xdr:cNvPr>
        <xdr:cNvSpPr>
          <a:spLocks noChangeAspect="1" noChangeArrowheads="1"/>
        </xdr:cNvSpPr>
      </xdr:nvSpPr>
      <xdr:spPr bwMode="auto">
        <a:xfrm>
          <a:off x="0" y="17324917"/>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31</xdr:row>
      <xdr:rowOff>0</xdr:rowOff>
    </xdr:from>
    <xdr:ext cx="304800" cy="233818"/>
    <xdr:sp macro="" textlink="">
      <xdr:nvSpPr>
        <xdr:cNvPr id="2" name="AutoShape 1">
          <a:extLst>
            <a:ext uri="{FF2B5EF4-FFF2-40B4-BE49-F238E27FC236}">
              <a16:creationId xmlns:a16="http://schemas.microsoft.com/office/drawing/2014/main" id="{A63B2667-16FE-4B9B-849E-EB5CD7184DD6}"/>
            </a:ext>
          </a:extLst>
        </xdr:cNvPr>
        <xdr:cNvSpPr>
          <a:spLocks noChangeAspect="1" noChangeArrowheads="1"/>
        </xdr:cNvSpPr>
      </xdr:nvSpPr>
      <xdr:spPr bwMode="auto">
        <a:xfrm>
          <a:off x="0" y="7759700"/>
          <a:ext cx="304800" cy="2338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41</xdr:row>
      <xdr:rowOff>0</xdr:rowOff>
    </xdr:from>
    <xdr:ext cx="304800" cy="304097"/>
    <xdr:sp macro="" textlink="">
      <xdr:nvSpPr>
        <xdr:cNvPr id="3" name="AutoShape 1">
          <a:extLst>
            <a:ext uri="{FF2B5EF4-FFF2-40B4-BE49-F238E27FC236}">
              <a16:creationId xmlns:a16="http://schemas.microsoft.com/office/drawing/2014/main" id="{517D0630-E377-4DA0-99BF-AF391A3A874A}"/>
            </a:ext>
          </a:extLst>
        </xdr:cNvPr>
        <xdr:cNvSpPr>
          <a:spLocks noChangeAspect="1" noChangeArrowheads="1"/>
        </xdr:cNvSpPr>
      </xdr:nvSpPr>
      <xdr:spPr bwMode="auto">
        <a:xfrm>
          <a:off x="0" y="123317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62</xdr:row>
      <xdr:rowOff>0</xdr:rowOff>
    </xdr:from>
    <xdr:ext cx="304800" cy="304097"/>
    <xdr:sp macro="" textlink="">
      <xdr:nvSpPr>
        <xdr:cNvPr id="4" name="AutoShape 1">
          <a:extLst>
            <a:ext uri="{FF2B5EF4-FFF2-40B4-BE49-F238E27FC236}">
              <a16:creationId xmlns:a16="http://schemas.microsoft.com/office/drawing/2014/main" id="{426C25E9-771C-451A-AD73-9B2712817F4B}"/>
            </a:ext>
          </a:extLst>
        </xdr:cNvPr>
        <xdr:cNvSpPr>
          <a:spLocks noChangeAspect="1" noChangeArrowheads="1"/>
        </xdr:cNvSpPr>
      </xdr:nvSpPr>
      <xdr:spPr bwMode="auto">
        <a:xfrm>
          <a:off x="0" y="10722429"/>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304800" cy="304097"/>
    <xdr:sp macro="" textlink="">
      <xdr:nvSpPr>
        <xdr:cNvPr id="5" name="AutoShape 1">
          <a:extLst>
            <a:ext uri="{FF2B5EF4-FFF2-40B4-BE49-F238E27FC236}">
              <a16:creationId xmlns:a16="http://schemas.microsoft.com/office/drawing/2014/main" id="{7C13FF45-8EE3-4DF1-BB09-0D737F9C97AB}"/>
            </a:ext>
          </a:extLst>
        </xdr:cNvPr>
        <xdr:cNvSpPr>
          <a:spLocks noChangeAspect="1" noChangeArrowheads="1"/>
        </xdr:cNvSpPr>
      </xdr:nvSpPr>
      <xdr:spPr bwMode="auto">
        <a:xfrm>
          <a:off x="0" y="16473714"/>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1071563</xdr:colOff>
      <xdr:row>0</xdr:row>
      <xdr:rowOff>178594</xdr:rowOff>
    </xdr:from>
    <xdr:ext cx="1283242" cy="529167"/>
    <xdr:pic>
      <xdr:nvPicPr>
        <xdr:cNvPr id="2" name="Imagen 1" descr="C:\Users\NELLY\Documents\UPRA\upra madr prosperidad color.jpg">
          <a:extLst>
            <a:ext uri="{FF2B5EF4-FFF2-40B4-BE49-F238E27FC236}">
              <a16:creationId xmlns:a16="http://schemas.microsoft.com/office/drawing/2014/main" id="{18930C6B-8F16-441A-B8C2-98230B390F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65611"/>
        <a:stretch>
          <a:fillRect/>
        </a:stretch>
      </xdr:blipFill>
      <xdr:spPr bwMode="auto">
        <a:xfrm>
          <a:off x="1131094" y="178594"/>
          <a:ext cx="1283242" cy="529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15</xdr:col>
      <xdr:colOff>67467</xdr:colOff>
      <xdr:row>0</xdr:row>
      <xdr:rowOff>142868</xdr:rowOff>
    </xdr:from>
    <xdr:to>
      <xdr:col>16</xdr:col>
      <xdr:colOff>1140626</xdr:colOff>
      <xdr:row>2</xdr:row>
      <xdr:rowOff>273129</xdr:rowOff>
    </xdr:to>
    <xdr:pic>
      <xdr:nvPicPr>
        <xdr:cNvPr id="3" name="Imagen 2">
          <a:extLst>
            <a:ext uri="{FF2B5EF4-FFF2-40B4-BE49-F238E27FC236}">
              <a16:creationId xmlns:a16="http://schemas.microsoft.com/office/drawing/2014/main" id="{D9576DC0-02F3-4DB5-865D-C49573704D5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235" r="34137" b="13235"/>
        <a:stretch/>
      </xdr:blipFill>
      <xdr:spPr>
        <a:xfrm>
          <a:off x="11521280" y="142868"/>
          <a:ext cx="2180440" cy="499355"/>
        </a:xfrm>
        <a:prstGeom prst="rect">
          <a:avLst/>
        </a:prstGeom>
      </xdr:spPr>
    </xdr:pic>
    <xdr:clientData/>
  </xdr:twoCellAnchor>
  <xdr:twoCellAnchor>
    <xdr:from>
      <xdr:col>11</xdr:col>
      <xdr:colOff>492950</xdr:colOff>
      <xdr:row>12</xdr:row>
      <xdr:rowOff>145143</xdr:rowOff>
    </xdr:from>
    <xdr:to>
      <xdr:col>15</xdr:col>
      <xdr:colOff>217715</xdr:colOff>
      <xdr:row>16</xdr:row>
      <xdr:rowOff>0</xdr:rowOff>
    </xdr:to>
    <xdr:sp macro="" textlink="">
      <xdr:nvSpPr>
        <xdr:cNvPr id="4" name="Rectángulo 3">
          <a:extLst>
            <a:ext uri="{FF2B5EF4-FFF2-40B4-BE49-F238E27FC236}">
              <a16:creationId xmlns:a16="http://schemas.microsoft.com/office/drawing/2014/main" id="{384DBF12-0E87-4D08-8590-036B87CB9686}"/>
            </a:ext>
          </a:extLst>
        </xdr:cNvPr>
        <xdr:cNvSpPr/>
      </xdr:nvSpPr>
      <xdr:spPr>
        <a:xfrm>
          <a:off x="9922700" y="9981293"/>
          <a:ext cx="2309215" cy="2706007"/>
        </a:xfrm>
        <a:prstGeom prst="rect">
          <a:avLst/>
        </a:pr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1095375</xdr:colOff>
      <xdr:row>0</xdr:row>
      <xdr:rowOff>83344</xdr:rowOff>
    </xdr:from>
    <xdr:ext cx="1283242" cy="529167"/>
    <xdr:pic>
      <xdr:nvPicPr>
        <xdr:cNvPr id="2" name="Imagen 1" descr="C:\Users\NELLY\Documents\UPRA\upra madr prosperidad color.jpg">
          <a:extLst>
            <a:ext uri="{FF2B5EF4-FFF2-40B4-BE49-F238E27FC236}">
              <a16:creationId xmlns:a16="http://schemas.microsoft.com/office/drawing/2014/main" id="{583441E7-48A8-4CA1-9E56-6F3D45ACCB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65611"/>
        <a:stretch>
          <a:fillRect/>
        </a:stretch>
      </xdr:blipFill>
      <xdr:spPr bwMode="auto">
        <a:xfrm>
          <a:off x="1095375" y="83344"/>
          <a:ext cx="1283242" cy="529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184324</xdr:colOff>
      <xdr:row>0</xdr:row>
      <xdr:rowOff>117740</xdr:rowOff>
    </xdr:from>
    <xdr:ext cx="1861353" cy="514083"/>
    <xdr:pic>
      <xdr:nvPicPr>
        <xdr:cNvPr id="3" name="Imagen 2">
          <a:extLst>
            <a:ext uri="{FF2B5EF4-FFF2-40B4-BE49-F238E27FC236}">
              <a16:creationId xmlns:a16="http://schemas.microsoft.com/office/drawing/2014/main" id="{28343A2C-5C6D-44CA-BC5E-BD27A7BAE01A}"/>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235" r="34137" b="13235"/>
        <a:stretch/>
      </xdr:blipFill>
      <xdr:spPr>
        <a:xfrm>
          <a:off x="12995449" y="117740"/>
          <a:ext cx="1861353" cy="51408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24</xdr:col>
      <xdr:colOff>467933</xdr:colOff>
      <xdr:row>156</xdr:row>
      <xdr:rowOff>0</xdr:rowOff>
    </xdr:from>
    <xdr:ext cx="10481279" cy="2935644"/>
    <xdr:pic>
      <xdr:nvPicPr>
        <xdr:cNvPr id="2" name="Imagen 1">
          <a:extLst>
            <a:ext uri="{FF2B5EF4-FFF2-40B4-BE49-F238E27FC236}">
              <a16:creationId xmlns:a16="http://schemas.microsoft.com/office/drawing/2014/main" id="{F28BEEBB-E826-4CC7-A63D-31EED8174B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84533" y="29718000"/>
          <a:ext cx="10481279" cy="29356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24</xdr:col>
      <xdr:colOff>467933</xdr:colOff>
      <xdr:row>156</xdr:row>
      <xdr:rowOff>0</xdr:rowOff>
    </xdr:from>
    <xdr:ext cx="10925778" cy="2993476"/>
    <xdr:pic>
      <xdr:nvPicPr>
        <xdr:cNvPr id="3" name="Imagen 2">
          <a:extLst>
            <a:ext uri="{FF2B5EF4-FFF2-40B4-BE49-F238E27FC236}">
              <a16:creationId xmlns:a16="http://schemas.microsoft.com/office/drawing/2014/main" id="{92A415A9-BAD8-427A-B4DE-26FBB65578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84533" y="29718000"/>
          <a:ext cx="10925778" cy="299347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261937</xdr:colOff>
      <xdr:row>136</xdr:row>
      <xdr:rowOff>222250</xdr:rowOff>
    </xdr:from>
    <xdr:ext cx="1913623" cy="2821835"/>
    <xdr:pic>
      <xdr:nvPicPr>
        <xdr:cNvPr id="4" name="Imagen 3">
          <a:extLst>
            <a:ext uri="{FF2B5EF4-FFF2-40B4-BE49-F238E27FC236}">
              <a16:creationId xmlns:a16="http://schemas.microsoft.com/office/drawing/2014/main" id="{F17C0470-5990-42A9-8848-375BB1415B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91087" y="26101675"/>
          <a:ext cx="1913623" cy="28218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47</xdr:row>
      <xdr:rowOff>0</xdr:rowOff>
    </xdr:from>
    <xdr:ext cx="304800" cy="233818"/>
    <xdr:sp macro="" textlink="">
      <xdr:nvSpPr>
        <xdr:cNvPr id="2" name="AutoShape 1">
          <a:extLst>
            <a:ext uri="{FF2B5EF4-FFF2-40B4-BE49-F238E27FC236}">
              <a16:creationId xmlns:a16="http://schemas.microsoft.com/office/drawing/2014/main" id="{1E1D9244-1397-404C-A52E-B3A34DAF54B8}"/>
            </a:ext>
          </a:extLst>
        </xdr:cNvPr>
        <xdr:cNvSpPr>
          <a:spLocks noChangeAspect="1" noChangeArrowheads="1"/>
        </xdr:cNvSpPr>
      </xdr:nvSpPr>
      <xdr:spPr bwMode="auto">
        <a:xfrm>
          <a:off x="0" y="9740900"/>
          <a:ext cx="304800" cy="2338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60</xdr:row>
      <xdr:rowOff>0</xdr:rowOff>
    </xdr:from>
    <xdr:ext cx="304800" cy="304097"/>
    <xdr:sp macro="" textlink="">
      <xdr:nvSpPr>
        <xdr:cNvPr id="3" name="AutoShape 1">
          <a:extLst>
            <a:ext uri="{FF2B5EF4-FFF2-40B4-BE49-F238E27FC236}">
              <a16:creationId xmlns:a16="http://schemas.microsoft.com/office/drawing/2014/main" id="{85A67FE6-3FCD-413E-A3DF-C92D035ECBB5}"/>
            </a:ext>
          </a:extLst>
        </xdr:cNvPr>
        <xdr:cNvSpPr>
          <a:spLocks noChangeAspect="1" noChangeArrowheads="1"/>
        </xdr:cNvSpPr>
      </xdr:nvSpPr>
      <xdr:spPr bwMode="auto">
        <a:xfrm>
          <a:off x="0" y="170688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127</xdr:row>
      <xdr:rowOff>0</xdr:rowOff>
    </xdr:from>
    <xdr:ext cx="304800" cy="233818"/>
    <xdr:sp macro="" textlink="">
      <xdr:nvSpPr>
        <xdr:cNvPr id="4" name="AutoShape 1">
          <a:extLst>
            <a:ext uri="{FF2B5EF4-FFF2-40B4-BE49-F238E27FC236}">
              <a16:creationId xmlns:a16="http://schemas.microsoft.com/office/drawing/2014/main" id="{1AB811DE-17F0-48C0-A7FB-80808B9481D1}"/>
            </a:ext>
          </a:extLst>
        </xdr:cNvPr>
        <xdr:cNvSpPr>
          <a:spLocks noChangeAspect="1" noChangeArrowheads="1"/>
        </xdr:cNvSpPr>
      </xdr:nvSpPr>
      <xdr:spPr bwMode="auto">
        <a:xfrm>
          <a:off x="0" y="9740900"/>
          <a:ext cx="304800" cy="2338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46</xdr:row>
      <xdr:rowOff>0</xdr:rowOff>
    </xdr:from>
    <xdr:ext cx="304800" cy="233818"/>
    <xdr:sp macro="" textlink="">
      <xdr:nvSpPr>
        <xdr:cNvPr id="2" name="AutoShape 1">
          <a:extLst>
            <a:ext uri="{FF2B5EF4-FFF2-40B4-BE49-F238E27FC236}">
              <a16:creationId xmlns:a16="http://schemas.microsoft.com/office/drawing/2014/main" id="{C2A6685C-D622-4667-8021-C40869563C21}"/>
            </a:ext>
          </a:extLst>
        </xdr:cNvPr>
        <xdr:cNvSpPr>
          <a:spLocks noChangeAspect="1" noChangeArrowheads="1"/>
        </xdr:cNvSpPr>
      </xdr:nvSpPr>
      <xdr:spPr bwMode="auto">
        <a:xfrm>
          <a:off x="0" y="11766550"/>
          <a:ext cx="304800" cy="2338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113</xdr:row>
      <xdr:rowOff>0</xdr:rowOff>
    </xdr:from>
    <xdr:ext cx="304800" cy="304097"/>
    <xdr:sp macro="" textlink="">
      <xdr:nvSpPr>
        <xdr:cNvPr id="3" name="AutoShape 1">
          <a:extLst>
            <a:ext uri="{FF2B5EF4-FFF2-40B4-BE49-F238E27FC236}">
              <a16:creationId xmlns:a16="http://schemas.microsoft.com/office/drawing/2014/main" id="{EF2A9ADB-796F-4B38-8599-C806046E6CE1}"/>
            </a:ext>
          </a:extLst>
        </xdr:cNvPr>
        <xdr:cNvSpPr>
          <a:spLocks noChangeAspect="1" noChangeArrowheads="1"/>
        </xdr:cNvSpPr>
      </xdr:nvSpPr>
      <xdr:spPr bwMode="auto">
        <a:xfrm>
          <a:off x="0" y="192786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159</xdr:row>
      <xdr:rowOff>0</xdr:rowOff>
    </xdr:from>
    <xdr:ext cx="304800" cy="304097"/>
    <xdr:sp macro="" textlink="">
      <xdr:nvSpPr>
        <xdr:cNvPr id="4" name="AutoShape 1">
          <a:extLst>
            <a:ext uri="{FF2B5EF4-FFF2-40B4-BE49-F238E27FC236}">
              <a16:creationId xmlns:a16="http://schemas.microsoft.com/office/drawing/2014/main" id="{9FACDE80-80EB-4273-9629-CAF0B22E451F}"/>
            </a:ext>
          </a:extLst>
        </xdr:cNvPr>
        <xdr:cNvSpPr>
          <a:spLocks noChangeAspect="1" noChangeArrowheads="1"/>
        </xdr:cNvSpPr>
      </xdr:nvSpPr>
      <xdr:spPr bwMode="auto">
        <a:xfrm>
          <a:off x="0" y="2515235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244</xdr:row>
      <xdr:rowOff>0</xdr:rowOff>
    </xdr:from>
    <xdr:ext cx="304800" cy="304097"/>
    <xdr:sp macro="" textlink="">
      <xdr:nvSpPr>
        <xdr:cNvPr id="5" name="AutoShape 1">
          <a:extLst>
            <a:ext uri="{FF2B5EF4-FFF2-40B4-BE49-F238E27FC236}">
              <a16:creationId xmlns:a16="http://schemas.microsoft.com/office/drawing/2014/main" id="{77902DBF-D648-472F-8A66-D74FF23B3873}"/>
            </a:ext>
          </a:extLst>
        </xdr:cNvPr>
        <xdr:cNvSpPr>
          <a:spLocks noChangeAspect="1" noChangeArrowheads="1"/>
        </xdr:cNvSpPr>
      </xdr:nvSpPr>
      <xdr:spPr bwMode="auto">
        <a:xfrm>
          <a:off x="0" y="351917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148</xdr:row>
      <xdr:rowOff>0</xdr:rowOff>
    </xdr:from>
    <xdr:ext cx="304800" cy="233818"/>
    <xdr:sp macro="" textlink="">
      <xdr:nvSpPr>
        <xdr:cNvPr id="6" name="AutoShape 1">
          <a:extLst>
            <a:ext uri="{FF2B5EF4-FFF2-40B4-BE49-F238E27FC236}">
              <a16:creationId xmlns:a16="http://schemas.microsoft.com/office/drawing/2014/main" id="{6AA7F1C1-8933-418B-8125-73E995BE81EF}"/>
            </a:ext>
          </a:extLst>
        </xdr:cNvPr>
        <xdr:cNvSpPr>
          <a:spLocks noChangeAspect="1" noChangeArrowheads="1"/>
        </xdr:cNvSpPr>
      </xdr:nvSpPr>
      <xdr:spPr bwMode="auto">
        <a:xfrm>
          <a:off x="0" y="23729950"/>
          <a:ext cx="304800" cy="2338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161</xdr:row>
      <xdr:rowOff>0</xdr:rowOff>
    </xdr:from>
    <xdr:ext cx="304800" cy="304097"/>
    <xdr:sp macro="" textlink="">
      <xdr:nvSpPr>
        <xdr:cNvPr id="7" name="AutoShape 1">
          <a:extLst>
            <a:ext uri="{FF2B5EF4-FFF2-40B4-BE49-F238E27FC236}">
              <a16:creationId xmlns:a16="http://schemas.microsoft.com/office/drawing/2014/main" id="{791BD048-87BA-4E34-A06F-D85C1D8F21BB}"/>
            </a:ext>
          </a:extLst>
        </xdr:cNvPr>
        <xdr:cNvSpPr>
          <a:spLocks noChangeAspect="1" noChangeArrowheads="1"/>
        </xdr:cNvSpPr>
      </xdr:nvSpPr>
      <xdr:spPr bwMode="auto">
        <a:xfrm>
          <a:off x="0" y="2515235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99</xdr:row>
      <xdr:rowOff>0</xdr:rowOff>
    </xdr:from>
    <xdr:ext cx="304800" cy="233818"/>
    <xdr:sp macro="" textlink="">
      <xdr:nvSpPr>
        <xdr:cNvPr id="8" name="AutoShape 1">
          <a:extLst>
            <a:ext uri="{FF2B5EF4-FFF2-40B4-BE49-F238E27FC236}">
              <a16:creationId xmlns:a16="http://schemas.microsoft.com/office/drawing/2014/main" id="{14BDBFB7-37CF-477C-B928-470EB892696C}"/>
            </a:ext>
          </a:extLst>
        </xdr:cNvPr>
        <xdr:cNvSpPr>
          <a:spLocks noChangeAspect="1" noChangeArrowheads="1"/>
        </xdr:cNvSpPr>
      </xdr:nvSpPr>
      <xdr:spPr bwMode="auto">
        <a:xfrm>
          <a:off x="0" y="11766550"/>
          <a:ext cx="304800" cy="2338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200</xdr:row>
      <xdr:rowOff>0</xdr:rowOff>
    </xdr:from>
    <xdr:ext cx="304800" cy="304097"/>
    <xdr:sp macro="" textlink="">
      <xdr:nvSpPr>
        <xdr:cNvPr id="9" name="AutoShape 1">
          <a:extLst>
            <a:ext uri="{FF2B5EF4-FFF2-40B4-BE49-F238E27FC236}">
              <a16:creationId xmlns:a16="http://schemas.microsoft.com/office/drawing/2014/main" id="{6A8B1B96-2E37-465F-91D6-D8AE1F0DB279}"/>
            </a:ext>
          </a:extLst>
        </xdr:cNvPr>
        <xdr:cNvSpPr>
          <a:spLocks noChangeAspect="1" noChangeArrowheads="1"/>
        </xdr:cNvSpPr>
      </xdr:nvSpPr>
      <xdr:spPr bwMode="auto">
        <a:xfrm>
          <a:off x="0" y="340360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193</xdr:row>
      <xdr:rowOff>0</xdr:rowOff>
    </xdr:from>
    <xdr:ext cx="304800" cy="233818"/>
    <xdr:sp macro="" textlink="">
      <xdr:nvSpPr>
        <xdr:cNvPr id="10" name="AutoShape 1">
          <a:extLst>
            <a:ext uri="{FF2B5EF4-FFF2-40B4-BE49-F238E27FC236}">
              <a16:creationId xmlns:a16="http://schemas.microsoft.com/office/drawing/2014/main" id="{007AD3CE-43F3-4866-8BE6-79F6415FB166}"/>
            </a:ext>
          </a:extLst>
        </xdr:cNvPr>
        <xdr:cNvSpPr>
          <a:spLocks noChangeAspect="1" noChangeArrowheads="1"/>
        </xdr:cNvSpPr>
      </xdr:nvSpPr>
      <xdr:spPr bwMode="auto">
        <a:xfrm>
          <a:off x="0" y="32115125"/>
          <a:ext cx="304800" cy="2338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203</xdr:row>
      <xdr:rowOff>0</xdr:rowOff>
    </xdr:from>
    <xdr:ext cx="304800" cy="304097"/>
    <xdr:sp macro="" textlink="">
      <xdr:nvSpPr>
        <xdr:cNvPr id="11" name="AutoShape 1">
          <a:extLst>
            <a:ext uri="{FF2B5EF4-FFF2-40B4-BE49-F238E27FC236}">
              <a16:creationId xmlns:a16="http://schemas.microsoft.com/office/drawing/2014/main" id="{B2806F08-8C20-4472-A1A0-6F14687D5406}"/>
            </a:ext>
          </a:extLst>
        </xdr:cNvPr>
        <xdr:cNvSpPr>
          <a:spLocks noChangeAspect="1" noChangeArrowheads="1"/>
        </xdr:cNvSpPr>
      </xdr:nvSpPr>
      <xdr:spPr bwMode="auto">
        <a:xfrm>
          <a:off x="0" y="3540125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29</xdr:row>
      <xdr:rowOff>0</xdr:rowOff>
    </xdr:from>
    <xdr:ext cx="304800" cy="233818"/>
    <xdr:sp macro="" textlink="">
      <xdr:nvSpPr>
        <xdr:cNvPr id="2" name="AutoShape 1">
          <a:extLst>
            <a:ext uri="{FF2B5EF4-FFF2-40B4-BE49-F238E27FC236}">
              <a16:creationId xmlns:a16="http://schemas.microsoft.com/office/drawing/2014/main" id="{518FA594-E5D6-4DA8-BB65-3BF1AC01C1E7}"/>
            </a:ext>
          </a:extLst>
        </xdr:cNvPr>
        <xdr:cNvSpPr>
          <a:spLocks noChangeAspect="1" noChangeArrowheads="1"/>
        </xdr:cNvSpPr>
      </xdr:nvSpPr>
      <xdr:spPr bwMode="auto">
        <a:xfrm>
          <a:off x="0" y="5642429"/>
          <a:ext cx="304800" cy="2338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36</xdr:row>
      <xdr:rowOff>0</xdr:rowOff>
    </xdr:from>
    <xdr:ext cx="304800" cy="304097"/>
    <xdr:sp macro="" textlink="">
      <xdr:nvSpPr>
        <xdr:cNvPr id="3" name="AutoShape 1">
          <a:extLst>
            <a:ext uri="{FF2B5EF4-FFF2-40B4-BE49-F238E27FC236}">
              <a16:creationId xmlns:a16="http://schemas.microsoft.com/office/drawing/2014/main" id="{A77FDF64-E0A7-4D9C-8DF2-E6B9CB74FB27}"/>
            </a:ext>
          </a:extLst>
        </xdr:cNvPr>
        <xdr:cNvSpPr>
          <a:spLocks noChangeAspect="1" noChangeArrowheads="1"/>
        </xdr:cNvSpPr>
      </xdr:nvSpPr>
      <xdr:spPr bwMode="auto">
        <a:xfrm>
          <a:off x="0" y="9243786"/>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04097"/>
    <xdr:sp macro="" textlink="">
      <xdr:nvSpPr>
        <xdr:cNvPr id="4" name="AutoShape 1">
          <a:extLst>
            <a:ext uri="{FF2B5EF4-FFF2-40B4-BE49-F238E27FC236}">
              <a16:creationId xmlns:a16="http://schemas.microsoft.com/office/drawing/2014/main" id="{A4F7A22B-6FA8-4D3D-9182-EB7121454A72}"/>
            </a:ext>
          </a:extLst>
        </xdr:cNvPr>
        <xdr:cNvSpPr>
          <a:spLocks noChangeAspect="1" noChangeArrowheads="1"/>
        </xdr:cNvSpPr>
      </xdr:nvSpPr>
      <xdr:spPr bwMode="auto">
        <a:xfrm>
          <a:off x="0" y="186690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60</xdr:row>
      <xdr:rowOff>0</xdr:rowOff>
    </xdr:from>
    <xdr:ext cx="304800" cy="233818"/>
    <xdr:sp macro="" textlink="">
      <xdr:nvSpPr>
        <xdr:cNvPr id="5" name="AutoShape 1">
          <a:extLst>
            <a:ext uri="{FF2B5EF4-FFF2-40B4-BE49-F238E27FC236}">
              <a16:creationId xmlns:a16="http://schemas.microsoft.com/office/drawing/2014/main" id="{5E00B69D-8AE0-4EC2-9197-84C9BA0E366D}"/>
            </a:ext>
          </a:extLst>
        </xdr:cNvPr>
        <xdr:cNvSpPr>
          <a:spLocks noChangeAspect="1" noChangeArrowheads="1"/>
        </xdr:cNvSpPr>
      </xdr:nvSpPr>
      <xdr:spPr bwMode="auto">
        <a:xfrm>
          <a:off x="0" y="11766550"/>
          <a:ext cx="304800" cy="2338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102</xdr:row>
      <xdr:rowOff>0</xdr:rowOff>
    </xdr:from>
    <xdr:ext cx="304800" cy="233818"/>
    <xdr:sp macro="" textlink="">
      <xdr:nvSpPr>
        <xdr:cNvPr id="6" name="AutoShape 1">
          <a:extLst>
            <a:ext uri="{FF2B5EF4-FFF2-40B4-BE49-F238E27FC236}">
              <a16:creationId xmlns:a16="http://schemas.microsoft.com/office/drawing/2014/main" id="{CC89EFCF-BDA8-46AC-A084-D239BA755BC6}"/>
            </a:ext>
          </a:extLst>
        </xdr:cNvPr>
        <xdr:cNvSpPr>
          <a:spLocks noChangeAspect="1" noChangeArrowheads="1"/>
        </xdr:cNvSpPr>
      </xdr:nvSpPr>
      <xdr:spPr bwMode="auto">
        <a:xfrm>
          <a:off x="0" y="12170833"/>
          <a:ext cx="304800" cy="2338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35</xdr:row>
      <xdr:rowOff>0</xdr:rowOff>
    </xdr:from>
    <xdr:ext cx="304800" cy="233818"/>
    <xdr:sp macro="" textlink="">
      <xdr:nvSpPr>
        <xdr:cNvPr id="7" name="AutoShape 1">
          <a:extLst>
            <a:ext uri="{FF2B5EF4-FFF2-40B4-BE49-F238E27FC236}">
              <a16:creationId xmlns:a16="http://schemas.microsoft.com/office/drawing/2014/main" id="{1647260C-95F6-440A-B40E-25C21C2C3D1A}"/>
            </a:ext>
          </a:extLst>
        </xdr:cNvPr>
        <xdr:cNvSpPr>
          <a:spLocks noChangeAspect="1" noChangeArrowheads="1"/>
        </xdr:cNvSpPr>
      </xdr:nvSpPr>
      <xdr:spPr bwMode="auto">
        <a:xfrm>
          <a:off x="0" y="5588000"/>
          <a:ext cx="304800" cy="2338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04097"/>
    <xdr:sp macro="" textlink="">
      <xdr:nvSpPr>
        <xdr:cNvPr id="8" name="AutoShape 1">
          <a:extLst>
            <a:ext uri="{FF2B5EF4-FFF2-40B4-BE49-F238E27FC236}">
              <a16:creationId xmlns:a16="http://schemas.microsoft.com/office/drawing/2014/main" id="{7163D644-BBD2-4F8A-B6BC-F5BB813585C6}"/>
            </a:ext>
          </a:extLst>
        </xdr:cNvPr>
        <xdr:cNvSpPr>
          <a:spLocks noChangeAspect="1" noChangeArrowheads="1"/>
        </xdr:cNvSpPr>
      </xdr:nvSpPr>
      <xdr:spPr bwMode="auto">
        <a:xfrm>
          <a:off x="0" y="111125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26</xdr:row>
      <xdr:rowOff>0</xdr:rowOff>
    </xdr:from>
    <xdr:ext cx="304800" cy="233818"/>
    <xdr:sp macro="" textlink="">
      <xdr:nvSpPr>
        <xdr:cNvPr id="2" name="AutoShape 1">
          <a:extLst>
            <a:ext uri="{FF2B5EF4-FFF2-40B4-BE49-F238E27FC236}">
              <a16:creationId xmlns:a16="http://schemas.microsoft.com/office/drawing/2014/main" id="{69433735-7EF7-48E7-A5E4-4DDC5C858871}"/>
            </a:ext>
          </a:extLst>
        </xdr:cNvPr>
        <xdr:cNvSpPr>
          <a:spLocks noChangeAspect="1" noChangeArrowheads="1"/>
        </xdr:cNvSpPr>
      </xdr:nvSpPr>
      <xdr:spPr bwMode="auto">
        <a:xfrm>
          <a:off x="0" y="4635500"/>
          <a:ext cx="304800" cy="2338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04097"/>
    <xdr:sp macro="" textlink="">
      <xdr:nvSpPr>
        <xdr:cNvPr id="3" name="AutoShape 1">
          <a:extLst>
            <a:ext uri="{FF2B5EF4-FFF2-40B4-BE49-F238E27FC236}">
              <a16:creationId xmlns:a16="http://schemas.microsoft.com/office/drawing/2014/main" id="{24D3EB9A-4D7E-42EF-920C-71BF84F9C26E}"/>
            </a:ext>
          </a:extLst>
        </xdr:cNvPr>
        <xdr:cNvSpPr>
          <a:spLocks noChangeAspect="1" noChangeArrowheads="1"/>
        </xdr:cNvSpPr>
      </xdr:nvSpPr>
      <xdr:spPr bwMode="auto">
        <a:xfrm>
          <a:off x="0" y="819785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70</xdr:row>
      <xdr:rowOff>0</xdr:rowOff>
    </xdr:from>
    <xdr:ext cx="304800" cy="304097"/>
    <xdr:sp macro="" textlink="">
      <xdr:nvSpPr>
        <xdr:cNvPr id="4" name="AutoShape 1">
          <a:extLst>
            <a:ext uri="{FF2B5EF4-FFF2-40B4-BE49-F238E27FC236}">
              <a16:creationId xmlns:a16="http://schemas.microsoft.com/office/drawing/2014/main" id="{22FABA66-BF1A-4164-AFAF-3F26A9326A48}"/>
            </a:ext>
          </a:extLst>
        </xdr:cNvPr>
        <xdr:cNvSpPr>
          <a:spLocks noChangeAspect="1" noChangeArrowheads="1"/>
        </xdr:cNvSpPr>
      </xdr:nvSpPr>
      <xdr:spPr bwMode="auto">
        <a:xfrm>
          <a:off x="0" y="143764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28</xdr:row>
      <xdr:rowOff>0</xdr:rowOff>
    </xdr:from>
    <xdr:ext cx="304800" cy="233818"/>
    <xdr:sp macro="" textlink="">
      <xdr:nvSpPr>
        <xdr:cNvPr id="5" name="AutoShape 1">
          <a:extLst>
            <a:ext uri="{FF2B5EF4-FFF2-40B4-BE49-F238E27FC236}">
              <a16:creationId xmlns:a16="http://schemas.microsoft.com/office/drawing/2014/main" id="{AD22999B-440F-445A-A0F4-4DF9F4FA9BDA}"/>
            </a:ext>
          </a:extLst>
        </xdr:cNvPr>
        <xdr:cNvSpPr>
          <a:spLocks noChangeAspect="1" noChangeArrowheads="1"/>
        </xdr:cNvSpPr>
      </xdr:nvSpPr>
      <xdr:spPr bwMode="auto">
        <a:xfrm>
          <a:off x="0" y="12090400"/>
          <a:ext cx="304800" cy="2338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59</xdr:row>
      <xdr:rowOff>0</xdr:rowOff>
    </xdr:from>
    <xdr:ext cx="304800" cy="233818"/>
    <xdr:sp macro="" textlink="">
      <xdr:nvSpPr>
        <xdr:cNvPr id="6" name="AutoShape 1">
          <a:extLst>
            <a:ext uri="{FF2B5EF4-FFF2-40B4-BE49-F238E27FC236}">
              <a16:creationId xmlns:a16="http://schemas.microsoft.com/office/drawing/2014/main" id="{70C3C81E-D6DA-46A7-8DF8-0ABAFEB2397A}"/>
            </a:ext>
          </a:extLst>
        </xdr:cNvPr>
        <xdr:cNvSpPr>
          <a:spLocks noChangeAspect="1" noChangeArrowheads="1"/>
        </xdr:cNvSpPr>
      </xdr:nvSpPr>
      <xdr:spPr bwMode="auto">
        <a:xfrm>
          <a:off x="0" y="5027083"/>
          <a:ext cx="304800" cy="2338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12</xdr:row>
      <xdr:rowOff>0</xdr:rowOff>
    </xdr:from>
    <xdr:ext cx="304800" cy="304097"/>
    <xdr:sp macro="" textlink="">
      <xdr:nvSpPr>
        <xdr:cNvPr id="7" name="AutoShape 1">
          <a:extLst>
            <a:ext uri="{FF2B5EF4-FFF2-40B4-BE49-F238E27FC236}">
              <a16:creationId xmlns:a16="http://schemas.microsoft.com/office/drawing/2014/main" id="{DAD67CC9-8D5F-4E71-9A04-0DCF09D16124}"/>
            </a:ext>
          </a:extLst>
        </xdr:cNvPr>
        <xdr:cNvSpPr>
          <a:spLocks noChangeAspect="1" noChangeArrowheads="1"/>
        </xdr:cNvSpPr>
      </xdr:nvSpPr>
      <xdr:spPr bwMode="auto">
        <a:xfrm>
          <a:off x="0" y="248158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12</xdr:row>
      <xdr:rowOff>0</xdr:rowOff>
    </xdr:from>
    <xdr:ext cx="304800" cy="304097"/>
    <xdr:sp macro="" textlink="">
      <xdr:nvSpPr>
        <xdr:cNvPr id="8" name="AutoShape 1">
          <a:extLst>
            <a:ext uri="{FF2B5EF4-FFF2-40B4-BE49-F238E27FC236}">
              <a16:creationId xmlns:a16="http://schemas.microsoft.com/office/drawing/2014/main" id="{27CF4CAE-2476-4079-A566-B6CE04E0AEB9}"/>
            </a:ext>
          </a:extLst>
        </xdr:cNvPr>
        <xdr:cNvSpPr>
          <a:spLocks noChangeAspect="1" noChangeArrowheads="1"/>
        </xdr:cNvSpPr>
      </xdr:nvSpPr>
      <xdr:spPr bwMode="auto">
        <a:xfrm>
          <a:off x="0" y="248158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15</xdr:row>
      <xdr:rowOff>0</xdr:rowOff>
    </xdr:from>
    <xdr:ext cx="304800" cy="304097"/>
    <xdr:sp macro="" textlink="">
      <xdr:nvSpPr>
        <xdr:cNvPr id="9" name="AutoShape 1">
          <a:extLst>
            <a:ext uri="{FF2B5EF4-FFF2-40B4-BE49-F238E27FC236}">
              <a16:creationId xmlns:a16="http://schemas.microsoft.com/office/drawing/2014/main" id="{6AE021C5-97F2-4A25-B248-872813F32734}"/>
            </a:ext>
          </a:extLst>
        </xdr:cNvPr>
        <xdr:cNvSpPr>
          <a:spLocks noChangeAspect="1" noChangeArrowheads="1"/>
        </xdr:cNvSpPr>
      </xdr:nvSpPr>
      <xdr:spPr bwMode="auto">
        <a:xfrm>
          <a:off x="0" y="314325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15</xdr:row>
      <xdr:rowOff>0</xdr:rowOff>
    </xdr:from>
    <xdr:ext cx="304800" cy="304097"/>
    <xdr:sp macro="" textlink="">
      <xdr:nvSpPr>
        <xdr:cNvPr id="10" name="AutoShape 1">
          <a:extLst>
            <a:ext uri="{FF2B5EF4-FFF2-40B4-BE49-F238E27FC236}">
              <a16:creationId xmlns:a16="http://schemas.microsoft.com/office/drawing/2014/main" id="{ED30B2FF-CE76-442A-B189-224DF46E6209}"/>
            </a:ext>
          </a:extLst>
        </xdr:cNvPr>
        <xdr:cNvSpPr>
          <a:spLocks noChangeAspect="1" noChangeArrowheads="1"/>
        </xdr:cNvSpPr>
      </xdr:nvSpPr>
      <xdr:spPr bwMode="auto">
        <a:xfrm>
          <a:off x="0" y="314325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04097"/>
    <xdr:sp macro="" textlink="">
      <xdr:nvSpPr>
        <xdr:cNvPr id="11" name="AutoShape 1">
          <a:extLst>
            <a:ext uri="{FF2B5EF4-FFF2-40B4-BE49-F238E27FC236}">
              <a16:creationId xmlns:a16="http://schemas.microsoft.com/office/drawing/2014/main" id="{A2C9111A-6787-4094-944E-948085313067}"/>
            </a:ext>
          </a:extLst>
        </xdr:cNvPr>
        <xdr:cNvSpPr>
          <a:spLocks noChangeAspect="1" noChangeArrowheads="1"/>
        </xdr:cNvSpPr>
      </xdr:nvSpPr>
      <xdr:spPr bwMode="auto">
        <a:xfrm>
          <a:off x="0" y="314325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04097"/>
    <xdr:sp macro="" textlink="">
      <xdr:nvSpPr>
        <xdr:cNvPr id="12" name="AutoShape 1">
          <a:extLst>
            <a:ext uri="{FF2B5EF4-FFF2-40B4-BE49-F238E27FC236}">
              <a16:creationId xmlns:a16="http://schemas.microsoft.com/office/drawing/2014/main" id="{E226E946-81E0-45D5-86A5-1947CEA109FB}"/>
            </a:ext>
          </a:extLst>
        </xdr:cNvPr>
        <xdr:cNvSpPr>
          <a:spLocks noChangeAspect="1" noChangeArrowheads="1"/>
        </xdr:cNvSpPr>
      </xdr:nvSpPr>
      <xdr:spPr bwMode="auto">
        <a:xfrm>
          <a:off x="0" y="314325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43</xdr:row>
      <xdr:rowOff>0</xdr:rowOff>
    </xdr:from>
    <xdr:ext cx="304800" cy="304097"/>
    <xdr:sp macro="" textlink="">
      <xdr:nvSpPr>
        <xdr:cNvPr id="13" name="AutoShape 1">
          <a:extLst>
            <a:ext uri="{FF2B5EF4-FFF2-40B4-BE49-F238E27FC236}">
              <a16:creationId xmlns:a16="http://schemas.microsoft.com/office/drawing/2014/main" id="{78E30EDF-C9C5-40AA-9620-5131F64B6B70}"/>
            </a:ext>
          </a:extLst>
        </xdr:cNvPr>
        <xdr:cNvSpPr>
          <a:spLocks noChangeAspect="1" noChangeArrowheads="1"/>
        </xdr:cNvSpPr>
      </xdr:nvSpPr>
      <xdr:spPr bwMode="auto">
        <a:xfrm>
          <a:off x="0" y="3767667"/>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43</xdr:row>
      <xdr:rowOff>0</xdr:rowOff>
    </xdr:from>
    <xdr:ext cx="304800" cy="304097"/>
    <xdr:sp macro="" textlink="">
      <xdr:nvSpPr>
        <xdr:cNvPr id="14" name="AutoShape 1">
          <a:extLst>
            <a:ext uri="{FF2B5EF4-FFF2-40B4-BE49-F238E27FC236}">
              <a16:creationId xmlns:a16="http://schemas.microsoft.com/office/drawing/2014/main" id="{5E120F9B-2F4F-47E7-AE4C-EF9020DECB4E}"/>
            </a:ext>
          </a:extLst>
        </xdr:cNvPr>
        <xdr:cNvSpPr>
          <a:spLocks noChangeAspect="1" noChangeArrowheads="1"/>
        </xdr:cNvSpPr>
      </xdr:nvSpPr>
      <xdr:spPr bwMode="auto">
        <a:xfrm>
          <a:off x="0" y="3767667"/>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45</xdr:row>
      <xdr:rowOff>0</xdr:rowOff>
    </xdr:from>
    <xdr:ext cx="304800" cy="233818"/>
    <xdr:sp macro="" textlink="">
      <xdr:nvSpPr>
        <xdr:cNvPr id="2" name="AutoShape 1">
          <a:extLst>
            <a:ext uri="{FF2B5EF4-FFF2-40B4-BE49-F238E27FC236}">
              <a16:creationId xmlns:a16="http://schemas.microsoft.com/office/drawing/2014/main" id="{85287483-4C43-45B1-907F-818F71232291}"/>
            </a:ext>
          </a:extLst>
        </xdr:cNvPr>
        <xdr:cNvSpPr>
          <a:spLocks noChangeAspect="1" noChangeArrowheads="1"/>
        </xdr:cNvSpPr>
      </xdr:nvSpPr>
      <xdr:spPr bwMode="auto">
        <a:xfrm>
          <a:off x="0" y="9726083"/>
          <a:ext cx="304800" cy="2338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46</xdr:row>
      <xdr:rowOff>0</xdr:rowOff>
    </xdr:from>
    <xdr:ext cx="304800" cy="304097"/>
    <xdr:sp macro="" textlink="">
      <xdr:nvSpPr>
        <xdr:cNvPr id="3" name="AutoShape 1">
          <a:extLst>
            <a:ext uri="{FF2B5EF4-FFF2-40B4-BE49-F238E27FC236}">
              <a16:creationId xmlns:a16="http://schemas.microsoft.com/office/drawing/2014/main" id="{DD1B0CA4-6D64-4793-B0C0-BFC75C043B05}"/>
            </a:ext>
          </a:extLst>
        </xdr:cNvPr>
        <xdr:cNvSpPr>
          <a:spLocks noChangeAspect="1" noChangeArrowheads="1"/>
        </xdr:cNvSpPr>
      </xdr:nvSpPr>
      <xdr:spPr bwMode="auto">
        <a:xfrm>
          <a:off x="0" y="99060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04097"/>
    <xdr:sp macro="" textlink="">
      <xdr:nvSpPr>
        <xdr:cNvPr id="4" name="AutoShape 1">
          <a:extLst>
            <a:ext uri="{FF2B5EF4-FFF2-40B4-BE49-F238E27FC236}">
              <a16:creationId xmlns:a16="http://schemas.microsoft.com/office/drawing/2014/main" id="{0CFFB052-C060-4D8E-9E2E-FCA18D750ED0}"/>
            </a:ext>
          </a:extLst>
        </xdr:cNvPr>
        <xdr:cNvSpPr>
          <a:spLocks noChangeAspect="1" noChangeArrowheads="1"/>
        </xdr:cNvSpPr>
      </xdr:nvSpPr>
      <xdr:spPr bwMode="auto">
        <a:xfrm>
          <a:off x="0" y="17197917"/>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45</xdr:row>
      <xdr:rowOff>0</xdr:rowOff>
    </xdr:from>
    <xdr:ext cx="304800" cy="304097"/>
    <xdr:sp macro="" textlink="">
      <xdr:nvSpPr>
        <xdr:cNvPr id="5" name="AutoShape 1">
          <a:extLst>
            <a:ext uri="{FF2B5EF4-FFF2-40B4-BE49-F238E27FC236}">
              <a16:creationId xmlns:a16="http://schemas.microsoft.com/office/drawing/2014/main" id="{C80C2067-8807-4C0D-A4FB-E74AA44FD195}"/>
            </a:ext>
          </a:extLst>
        </xdr:cNvPr>
        <xdr:cNvSpPr>
          <a:spLocks noChangeAspect="1" noChangeArrowheads="1"/>
        </xdr:cNvSpPr>
      </xdr:nvSpPr>
      <xdr:spPr bwMode="auto">
        <a:xfrm>
          <a:off x="0" y="9726083"/>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04097"/>
    <xdr:sp macro="" textlink="">
      <xdr:nvSpPr>
        <xdr:cNvPr id="6" name="AutoShape 1">
          <a:extLst>
            <a:ext uri="{FF2B5EF4-FFF2-40B4-BE49-F238E27FC236}">
              <a16:creationId xmlns:a16="http://schemas.microsoft.com/office/drawing/2014/main" id="{89FA6767-1FBC-47AE-8EB7-A8399D048992}"/>
            </a:ext>
          </a:extLst>
        </xdr:cNvPr>
        <xdr:cNvSpPr>
          <a:spLocks noChangeAspect="1" noChangeArrowheads="1"/>
        </xdr:cNvSpPr>
      </xdr:nvSpPr>
      <xdr:spPr bwMode="auto">
        <a:xfrm>
          <a:off x="0" y="13504333"/>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106</xdr:row>
      <xdr:rowOff>0</xdr:rowOff>
    </xdr:from>
    <xdr:ext cx="304800" cy="263528"/>
    <xdr:sp macro="" textlink="">
      <xdr:nvSpPr>
        <xdr:cNvPr id="7" name="AutoShape 1">
          <a:extLst>
            <a:ext uri="{FF2B5EF4-FFF2-40B4-BE49-F238E27FC236}">
              <a16:creationId xmlns:a16="http://schemas.microsoft.com/office/drawing/2014/main" id="{1832CC5B-1B59-4E72-97FC-D7117F55B5CA}"/>
            </a:ext>
          </a:extLst>
        </xdr:cNvPr>
        <xdr:cNvSpPr>
          <a:spLocks noChangeAspect="1" noChangeArrowheads="1"/>
        </xdr:cNvSpPr>
      </xdr:nvSpPr>
      <xdr:spPr bwMode="auto">
        <a:xfrm>
          <a:off x="0" y="23516167"/>
          <a:ext cx="304800" cy="26352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106</xdr:row>
      <xdr:rowOff>0</xdr:rowOff>
    </xdr:from>
    <xdr:ext cx="304800" cy="276761"/>
    <xdr:sp macro="" textlink="">
      <xdr:nvSpPr>
        <xdr:cNvPr id="8" name="AutoShape 1">
          <a:extLst>
            <a:ext uri="{FF2B5EF4-FFF2-40B4-BE49-F238E27FC236}">
              <a16:creationId xmlns:a16="http://schemas.microsoft.com/office/drawing/2014/main" id="{0B25246E-FCDE-43BA-A63B-EDC54B3B07AD}"/>
            </a:ext>
          </a:extLst>
        </xdr:cNvPr>
        <xdr:cNvSpPr>
          <a:spLocks noChangeAspect="1" noChangeArrowheads="1"/>
        </xdr:cNvSpPr>
      </xdr:nvSpPr>
      <xdr:spPr bwMode="auto">
        <a:xfrm>
          <a:off x="0" y="23516167"/>
          <a:ext cx="304800" cy="27676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106</xdr:row>
      <xdr:rowOff>0</xdr:rowOff>
    </xdr:from>
    <xdr:ext cx="304800" cy="268820"/>
    <xdr:sp macro="" textlink="">
      <xdr:nvSpPr>
        <xdr:cNvPr id="9" name="AutoShape 1">
          <a:extLst>
            <a:ext uri="{FF2B5EF4-FFF2-40B4-BE49-F238E27FC236}">
              <a16:creationId xmlns:a16="http://schemas.microsoft.com/office/drawing/2014/main" id="{34435042-4C62-4295-BC7E-0BB19E212770}"/>
            </a:ext>
          </a:extLst>
        </xdr:cNvPr>
        <xdr:cNvSpPr>
          <a:spLocks noChangeAspect="1" noChangeArrowheads="1"/>
        </xdr:cNvSpPr>
      </xdr:nvSpPr>
      <xdr:spPr bwMode="auto">
        <a:xfrm>
          <a:off x="0" y="23516167"/>
          <a:ext cx="304800" cy="2688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106</xdr:row>
      <xdr:rowOff>0</xdr:rowOff>
    </xdr:from>
    <xdr:ext cx="304800" cy="303216"/>
    <xdr:sp macro="" textlink="">
      <xdr:nvSpPr>
        <xdr:cNvPr id="10" name="AutoShape 1">
          <a:extLst>
            <a:ext uri="{FF2B5EF4-FFF2-40B4-BE49-F238E27FC236}">
              <a16:creationId xmlns:a16="http://schemas.microsoft.com/office/drawing/2014/main" id="{D589A2CB-2222-49BF-AB19-608193971AAC}"/>
            </a:ext>
          </a:extLst>
        </xdr:cNvPr>
        <xdr:cNvSpPr>
          <a:spLocks noChangeAspect="1" noChangeArrowheads="1"/>
        </xdr:cNvSpPr>
      </xdr:nvSpPr>
      <xdr:spPr bwMode="auto">
        <a:xfrm>
          <a:off x="0" y="23516167"/>
          <a:ext cx="304800" cy="30321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106</xdr:row>
      <xdr:rowOff>0</xdr:rowOff>
    </xdr:from>
    <xdr:ext cx="304800" cy="286958"/>
    <xdr:sp macro="" textlink="">
      <xdr:nvSpPr>
        <xdr:cNvPr id="11" name="AutoShape 1">
          <a:extLst>
            <a:ext uri="{FF2B5EF4-FFF2-40B4-BE49-F238E27FC236}">
              <a16:creationId xmlns:a16="http://schemas.microsoft.com/office/drawing/2014/main" id="{DCC9009A-DCE4-408D-B460-D55A1E8D281D}"/>
            </a:ext>
          </a:extLst>
        </xdr:cNvPr>
        <xdr:cNvSpPr>
          <a:spLocks noChangeAspect="1" noChangeArrowheads="1"/>
        </xdr:cNvSpPr>
      </xdr:nvSpPr>
      <xdr:spPr bwMode="auto">
        <a:xfrm>
          <a:off x="0" y="23516167"/>
          <a:ext cx="304800" cy="2869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108</xdr:row>
      <xdr:rowOff>0</xdr:rowOff>
    </xdr:from>
    <xdr:ext cx="304800" cy="304097"/>
    <xdr:sp macro="" textlink="">
      <xdr:nvSpPr>
        <xdr:cNvPr id="12" name="AutoShape 1">
          <a:extLst>
            <a:ext uri="{FF2B5EF4-FFF2-40B4-BE49-F238E27FC236}">
              <a16:creationId xmlns:a16="http://schemas.microsoft.com/office/drawing/2014/main" id="{C109B6C4-EF60-49E1-B71D-AA6390094933}"/>
            </a:ext>
          </a:extLst>
        </xdr:cNvPr>
        <xdr:cNvSpPr>
          <a:spLocks noChangeAspect="1" noChangeArrowheads="1"/>
        </xdr:cNvSpPr>
      </xdr:nvSpPr>
      <xdr:spPr bwMode="auto">
        <a:xfrm>
          <a:off x="0" y="17928167"/>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143</xdr:row>
      <xdr:rowOff>0</xdr:rowOff>
    </xdr:from>
    <xdr:ext cx="304800" cy="263528"/>
    <xdr:sp macro="" textlink="">
      <xdr:nvSpPr>
        <xdr:cNvPr id="13" name="AutoShape 1">
          <a:extLst>
            <a:ext uri="{FF2B5EF4-FFF2-40B4-BE49-F238E27FC236}">
              <a16:creationId xmlns:a16="http://schemas.microsoft.com/office/drawing/2014/main" id="{B9494295-DE26-4C11-B77F-1FFA7B9E4885}"/>
            </a:ext>
          </a:extLst>
        </xdr:cNvPr>
        <xdr:cNvSpPr>
          <a:spLocks noChangeAspect="1" noChangeArrowheads="1"/>
        </xdr:cNvSpPr>
      </xdr:nvSpPr>
      <xdr:spPr bwMode="auto">
        <a:xfrm>
          <a:off x="0" y="23166917"/>
          <a:ext cx="304800" cy="26352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143</xdr:row>
      <xdr:rowOff>0</xdr:rowOff>
    </xdr:from>
    <xdr:ext cx="304800" cy="276761"/>
    <xdr:sp macro="" textlink="">
      <xdr:nvSpPr>
        <xdr:cNvPr id="14" name="AutoShape 1">
          <a:extLst>
            <a:ext uri="{FF2B5EF4-FFF2-40B4-BE49-F238E27FC236}">
              <a16:creationId xmlns:a16="http://schemas.microsoft.com/office/drawing/2014/main" id="{66DD9D54-A42E-4BEB-8194-133895FBFF1D}"/>
            </a:ext>
          </a:extLst>
        </xdr:cNvPr>
        <xdr:cNvSpPr>
          <a:spLocks noChangeAspect="1" noChangeArrowheads="1"/>
        </xdr:cNvSpPr>
      </xdr:nvSpPr>
      <xdr:spPr bwMode="auto">
        <a:xfrm>
          <a:off x="0" y="23166917"/>
          <a:ext cx="304800" cy="27676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143</xdr:row>
      <xdr:rowOff>0</xdr:rowOff>
    </xdr:from>
    <xdr:ext cx="304800" cy="268820"/>
    <xdr:sp macro="" textlink="">
      <xdr:nvSpPr>
        <xdr:cNvPr id="15" name="AutoShape 1">
          <a:extLst>
            <a:ext uri="{FF2B5EF4-FFF2-40B4-BE49-F238E27FC236}">
              <a16:creationId xmlns:a16="http://schemas.microsoft.com/office/drawing/2014/main" id="{5689B08D-85B3-4D5F-B21D-042430D64A5D}"/>
            </a:ext>
          </a:extLst>
        </xdr:cNvPr>
        <xdr:cNvSpPr>
          <a:spLocks noChangeAspect="1" noChangeArrowheads="1"/>
        </xdr:cNvSpPr>
      </xdr:nvSpPr>
      <xdr:spPr bwMode="auto">
        <a:xfrm>
          <a:off x="0" y="23166917"/>
          <a:ext cx="304800" cy="2688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143</xdr:row>
      <xdr:rowOff>0</xdr:rowOff>
    </xdr:from>
    <xdr:ext cx="304800" cy="303216"/>
    <xdr:sp macro="" textlink="">
      <xdr:nvSpPr>
        <xdr:cNvPr id="16" name="AutoShape 1">
          <a:extLst>
            <a:ext uri="{FF2B5EF4-FFF2-40B4-BE49-F238E27FC236}">
              <a16:creationId xmlns:a16="http://schemas.microsoft.com/office/drawing/2014/main" id="{1C4F49BF-23C2-4E04-B1C1-4F14949AA2B3}"/>
            </a:ext>
          </a:extLst>
        </xdr:cNvPr>
        <xdr:cNvSpPr>
          <a:spLocks noChangeAspect="1" noChangeArrowheads="1"/>
        </xdr:cNvSpPr>
      </xdr:nvSpPr>
      <xdr:spPr bwMode="auto">
        <a:xfrm>
          <a:off x="0" y="23166917"/>
          <a:ext cx="304800" cy="30321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143</xdr:row>
      <xdr:rowOff>0</xdr:rowOff>
    </xdr:from>
    <xdr:ext cx="304800" cy="286958"/>
    <xdr:sp macro="" textlink="">
      <xdr:nvSpPr>
        <xdr:cNvPr id="17" name="AutoShape 1">
          <a:extLst>
            <a:ext uri="{FF2B5EF4-FFF2-40B4-BE49-F238E27FC236}">
              <a16:creationId xmlns:a16="http://schemas.microsoft.com/office/drawing/2014/main" id="{6254C2DA-3AF1-4950-8C27-A4C82C96FC3B}"/>
            </a:ext>
          </a:extLst>
        </xdr:cNvPr>
        <xdr:cNvSpPr>
          <a:spLocks noChangeAspect="1" noChangeArrowheads="1"/>
        </xdr:cNvSpPr>
      </xdr:nvSpPr>
      <xdr:spPr bwMode="auto">
        <a:xfrm>
          <a:off x="0" y="23166917"/>
          <a:ext cx="304800" cy="2869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15</xdr:row>
      <xdr:rowOff>0</xdr:rowOff>
    </xdr:from>
    <xdr:ext cx="304800" cy="304097"/>
    <xdr:sp macro="" textlink="">
      <xdr:nvSpPr>
        <xdr:cNvPr id="18" name="AutoShape 1">
          <a:extLst>
            <a:ext uri="{FF2B5EF4-FFF2-40B4-BE49-F238E27FC236}">
              <a16:creationId xmlns:a16="http://schemas.microsoft.com/office/drawing/2014/main" id="{F7D8C6BD-783C-40B1-BCFB-FFB76213F984}"/>
            </a:ext>
          </a:extLst>
        </xdr:cNvPr>
        <xdr:cNvSpPr>
          <a:spLocks noChangeAspect="1" noChangeArrowheads="1"/>
        </xdr:cNvSpPr>
      </xdr:nvSpPr>
      <xdr:spPr bwMode="auto">
        <a:xfrm>
          <a:off x="0" y="1087755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15</xdr:row>
      <xdr:rowOff>0</xdr:rowOff>
    </xdr:from>
    <xdr:ext cx="304800" cy="304097"/>
    <xdr:sp macro="" textlink="">
      <xdr:nvSpPr>
        <xdr:cNvPr id="19" name="AutoShape 1">
          <a:extLst>
            <a:ext uri="{FF2B5EF4-FFF2-40B4-BE49-F238E27FC236}">
              <a16:creationId xmlns:a16="http://schemas.microsoft.com/office/drawing/2014/main" id="{6D3D7AFB-CE5E-483D-A386-20D6A22ECCB6}"/>
            </a:ext>
          </a:extLst>
        </xdr:cNvPr>
        <xdr:cNvSpPr>
          <a:spLocks noChangeAspect="1" noChangeArrowheads="1"/>
        </xdr:cNvSpPr>
      </xdr:nvSpPr>
      <xdr:spPr bwMode="auto">
        <a:xfrm>
          <a:off x="0" y="1087755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15</xdr:row>
      <xdr:rowOff>0</xdr:rowOff>
    </xdr:from>
    <xdr:ext cx="304800" cy="304097"/>
    <xdr:sp macro="" textlink="">
      <xdr:nvSpPr>
        <xdr:cNvPr id="20" name="AutoShape 1">
          <a:extLst>
            <a:ext uri="{FF2B5EF4-FFF2-40B4-BE49-F238E27FC236}">
              <a16:creationId xmlns:a16="http://schemas.microsoft.com/office/drawing/2014/main" id="{DE360EC4-8C6E-43E6-BAD4-C256EEE423E4}"/>
            </a:ext>
          </a:extLst>
        </xdr:cNvPr>
        <xdr:cNvSpPr>
          <a:spLocks noChangeAspect="1" noChangeArrowheads="1"/>
        </xdr:cNvSpPr>
      </xdr:nvSpPr>
      <xdr:spPr bwMode="auto">
        <a:xfrm>
          <a:off x="0" y="1087755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18</xdr:row>
      <xdr:rowOff>0</xdr:rowOff>
    </xdr:from>
    <xdr:ext cx="304800" cy="304097"/>
    <xdr:sp macro="" textlink="">
      <xdr:nvSpPr>
        <xdr:cNvPr id="21" name="AutoShape 1">
          <a:extLst>
            <a:ext uri="{FF2B5EF4-FFF2-40B4-BE49-F238E27FC236}">
              <a16:creationId xmlns:a16="http://schemas.microsoft.com/office/drawing/2014/main" id="{A1473628-1BE8-49E0-9F08-83C56199F4A1}"/>
            </a:ext>
          </a:extLst>
        </xdr:cNvPr>
        <xdr:cNvSpPr>
          <a:spLocks noChangeAspect="1" noChangeArrowheads="1"/>
        </xdr:cNvSpPr>
      </xdr:nvSpPr>
      <xdr:spPr bwMode="auto">
        <a:xfrm>
          <a:off x="0" y="1151255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18</xdr:row>
      <xdr:rowOff>0</xdr:rowOff>
    </xdr:from>
    <xdr:ext cx="304800" cy="304097"/>
    <xdr:sp macro="" textlink="">
      <xdr:nvSpPr>
        <xdr:cNvPr id="22" name="AutoShape 1">
          <a:extLst>
            <a:ext uri="{FF2B5EF4-FFF2-40B4-BE49-F238E27FC236}">
              <a16:creationId xmlns:a16="http://schemas.microsoft.com/office/drawing/2014/main" id="{E988972B-355E-4068-91A3-C99FE4CBB4F2}"/>
            </a:ext>
          </a:extLst>
        </xdr:cNvPr>
        <xdr:cNvSpPr>
          <a:spLocks noChangeAspect="1" noChangeArrowheads="1"/>
        </xdr:cNvSpPr>
      </xdr:nvSpPr>
      <xdr:spPr bwMode="auto">
        <a:xfrm>
          <a:off x="0" y="1151255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48</xdr:row>
      <xdr:rowOff>0</xdr:rowOff>
    </xdr:from>
    <xdr:ext cx="304800" cy="304097"/>
    <xdr:sp macro="" textlink="">
      <xdr:nvSpPr>
        <xdr:cNvPr id="23" name="AutoShape 1">
          <a:extLst>
            <a:ext uri="{FF2B5EF4-FFF2-40B4-BE49-F238E27FC236}">
              <a16:creationId xmlns:a16="http://schemas.microsoft.com/office/drawing/2014/main" id="{5E36C0C9-6E67-40A7-AA52-12FC2F94DD8D}"/>
            </a:ext>
          </a:extLst>
        </xdr:cNvPr>
        <xdr:cNvSpPr>
          <a:spLocks noChangeAspect="1" noChangeArrowheads="1"/>
        </xdr:cNvSpPr>
      </xdr:nvSpPr>
      <xdr:spPr bwMode="auto">
        <a:xfrm>
          <a:off x="0" y="48895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48</xdr:row>
      <xdr:rowOff>0</xdr:rowOff>
    </xdr:from>
    <xdr:ext cx="304800" cy="304097"/>
    <xdr:sp macro="" textlink="">
      <xdr:nvSpPr>
        <xdr:cNvPr id="24" name="AutoShape 1">
          <a:extLst>
            <a:ext uri="{FF2B5EF4-FFF2-40B4-BE49-F238E27FC236}">
              <a16:creationId xmlns:a16="http://schemas.microsoft.com/office/drawing/2014/main" id="{29ABB4A4-4EF3-4C6A-AA47-2993C11402B0}"/>
            </a:ext>
          </a:extLst>
        </xdr:cNvPr>
        <xdr:cNvSpPr>
          <a:spLocks noChangeAspect="1" noChangeArrowheads="1"/>
        </xdr:cNvSpPr>
      </xdr:nvSpPr>
      <xdr:spPr bwMode="auto">
        <a:xfrm>
          <a:off x="0" y="48895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48</xdr:row>
      <xdr:rowOff>0</xdr:rowOff>
    </xdr:from>
    <xdr:ext cx="304800" cy="304097"/>
    <xdr:sp macro="" textlink="">
      <xdr:nvSpPr>
        <xdr:cNvPr id="25" name="AutoShape 1">
          <a:extLst>
            <a:ext uri="{FF2B5EF4-FFF2-40B4-BE49-F238E27FC236}">
              <a16:creationId xmlns:a16="http://schemas.microsoft.com/office/drawing/2014/main" id="{F0D58EFC-AD82-4B54-B26B-BDE71CD20E0A}"/>
            </a:ext>
          </a:extLst>
        </xdr:cNvPr>
        <xdr:cNvSpPr>
          <a:spLocks noChangeAspect="1" noChangeArrowheads="1"/>
        </xdr:cNvSpPr>
      </xdr:nvSpPr>
      <xdr:spPr bwMode="auto">
        <a:xfrm>
          <a:off x="0" y="48895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51</xdr:row>
      <xdr:rowOff>0</xdr:rowOff>
    </xdr:from>
    <xdr:ext cx="304800" cy="304097"/>
    <xdr:sp macro="" textlink="">
      <xdr:nvSpPr>
        <xdr:cNvPr id="26" name="AutoShape 1">
          <a:extLst>
            <a:ext uri="{FF2B5EF4-FFF2-40B4-BE49-F238E27FC236}">
              <a16:creationId xmlns:a16="http://schemas.microsoft.com/office/drawing/2014/main" id="{9FFBDBD4-B4F8-4F11-8C9F-517CEA1898F5}"/>
            </a:ext>
          </a:extLst>
        </xdr:cNvPr>
        <xdr:cNvSpPr>
          <a:spLocks noChangeAspect="1" noChangeArrowheads="1"/>
        </xdr:cNvSpPr>
      </xdr:nvSpPr>
      <xdr:spPr bwMode="auto">
        <a:xfrm>
          <a:off x="0" y="5831417"/>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51</xdr:row>
      <xdr:rowOff>0</xdr:rowOff>
    </xdr:from>
    <xdr:ext cx="304800" cy="304097"/>
    <xdr:sp macro="" textlink="">
      <xdr:nvSpPr>
        <xdr:cNvPr id="27" name="AutoShape 1">
          <a:extLst>
            <a:ext uri="{FF2B5EF4-FFF2-40B4-BE49-F238E27FC236}">
              <a16:creationId xmlns:a16="http://schemas.microsoft.com/office/drawing/2014/main" id="{E1304B4B-BB11-409F-8DF3-16CDD388E6F2}"/>
            </a:ext>
          </a:extLst>
        </xdr:cNvPr>
        <xdr:cNvSpPr>
          <a:spLocks noChangeAspect="1" noChangeArrowheads="1"/>
        </xdr:cNvSpPr>
      </xdr:nvSpPr>
      <xdr:spPr bwMode="auto">
        <a:xfrm>
          <a:off x="0" y="5831417"/>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78</xdr:row>
      <xdr:rowOff>0</xdr:rowOff>
    </xdr:from>
    <xdr:ext cx="304800" cy="304097"/>
    <xdr:sp macro="" textlink="">
      <xdr:nvSpPr>
        <xdr:cNvPr id="28" name="AutoShape 1">
          <a:extLst>
            <a:ext uri="{FF2B5EF4-FFF2-40B4-BE49-F238E27FC236}">
              <a16:creationId xmlns:a16="http://schemas.microsoft.com/office/drawing/2014/main" id="{D30409FC-2C58-44A1-86FD-F9410DF9C380}"/>
            </a:ext>
          </a:extLst>
        </xdr:cNvPr>
        <xdr:cNvSpPr>
          <a:spLocks noChangeAspect="1" noChangeArrowheads="1"/>
        </xdr:cNvSpPr>
      </xdr:nvSpPr>
      <xdr:spPr bwMode="auto">
        <a:xfrm>
          <a:off x="0" y="13790083"/>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78</xdr:row>
      <xdr:rowOff>0</xdr:rowOff>
    </xdr:from>
    <xdr:ext cx="304800" cy="304097"/>
    <xdr:sp macro="" textlink="">
      <xdr:nvSpPr>
        <xdr:cNvPr id="29" name="AutoShape 1">
          <a:extLst>
            <a:ext uri="{FF2B5EF4-FFF2-40B4-BE49-F238E27FC236}">
              <a16:creationId xmlns:a16="http://schemas.microsoft.com/office/drawing/2014/main" id="{74461C63-4E62-4F86-9462-B2C458966313}"/>
            </a:ext>
          </a:extLst>
        </xdr:cNvPr>
        <xdr:cNvSpPr>
          <a:spLocks noChangeAspect="1" noChangeArrowheads="1"/>
        </xdr:cNvSpPr>
      </xdr:nvSpPr>
      <xdr:spPr bwMode="auto">
        <a:xfrm>
          <a:off x="0" y="13790083"/>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78</xdr:row>
      <xdr:rowOff>0</xdr:rowOff>
    </xdr:from>
    <xdr:ext cx="304800" cy="304097"/>
    <xdr:sp macro="" textlink="">
      <xdr:nvSpPr>
        <xdr:cNvPr id="30" name="AutoShape 1">
          <a:extLst>
            <a:ext uri="{FF2B5EF4-FFF2-40B4-BE49-F238E27FC236}">
              <a16:creationId xmlns:a16="http://schemas.microsoft.com/office/drawing/2014/main" id="{F78B4C44-A991-4628-9261-77664D679FCB}"/>
            </a:ext>
          </a:extLst>
        </xdr:cNvPr>
        <xdr:cNvSpPr>
          <a:spLocks noChangeAspect="1" noChangeArrowheads="1"/>
        </xdr:cNvSpPr>
      </xdr:nvSpPr>
      <xdr:spPr bwMode="auto">
        <a:xfrm>
          <a:off x="0" y="13790083"/>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80</xdr:row>
      <xdr:rowOff>0</xdr:rowOff>
    </xdr:from>
    <xdr:ext cx="304800" cy="304097"/>
    <xdr:sp macro="" textlink="">
      <xdr:nvSpPr>
        <xdr:cNvPr id="31" name="AutoShape 1">
          <a:extLst>
            <a:ext uri="{FF2B5EF4-FFF2-40B4-BE49-F238E27FC236}">
              <a16:creationId xmlns:a16="http://schemas.microsoft.com/office/drawing/2014/main" id="{EA61C4C4-4B63-44F4-B087-8013975EF478}"/>
            </a:ext>
          </a:extLst>
        </xdr:cNvPr>
        <xdr:cNvSpPr>
          <a:spLocks noChangeAspect="1" noChangeArrowheads="1"/>
        </xdr:cNvSpPr>
      </xdr:nvSpPr>
      <xdr:spPr bwMode="auto">
        <a:xfrm>
          <a:off x="0" y="14753167"/>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80</xdr:row>
      <xdr:rowOff>0</xdr:rowOff>
    </xdr:from>
    <xdr:ext cx="304800" cy="304097"/>
    <xdr:sp macro="" textlink="">
      <xdr:nvSpPr>
        <xdr:cNvPr id="32" name="AutoShape 1">
          <a:extLst>
            <a:ext uri="{FF2B5EF4-FFF2-40B4-BE49-F238E27FC236}">
              <a16:creationId xmlns:a16="http://schemas.microsoft.com/office/drawing/2014/main" id="{FDC8E544-5B52-4E0F-8543-E9F05359E89C}"/>
            </a:ext>
          </a:extLst>
        </xdr:cNvPr>
        <xdr:cNvSpPr>
          <a:spLocks noChangeAspect="1" noChangeArrowheads="1"/>
        </xdr:cNvSpPr>
      </xdr:nvSpPr>
      <xdr:spPr bwMode="auto">
        <a:xfrm>
          <a:off x="0" y="14753167"/>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109</xdr:row>
      <xdr:rowOff>0</xdr:rowOff>
    </xdr:from>
    <xdr:ext cx="304800" cy="304097"/>
    <xdr:sp macro="" textlink="">
      <xdr:nvSpPr>
        <xdr:cNvPr id="33" name="AutoShape 1">
          <a:extLst>
            <a:ext uri="{FF2B5EF4-FFF2-40B4-BE49-F238E27FC236}">
              <a16:creationId xmlns:a16="http://schemas.microsoft.com/office/drawing/2014/main" id="{6A7EF1C8-8B46-4DAE-A4FB-641BE334EF58}"/>
            </a:ext>
          </a:extLst>
        </xdr:cNvPr>
        <xdr:cNvSpPr>
          <a:spLocks noChangeAspect="1" noChangeArrowheads="1"/>
        </xdr:cNvSpPr>
      </xdr:nvSpPr>
      <xdr:spPr bwMode="auto">
        <a:xfrm>
          <a:off x="0" y="22976417"/>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109</xdr:row>
      <xdr:rowOff>0</xdr:rowOff>
    </xdr:from>
    <xdr:ext cx="304800" cy="304097"/>
    <xdr:sp macro="" textlink="">
      <xdr:nvSpPr>
        <xdr:cNvPr id="34" name="AutoShape 1">
          <a:extLst>
            <a:ext uri="{FF2B5EF4-FFF2-40B4-BE49-F238E27FC236}">
              <a16:creationId xmlns:a16="http://schemas.microsoft.com/office/drawing/2014/main" id="{13049DD1-C212-4A4E-9EC3-DE36586B154C}"/>
            </a:ext>
          </a:extLst>
        </xdr:cNvPr>
        <xdr:cNvSpPr>
          <a:spLocks noChangeAspect="1" noChangeArrowheads="1"/>
        </xdr:cNvSpPr>
      </xdr:nvSpPr>
      <xdr:spPr bwMode="auto">
        <a:xfrm>
          <a:off x="0" y="22976417"/>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109</xdr:row>
      <xdr:rowOff>0</xdr:rowOff>
    </xdr:from>
    <xdr:ext cx="304800" cy="304097"/>
    <xdr:sp macro="" textlink="">
      <xdr:nvSpPr>
        <xdr:cNvPr id="35" name="AutoShape 1">
          <a:extLst>
            <a:ext uri="{FF2B5EF4-FFF2-40B4-BE49-F238E27FC236}">
              <a16:creationId xmlns:a16="http://schemas.microsoft.com/office/drawing/2014/main" id="{A83A0C31-A82D-48AF-934F-54BBF2DC50C4}"/>
            </a:ext>
          </a:extLst>
        </xdr:cNvPr>
        <xdr:cNvSpPr>
          <a:spLocks noChangeAspect="1" noChangeArrowheads="1"/>
        </xdr:cNvSpPr>
      </xdr:nvSpPr>
      <xdr:spPr bwMode="auto">
        <a:xfrm>
          <a:off x="0" y="22976417"/>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111</xdr:row>
      <xdr:rowOff>0</xdr:rowOff>
    </xdr:from>
    <xdr:ext cx="304800" cy="304097"/>
    <xdr:sp macro="" textlink="">
      <xdr:nvSpPr>
        <xdr:cNvPr id="36" name="AutoShape 1">
          <a:extLst>
            <a:ext uri="{FF2B5EF4-FFF2-40B4-BE49-F238E27FC236}">
              <a16:creationId xmlns:a16="http://schemas.microsoft.com/office/drawing/2014/main" id="{B60DBD21-2CA4-4A11-8E9A-24DD0C321CED}"/>
            </a:ext>
          </a:extLst>
        </xdr:cNvPr>
        <xdr:cNvSpPr>
          <a:spLocks noChangeAspect="1" noChangeArrowheads="1"/>
        </xdr:cNvSpPr>
      </xdr:nvSpPr>
      <xdr:spPr bwMode="auto">
        <a:xfrm>
          <a:off x="0" y="2371725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111</xdr:row>
      <xdr:rowOff>0</xdr:rowOff>
    </xdr:from>
    <xdr:ext cx="304800" cy="304097"/>
    <xdr:sp macro="" textlink="">
      <xdr:nvSpPr>
        <xdr:cNvPr id="37" name="AutoShape 1">
          <a:extLst>
            <a:ext uri="{FF2B5EF4-FFF2-40B4-BE49-F238E27FC236}">
              <a16:creationId xmlns:a16="http://schemas.microsoft.com/office/drawing/2014/main" id="{5431D3EC-C345-4A90-8206-533E591AE01D}"/>
            </a:ext>
          </a:extLst>
        </xdr:cNvPr>
        <xdr:cNvSpPr>
          <a:spLocks noChangeAspect="1" noChangeArrowheads="1"/>
        </xdr:cNvSpPr>
      </xdr:nvSpPr>
      <xdr:spPr bwMode="auto">
        <a:xfrm>
          <a:off x="0" y="2371725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nestorjh\AppData\Local\Microsoft\Windows\Temporary%20Internet%20Files\Content.Outlook\BWCI64T0\MUNICIPIO%20TRABAJO\EVA%202009%20FORMULARIOS%20TRANSITORIOS%20TUBAR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d.docs.live.net/Users/GERENCIA/Downloads/CAT&#193;LOGO%20DE%20PRODUCTO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GERENCIA\Downloads\CAT&#193;LOGO%20DE%20PRODUCTO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Back%20up\cuentas%2014%20de%20agosto-9%20am.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R:\BPI\CAPACITACI&#211;N%20SPIIP\2020\Cat&#225;logo%20de%20Productos\CAT&#193;LOGOS%20ANTERIORES\CARGADOS%20MGA\CAT&#193;LOGO%20MGA%2001_%20270120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Documents%20and%20Settings\FAValdeblanquezP\Configuraci&#243;n%20local\Archivos%20temporales%20de%20Internet\OLKC2\CUENTAS_SINTESIS_AGREGADO1%2020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Actuales\UPRA\2019\Linea%20Base\Entregables\Abril\20190424_DDT_BD%20Precios%20Arroz.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gela%20Toro\Google%20Drive\0.%20UPRA_Personal%20(2017)\4.Productos\3.%20Abril\20170412_DDT_AnexM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Angela%20Toro\Google%20Drive\0.%20UPRA_Personal%20(2017)\4.Productos\3.%20Abril\20170412_DDT_AnexM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Users/Angela%20Toro/Google%20Drive/0.%20UPRA_Personal%20(2017)/4.Productos/3.%20Abril/20170412_DDT_AnexM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Documents%20and%20Settings\AMCruzZ\Configuraci&#243;n%20local\Archivos%20temporales%20de%20Internet\Content.Outlook\06CYJ63W\cuentas%2010%20de%20agosto%2010%20y%2045%20a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crodriguez\Buzon%20comex\pais%20posara%20tra%20EXPO%20Producto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Ncrodriguez/Buzon%20comex/pais%20posara%20tra%20EXPO%20Producto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d.docs.live.net/Users/GERENCIA/Downloads/CAT&#193;LOGO%20DE%20PRODUCTOS_20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upra-my.sharepoint.com/Users/GERENCIA/Downloads/CAT&#193;LOGO%20DE%20PRODUC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itorios 2009A"/>
      <sheetName val="Calendario 2009A"/>
      <sheetName val="Veredas Productoras 2009A"/>
      <sheetName val="Transitorios 2009B"/>
      <sheetName val="Calendario 2009B"/>
      <sheetName val="Veredas Productoras 2009B"/>
      <sheetName val="Análisis de Producción 2009"/>
      <sheetName val="Precios al Productor"/>
      <sheetName val="Pronóstico Transitorios 2010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K1" t="str">
            <v>ACELGA</v>
          </cell>
        </row>
        <row r="2">
          <cell r="AK2" t="str">
            <v>ACHICORIA</v>
          </cell>
        </row>
        <row r="3">
          <cell r="AK3" t="str">
            <v>AHUYAMA</v>
          </cell>
        </row>
        <row r="4">
          <cell r="AK4" t="str">
            <v>AJI</v>
          </cell>
        </row>
        <row r="5">
          <cell r="AK5" t="str">
            <v>AJO</v>
          </cell>
        </row>
        <row r="6">
          <cell r="AK6" t="str">
            <v>AJONJOLI</v>
          </cell>
        </row>
        <row r="7">
          <cell r="AK7" t="str">
            <v>ALBAHACA</v>
          </cell>
        </row>
        <row r="8">
          <cell r="AK8" t="str">
            <v>ALCACHOFA</v>
          </cell>
        </row>
        <row r="9">
          <cell r="AK9" t="str">
            <v>ALFALFA</v>
          </cell>
        </row>
        <row r="10">
          <cell r="AK10" t="str">
            <v>ALGODON</v>
          </cell>
        </row>
        <row r="11">
          <cell r="AK11" t="str">
            <v>ANIS</v>
          </cell>
        </row>
        <row r="12">
          <cell r="AK12" t="str">
            <v>APIO</v>
          </cell>
        </row>
        <row r="13">
          <cell r="AK13" t="str">
            <v>ARROZ RIEGO</v>
          </cell>
        </row>
        <row r="14">
          <cell r="AK14" t="str">
            <v>ARROZ SECANO MANUAL</v>
          </cell>
        </row>
        <row r="15">
          <cell r="AK15" t="str">
            <v>ARROZ SECANO MECANIZADO</v>
          </cell>
        </row>
        <row r="16">
          <cell r="AK16" t="str">
            <v>ARVEJA</v>
          </cell>
        </row>
        <row r="17">
          <cell r="AK17" t="str">
            <v>AVENA</v>
          </cell>
        </row>
        <row r="18">
          <cell r="AK18" t="str">
            <v>BATATA</v>
          </cell>
        </row>
        <row r="19">
          <cell r="AK19" t="str">
            <v>BERENJENA</v>
          </cell>
        </row>
        <row r="20">
          <cell r="AK20" t="str">
            <v>BORRAJA</v>
          </cell>
        </row>
        <row r="21">
          <cell r="AK21" t="str">
            <v>BROCOLI</v>
          </cell>
        </row>
        <row r="22">
          <cell r="AK22" t="str">
            <v>CALABACIN</v>
          </cell>
        </row>
        <row r="23">
          <cell r="AK23" t="str">
            <v>CALABAZA</v>
          </cell>
        </row>
        <row r="24">
          <cell r="AK24" t="str">
            <v>CEBADA</v>
          </cell>
        </row>
        <row r="25">
          <cell r="AK25" t="str">
            <v>CEBOLLA DE BULBO</v>
          </cell>
        </row>
        <row r="26">
          <cell r="AK26" t="str">
            <v>CEBOLLA DE RAMA</v>
          </cell>
        </row>
        <row r="27">
          <cell r="AK27" t="str">
            <v>CENTENO</v>
          </cell>
        </row>
        <row r="28">
          <cell r="AK28" t="str">
            <v>CHUGUAS</v>
          </cell>
        </row>
        <row r="29">
          <cell r="AK29" t="str">
            <v>CILANTRO</v>
          </cell>
        </row>
        <row r="30">
          <cell r="AK30" t="str">
            <v>CIMARRON</v>
          </cell>
        </row>
        <row r="31">
          <cell r="AK31" t="str">
            <v>COL</v>
          </cell>
        </row>
        <row r="32">
          <cell r="AK32" t="str">
            <v>COLIFLOR</v>
          </cell>
        </row>
        <row r="33">
          <cell r="AK33" t="str">
            <v>CURCUMA - GUISADOR</v>
          </cell>
        </row>
        <row r="34">
          <cell r="AK34" t="str">
            <v>ESPARRAGO</v>
          </cell>
        </row>
        <row r="35">
          <cell r="AK35" t="str">
            <v>ESPINACA</v>
          </cell>
        </row>
        <row r="36">
          <cell r="AK36" t="str">
            <v>ESTRAGON</v>
          </cell>
        </row>
        <row r="37">
          <cell r="AK37" t="str">
            <v>ESTROPAJO</v>
          </cell>
        </row>
        <row r="38">
          <cell r="AK38" t="str">
            <v>FRIJOL</v>
          </cell>
        </row>
        <row r="39">
          <cell r="AK39" t="str">
            <v>GARBANZO</v>
          </cell>
        </row>
        <row r="40">
          <cell r="AK40" t="str">
            <v>GIRASOL</v>
          </cell>
        </row>
        <row r="41">
          <cell r="AK41" t="str">
            <v>GLADIOLO</v>
          </cell>
        </row>
        <row r="42">
          <cell r="AK42" t="str">
            <v>GUATILA/CIDRA</v>
          </cell>
        </row>
        <row r="43">
          <cell r="AK43" t="str">
            <v>HABA</v>
          </cell>
        </row>
        <row r="44">
          <cell r="AK44" t="str">
            <v>HABICHUELA</v>
          </cell>
        </row>
        <row r="45">
          <cell r="AK45" t="str">
            <v>HIERBABUENA</v>
          </cell>
        </row>
        <row r="46">
          <cell r="AK46" t="str">
            <v>HINOJO</v>
          </cell>
        </row>
        <row r="47">
          <cell r="AK47" t="str">
            <v>HORTALIZAS VARIAS</v>
          </cell>
        </row>
        <row r="48">
          <cell r="AK48" t="str">
            <v>JENGIBRE</v>
          </cell>
        </row>
        <row r="49">
          <cell r="AK49" t="str">
            <v>LECHUGA</v>
          </cell>
        </row>
        <row r="50">
          <cell r="AK50" t="str">
            <v>LENTEJA</v>
          </cell>
        </row>
        <row r="51">
          <cell r="AK51" t="str">
            <v xml:space="preserve">LIMONARIA </v>
          </cell>
        </row>
        <row r="52">
          <cell r="AK52" t="str">
            <v>LIMONCILLO</v>
          </cell>
        </row>
        <row r="53">
          <cell r="AK53" t="str">
            <v>MAIZ MECANIZADO</v>
          </cell>
        </row>
        <row r="54">
          <cell r="AK54" t="str">
            <v>MAIZ TRADICIONAL</v>
          </cell>
        </row>
        <row r="55">
          <cell r="AK55" t="str">
            <v>MANI</v>
          </cell>
        </row>
        <row r="56">
          <cell r="AK56" t="str">
            <v>MANZANILLA</v>
          </cell>
        </row>
        <row r="57">
          <cell r="AK57" t="str">
            <v>MELON</v>
          </cell>
        </row>
        <row r="58">
          <cell r="AK58" t="str">
            <v>MENTA</v>
          </cell>
        </row>
        <row r="59">
          <cell r="AK59" t="str">
            <v>MILLO</v>
          </cell>
        </row>
        <row r="60">
          <cell r="AK60" t="str">
            <v>NABO</v>
          </cell>
        </row>
        <row r="61">
          <cell r="AK61" t="str">
            <v>OREGANO</v>
          </cell>
        </row>
        <row r="62">
          <cell r="AK62" t="str">
            <v>ORTIGA</v>
          </cell>
        </row>
        <row r="63">
          <cell r="AK63" t="str">
            <v>PAPA</v>
          </cell>
        </row>
        <row r="64">
          <cell r="AK64" t="str">
            <v>PAPA CRIOLLA</v>
          </cell>
        </row>
        <row r="65">
          <cell r="AK65" t="str">
            <v>PATILLA</v>
          </cell>
        </row>
        <row r="66">
          <cell r="AK66" t="str">
            <v>PEPINO COHOMBRO</v>
          </cell>
        </row>
        <row r="67">
          <cell r="AK67" t="str">
            <v>PEPINO GUISO</v>
          </cell>
        </row>
        <row r="68">
          <cell r="AK68" t="str">
            <v>PEREJIL</v>
          </cell>
        </row>
        <row r="69">
          <cell r="AK69" t="str">
            <v>PIMENTON</v>
          </cell>
        </row>
        <row r="70">
          <cell r="AK70" t="str">
            <v>PLANTAS AROMATICAS</v>
          </cell>
        </row>
        <row r="71">
          <cell r="AK71" t="str">
            <v>PLANTAS MEDICINALES</v>
          </cell>
        </row>
        <row r="72">
          <cell r="AK72" t="str">
            <v>PUERRO</v>
          </cell>
        </row>
        <row r="73">
          <cell r="AK73" t="str">
            <v>QUINUA</v>
          </cell>
        </row>
        <row r="74">
          <cell r="AK74" t="str">
            <v>RABANO</v>
          </cell>
        </row>
        <row r="75">
          <cell r="AK75" t="str">
            <v>REMOLACHA</v>
          </cell>
        </row>
        <row r="76">
          <cell r="AK76" t="str">
            <v>REPOLLITAS DE BRUSELLAS</v>
          </cell>
        </row>
        <row r="77">
          <cell r="AK77" t="str">
            <v>REPOLLO</v>
          </cell>
        </row>
        <row r="78">
          <cell r="AK78" t="str">
            <v>ROMERO</v>
          </cell>
        </row>
        <row r="79">
          <cell r="AK79" t="str">
            <v>RUBA/IBIA</v>
          </cell>
        </row>
        <row r="80">
          <cell r="AK80" t="str">
            <v>RUDA</v>
          </cell>
        </row>
        <row r="81">
          <cell r="AK81" t="str">
            <v>SACHA INCHI</v>
          </cell>
        </row>
        <row r="82">
          <cell r="AK82" t="str">
            <v>SORGO</v>
          </cell>
        </row>
        <row r="83">
          <cell r="AK83" t="str">
            <v>SOYA</v>
          </cell>
        </row>
        <row r="84">
          <cell r="AK84" t="str">
            <v>TABACO NEGRO</v>
          </cell>
        </row>
        <row r="85">
          <cell r="AK85" t="str">
            <v>TABACO RUBIO</v>
          </cell>
        </row>
        <row r="86">
          <cell r="AK86" t="str">
            <v>TOMATE</v>
          </cell>
        </row>
        <row r="87">
          <cell r="AK87" t="str">
            <v>TOMATE INVERNADERO</v>
          </cell>
        </row>
        <row r="88">
          <cell r="AK88" t="str">
            <v>TOMILLO</v>
          </cell>
        </row>
        <row r="89">
          <cell r="AK89" t="str">
            <v>TORONJIL</v>
          </cell>
        </row>
        <row r="90">
          <cell r="AK90" t="str">
            <v>TRIGO</v>
          </cell>
        </row>
        <row r="91">
          <cell r="AK91" t="str">
            <v>ULLUCO/CUBIO</v>
          </cell>
        </row>
        <row r="92">
          <cell r="AK92" t="str">
            <v>VERBENA</v>
          </cell>
        </row>
        <row r="93">
          <cell r="AK93" t="str">
            <v>ZANAHORIA</v>
          </cell>
        </row>
        <row r="94">
          <cell r="AK94" t="str">
            <v>ZARZAPARRILLA</v>
          </cell>
        </row>
        <row r="95">
          <cell r="AK95" t="str">
            <v>ARRACACHA</v>
          </cell>
        </row>
        <row r="96">
          <cell r="AK96" t="str">
            <v>MALANGA</v>
          </cell>
        </row>
        <row r="97">
          <cell r="AK97" t="str">
            <v>ÑAME</v>
          </cell>
        </row>
        <row r="98">
          <cell r="AK98" t="str">
            <v>SAGU</v>
          </cell>
        </row>
        <row r="99">
          <cell r="AK99" t="str">
            <v>YUCA</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sheetName val="SECTORES"/>
      <sheetName val="SECTORES,PROGRAMAS Y SUBPROGRAM"/>
      <sheetName val="CATÁLOGO DE PRODUCTOS"/>
      <sheetName val="INSUMOS CADENA VALOR"/>
      <sheetName val="INDICADORES GESTION"/>
      <sheetName val="INGRESOS BENEFICIOS"/>
      <sheetName val="DEPRECIACION"/>
      <sheetName val="Hoja1"/>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sheetName val="SECTORES"/>
      <sheetName val="SECTORES,PROGRAMAS Y SUBPROGRAM"/>
      <sheetName val="CATÁLOGO DE PRODUCTOS"/>
      <sheetName val="INSUMOS CADENA VALOR"/>
      <sheetName val="INDICADORES GESTION"/>
      <sheetName val="INGRESOS BENEFICIOS"/>
      <sheetName val="DEPRECIACION"/>
      <sheetName val="Hoja1"/>
    </sheetNames>
    <sheetDataSet>
      <sheetData sheetId="0"/>
      <sheetData sheetId="1"/>
      <sheetData sheetId="2">
        <row r="4">
          <cell r="C4" t="str">
            <v>0101</v>
          </cell>
          <cell r="D4" t="str">
            <v>Mejoramiento de la eficiencia y la transparencia legislativa</v>
          </cell>
        </row>
        <row r="5">
          <cell r="C5" t="str">
            <v>0199</v>
          </cell>
          <cell r="D5" t="str">
            <v>Fortalecimiento de la gestión y dirección del sector Congreso de la República</v>
          </cell>
        </row>
        <row r="6">
          <cell r="C6" t="str">
            <v>0204</v>
          </cell>
          <cell r="D6" t="str">
            <v>Impulsar el desarrollo integral de las poblaciones con enfoque diferencial desde el sector Presidencia</v>
          </cell>
        </row>
        <row r="7">
          <cell r="C7" t="str">
            <v>0207</v>
          </cell>
          <cell r="D7" t="str">
            <v>Prevención y mitigación del riesgo de desastres desde el sector Presidencia</v>
          </cell>
        </row>
        <row r="8">
          <cell r="C8" t="str">
            <v>0208</v>
          </cell>
          <cell r="D8" t="str">
            <v>Gestión de la cooperación internacional del sector Presidencia</v>
          </cell>
        </row>
        <row r="9">
          <cell r="C9" t="str">
            <v>0209</v>
          </cell>
          <cell r="D9" t="str">
            <v>Fortalecimiento de la infraestructura física de las entidades del Estado del nivel nacional desde el Sector Presidencia</v>
          </cell>
        </row>
        <row r="10">
          <cell r="C10" t="str">
            <v>0210</v>
          </cell>
          <cell r="D10" t="str">
            <v>Mecanismos de transición hacia la paz a nivel nacional y territorial desde el sector Presidencia</v>
          </cell>
        </row>
        <row r="11">
          <cell r="C11" t="str">
            <v>0211</v>
          </cell>
          <cell r="D11" t="str">
            <v>Reintegración de personas y grupos alzados en armas desde el Sector Presidencia</v>
          </cell>
        </row>
        <row r="12">
          <cell r="C12" t="str">
            <v>0212</v>
          </cell>
          <cell r="D12" t="str">
            <v>Renovación territorial para el desarrollo integral de las zonas rurales afectadas por el conflicto armado</v>
          </cell>
        </row>
        <row r="13">
          <cell r="C13" t="str">
            <v>0214</v>
          </cell>
          <cell r="D13" t="str">
            <v>Fortalecimiento de las capacidades de articulación estratégica, modernización, eficiencia administrativa, transparencia y acceso a la información desde el sector Presidencia</v>
          </cell>
        </row>
        <row r="14">
          <cell r="C14" t="str">
            <v>0299</v>
          </cell>
          <cell r="D14" t="str">
            <v>Fortalecimiento de la gestión y dirección del sector Presidencia</v>
          </cell>
        </row>
        <row r="15">
          <cell r="C15" t="str">
            <v>0301</v>
          </cell>
          <cell r="D15" t="str">
            <v>Mejoramiento de la planeación territorial, sectorial y de inversión pública</v>
          </cell>
        </row>
        <row r="16">
          <cell r="C16" t="str">
            <v>0303</v>
          </cell>
          <cell r="D16" t="str">
            <v>Promoción de la prestación eficiente de los servicios públicos domiciliarios</v>
          </cell>
        </row>
        <row r="17">
          <cell r="C17" t="str">
            <v>0304</v>
          </cell>
          <cell r="D17" t="str">
            <v>Fortalecimiento del Sistema de Compra Pública</v>
          </cell>
        </row>
        <row r="18">
          <cell r="C18" t="str">
            <v>0399</v>
          </cell>
          <cell r="D18" t="str">
            <v>Fortalecimiento de la gestión y dirección del sector Planeación</v>
          </cell>
        </row>
        <row r="19">
          <cell r="C19" t="str">
            <v>0401</v>
          </cell>
          <cell r="D19" t="str">
            <v>Levantamiento y actualización de información estadística de calidad</v>
          </cell>
        </row>
        <row r="20">
          <cell r="C20" t="str">
            <v>0406</v>
          </cell>
          <cell r="D20" t="str">
            <v>Generación de la información geográfica del territorio nacional</v>
          </cell>
        </row>
        <row r="21">
          <cell r="C21" t="str">
            <v>0499</v>
          </cell>
          <cell r="D21" t="str">
            <v>Fortalecimiento de la gestión y dirección del sector Información Estadística</v>
          </cell>
        </row>
        <row r="22">
          <cell r="C22" t="str">
            <v>0503</v>
          </cell>
          <cell r="D22" t="str">
            <v xml:space="preserve">Mejoramiento de la calidad educativa en gestión pública </v>
          </cell>
        </row>
        <row r="23">
          <cell r="C23" t="str">
            <v>0504</v>
          </cell>
          <cell r="D23" t="str">
            <v>Administración y vigilancia de las carreras administrativas de los servidores públicos</v>
          </cell>
        </row>
        <row r="24">
          <cell r="C24" t="str">
            <v>0505</v>
          </cell>
          <cell r="D24" t="str">
            <v>Fortalecimiento de la gestión pública en las entidades nacionales y territoriales</v>
          </cell>
        </row>
        <row r="25">
          <cell r="C25" t="str">
            <v>0599</v>
          </cell>
          <cell r="D25" t="str">
            <v>Fortalecimiento de la gestión y dirección del sector Empleo Público</v>
          </cell>
        </row>
        <row r="26">
          <cell r="C26" t="str">
            <v>1101</v>
          </cell>
          <cell r="D26" t="str">
            <v>Fortalecimiento y diversificación de relaciones bilaterales</v>
          </cell>
        </row>
        <row r="27">
          <cell r="C27" t="str">
            <v>1102</v>
          </cell>
          <cell r="D27" t="str">
            <v>Posicionamiento en instancias globales, multilaterales, regionales y subregionales</v>
          </cell>
        </row>
        <row r="28">
          <cell r="C28" t="str">
            <v>1103</v>
          </cell>
          <cell r="D28" t="str">
            <v>Política migratoria y servicio al ciudadano</v>
          </cell>
        </row>
        <row r="29">
          <cell r="C29" t="str">
            <v>1104</v>
          </cell>
          <cell r="D29" t="str">
            <v>Soberanía territorial y desarrollo fronterizo</v>
          </cell>
        </row>
        <row r="30">
          <cell r="C30" t="str">
            <v>1105</v>
          </cell>
          <cell r="D30" t="str">
            <v>Cooperación internacional del sector relaciones exteriores</v>
          </cell>
        </row>
        <row r="31">
          <cell r="C31" t="str">
            <v>1199</v>
          </cell>
          <cell r="D31" t="str">
            <v>Fortalecimiento de la gestión y dirección del sector Relaciones Exteriores</v>
          </cell>
        </row>
        <row r="32">
          <cell r="C32" t="str">
            <v>1201</v>
          </cell>
          <cell r="D32" t="str">
            <v xml:space="preserve"> Fortalecimiento del principio de seguridad jurídica, divulgación y depuración del ordenamiento jurídico</v>
          </cell>
        </row>
        <row r="33">
          <cell r="C33" t="str">
            <v>1202</v>
          </cell>
          <cell r="D33" t="str">
            <v xml:space="preserve"> Promoción al acceso a la justicia</v>
          </cell>
        </row>
        <row r="34">
          <cell r="C34" t="str">
            <v>1203</v>
          </cell>
          <cell r="D34" t="str">
            <v xml:space="preserve"> Promoción de los métodos de resolución de conflictos</v>
          </cell>
        </row>
        <row r="35">
          <cell r="C35" t="str">
            <v>1204</v>
          </cell>
          <cell r="D35" t="str">
            <v>Justicia transicional</v>
          </cell>
        </row>
        <row r="36">
          <cell r="C36" t="str">
            <v>1205</v>
          </cell>
          <cell r="D36" t="str">
            <v>Defensa jurídica del Estado</v>
          </cell>
        </row>
        <row r="37">
          <cell r="C37" t="str">
            <v>1206</v>
          </cell>
          <cell r="D37" t="str">
            <v>Sistema penitenciario y carcelario en el marco de los derechos humanos</v>
          </cell>
        </row>
        <row r="38">
          <cell r="C38" t="str">
            <v>1207</v>
          </cell>
          <cell r="D38" t="str">
            <v>Fortalecimiento de la política criminal del Estado colombiano</v>
          </cell>
        </row>
        <row r="39">
          <cell r="C39" t="str">
            <v>1208</v>
          </cell>
          <cell r="D39" t="str">
            <v>Formulación y coordinación de la política integral frente a las drogas y actividades relacionadas</v>
          </cell>
        </row>
        <row r="40">
          <cell r="C40" t="str">
            <v>1209</v>
          </cell>
          <cell r="D40" t="str">
            <v>Modernización de la información inmobiliaria</v>
          </cell>
        </row>
        <row r="41">
          <cell r="C41" t="str">
            <v>1299</v>
          </cell>
          <cell r="D41" t="str">
            <v>Fortalecimiento de la gestión y dirección del sector Justicia y del Derecho</v>
          </cell>
        </row>
        <row r="42">
          <cell r="C42" t="str">
            <v>1301</v>
          </cell>
          <cell r="D42" t="str">
            <v>Política macroeconómica y fiscal</v>
          </cell>
        </row>
        <row r="43">
          <cell r="C43" t="str">
            <v>1302</v>
          </cell>
          <cell r="D43" t="str">
            <v>Gestión de recursos públicos</v>
          </cell>
        </row>
        <row r="44">
          <cell r="C44" t="str">
            <v>1303</v>
          </cell>
          <cell r="D44" t="str">
            <v>Reducción de la vulnerabilidad fiscal ante desastres y riesgos climáticos</v>
          </cell>
        </row>
        <row r="45">
          <cell r="C45" t="str">
            <v>1304</v>
          </cell>
          <cell r="D45" t="str">
            <v>Inspección, control y vigilancia financiera, solidaria y de recursos públicos</v>
          </cell>
        </row>
        <row r="46">
          <cell r="C46" t="str">
            <v>1305</v>
          </cell>
          <cell r="D46" t="str">
            <v>Fortalecimiento de recaudo y tributación</v>
          </cell>
        </row>
        <row r="47">
          <cell r="C47" t="str">
            <v>1399</v>
          </cell>
          <cell r="D47" t="str">
            <v>Fortalecimiento de la gestión y dirección del sector Hacienda</v>
          </cell>
        </row>
        <row r="48">
          <cell r="C48" t="str">
            <v>1501</v>
          </cell>
          <cell r="D48" t="str">
            <v>Capacidades de la Policía Nacional en seguridad pública, prevención, convivencia y seguridad ciudadana</v>
          </cell>
        </row>
        <row r="49">
          <cell r="C49" t="str">
            <v>1502</v>
          </cell>
          <cell r="D49" t="str">
            <v>Capacidades de las Fuerzas Militares en seguridad pública y defensa en el territorio nacional</v>
          </cell>
        </row>
        <row r="50">
          <cell r="C50" t="str">
            <v>1504</v>
          </cell>
          <cell r="D50" t="str">
            <v>Desarrollo marítimo, fluvial y costero desde el sector defensa</v>
          </cell>
        </row>
        <row r="51">
          <cell r="C51" t="str">
            <v>1505</v>
          </cell>
          <cell r="D51" t="str">
            <v>Generación de bienestar para la Fuerza Pública y sus familias</v>
          </cell>
        </row>
        <row r="52">
          <cell r="C52" t="str">
            <v>1506</v>
          </cell>
          <cell r="D52" t="str">
            <v>Gestión del riesgo de desastres desde el sector defensa y seguridad</v>
          </cell>
        </row>
        <row r="53">
          <cell r="C53" t="str">
            <v>1507</v>
          </cell>
          <cell r="D53" t="str">
            <v>Grupo Social y Empresarial de la Defensa (GSED) Competitivo</v>
          </cell>
        </row>
        <row r="54">
          <cell r="C54" t="str">
            <v>1599</v>
          </cell>
          <cell r="D54" t="str">
            <v>Fortalecimiento de la gestión y dirección del Sector Defensa y Policía</v>
          </cell>
        </row>
        <row r="55">
          <cell r="C55" t="str">
            <v>1702</v>
          </cell>
          <cell r="D55" t="str">
            <v>Inclusión productiva de pequeños productores rurales</v>
          </cell>
        </row>
        <row r="56">
          <cell r="C56" t="str">
            <v>1703</v>
          </cell>
          <cell r="D56" t="str">
            <v>Servicios financieros y gestión del riesgo para las actividades agropecuarias y rurales</v>
          </cell>
        </row>
        <row r="57">
          <cell r="C57" t="str">
            <v>1704</v>
          </cell>
          <cell r="D57" t="str">
            <v>Ordenamiento social y uso productivo del territorio rural</v>
          </cell>
        </row>
        <row r="58">
          <cell r="C58" t="str">
            <v>1705</v>
          </cell>
          <cell r="D58" t="str">
            <v>Restitución de tierras a víctimas del conflicto armado</v>
          </cell>
        </row>
        <row r="59">
          <cell r="C59" t="str">
            <v>1706</v>
          </cell>
          <cell r="D59" t="str">
            <v xml:space="preserve"> Aprovechamiento de mercados externos</v>
          </cell>
        </row>
        <row r="60">
          <cell r="C60" t="str">
            <v>1707</v>
          </cell>
          <cell r="D60" t="str">
            <v>Sanidad agropecuaria e inocuidad agroalimentaria</v>
          </cell>
        </row>
        <row r="61">
          <cell r="C61" t="str">
            <v>1708</v>
          </cell>
          <cell r="D61" t="str">
            <v>Ciencia, tecnología e innovación agropecuaria</v>
          </cell>
        </row>
        <row r="62">
          <cell r="C62" t="str">
            <v>1709</v>
          </cell>
          <cell r="D62" t="str">
            <v>Infraestructura productiva y comercialización</v>
          </cell>
        </row>
        <row r="63">
          <cell r="C63" t="str">
            <v>1799</v>
          </cell>
          <cell r="D63" t="str">
            <v>Fortalecimiento de la gestión y dirección del sector Agricultura y Desarrollo Rural</v>
          </cell>
        </row>
        <row r="64">
          <cell r="C64" t="str">
            <v>1901</v>
          </cell>
          <cell r="D64" t="str">
            <v xml:space="preserve">Salud pública y prestación de servicios  </v>
          </cell>
        </row>
        <row r="65">
          <cell r="C65" t="str">
            <v>1902</v>
          </cell>
          <cell r="D65" t="str">
            <v>Aseguramiento y administración del Sistema General de la Seguridad Social en Salud - SGSSS</v>
          </cell>
        </row>
        <row r="66">
          <cell r="C66" t="str">
            <v>1903</v>
          </cell>
          <cell r="D66" t="str">
            <v>Inspección, vigilancia y control</v>
          </cell>
        </row>
        <row r="67">
          <cell r="C67" t="str">
            <v>1905</v>
          </cell>
          <cell r="D67" t="str">
            <v>Salud Pública</v>
          </cell>
        </row>
        <row r="68">
          <cell r="C68" t="str">
            <v>1906</v>
          </cell>
          <cell r="D68" t="str">
            <v>Aseguramiento y prestación integral de servicios de salud</v>
          </cell>
        </row>
        <row r="69">
          <cell r="C69" t="str">
            <v>1999</v>
          </cell>
          <cell r="D69" t="str">
            <v xml:space="preserve"> Fortalecimiento de la gestión y dirección del sector Salud</v>
          </cell>
        </row>
        <row r="70">
          <cell r="C70" t="str">
            <v>2101</v>
          </cell>
          <cell r="D70" t="str">
            <v>Acceso al servicio público domiciliario de gas combustible</v>
          </cell>
        </row>
        <row r="71">
          <cell r="C71" t="str">
            <v>2102</v>
          </cell>
          <cell r="D71" t="str">
            <v>Consolidación productiva del sector de energía eléctrica</v>
          </cell>
        </row>
        <row r="72">
          <cell r="C72" t="str">
            <v>2103</v>
          </cell>
          <cell r="D72" t="str">
            <v>Consolidación productiva del sector hidrocarburos</v>
          </cell>
        </row>
        <row r="73">
          <cell r="C73" t="str">
            <v>2104</v>
          </cell>
          <cell r="D73" t="str">
            <v>Consolidación productiva del sector minero</v>
          </cell>
        </row>
        <row r="74">
          <cell r="C74" t="str">
            <v>2105</v>
          </cell>
          <cell r="D74" t="str">
            <v xml:space="preserve"> Desarrollo ambiental sostenible del sector minero energético</v>
          </cell>
        </row>
        <row r="75">
          <cell r="C75" t="str">
            <v>2106</v>
          </cell>
          <cell r="D75" t="str">
            <v>Gestión de la información en el sector minero energético</v>
          </cell>
        </row>
        <row r="76">
          <cell r="C76" t="str">
            <v>2199</v>
          </cell>
          <cell r="D76" t="str">
            <v xml:space="preserve">Fortalecimiento de la gestión y dirección del sector Minas y Energía </v>
          </cell>
        </row>
        <row r="77">
          <cell r="C77" t="str">
            <v>2201</v>
          </cell>
          <cell r="D77" t="str">
            <v>Calidad, cobertura y fortalecimiento de la educación inicial, prescolar, básica y media</v>
          </cell>
        </row>
        <row r="78">
          <cell r="C78" t="str">
            <v>2202</v>
          </cell>
          <cell r="D78" t="str">
            <v>Calidad y fomento de la educación superior</v>
          </cell>
        </row>
        <row r="79">
          <cell r="C79" t="str">
            <v>2203</v>
          </cell>
          <cell r="D79" t="str">
            <v>Cierre de brechas para el goce efectivo de derechos fundamentales de la población en condición de discapacidad</v>
          </cell>
        </row>
        <row r="80">
          <cell r="C80" t="str">
            <v>2299</v>
          </cell>
          <cell r="D80" t="str">
            <v>Fortalecimiento de la gestión y dirección del sector Educación</v>
          </cell>
        </row>
        <row r="81">
          <cell r="C81" t="str">
            <v>2301</v>
          </cell>
          <cell r="D81" t="str">
            <v>Facilitar el acceso y uso de las Tecnologías de la Información y las Comunicaciones en todo el territorio nacional</v>
          </cell>
        </row>
        <row r="82">
          <cell r="C82" t="str">
            <v>2302</v>
          </cell>
          <cell r="D82" t="str">
            <v>Fomento del desarrollo de aplicaciones, software y contenidos para impulsar la apropiación de las Tecnologías de la Información y las Comunicaciones (TIC)</v>
          </cell>
        </row>
        <row r="83">
          <cell r="C83" t="str">
            <v>2399</v>
          </cell>
          <cell r="D83" t="str">
            <v>Fortalecimiento de la gestión y dirección del sector Tecnologías de la Información y las Comunicaciones</v>
          </cell>
        </row>
        <row r="84">
          <cell r="C84" t="str">
            <v>2401</v>
          </cell>
          <cell r="D84" t="str">
            <v>Infraestructura red vial primaria</v>
          </cell>
        </row>
        <row r="85">
          <cell r="C85" t="str">
            <v>2402</v>
          </cell>
          <cell r="D85" t="str">
            <v>Infraestructura red vial regional</v>
          </cell>
        </row>
        <row r="86">
          <cell r="C86" t="str">
            <v>2403</v>
          </cell>
          <cell r="D86" t="str">
            <v>Infraestructura y servicios de transporte aéreo</v>
          </cell>
        </row>
        <row r="87">
          <cell r="C87" t="str">
            <v>2404</v>
          </cell>
          <cell r="D87" t="str">
            <v>Infraestructura de transporte férreo</v>
          </cell>
        </row>
        <row r="88">
          <cell r="C88" t="str">
            <v>2405</v>
          </cell>
          <cell r="D88" t="str">
            <v>Infraestructura de transporte marítimo</v>
          </cell>
        </row>
        <row r="89">
          <cell r="C89" t="str">
            <v>2406</v>
          </cell>
          <cell r="D89" t="str">
            <v>Infraestructura de transporte fluvial</v>
          </cell>
        </row>
        <row r="90">
          <cell r="C90" t="str">
            <v>2407</v>
          </cell>
          <cell r="D90" t="str">
            <v>Infraestructura y servicios de logística de transporte</v>
          </cell>
        </row>
        <row r="91">
          <cell r="C91" t="str">
            <v>2408</v>
          </cell>
          <cell r="D91" t="str">
            <v>Prestación de servicios de transporte público de pasajeros</v>
          </cell>
        </row>
        <row r="92">
          <cell r="C92" t="str">
            <v>2409</v>
          </cell>
          <cell r="D92" t="str">
            <v>Seguridad de transporte</v>
          </cell>
        </row>
        <row r="93">
          <cell r="C93" t="str">
            <v>2410</v>
          </cell>
          <cell r="D93" t="str">
            <v>Política, regulación y supervisión de la infraestructura y servicios de transporte</v>
          </cell>
        </row>
        <row r="94">
          <cell r="C94" t="str">
            <v>2499</v>
          </cell>
          <cell r="D94" t="str">
            <v>Fortalecimiento de la gestión y dirección del sector Transporte</v>
          </cell>
        </row>
        <row r="95">
          <cell r="C95" t="str">
            <v>2501</v>
          </cell>
          <cell r="D95" t="str">
            <v>Fortalecimiento del control y la vigilancia de la gestión fiscal y resarcimiento al daño del patrimonio público</v>
          </cell>
        </row>
        <row r="96">
          <cell r="C96" t="str">
            <v>2502</v>
          </cell>
          <cell r="D96" t="str">
            <v>Promoción, protección y defensa de los Derechos Humanos y el Derecho Internacional Humanitario</v>
          </cell>
        </row>
        <row r="97">
          <cell r="C97" t="str">
            <v>2503</v>
          </cell>
          <cell r="D97" t="str">
            <v>Lucha contra la corrupción</v>
          </cell>
        </row>
        <row r="98">
          <cell r="C98" t="str">
            <v>2504</v>
          </cell>
          <cell r="D98" t="str">
            <v>Vigilancia de la gestión administrativa de los funcionarios del estado</v>
          </cell>
        </row>
        <row r="99">
          <cell r="C99" t="str">
            <v>2599</v>
          </cell>
          <cell r="D99" t="str">
            <v>Fortalecimiento de la gestión y dirección del sector Organismos de Control</v>
          </cell>
        </row>
        <row r="100">
          <cell r="C100" t="str">
            <v>2701</v>
          </cell>
          <cell r="D100" t="str">
            <v>Mejoramiento a las competencias de la administración de justica</v>
          </cell>
        </row>
        <row r="101">
          <cell r="C101" t="str">
            <v>2799</v>
          </cell>
          <cell r="D101" t="str">
            <v>Fortalecimiento de la gestión y dirección del sector Rama Judicial</v>
          </cell>
        </row>
        <row r="102">
          <cell r="C102" t="str">
            <v>2801</v>
          </cell>
          <cell r="D102" t="str">
            <v>Procesos democráticos y asuntos electorales</v>
          </cell>
        </row>
        <row r="103">
          <cell r="C103" t="str">
            <v>2802</v>
          </cell>
          <cell r="D103" t="str">
            <v>Identificación y registro del estado civil de la población</v>
          </cell>
        </row>
        <row r="104">
          <cell r="C104" t="str">
            <v>2899</v>
          </cell>
          <cell r="D104" t="str">
            <v>Fortalecimiento de la gestión y dirección del sector Registraduría</v>
          </cell>
        </row>
        <row r="105">
          <cell r="C105" t="str">
            <v>2901</v>
          </cell>
          <cell r="D105" t="str">
            <v>Efectividad de la investigación penal y técnico científica</v>
          </cell>
        </row>
        <row r="106">
          <cell r="C106" t="str">
            <v>2999</v>
          </cell>
          <cell r="D106" t="str">
            <v xml:space="preserve">Fortalecimiento de la gestión y dirección del sector Fiscalía </v>
          </cell>
        </row>
        <row r="107">
          <cell r="C107" t="str">
            <v>3201</v>
          </cell>
          <cell r="D107" t="str">
            <v>Fortalecimiento del desempeño ambiental de los sectores productivos</v>
          </cell>
        </row>
        <row r="108">
          <cell r="C108" t="str">
            <v>3202</v>
          </cell>
          <cell r="D108" t="str">
            <v>Conservación de la biodiversidad y sus servicios ecosistémicos</v>
          </cell>
        </row>
        <row r="109">
          <cell r="C109" t="str">
            <v>3203</v>
          </cell>
          <cell r="D109" t="str">
            <v>Gestión integral del recurso hídrico</v>
          </cell>
        </row>
        <row r="110">
          <cell r="C110" t="str">
            <v>3204</v>
          </cell>
          <cell r="D110" t="str">
            <v>Gestión de la información y el conocimiento ambiental</v>
          </cell>
        </row>
        <row r="111">
          <cell r="C111" t="str">
            <v>3205</v>
          </cell>
          <cell r="D111" t="str">
            <v>Ordenamiento ambiental territorial</v>
          </cell>
        </row>
        <row r="112">
          <cell r="C112" t="str">
            <v>3206</v>
          </cell>
          <cell r="D112" t="str">
            <v>Gestión del cambio climático para un desarrollo bajo en carbono y resiliente al clima</v>
          </cell>
        </row>
        <row r="113">
          <cell r="C113" t="str">
            <v>3207</v>
          </cell>
          <cell r="D113" t="str">
            <v>Gestión integral de mares, costas y recursos acuáticos</v>
          </cell>
        </row>
        <row r="114">
          <cell r="C114" t="str">
            <v>3208</v>
          </cell>
          <cell r="D114" t="str">
            <v xml:space="preserve">Educación ambiental </v>
          </cell>
        </row>
        <row r="115">
          <cell r="C115" t="str">
            <v>3299</v>
          </cell>
          <cell r="D115" t="str">
            <v>Fortalecimiento de la gestión y dirección del sector Ambiente y Desarrollo Sostenible</v>
          </cell>
        </row>
        <row r="116">
          <cell r="C116" t="str">
            <v>3301</v>
          </cell>
          <cell r="D116" t="str">
            <v>Promoción y acceso efectivo a procesos culturales y artísticos</v>
          </cell>
        </row>
        <row r="117">
          <cell r="C117" t="str">
            <v>3302</v>
          </cell>
          <cell r="D117" t="str">
            <v>Gestión, protección y salvaguardia del patrimonio cultural colombiano</v>
          </cell>
        </row>
        <row r="118">
          <cell r="C118" t="str">
            <v>3399</v>
          </cell>
          <cell r="D118" t="str">
            <v>Fortalecimiento de la gestión y dirección del sector Cultura</v>
          </cell>
        </row>
        <row r="119">
          <cell r="C119" t="str">
            <v>3501</v>
          </cell>
          <cell r="D119" t="str">
            <v>Internacionalización de la economía</v>
          </cell>
        </row>
        <row r="120">
          <cell r="C120" t="str">
            <v>3502</v>
          </cell>
          <cell r="D120" t="str">
            <v>Productividad y competitividad de las empresas colombianas</v>
          </cell>
        </row>
        <row r="121">
          <cell r="C121" t="str">
            <v>3503</v>
          </cell>
          <cell r="D121" t="str">
            <v>Ambiente regulatorio y económico para la competencia y la actividad empresarial</v>
          </cell>
        </row>
        <row r="122">
          <cell r="C122" t="str">
            <v>3599</v>
          </cell>
          <cell r="D122" t="str">
            <v>Fortalecimiento de la gestión y dirección del sector Comercio, Industria y Turismo</v>
          </cell>
        </row>
        <row r="123">
          <cell r="C123" t="str">
            <v>3601</v>
          </cell>
          <cell r="D123" t="str">
            <v>Protección Social</v>
          </cell>
        </row>
        <row r="124">
          <cell r="C124" t="str">
            <v>3602</v>
          </cell>
          <cell r="D124" t="str">
            <v>Generación y formalización del empleo</v>
          </cell>
        </row>
        <row r="125">
          <cell r="C125" t="str">
            <v>3603</v>
          </cell>
          <cell r="D125" t="str">
            <v>Formación para el trabajo</v>
          </cell>
        </row>
        <row r="126">
          <cell r="C126" t="str">
            <v>3604</v>
          </cell>
          <cell r="D126" t="str">
            <v>Derechos fundamentales del trabajo y fortalecimiento del diálogo social</v>
          </cell>
        </row>
        <row r="127">
          <cell r="C127" t="str">
            <v>3605</v>
          </cell>
          <cell r="D127" t="str">
            <v>Fomento de la investigación, desarrollo tecnológico e innovación del sector trabajo</v>
          </cell>
        </row>
        <row r="128">
          <cell r="C128" t="str">
            <v>3699</v>
          </cell>
          <cell r="D128" t="str">
            <v>Fortalecimiento de la gestión y dirección del sector Trabajo</v>
          </cell>
        </row>
        <row r="129">
          <cell r="C129" t="str">
            <v>3701</v>
          </cell>
          <cell r="D129" t="str">
            <v>Fortalecimiento institucional a los procesos organizativos de concertación; garantía, prevención y respeto de los derechos humanos como fundamentos para la paz</v>
          </cell>
        </row>
        <row r="130">
          <cell r="C130" t="str">
            <v>3702</v>
          </cell>
          <cell r="D130" t="str">
            <v>Fortalecimiento a la gobernabilidad territorial para la seguridad, convivencia ciudadana, paz y postconflicto</v>
          </cell>
        </row>
        <row r="131">
          <cell r="C131" t="str">
            <v>3703</v>
          </cell>
          <cell r="D131" t="str">
            <v>Política pública de víctimas del conflicto armado y postconflicto</v>
          </cell>
        </row>
        <row r="132">
          <cell r="C132" t="str">
            <v>3704</v>
          </cell>
          <cell r="D132" t="str">
            <v>Participación ciudadana, política y diversidad de creencias</v>
          </cell>
        </row>
        <row r="133">
          <cell r="C133" t="str">
            <v>3705</v>
          </cell>
          <cell r="D133" t="str">
            <v>Protección de personas, grupos y comunidades en riesgo extraordinario y extremo Unidad Nacional de Protección (UNP)</v>
          </cell>
        </row>
        <row r="134">
          <cell r="C134" t="str">
            <v>3706</v>
          </cell>
          <cell r="D134" t="str">
            <v>Protección, promoción y difusión del derecho de autor y los derechos conexos</v>
          </cell>
        </row>
        <row r="135">
          <cell r="C135" t="str">
            <v>3707</v>
          </cell>
          <cell r="D135" t="str">
            <v>Gestión del riesgo de desastres naturales y antrópicos en la zona de influencia del volcán Nevado del Huila</v>
          </cell>
        </row>
        <row r="136">
          <cell r="C136" t="str">
            <v>3708</v>
          </cell>
          <cell r="D136" t="str">
            <v>Fortalecimiento institucional y operativo de los Bomberos de Colombia</v>
          </cell>
        </row>
        <row r="137">
          <cell r="C137" t="str">
            <v>3799</v>
          </cell>
          <cell r="D137" t="str">
            <v>Fortalecimiento de la gestión y dirección del sector Interior</v>
          </cell>
        </row>
        <row r="138">
          <cell r="C138" t="str">
            <v>3901</v>
          </cell>
          <cell r="D138" t="str">
            <v xml:space="preserve">Consolidación de una institucionalidad habilitante para la Ciencia Tecnología e Innovación (CTeI) </v>
          </cell>
        </row>
        <row r="139">
          <cell r="C139" t="str">
            <v>3902</v>
          </cell>
          <cell r="D139" t="str">
            <v>Investigación con calidad e impacto</v>
          </cell>
        </row>
        <row r="140">
          <cell r="C140" t="str">
            <v>3903</v>
          </cell>
          <cell r="D140" t="str">
            <v>Desarrollo tecnológico e innovación para crecimiento empresarial</v>
          </cell>
        </row>
        <row r="141">
          <cell r="C141" t="str">
            <v>3904</v>
          </cell>
          <cell r="D141" t="str">
            <v>Generación de una cultura que valora y gestiona el conocimiento y la innovación</v>
          </cell>
        </row>
        <row r="142">
          <cell r="C142" t="str">
            <v>3999</v>
          </cell>
          <cell r="D142" t="str">
            <v xml:space="preserve">Fortalecimiento de la gestión y dirección del sector Ciencia, Tecnología e Innovación </v>
          </cell>
        </row>
        <row r="143">
          <cell r="C143" t="str">
            <v>4001</v>
          </cell>
          <cell r="D143" t="str">
            <v>Acceso a soluciones de vivienda</v>
          </cell>
        </row>
        <row r="144">
          <cell r="C144" t="str">
            <v>4002</v>
          </cell>
          <cell r="D144" t="str">
            <v>Ordenamiento territorial y desarrollo urbano</v>
          </cell>
        </row>
        <row r="145">
          <cell r="C145" t="str">
            <v>4003</v>
          </cell>
          <cell r="D145" t="str">
            <v>Acceso de la población a los servicios de agua potable y saneamiento básico</v>
          </cell>
        </row>
        <row r="146">
          <cell r="C146" t="str">
            <v>4099</v>
          </cell>
          <cell r="D146" t="str">
            <v>Fortalecimiento de la gestión y dirección del sector Vivienda, Ciudad y Territorio</v>
          </cell>
        </row>
        <row r="147">
          <cell r="C147" t="str">
            <v>4101</v>
          </cell>
          <cell r="D147" t="str">
            <v>Atención, asistencia  y reparación integral a las víctimas</v>
          </cell>
        </row>
        <row r="148">
          <cell r="C148" t="str">
            <v>4102</v>
          </cell>
          <cell r="D148" t="str">
            <v>Desarrollo integral de la primera infancia a la juventud, y fortalecimiento de las capacidades de las familias de niñas, niños y adolescentes</v>
          </cell>
        </row>
        <row r="149">
          <cell r="C149" t="str">
            <v>4103</v>
          </cell>
          <cell r="D149" t="str">
            <v>Inclusión social y productiva para la población en situación de vulnerabilidad</v>
          </cell>
        </row>
        <row r="150">
          <cell r="C150" t="str">
            <v>4104</v>
          </cell>
          <cell r="D150" t="str">
            <v>Atención integral de población en situación permanente de desprotección social y/o familiar</v>
          </cell>
        </row>
        <row r="151">
          <cell r="C151" t="str">
            <v>4199</v>
          </cell>
          <cell r="D151" t="str">
            <v xml:space="preserve">Fortalecimiento de la gestión y dirección del sector Inclusión Social y Reconciliación </v>
          </cell>
        </row>
        <row r="152">
          <cell r="C152" t="str">
            <v>4201</v>
          </cell>
          <cell r="D152" t="str">
            <v>Desarrollo de Inteligencia estratégica y contrainteligencia de Estado</v>
          </cell>
        </row>
        <row r="153">
          <cell r="C153" t="str">
            <v>4299</v>
          </cell>
          <cell r="D153" t="str">
            <v>Fortalecimiento de la gestión y dirección del sector Inteligencia</v>
          </cell>
        </row>
        <row r="154">
          <cell r="C154" t="str">
            <v>4301</v>
          </cell>
          <cell r="D154" t="str">
            <v>Fomento a la recreación, la actividad física y el deporte</v>
          </cell>
        </row>
        <row r="155">
          <cell r="C155" t="str">
            <v>4302</v>
          </cell>
          <cell r="D155" t="str">
            <v>Formación y preparación de deportistas</v>
          </cell>
        </row>
        <row r="156">
          <cell r="C156" t="str">
            <v>4399</v>
          </cell>
          <cell r="D156" t="str">
            <v xml:space="preserve">Fortalecimiento de la gestión y dirección del sector Deporte y Recreación </v>
          </cell>
        </row>
        <row r="157">
          <cell r="C157" t="str">
            <v>4401</v>
          </cell>
          <cell r="D157" t="str">
            <v>Jurisdicción especial para la paz</v>
          </cell>
        </row>
        <row r="158">
          <cell r="C158" t="str">
            <v>4402</v>
          </cell>
          <cell r="D158" t="str">
            <v xml:space="preserve">Esclarecimiento de la verdad, la convivencia y la no repetición.
</v>
          </cell>
        </row>
        <row r="159">
          <cell r="C159" t="str">
            <v>4403</v>
          </cell>
          <cell r="D159" t="str">
            <v xml:space="preserve">Búsqueda humanitaria de personas dadas por desaparecidas en el contexto y en razón del conflicto armado en Colombia
</v>
          </cell>
        </row>
        <row r="160">
          <cell r="C160" t="str">
            <v>4499</v>
          </cell>
          <cell r="D160" t="str">
            <v>Fortalecimiento de la gestión y dirección del sector Justicia Especial para la Paz</v>
          </cell>
        </row>
        <row r="161">
          <cell r="C161" t="str">
            <v>4501</v>
          </cell>
          <cell r="D161" t="str">
            <v>Fortalecimiento de la convivencia y la seguridad ciudadana</v>
          </cell>
        </row>
        <row r="162">
          <cell r="C162" t="str">
            <v>4502</v>
          </cell>
          <cell r="D162" t="str">
            <v>Fortalecimiento del buen gobierno para el respeto y garantía de los derechos humanos</v>
          </cell>
        </row>
        <row r="163">
          <cell r="C163" t="str">
            <v>4503</v>
          </cell>
          <cell r="D163" t="str">
            <v>Gestión del riesgo de desastres y emergencias</v>
          </cell>
        </row>
        <row r="164">
          <cell r="C164" t="str">
            <v>4599</v>
          </cell>
          <cell r="D164" t="str">
            <v>Fortalecimiento a la gestión y dirección de la administración pública territorial</v>
          </cell>
        </row>
        <row r="165">
          <cell r="C165">
            <v>0</v>
          </cell>
          <cell r="D165">
            <v>0</v>
          </cell>
        </row>
        <row r="166">
          <cell r="C166">
            <v>0</v>
          </cell>
          <cell r="D166">
            <v>0</v>
          </cell>
        </row>
        <row r="167">
          <cell r="C167">
            <v>0</v>
          </cell>
          <cell r="D167">
            <v>0</v>
          </cell>
        </row>
        <row r="168">
          <cell r="C168">
            <v>0</v>
          </cell>
          <cell r="D168">
            <v>0</v>
          </cell>
        </row>
        <row r="169">
          <cell r="C169">
            <v>0</v>
          </cell>
          <cell r="D169">
            <v>0</v>
          </cell>
        </row>
        <row r="170">
          <cell r="C170">
            <v>0</v>
          </cell>
          <cell r="D170">
            <v>0</v>
          </cell>
        </row>
        <row r="171">
          <cell r="C171">
            <v>0</v>
          </cell>
          <cell r="D171">
            <v>0</v>
          </cell>
        </row>
      </sheetData>
      <sheetData sheetId="3"/>
      <sheetData sheetId="4"/>
      <sheetData sheetId="5"/>
      <sheetData sheetId="6"/>
      <sheetData sheetId="7"/>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Sintesis_Industria"/>
      <sheetName val="Configuracion"/>
      <sheetName val="Detalle"/>
      <sheetName val="Validacion"/>
      <sheetName val="Sector"/>
      <sheetName val="Fuente"/>
    </sheetNames>
    <sheetDataSet>
      <sheetData sheetId="0" refreshError="1"/>
      <sheetData sheetId="1" refreshError="1"/>
      <sheetData sheetId="2" refreshError="1"/>
      <sheetData sheetId="3" refreshError="1">
        <row r="1">
          <cell r="K1" t="str">
            <v>LLAVE2</v>
          </cell>
        </row>
        <row r="2">
          <cell r="K2" t="str">
            <v>00201148D.121</v>
          </cell>
        </row>
        <row r="3">
          <cell r="K3" t="str">
            <v>00201143D.111</v>
          </cell>
        </row>
        <row r="4">
          <cell r="K4" t="str">
            <v>00201143D.121</v>
          </cell>
        </row>
        <row r="5">
          <cell r="K5" t="str">
            <v>00201143D.121</v>
          </cell>
        </row>
        <row r="6">
          <cell r="K6" t="str">
            <v>00201138D.111</v>
          </cell>
        </row>
        <row r="7">
          <cell r="K7" t="str">
            <v>00201140D.121</v>
          </cell>
        </row>
        <row r="8">
          <cell r="K8" t="str">
            <v>00201158D.122</v>
          </cell>
        </row>
        <row r="9">
          <cell r="K9" t="str">
            <v>00201102D.112</v>
          </cell>
        </row>
        <row r="10">
          <cell r="K10" t="str">
            <v>00201102D.112</v>
          </cell>
        </row>
        <row r="11">
          <cell r="K11" t="str">
            <v>00201102D.112</v>
          </cell>
        </row>
        <row r="12">
          <cell r="K12" t="str">
            <v>00201145D.121</v>
          </cell>
        </row>
        <row r="13">
          <cell r="K13" t="str">
            <v>00201159D.111</v>
          </cell>
        </row>
        <row r="14">
          <cell r="K14" t="str">
            <v>00201159D.121</v>
          </cell>
        </row>
        <row r="15">
          <cell r="K15" t="str">
            <v>00201159D.122</v>
          </cell>
        </row>
        <row r="16">
          <cell r="K16" t="str">
            <v>00201144D.111</v>
          </cell>
        </row>
        <row r="17">
          <cell r="K17" t="str">
            <v>00201126D.112</v>
          </cell>
        </row>
        <row r="18">
          <cell r="K18" t="str">
            <v>00201160D.111</v>
          </cell>
        </row>
        <row r="19">
          <cell r="K19" t="str">
            <v>00201159D.122</v>
          </cell>
        </row>
        <row r="20">
          <cell r="K20" t="str">
            <v>00201118D.121</v>
          </cell>
        </row>
        <row r="21">
          <cell r="K21" t="str">
            <v>00201120D.121</v>
          </cell>
        </row>
        <row r="22">
          <cell r="K22" t="str">
            <v>00201110D.121</v>
          </cell>
        </row>
        <row r="23">
          <cell r="K23" t="str">
            <v>00201130D.111</v>
          </cell>
        </row>
        <row r="24">
          <cell r="K24" t="str">
            <v>00201110D.121</v>
          </cell>
        </row>
        <row r="25">
          <cell r="K25" t="str">
            <v>00201128D.121</v>
          </cell>
        </row>
        <row r="26">
          <cell r="K26" t="str">
            <v>00201116D.111</v>
          </cell>
        </row>
        <row r="27">
          <cell r="K27" t="str">
            <v>00201131D.121</v>
          </cell>
        </row>
        <row r="28">
          <cell r="K28" t="str">
            <v>00201111D.121</v>
          </cell>
        </row>
        <row r="29">
          <cell r="K29" t="str">
            <v>00201118D.121</v>
          </cell>
        </row>
        <row r="30">
          <cell r="K30" t="str">
            <v>00201132D.121</v>
          </cell>
        </row>
        <row r="31">
          <cell r="K31" t="str">
            <v>00201112D.121</v>
          </cell>
        </row>
        <row r="32">
          <cell r="K32" t="str">
            <v>00201113D.121</v>
          </cell>
        </row>
        <row r="33">
          <cell r="K33" t="str">
            <v>00201131D.111</v>
          </cell>
        </row>
        <row r="34">
          <cell r="K34" t="str">
            <v>00201114D.111</v>
          </cell>
        </row>
        <row r="35">
          <cell r="K35" t="str">
            <v>00201128D.121</v>
          </cell>
        </row>
        <row r="36">
          <cell r="K36" t="str">
            <v>00201111D.121</v>
          </cell>
        </row>
        <row r="37">
          <cell r="K37" t="str">
            <v>00201117D.121</v>
          </cell>
        </row>
        <row r="38">
          <cell r="K38" t="str">
            <v>00201114D.111</v>
          </cell>
        </row>
        <row r="39">
          <cell r="K39" t="str">
            <v>00201131D.121</v>
          </cell>
        </row>
        <row r="40">
          <cell r="K40" t="str">
            <v>00201127D.121</v>
          </cell>
        </row>
        <row r="41">
          <cell r="K41" t="str">
            <v>00201128D.111</v>
          </cell>
        </row>
        <row r="42">
          <cell r="K42" t="str">
            <v>00201134D.111</v>
          </cell>
        </row>
        <row r="43">
          <cell r="K43" t="str">
            <v>00201130D.111</v>
          </cell>
        </row>
        <row r="44">
          <cell r="K44" t="str">
            <v>00201133D.112</v>
          </cell>
        </row>
        <row r="45">
          <cell r="K45" t="str">
            <v>00201151D.121</v>
          </cell>
        </row>
        <row r="46">
          <cell r="K46" t="str">
            <v>00201151D.111</v>
          </cell>
        </row>
        <row r="47">
          <cell r="K47" t="str">
            <v>00201151D.122</v>
          </cell>
        </row>
        <row r="48">
          <cell r="K48" t="str">
            <v>00201108D.111</v>
          </cell>
        </row>
        <row r="49">
          <cell r="K49" t="str">
            <v>00201108D.111</v>
          </cell>
        </row>
        <row r="50">
          <cell r="K50" t="str">
            <v>00201108D.121</v>
          </cell>
        </row>
        <row r="51">
          <cell r="K51" t="str">
            <v>00201110D.121</v>
          </cell>
        </row>
        <row r="52">
          <cell r="K52" t="str">
            <v>00201121D.111</v>
          </cell>
        </row>
        <row r="53">
          <cell r="K53" t="str">
            <v>00201123D.111</v>
          </cell>
        </row>
        <row r="54">
          <cell r="K54" t="str">
            <v>00201128D.111</v>
          </cell>
        </row>
        <row r="55">
          <cell r="K55" t="str">
            <v>00201143D.111</v>
          </cell>
        </row>
        <row r="56">
          <cell r="K56" t="str">
            <v>00201115D.111</v>
          </cell>
        </row>
        <row r="57">
          <cell r="K57" t="str">
            <v>00201129D.111</v>
          </cell>
        </row>
        <row r="58">
          <cell r="K58" t="str">
            <v>00201131D.111</v>
          </cell>
        </row>
        <row r="59">
          <cell r="K59" t="str">
            <v>00201135D.111</v>
          </cell>
        </row>
        <row r="60">
          <cell r="K60" t="str">
            <v>00201118D.121</v>
          </cell>
        </row>
        <row r="61">
          <cell r="K61" t="str">
            <v>00201122D.121</v>
          </cell>
        </row>
        <row r="62">
          <cell r="K62" t="str">
            <v>00201131D.121</v>
          </cell>
        </row>
        <row r="63">
          <cell r="K63" t="str">
            <v>00201111D.111</v>
          </cell>
        </row>
        <row r="64">
          <cell r="K64" t="str">
            <v>00201112D.111</v>
          </cell>
        </row>
        <row r="65">
          <cell r="K65" t="str">
            <v>00201118D.111</v>
          </cell>
        </row>
        <row r="66">
          <cell r="K66" t="str">
            <v>00201123D.111</v>
          </cell>
        </row>
        <row r="67">
          <cell r="K67" t="str">
            <v>00201126D.111</v>
          </cell>
        </row>
        <row r="68">
          <cell r="K68" t="str">
            <v>00201107D.111</v>
          </cell>
        </row>
        <row r="69">
          <cell r="K69" t="str">
            <v>00201128D.121</v>
          </cell>
        </row>
        <row r="70">
          <cell r="K70" t="str">
            <v>00201130D.121</v>
          </cell>
        </row>
        <row r="71">
          <cell r="K71" t="str">
            <v>00201149D.111</v>
          </cell>
        </row>
        <row r="72">
          <cell r="K72" t="str">
            <v>00201149D.121</v>
          </cell>
        </row>
        <row r="73">
          <cell r="K73" t="str">
            <v>00201125D.111</v>
          </cell>
        </row>
        <row r="74">
          <cell r="K74" t="str">
            <v>00201135D.111</v>
          </cell>
        </row>
        <row r="75">
          <cell r="K75" t="str">
            <v>00201153D.111</v>
          </cell>
        </row>
        <row r="76">
          <cell r="K76" t="str">
            <v>00201159D.111</v>
          </cell>
        </row>
        <row r="77">
          <cell r="K77" t="str">
            <v>00201110D.111</v>
          </cell>
        </row>
        <row r="78">
          <cell r="K78" t="str">
            <v>00201119D.121</v>
          </cell>
        </row>
        <row r="79">
          <cell r="K79" t="str">
            <v>00201151D.121</v>
          </cell>
        </row>
        <row r="80">
          <cell r="K80" t="str">
            <v>00201124D.121</v>
          </cell>
        </row>
        <row r="81">
          <cell r="K81" t="str">
            <v>00201135D.121</v>
          </cell>
        </row>
        <row r="82">
          <cell r="K82" t="str">
            <v>00201136D.121</v>
          </cell>
        </row>
        <row r="83">
          <cell r="K83" t="str">
            <v>00201118D.121</v>
          </cell>
        </row>
        <row r="84">
          <cell r="K84" t="str">
            <v>00201130D.121</v>
          </cell>
        </row>
        <row r="85">
          <cell r="K85" t="str">
            <v>00201143D.111</v>
          </cell>
        </row>
        <row r="86">
          <cell r="K86" t="str">
            <v>00201143D.122</v>
          </cell>
        </row>
        <row r="87">
          <cell r="K87" t="str">
            <v>00201150D.121</v>
          </cell>
        </row>
        <row r="88">
          <cell r="K88" t="str">
            <v>00201109D.121</v>
          </cell>
        </row>
        <row r="89">
          <cell r="K89" t="str">
            <v>00201109D.111</v>
          </cell>
        </row>
        <row r="90">
          <cell r="K90" t="str">
            <v>00201106D.111</v>
          </cell>
        </row>
        <row r="91">
          <cell r="K91" t="str">
            <v>00201113D.111</v>
          </cell>
        </row>
        <row r="92">
          <cell r="K92" t="str">
            <v>00201116D.111</v>
          </cell>
        </row>
        <row r="93">
          <cell r="K93" t="str">
            <v>00201125D.111</v>
          </cell>
        </row>
        <row r="94">
          <cell r="K94" t="str">
            <v>00201128D.111</v>
          </cell>
        </row>
        <row r="95">
          <cell r="K95" t="str">
            <v>00201135D.111</v>
          </cell>
        </row>
        <row r="96">
          <cell r="K96" t="str">
            <v>00201138D.111</v>
          </cell>
        </row>
        <row r="97">
          <cell r="K97" t="str">
            <v>00201140D.111</v>
          </cell>
        </row>
        <row r="98">
          <cell r="K98" t="str">
            <v>00201143D.111</v>
          </cell>
        </row>
        <row r="99">
          <cell r="K99" t="str">
            <v>00201115D.121</v>
          </cell>
        </row>
        <row r="100">
          <cell r="K100" t="str">
            <v>00201117D.121</v>
          </cell>
        </row>
        <row r="101">
          <cell r="K101" t="str">
            <v>00201121D.121</v>
          </cell>
        </row>
        <row r="102">
          <cell r="K102" t="str">
            <v>00201123D.121</v>
          </cell>
        </row>
        <row r="103">
          <cell r="K103" t="str">
            <v>00201124D.121</v>
          </cell>
        </row>
        <row r="104">
          <cell r="K104" t="str">
            <v>00201125D.121</v>
          </cell>
        </row>
        <row r="105">
          <cell r="K105" t="str">
            <v>00201145D.121</v>
          </cell>
        </row>
        <row r="106">
          <cell r="K106" t="str">
            <v>00201149D.121</v>
          </cell>
        </row>
        <row r="107">
          <cell r="K107" t="str">
            <v>00201153D.121</v>
          </cell>
        </row>
        <row r="108">
          <cell r="K108" t="str">
            <v>00201143D.111</v>
          </cell>
        </row>
        <row r="109">
          <cell r="K109" t="str">
            <v>00201143D.121</v>
          </cell>
        </row>
        <row r="110">
          <cell r="K110" t="str">
            <v>00201110D.112</v>
          </cell>
        </row>
        <row r="111">
          <cell r="K111" t="str">
            <v>00201110D.112</v>
          </cell>
        </row>
        <row r="112">
          <cell r="K112" t="str">
            <v>00201151D.111</v>
          </cell>
        </row>
        <row r="113">
          <cell r="K113" t="str">
            <v>00201151D.111</v>
          </cell>
        </row>
        <row r="114">
          <cell r="K114" t="str">
            <v>00201151D.121</v>
          </cell>
        </row>
        <row r="115">
          <cell r="K115" t="str">
            <v>00201151D.121</v>
          </cell>
        </row>
        <row r="116">
          <cell r="K116" t="str">
            <v>00201154D.121</v>
          </cell>
        </row>
        <row r="117">
          <cell r="K117" t="str">
            <v>00201153D.111</v>
          </cell>
        </row>
        <row r="118">
          <cell r="K118" t="str">
            <v>00201154D.121</v>
          </cell>
        </row>
        <row r="119">
          <cell r="K119" t="str">
            <v>00201156D.121</v>
          </cell>
        </row>
        <row r="120">
          <cell r="K120" t="str">
            <v>00201156D.122</v>
          </cell>
        </row>
        <row r="121">
          <cell r="K121" t="str">
            <v>00201146D.121</v>
          </cell>
        </row>
        <row r="122">
          <cell r="K122" t="str">
            <v>00201140D.121</v>
          </cell>
        </row>
        <row r="123">
          <cell r="K123" t="str">
            <v>00201158D.111</v>
          </cell>
        </row>
        <row r="124">
          <cell r="K124" t="str">
            <v>00201110D.111</v>
          </cell>
        </row>
        <row r="125">
          <cell r="K125" t="str">
            <v>00201118D.111</v>
          </cell>
        </row>
        <row r="126">
          <cell r="K126" t="str">
            <v>00201119D.111</v>
          </cell>
        </row>
        <row r="127">
          <cell r="K127" t="str">
            <v>00201125D.111</v>
          </cell>
        </row>
        <row r="128">
          <cell r="K128" t="str">
            <v>00201132D.111</v>
          </cell>
        </row>
        <row r="129">
          <cell r="K129" t="str">
            <v>00201116D.121</v>
          </cell>
        </row>
        <row r="130">
          <cell r="K130" t="str">
            <v>00201117D.121</v>
          </cell>
        </row>
        <row r="131">
          <cell r="K131" t="str">
            <v>00201130D.121</v>
          </cell>
        </row>
        <row r="132">
          <cell r="K132" t="str">
            <v>00201131D.121</v>
          </cell>
        </row>
        <row r="133">
          <cell r="K133" t="str">
            <v>00201143D.121</v>
          </cell>
        </row>
        <row r="134">
          <cell r="K134" t="str">
            <v>00201146D.111</v>
          </cell>
        </row>
        <row r="135">
          <cell r="K135" t="str">
            <v>00201145D.121</v>
          </cell>
        </row>
        <row r="136">
          <cell r="K136" t="str">
            <v>00201153D.111</v>
          </cell>
        </row>
        <row r="137">
          <cell r="K137" t="str">
            <v>00201145D.121</v>
          </cell>
        </row>
        <row r="138">
          <cell r="K138" t="str">
            <v>00201149D.121</v>
          </cell>
        </row>
        <row r="139">
          <cell r="K139" t="str">
            <v>00201149D.121</v>
          </cell>
        </row>
        <row r="140">
          <cell r="K140" t="str">
            <v>00201138D.29</v>
          </cell>
        </row>
        <row r="141">
          <cell r="K141" t="str">
            <v>00201140D.29</v>
          </cell>
        </row>
        <row r="142">
          <cell r="K142" t="str">
            <v>00201140D.29</v>
          </cell>
        </row>
        <row r="143">
          <cell r="K143" t="str">
            <v>00201126D.29</v>
          </cell>
        </row>
        <row r="144">
          <cell r="K144" t="str">
            <v>00201149D.29</v>
          </cell>
        </row>
        <row r="145">
          <cell r="K145" t="str">
            <v>00201123D.29</v>
          </cell>
        </row>
        <row r="146">
          <cell r="K146" t="str">
            <v>00201125D.29</v>
          </cell>
        </row>
        <row r="147">
          <cell r="K147" t="str">
            <v>00201132D.29</v>
          </cell>
        </row>
        <row r="148">
          <cell r="K148" t="str">
            <v>00201118D.29</v>
          </cell>
        </row>
        <row r="149">
          <cell r="K149" t="str">
            <v>00201121D.29</v>
          </cell>
        </row>
        <row r="150">
          <cell r="K150" t="str">
            <v>00201129D.29</v>
          </cell>
        </row>
        <row r="151">
          <cell r="K151" t="str">
            <v>00201135D.29</v>
          </cell>
        </row>
        <row r="152">
          <cell r="K152" t="str">
            <v>00201123D.29</v>
          </cell>
        </row>
        <row r="153">
          <cell r="K153" t="str">
            <v>00201111D.29</v>
          </cell>
        </row>
        <row r="154">
          <cell r="K154" t="str">
            <v>00201108D.29</v>
          </cell>
        </row>
        <row r="155">
          <cell r="K155" t="str">
            <v>00201114D.29</v>
          </cell>
        </row>
        <row r="156">
          <cell r="K156" t="str">
            <v>00201143D.29</v>
          </cell>
        </row>
        <row r="157">
          <cell r="K157" t="str">
            <v>00201120D.29</v>
          </cell>
        </row>
        <row r="158">
          <cell r="K158" t="str">
            <v>00201159D.29</v>
          </cell>
        </row>
        <row r="159">
          <cell r="K159" t="str">
            <v>00201127D.29</v>
          </cell>
        </row>
        <row r="160">
          <cell r="K160" t="str">
            <v>00201131D.29</v>
          </cell>
        </row>
        <row r="161">
          <cell r="K161" t="str">
            <v>00201111D.29</v>
          </cell>
        </row>
        <row r="162">
          <cell r="K162" t="str">
            <v>00201122D.29</v>
          </cell>
        </row>
        <row r="163">
          <cell r="K163" t="str">
            <v>00201123D.29</v>
          </cell>
        </row>
        <row r="164">
          <cell r="K164" t="str">
            <v>00201135D.29</v>
          </cell>
        </row>
        <row r="165">
          <cell r="K165" t="str">
            <v>00201150D.29</v>
          </cell>
        </row>
        <row r="166">
          <cell r="K166" t="str">
            <v>00201153D.29</v>
          </cell>
        </row>
        <row r="167">
          <cell r="K167" t="str">
            <v>00201158D.29</v>
          </cell>
        </row>
        <row r="168">
          <cell r="K168" t="str">
            <v>00201117D.29</v>
          </cell>
        </row>
        <row r="169">
          <cell r="K169" t="str">
            <v>00201145D.29</v>
          </cell>
        </row>
        <row r="170">
          <cell r="K170" t="str">
            <v>00201123D.29</v>
          </cell>
        </row>
        <row r="171">
          <cell r="K171" t="str">
            <v>00201158D.29</v>
          </cell>
        </row>
        <row r="172">
          <cell r="K172" t="str">
            <v>00201148D.29</v>
          </cell>
        </row>
        <row r="173">
          <cell r="K173" t="str">
            <v>00201122D.29</v>
          </cell>
        </row>
        <row r="174">
          <cell r="K174" t="str">
            <v>00201151D.29</v>
          </cell>
        </row>
        <row r="175">
          <cell r="K175" t="str">
            <v>00201156D.29</v>
          </cell>
        </row>
        <row r="176">
          <cell r="K176" t="str">
            <v>00201153D.29</v>
          </cell>
        </row>
        <row r="177">
          <cell r="K177" t="str">
            <v>00201156D.29</v>
          </cell>
        </row>
        <row r="178">
          <cell r="K178" t="str">
            <v>00201254D.29</v>
          </cell>
        </row>
        <row r="179">
          <cell r="K179" t="str">
            <v>00201140D.29</v>
          </cell>
        </row>
        <row r="180">
          <cell r="K180" t="str">
            <v>00201138D.29</v>
          </cell>
        </row>
        <row r="181">
          <cell r="K181" t="str">
            <v>00201117D.29</v>
          </cell>
        </row>
        <row r="182">
          <cell r="K182" t="str">
            <v>00201119D.29</v>
          </cell>
        </row>
        <row r="183">
          <cell r="K183" t="str">
            <v>00201143D.29</v>
          </cell>
        </row>
        <row r="184">
          <cell r="K184" t="str">
            <v>00201146D.29</v>
          </cell>
        </row>
        <row r="185">
          <cell r="K185" t="str">
            <v>00201146D.29</v>
          </cell>
        </row>
        <row r="186">
          <cell r="K186" t="str">
            <v>00201145D.29</v>
          </cell>
        </row>
        <row r="187">
          <cell r="K187" t="str">
            <v>00201156K.1</v>
          </cell>
        </row>
        <row r="188">
          <cell r="K188" t="str">
            <v>00021248P.11</v>
          </cell>
        </row>
        <row r="189">
          <cell r="K189" t="str">
            <v>00021248P.11</v>
          </cell>
        </row>
        <row r="190">
          <cell r="K190" t="str">
            <v>00021243P.11</v>
          </cell>
        </row>
        <row r="191">
          <cell r="K191" t="str">
            <v>00021243P.11</v>
          </cell>
        </row>
        <row r="192">
          <cell r="K192" t="str">
            <v>00021203P.11</v>
          </cell>
        </row>
        <row r="193">
          <cell r="K193" t="str">
            <v>00021203P.12</v>
          </cell>
        </row>
        <row r="194">
          <cell r="K194" t="str">
            <v>00021204P.11</v>
          </cell>
        </row>
        <row r="195">
          <cell r="K195" t="str">
            <v>00021205P.11</v>
          </cell>
        </row>
        <row r="196">
          <cell r="K196" t="str">
            <v>00021238P.11</v>
          </cell>
        </row>
        <row r="197">
          <cell r="K197" t="str">
            <v>00021239P.11</v>
          </cell>
        </row>
        <row r="198">
          <cell r="K198" t="str">
            <v>00021240P.11</v>
          </cell>
        </row>
        <row r="199">
          <cell r="K199" t="str">
            <v>00021240P.11</v>
          </cell>
        </row>
        <row r="200">
          <cell r="K200" t="str">
            <v>00021240P.11</v>
          </cell>
        </row>
        <row r="201">
          <cell r="K201" t="str">
            <v>00021240P.11</v>
          </cell>
        </row>
        <row r="202">
          <cell r="K202" t="str">
            <v>00021258P.11</v>
          </cell>
        </row>
        <row r="203">
          <cell r="K203" t="str">
            <v>00021258P.11</v>
          </cell>
        </row>
        <row r="204">
          <cell r="K204" t="str">
            <v>00021202P.11</v>
          </cell>
        </row>
        <row r="205">
          <cell r="K205" t="str">
            <v>00021202P.11</v>
          </cell>
        </row>
        <row r="206">
          <cell r="K206" t="str">
            <v>00021202P.11</v>
          </cell>
        </row>
        <row r="207">
          <cell r="K207" t="str">
            <v>00021202P.12</v>
          </cell>
        </row>
        <row r="208">
          <cell r="K208" t="str">
            <v>00021202P.11</v>
          </cell>
        </row>
        <row r="209">
          <cell r="K209" t="str">
            <v>00021202P.11</v>
          </cell>
        </row>
        <row r="210">
          <cell r="K210" t="str">
            <v>00021202P.12</v>
          </cell>
        </row>
        <row r="211">
          <cell r="K211" t="str">
            <v>00021252P.11</v>
          </cell>
        </row>
        <row r="212">
          <cell r="K212" t="str">
            <v>00021236P.11</v>
          </cell>
        </row>
        <row r="213">
          <cell r="K213" t="str">
            <v>00021210P.11</v>
          </cell>
        </row>
        <row r="214">
          <cell r="K214" t="str">
            <v>00021210P.11</v>
          </cell>
        </row>
        <row r="215">
          <cell r="K215" t="str">
            <v>00021210P.11</v>
          </cell>
        </row>
        <row r="216">
          <cell r="K216" t="str">
            <v>00021218P.11</v>
          </cell>
        </row>
        <row r="217">
          <cell r="K217" t="str">
            <v>00021218P.11</v>
          </cell>
        </row>
        <row r="218">
          <cell r="K218" t="str">
            <v>00021218P.11</v>
          </cell>
        </row>
        <row r="219">
          <cell r="K219" t="str">
            <v>00021226P.11</v>
          </cell>
        </row>
        <row r="220">
          <cell r="K220" t="str">
            <v>00021226P.11</v>
          </cell>
        </row>
        <row r="221">
          <cell r="K221" t="str">
            <v>00021226P.11</v>
          </cell>
        </row>
        <row r="222">
          <cell r="K222" t="str">
            <v>00021226P.11</v>
          </cell>
        </row>
        <row r="223">
          <cell r="K223" t="str">
            <v>00021226P.11</v>
          </cell>
        </row>
        <row r="224">
          <cell r="K224" t="str">
            <v>00021234P.11</v>
          </cell>
        </row>
        <row r="225">
          <cell r="K225" t="str">
            <v>00021234P.11</v>
          </cell>
        </row>
        <row r="226">
          <cell r="K226" t="str">
            <v>00021234P.11</v>
          </cell>
        </row>
        <row r="227">
          <cell r="K227" t="str">
            <v>00021234P.11</v>
          </cell>
        </row>
        <row r="228">
          <cell r="K228" t="str">
            <v>00021234P.11</v>
          </cell>
        </row>
        <row r="229">
          <cell r="K229" t="str">
            <v>00021234P.11</v>
          </cell>
        </row>
        <row r="230">
          <cell r="K230" t="str">
            <v>00021245P.11</v>
          </cell>
        </row>
        <row r="231">
          <cell r="K231" t="str">
            <v>00021245P.11</v>
          </cell>
        </row>
        <row r="232">
          <cell r="K232" t="str">
            <v>00021245P.11</v>
          </cell>
        </row>
        <row r="233">
          <cell r="K233" t="str">
            <v>00021245P.11</v>
          </cell>
        </row>
        <row r="234">
          <cell r="K234" t="str">
            <v>00021257P.11</v>
          </cell>
        </row>
        <row r="235">
          <cell r="K235" t="str">
            <v>00021257P.11</v>
          </cell>
        </row>
        <row r="236">
          <cell r="K236" t="str">
            <v>00021257P.11</v>
          </cell>
        </row>
        <row r="237">
          <cell r="K237" t="str">
            <v>00021260P.11</v>
          </cell>
        </row>
        <row r="238">
          <cell r="K238" t="str">
            <v>00021260P.11</v>
          </cell>
        </row>
        <row r="239">
          <cell r="K239" t="str">
            <v>00021260P.11</v>
          </cell>
        </row>
        <row r="240">
          <cell r="K240" t="str">
            <v>00021259P.11</v>
          </cell>
        </row>
        <row r="241">
          <cell r="K241" t="str">
            <v>00021259P.11</v>
          </cell>
        </row>
        <row r="242">
          <cell r="K242" t="str">
            <v>00021259P.11</v>
          </cell>
        </row>
        <row r="243">
          <cell r="K243" t="str">
            <v>00021236P.11</v>
          </cell>
        </row>
        <row r="244">
          <cell r="K244" t="str">
            <v>00021226P.11</v>
          </cell>
        </row>
        <row r="245">
          <cell r="K245" t="str">
            <v>00021212P.11</v>
          </cell>
        </row>
        <row r="246">
          <cell r="K246" t="str">
            <v>00021232P.11</v>
          </cell>
        </row>
        <row r="247">
          <cell r="K247" t="str">
            <v>00021226P.11</v>
          </cell>
        </row>
        <row r="248">
          <cell r="K248" t="str">
            <v>00021232P.11</v>
          </cell>
        </row>
        <row r="249">
          <cell r="K249" t="str">
            <v>00021228P.11</v>
          </cell>
        </row>
        <row r="250">
          <cell r="K250" t="str">
            <v>00021218P.11</v>
          </cell>
        </row>
        <row r="251">
          <cell r="K251" t="str">
            <v>00021212P.11</v>
          </cell>
        </row>
        <row r="252">
          <cell r="K252" t="str">
            <v>00021224P.11</v>
          </cell>
        </row>
        <row r="253">
          <cell r="K253" t="str">
            <v>00021232P.11</v>
          </cell>
        </row>
        <row r="254">
          <cell r="K254" t="str">
            <v>00021232P.11</v>
          </cell>
        </row>
        <row r="255">
          <cell r="K255" t="str">
            <v>00021220P.11</v>
          </cell>
        </row>
        <row r="256">
          <cell r="K256" t="str">
            <v>00021232P.11</v>
          </cell>
        </row>
        <row r="257">
          <cell r="K257" t="str">
            <v>00021211P.11</v>
          </cell>
        </row>
        <row r="258">
          <cell r="K258" t="str">
            <v>00021216P.11</v>
          </cell>
        </row>
        <row r="259">
          <cell r="K259" t="str">
            <v>00021220P.11</v>
          </cell>
        </row>
        <row r="260">
          <cell r="K260" t="str">
            <v>00021236P.11</v>
          </cell>
        </row>
        <row r="261">
          <cell r="K261" t="str">
            <v>00021216P.11</v>
          </cell>
        </row>
        <row r="262">
          <cell r="K262" t="str">
            <v>00021226P.11</v>
          </cell>
        </row>
        <row r="263">
          <cell r="K263" t="str">
            <v>00021213P.11</v>
          </cell>
        </row>
        <row r="264">
          <cell r="K264" t="str">
            <v>00021232P.11</v>
          </cell>
        </row>
        <row r="265">
          <cell r="K265" t="str">
            <v>00021216P.11</v>
          </cell>
        </row>
        <row r="266">
          <cell r="K266" t="str">
            <v>00021223P.11</v>
          </cell>
        </row>
        <row r="267">
          <cell r="K267" t="str">
            <v>00021223P.11</v>
          </cell>
        </row>
        <row r="268">
          <cell r="K268" t="str">
            <v>00021232P.11</v>
          </cell>
        </row>
        <row r="269">
          <cell r="K269" t="str">
            <v>00021216P.11</v>
          </cell>
        </row>
        <row r="270">
          <cell r="K270" t="str">
            <v>00021226P.11</v>
          </cell>
        </row>
        <row r="271">
          <cell r="K271" t="str">
            <v>00021211P.11</v>
          </cell>
        </row>
        <row r="272">
          <cell r="K272" t="str">
            <v>00021216P.11</v>
          </cell>
        </row>
        <row r="273">
          <cell r="K273" t="str">
            <v>00021225P.11</v>
          </cell>
        </row>
        <row r="274">
          <cell r="K274" t="str">
            <v>00021226P.11</v>
          </cell>
        </row>
        <row r="275">
          <cell r="K275" t="str">
            <v>00021236P.11</v>
          </cell>
        </row>
        <row r="276">
          <cell r="K276" t="str">
            <v>00021210P.11</v>
          </cell>
        </row>
        <row r="277">
          <cell r="K277" t="str">
            <v>00021223P.11</v>
          </cell>
        </row>
        <row r="278">
          <cell r="K278" t="str">
            <v>00021210P.11</v>
          </cell>
        </row>
        <row r="279">
          <cell r="K279" t="str">
            <v>00021218P.11</v>
          </cell>
        </row>
        <row r="280">
          <cell r="K280" t="str">
            <v>00021222P.11</v>
          </cell>
        </row>
        <row r="281">
          <cell r="K281" t="str">
            <v>00021228P.11</v>
          </cell>
        </row>
        <row r="282">
          <cell r="K282" t="str">
            <v>00021228P.11</v>
          </cell>
        </row>
        <row r="283">
          <cell r="K283" t="str">
            <v>00021229P.11</v>
          </cell>
        </row>
        <row r="284">
          <cell r="K284" t="str">
            <v>00021229P.11</v>
          </cell>
        </row>
        <row r="285">
          <cell r="K285" t="str">
            <v>00021231P.11</v>
          </cell>
        </row>
        <row r="286">
          <cell r="K286" t="str">
            <v>00021231P.11</v>
          </cell>
        </row>
        <row r="287">
          <cell r="K287" t="str">
            <v>00021217P.11</v>
          </cell>
        </row>
        <row r="288">
          <cell r="K288" t="str">
            <v>00021221P.11</v>
          </cell>
        </row>
        <row r="289">
          <cell r="K289" t="str">
            <v>00021221P.11</v>
          </cell>
        </row>
        <row r="290">
          <cell r="K290" t="str">
            <v>00021225P.11</v>
          </cell>
        </row>
        <row r="291">
          <cell r="K291" t="str">
            <v>00021225P.11</v>
          </cell>
        </row>
        <row r="292">
          <cell r="K292" t="str">
            <v>00021225P.11</v>
          </cell>
        </row>
        <row r="293">
          <cell r="K293" t="str">
            <v>00021227P.11</v>
          </cell>
        </row>
        <row r="294">
          <cell r="K294" t="str">
            <v>00021229P.11</v>
          </cell>
        </row>
        <row r="295">
          <cell r="K295" t="str">
            <v>00021230P.11</v>
          </cell>
        </row>
        <row r="296">
          <cell r="K296" t="str">
            <v>00021234P.11</v>
          </cell>
        </row>
        <row r="297">
          <cell r="K297" t="str">
            <v>00021236P.11</v>
          </cell>
        </row>
        <row r="298">
          <cell r="K298" t="str">
            <v>00021236P.11</v>
          </cell>
        </row>
        <row r="299">
          <cell r="K299" t="str">
            <v>00021213P.11</v>
          </cell>
        </row>
        <row r="300">
          <cell r="K300" t="str">
            <v>00021213P.11</v>
          </cell>
        </row>
        <row r="301">
          <cell r="K301" t="str">
            <v>00021228P.11</v>
          </cell>
        </row>
        <row r="302">
          <cell r="K302" t="str">
            <v>00021231P.11</v>
          </cell>
        </row>
        <row r="303">
          <cell r="K303" t="str">
            <v>00021231P.11</v>
          </cell>
        </row>
        <row r="304">
          <cell r="K304" t="str">
            <v>00021234P.11</v>
          </cell>
        </row>
        <row r="305">
          <cell r="K305" t="str">
            <v>00021229P.11</v>
          </cell>
        </row>
        <row r="306">
          <cell r="K306" t="str">
            <v>00021230P.11</v>
          </cell>
        </row>
        <row r="307">
          <cell r="K307" t="str">
            <v>00021231P.11</v>
          </cell>
        </row>
        <row r="308">
          <cell r="K308" t="str">
            <v>00021233P.11</v>
          </cell>
        </row>
        <row r="309">
          <cell r="K309" t="str">
            <v>00021233P.11</v>
          </cell>
        </row>
        <row r="310">
          <cell r="K310" t="str">
            <v>00021234P.11</v>
          </cell>
        </row>
        <row r="311">
          <cell r="K311" t="str">
            <v>00021235P.11</v>
          </cell>
        </row>
        <row r="312">
          <cell r="K312" t="str">
            <v>00021236P.11</v>
          </cell>
        </row>
        <row r="313">
          <cell r="K313" t="str">
            <v>00021228P.11</v>
          </cell>
        </row>
        <row r="314">
          <cell r="K314" t="str">
            <v>00021221P.11</v>
          </cell>
        </row>
        <row r="315">
          <cell r="K315" t="str">
            <v>00021222P.11</v>
          </cell>
        </row>
        <row r="316">
          <cell r="K316" t="str">
            <v>00021226P.11</v>
          </cell>
        </row>
        <row r="317">
          <cell r="K317" t="str">
            <v>00021229P.11</v>
          </cell>
        </row>
        <row r="318">
          <cell r="K318" t="str">
            <v>00021230P.11</v>
          </cell>
        </row>
        <row r="319">
          <cell r="K319" t="str">
            <v>00021233P.11</v>
          </cell>
        </row>
        <row r="320">
          <cell r="K320" t="str">
            <v>00021235P.11</v>
          </cell>
        </row>
        <row r="321">
          <cell r="K321" t="str">
            <v>00021221P.11</v>
          </cell>
        </row>
        <row r="322">
          <cell r="K322" t="str">
            <v>00021228P.11</v>
          </cell>
        </row>
        <row r="323">
          <cell r="K323" t="str">
            <v>00021229P.11</v>
          </cell>
        </row>
        <row r="324">
          <cell r="K324" t="str">
            <v>00021231P.11</v>
          </cell>
        </row>
        <row r="325">
          <cell r="K325" t="str">
            <v>00021233P.11</v>
          </cell>
        </row>
        <row r="326">
          <cell r="K326" t="str">
            <v>00021213P.11</v>
          </cell>
        </row>
        <row r="327">
          <cell r="K327" t="str">
            <v>00021216P.11</v>
          </cell>
        </row>
        <row r="328">
          <cell r="K328" t="str">
            <v>00021217P.11</v>
          </cell>
        </row>
        <row r="329">
          <cell r="K329" t="str">
            <v>00021231P.11</v>
          </cell>
        </row>
        <row r="330">
          <cell r="K330" t="str">
            <v>00021233P.11</v>
          </cell>
        </row>
        <row r="331">
          <cell r="K331" t="str">
            <v>00021234P.11</v>
          </cell>
        </row>
        <row r="332">
          <cell r="K332" t="str">
            <v>00021229P.11</v>
          </cell>
        </row>
        <row r="333">
          <cell r="K333" t="str">
            <v>00021226P.11</v>
          </cell>
        </row>
        <row r="334">
          <cell r="K334" t="str">
            <v>00021226P.11</v>
          </cell>
        </row>
        <row r="335">
          <cell r="K335" t="str">
            <v>00021217P.11</v>
          </cell>
        </row>
        <row r="336">
          <cell r="K336" t="str">
            <v>00021228P.11</v>
          </cell>
        </row>
        <row r="337">
          <cell r="K337" t="str">
            <v>00021210P.11</v>
          </cell>
        </row>
        <row r="338">
          <cell r="K338" t="str">
            <v>00021213P.11</v>
          </cell>
        </row>
        <row r="339">
          <cell r="K339" t="str">
            <v>00021221P.11</v>
          </cell>
        </row>
        <row r="340">
          <cell r="K340" t="str">
            <v>00021231P.11</v>
          </cell>
        </row>
        <row r="341">
          <cell r="K341" t="str">
            <v>00021232P.11</v>
          </cell>
        </row>
        <row r="342">
          <cell r="K342" t="str">
            <v>00021234P.11</v>
          </cell>
        </row>
        <row r="343">
          <cell r="K343" t="str">
            <v>00021236P.11</v>
          </cell>
        </row>
        <row r="344">
          <cell r="K344" t="str">
            <v>00021228P.11</v>
          </cell>
        </row>
        <row r="345">
          <cell r="K345" t="str">
            <v>00021235P.11</v>
          </cell>
        </row>
        <row r="346">
          <cell r="K346" t="str">
            <v>00021229P.11</v>
          </cell>
        </row>
        <row r="347">
          <cell r="K347" t="str">
            <v>00021210P.11</v>
          </cell>
        </row>
        <row r="348">
          <cell r="K348" t="str">
            <v>00021210P.11</v>
          </cell>
        </row>
        <row r="349">
          <cell r="K349" t="str">
            <v>00021217P.11</v>
          </cell>
        </row>
        <row r="350">
          <cell r="K350" t="str">
            <v>00021217P.11</v>
          </cell>
        </row>
        <row r="351">
          <cell r="K351" t="str">
            <v>00021232P.11</v>
          </cell>
        </row>
        <row r="352">
          <cell r="K352" t="str">
            <v>00021210P.11</v>
          </cell>
        </row>
        <row r="353">
          <cell r="K353" t="str">
            <v>00021213P.11</v>
          </cell>
        </row>
        <row r="354">
          <cell r="K354" t="str">
            <v>00021229P.11</v>
          </cell>
        </row>
        <row r="355">
          <cell r="K355" t="str">
            <v>00021235P.11</v>
          </cell>
        </row>
        <row r="356">
          <cell r="K356" t="str">
            <v>00021233P.11</v>
          </cell>
        </row>
        <row r="357">
          <cell r="K357" t="str">
            <v>00021235P.11</v>
          </cell>
        </row>
        <row r="358">
          <cell r="K358" t="str">
            <v>00021229P.11</v>
          </cell>
        </row>
        <row r="359">
          <cell r="K359" t="str">
            <v>00021233P.11</v>
          </cell>
        </row>
        <row r="360">
          <cell r="K360" t="str">
            <v>00021236P.11</v>
          </cell>
        </row>
        <row r="361">
          <cell r="K361" t="str">
            <v>00021214P.11</v>
          </cell>
        </row>
        <row r="362">
          <cell r="K362" t="str">
            <v>00021231P.11</v>
          </cell>
        </row>
        <row r="363">
          <cell r="K363" t="str">
            <v>00021217P.11</v>
          </cell>
        </row>
        <row r="364">
          <cell r="K364" t="str">
            <v>00021228P.11</v>
          </cell>
        </row>
        <row r="365">
          <cell r="K365" t="str">
            <v>00021233P.11</v>
          </cell>
        </row>
        <row r="366">
          <cell r="K366" t="str">
            <v>00021232P.11</v>
          </cell>
        </row>
        <row r="367">
          <cell r="K367" t="str">
            <v>00021236P.11</v>
          </cell>
        </row>
        <row r="368">
          <cell r="K368" t="str">
            <v>00021216P.11</v>
          </cell>
        </row>
        <row r="369">
          <cell r="K369" t="str">
            <v>00021230P.11</v>
          </cell>
        </row>
        <row r="370">
          <cell r="K370" t="str">
            <v>00021235P.11</v>
          </cell>
        </row>
        <row r="371">
          <cell r="K371" t="str">
            <v>00021234P.11</v>
          </cell>
        </row>
        <row r="372">
          <cell r="K372" t="str">
            <v>00021232P.11</v>
          </cell>
        </row>
        <row r="373">
          <cell r="K373" t="str">
            <v>00021224P.11</v>
          </cell>
        </row>
        <row r="374">
          <cell r="K374" t="str">
            <v>00021225P.11</v>
          </cell>
        </row>
        <row r="375">
          <cell r="K375" t="str">
            <v>00021229P.11</v>
          </cell>
        </row>
        <row r="376">
          <cell r="K376" t="str">
            <v>00021231P.11</v>
          </cell>
        </row>
        <row r="377">
          <cell r="K377" t="str">
            <v>00021235P.11</v>
          </cell>
        </row>
        <row r="378">
          <cell r="K378" t="str">
            <v>00021210P.11</v>
          </cell>
        </row>
        <row r="379">
          <cell r="K379" t="str">
            <v>00021222P.11</v>
          </cell>
        </row>
        <row r="380">
          <cell r="K380" t="str">
            <v>00021222P.11</v>
          </cell>
        </row>
        <row r="381">
          <cell r="K381" t="str">
            <v>00021225P.11</v>
          </cell>
        </row>
        <row r="382">
          <cell r="K382" t="str">
            <v>00021234P.11</v>
          </cell>
        </row>
        <row r="383">
          <cell r="K383" t="str">
            <v>00021214P.11</v>
          </cell>
        </row>
        <row r="384">
          <cell r="K384" t="str">
            <v>00021233P.11</v>
          </cell>
        </row>
        <row r="385">
          <cell r="K385" t="str">
            <v>00021230P.11</v>
          </cell>
        </row>
        <row r="386">
          <cell r="K386" t="str">
            <v>00021222P.11</v>
          </cell>
        </row>
        <row r="387">
          <cell r="K387" t="str">
            <v>00021229P.11</v>
          </cell>
        </row>
        <row r="388">
          <cell r="K388" t="str">
            <v>00021225P.11</v>
          </cell>
        </row>
        <row r="389">
          <cell r="K389" t="str">
            <v>00021228P.11</v>
          </cell>
        </row>
        <row r="390">
          <cell r="K390" t="str">
            <v>00021236P.11</v>
          </cell>
        </row>
        <row r="391">
          <cell r="K391" t="str">
            <v>00021223P.11</v>
          </cell>
        </row>
        <row r="392">
          <cell r="K392" t="str">
            <v>00021213P.11</v>
          </cell>
        </row>
        <row r="393">
          <cell r="K393" t="str">
            <v>00021228P.11</v>
          </cell>
        </row>
        <row r="394">
          <cell r="K394" t="str">
            <v>00021214P.11</v>
          </cell>
        </row>
        <row r="395">
          <cell r="K395" t="str">
            <v>00021235P.11</v>
          </cell>
        </row>
        <row r="396">
          <cell r="K396" t="str">
            <v>00021218P.11</v>
          </cell>
        </row>
        <row r="397">
          <cell r="K397" t="str">
            <v>00021235P.11</v>
          </cell>
        </row>
        <row r="398">
          <cell r="K398" t="str">
            <v>00021212P.11</v>
          </cell>
        </row>
        <row r="399">
          <cell r="K399" t="str">
            <v>00021225P.11</v>
          </cell>
        </row>
        <row r="400">
          <cell r="K400" t="str">
            <v>00021229P.11</v>
          </cell>
        </row>
        <row r="401">
          <cell r="K401" t="str">
            <v>00021230P.11</v>
          </cell>
        </row>
        <row r="402">
          <cell r="K402" t="str">
            <v>00021231P.11</v>
          </cell>
        </row>
        <row r="403">
          <cell r="K403" t="str">
            <v>00021210P.11</v>
          </cell>
        </row>
        <row r="404">
          <cell r="K404" t="str">
            <v>00021236P.11</v>
          </cell>
        </row>
        <row r="405">
          <cell r="K405" t="str">
            <v>00021227P.11</v>
          </cell>
        </row>
        <row r="406">
          <cell r="K406" t="str">
            <v>00021229P.11</v>
          </cell>
        </row>
        <row r="407">
          <cell r="K407" t="str">
            <v>00021231P.11</v>
          </cell>
        </row>
        <row r="408">
          <cell r="K408" t="str">
            <v>00021232P.11</v>
          </cell>
        </row>
        <row r="409">
          <cell r="K409" t="str">
            <v>00021228P.11</v>
          </cell>
        </row>
        <row r="410">
          <cell r="K410" t="str">
            <v>00021232P.11</v>
          </cell>
        </row>
        <row r="411">
          <cell r="K411" t="str">
            <v>00021232P.11</v>
          </cell>
        </row>
        <row r="412">
          <cell r="K412" t="str">
            <v>00021231P.11</v>
          </cell>
        </row>
        <row r="413">
          <cell r="K413" t="str">
            <v>00021234P.11</v>
          </cell>
        </row>
        <row r="414">
          <cell r="K414" t="str">
            <v>00021210P.11</v>
          </cell>
        </row>
        <row r="415">
          <cell r="K415" t="str">
            <v>00021226P.11</v>
          </cell>
        </row>
        <row r="416">
          <cell r="K416" t="str">
            <v>00021231P.11</v>
          </cell>
        </row>
        <row r="417">
          <cell r="K417" t="str">
            <v>00021233P.11</v>
          </cell>
        </row>
        <row r="418">
          <cell r="K418" t="str">
            <v>00021217P.11</v>
          </cell>
        </row>
        <row r="419">
          <cell r="K419" t="str">
            <v>00021210P.11</v>
          </cell>
        </row>
        <row r="420">
          <cell r="K420" t="str">
            <v>00021210P.11</v>
          </cell>
        </row>
        <row r="421">
          <cell r="K421" t="str">
            <v>00021212P.11</v>
          </cell>
        </row>
        <row r="422">
          <cell r="K422" t="str">
            <v>00021236P.11</v>
          </cell>
        </row>
        <row r="423">
          <cell r="K423" t="str">
            <v>00021231P.11</v>
          </cell>
        </row>
        <row r="424">
          <cell r="K424" t="str">
            <v>00021231P.11</v>
          </cell>
        </row>
        <row r="425">
          <cell r="K425" t="str">
            <v>00021212P.11</v>
          </cell>
        </row>
        <row r="426">
          <cell r="K426" t="str">
            <v>00021228P.11</v>
          </cell>
        </row>
        <row r="427">
          <cell r="K427" t="str">
            <v>00021223P.11</v>
          </cell>
        </row>
        <row r="428">
          <cell r="K428" t="str">
            <v>00021235P.11</v>
          </cell>
        </row>
        <row r="429">
          <cell r="K429" t="str">
            <v>00021221P.11</v>
          </cell>
        </row>
        <row r="430">
          <cell r="K430" t="str">
            <v>00021228P.11</v>
          </cell>
        </row>
        <row r="431">
          <cell r="K431" t="str">
            <v>00021226P.11</v>
          </cell>
        </row>
        <row r="432">
          <cell r="K432" t="str">
            <v>00021235P.11</v>
          </cell>
        </row>
        <row r="433">
          <cell r="K433" t="str">
            <v>00021213P.11</v>
          </cell>
        </row>
        <row r="434">
          <cell r="K434" t="str">
            <v>00021217P.11</v>
          </cell>
        </row>
        <row r="435">
          <cell r="K435" t="str">
            <v>00021235P.11</v>
          </cell>
        </row>
        <row r="436">
          <cell r="K436" t="str">
            <v>00021229P.11</v>
          </cell>
        </row>
        <row r="437">
          <cell r="K437" t="str">
            <v>00021213P.11</v>
          </cell>
        </row>
        <row r="438">
          <cell r="K438" t="str">
            <v>00021212P.11</v>
          </cell>
        </row>
        <row r="439">
          <cell r="K439" t="str">
            <v>00021232P.11</v>
          </cell>
        </row>
        <row r="440">
          <cell r="K440" t="str">
            <v>00021217P.11</v>
          </cell>
        </row>
        <row r="441">
          <cell r="K441" t="str">
            <v>00021232P.11</v>
          </cell>
        </row>
        <row r="442">
          <cell r="K442" t="str">
            <v>00021226P.11</v>
          </cell>
        </row>
        <row r="443">
          <cell r="K443" t="str">
            <v>00021235P.11</v>
          </cell>
        </row>
        <row r="444">
          <cell r="K444" t="str">
            <v>00021234P.11</v>
          </cell>
        </row>
        <row r="445">
          <cell r="K445" t="str">
            <v>00021232P.11</v>
          </cell>
        </row>
        <row r="446">
          <cell r="K446" t="str">
            <v>00021234P.11</v>
          </cell>
        </row>
        <row r="447">
          <cell r="K447" t="str">
            <v>00021228P.11</v>
          </cell>
        </row>
        <row r="448">
          <cell r="K448" t="str">
            <v>00021227P.11</v>
          </cell>
        </row>
        <row r="449">
          <cell r="K449" t="str">
            <v>00021234P.11</v>
          </cell>
        </row>
        <row r="450">
          <cell r="K450" t="str">
            <v>00021229P.11</v>
          </cell>
        </row>
        <row r="451">
          <cell r="K451" t="str">
            <v>00021229P.11</v>
          </cell>
        </row>
        <row r="452">
          <cell r="K452" t="str">
            <v>00021213P.11</v>
          </cell>
        </row>
        <row r="453">
          <cell r="K453" t="str">
            <v>00021234P.11</v>
          </cell>
        </row>
        <row r="454">
          <cell r="K454" t="str">
            <v>00021228P.11</v>
          </cell>
        </row>
        <row r="455">
          <cell r="K455" t="str">
            <v>00021222P.11</v>
          </cell>
        </row>
        <row r="456">
          <cell r="K456" t="str">
            <v>00021228P.11</v>
          </cell>
        </row>
        <row r="457">
          <cell r="K457" t="str">
            <v>00021232P.11</v>
          </cell>
        </row>
        <row r="458">
          <cell r="K458" t="str">
            <v>00021226P.11</v>
          </cell>
        </row>
        <row r="459">
          <cell r="K459" t="str">
            <v>00021236P.11</v>
          </cell>
        </row>
        <row r="460">
          <cell r="K460" t="str">
            <v>00021210P.11</v>
          </cell>
        </row>
        <row r="461">
          <cell r="K461" t="str">
            <v>00021221P.11</v>
          </cell>
        </row>
        <row r="462">
          <cell r="K462" t="str">
            <v>00021236P.11</v>
          </cell>
        </row>
        <row r="463">
          <cell r="K463" t="str">
            <v>00021235P.11</v>
          </cell>
        </row>
        <row r="464">
          <cell r="K464" t="str">
            <v>00021227P.11</v>
          </cell>
        </row>
        <row r="465">
          <cell r="K465" t="str">
            <v>00021213P.11</v>
          </cell>
        </row>
        <row r="466">
          <cell r="K466" t="str">
            <v>00021215P.11</v>
          </cell>
        </row>
        <row r="467">
          <cell r="K467" t="str">
            <v>00021226P.11</v>
          </cell>
        </row>
        <row r="468">
          <cell r="K468" t="str">
            <v>00021233P.11</v>
          </cell>
        </row>
        <row r="469">
          <cell r="K469" t="str">
            <v>00021223P.11</v>
          </cell>
        </row>
        <row r="470">
          <cell r="K470" t="str">
            <v>00021228P.11</v>
          </cell>
        </row>
        <row r="471">
          <cell r="K471" t="str">
            <v>00021222P.11</v>
          </cell>
        </row>
        <row r="472">
          <cell r="K472" t="str">
            <v>00021234P.11</v>
          </cell>
        </row>
        <row r="473">
          <cell r="K473" t="str">
            <v>00021211P.11</v>
          </cell>
        </row>
        <row r="474">
          <cell r="K474" t="str">
            <v>00021220P.11</v>
          </cell>
        </row>
        <row r="475">
          <cell r="K475" t="str">
            <v>00021232P.11</v>
          </cell>
        </row>
        <row r="476">
          <cell r="K476" t="str">
            <v>00021233P.11</v>
          </cell>
        </row>
        <row r="477">
          <cell r="K477" t="str">
            <v>00021231P.11</v>
          </cell>
        </row>
        <row r="478">
          <cell r="K478" t="str">
            <v>00021221P.11</v>
          </cell>
        </row>
        <row r="479">
          <cell r="K479" t="str">
            <v>00021232P.11</v>
          </cell>
        </row>
        <row r="480">
          <cell r="K480" t="str">
            <v>00021222P.11</v>
          </cell>
        </row>
        <row r="481">
          <cell r="K481" t="str">
            <v>00021231P.11</v>
          </cell>
        </row>
        <row r="482">
          <cell r="K482" t="str">
            <v>00021229P.11</v>
          </cell>
        </row>
        <row r="483">
          <cell r="K483" t="str">
            <v>00021222P.11</v>
          </cell>
        </row>
        <row r="484">
          <cell r="K484" t="str">
            <v>00021222P.11</v>
          </cell>
        </row>
        <row r="485">
          <cell r="K485" t="str">
            <v>00021217P.11</v>
          </cell>
        </row>
        <row r="486">
          <cell r="K486" t="str">
            <v>00021232P.11</v>
          </cell>
        </row>
        <row r="487">
          <cell r="K487" t="str">
            <v>00021229P.11</v>
          </cell>
        </row>
        <row r="488">
          <cell r="K488" t="str">
            <v>00021216P.11</v>
          </cell>
        </row>
        <row r="489">
          <cell r="K489" t="str">
            <v>00021222P.11</v>
          </cell>
        </row>
        <row r="490">
          <cell r="K490" t="str">
            <v>00021214P.11</v>
          </cell>
        </row>
        <row r="491">
          <cell r="K491" t="str">
            <v>00021231P.11</v>
          </cell>
        </row>
        <row r="492">
          <cell r="K492" t="str">
            <v>00021223P.11</v>
          </cell>
        </row>
        <row r="493">
          <cell r="K493" t="str">
            <v>00021229P.11</v>
          </cell>
        </row>
        <row r="494">
          <cell r="K494" t="str">
            <v>00021215P.11</v>
          </cell>
        </row>
        <row r="495">
          <cell r="K495" t="str">
            <v>00021213P.11</v>
          </cell>
        </row>
        <row r="496">
          <cell r="K496" t="str">
            <v>00021230P.11</v>
          </cell>
        </row>
        <row r="497">
          <cell r="K497" t="str">
            <v>00021228P.11</v>
          </cell>
        </row>
        <row r="498">
          <cell r="K498" t="str">
            <v>00021213P.11</v>
          </cell>
        </row>
        <row r="499">
          <cell r="K499" t="str">
            <v>00021217P.11</v>
          </cell>
        </row>
        <row r="500">
          <cell r="K500" t="str">
            <v>00021233P.11</v>
          </cell>
        </row>
        <row r="501">
          <cell r="K501" t="str">
            <v>00021212P.11</v>
          </cell>
        </row>
        <row r="502">
          <cell r="K502" t="str">
            <v>00021232P.11</v>
          </cell>
        </row>
        <row r="503">
          <cell r="K503" t="str">
            <v>00021210P.11</v>
          </cell>
        </row>
        <row r="504">
          <cell r="K504" t="str">
            <v>00021218P.11</v>
          </cell>
        </row>
        <row r="505">
          <cell r="K505" t="str">
            <v>00021222P.11</v>
          </cell>
        </row>
        <row r="506">
          <cell r="K506" t="str">
            <v>00021225P.11</v>
          </cell>
        </row>
        <row r="507">
          <cell r="K507" t="str">
            <v>00021220P.11</v>
          </cell>
        </row>
        <row r="508">
          <cell r="K508" t="str">
            <v>00021233P.11</v>
          </cell>
        </row>
        <row r="509">
          <cell r="K509" t="str">
            <v>00021213P.11</v>
          </cell>
        </row>
        <row r="510">
          <cell r="K510" t="str">
            <v>00021217P.11</v>
          </cell>
        </row>
        <row r="511">
          <cell r="K511" t="str">
            <v>00021210P.11</v>
          </cell>
        </row>
        <row r="512">
          <cell r="K512" t="str">
            <v>00021228P.11</v>
          </cell>
        </row>
        <row r="513">
          <cell r="K513" t="str">
            <v>00021232P.11</v>
          </cell>
        </row>
        <row r="514">
          <cell r="K514" t="str">
            <v>00021228P.11</v>
          </cell>
        </row>
        <row r="515">
          <cell r="K515" t="str">
            <v>00021212P.11</v>
          </cell>
        </row>
        <row r="516">
          <cell r="K516" t="str">
            <v>00021218P.11</v>
          </cell>
        </row>
        <row r="517">
          <cell r="K517" t="str">
            <v>00021234P.11</v>
          </cell>
        </row>
        <row r="518">
          <cell r="K518" t="str">
            <v>00021210P.11</v>
          </cell>
        </row>
        <row r="519">
          <cell r="K519" t="str">
            <v>00021234P.11</v>
          </cell>
        </row>
        <row r="520">
          <cell r="K520" t="str">
            <v>00021229P.11</v>
          </cell>
        </row>
        <row r="521">
          <cell r="K521" t="str">
            <v>00021231P.11</v>
          </cell>
        </row>
        <row r="522">
          <cell r="K522" t="str">
            <v>00021213P.11</v>
          </cell>
        </row>
        <row r="523">
          <cell r="K523" t="str">
            <v>00021230P.11</v>
          </cell>
        </row>
        <row r="524">
          <cell r="K524" t="str">
            <v>00021236P.11</v>
          </cell>
        </row>
        <row r="525">
          <cell r="K525" t="str">
            <v>00021210P.11</v>
          </cell>
        </row>
        <row r="526">
          <cell r="K526" t="str">
            <v>00021212P.11</v>
          </cell>
        </row>
        <row r="527">
          <cell r="K527" t="str">
            <v>00021210P.11</v>
          </cell>
        </row>
        <row r="528">
          <cell r="K528" t="str">
            <v>00021226P.11</v>
          </cell>
        </row>
        <row r="529">
          <cell r="K529" t="str">
            <v>00021236P.11</v>
          </cell>
        </row>
        <row r="530">
          <cell r="K530" t="str">
            <v>00021232P.11</v>
          </cell>
        </row>
        <row r="531">
          <cell r="K531" t="str">
            <v>00021220P.11</v>
          </cell>
        </row>
        <row r="532">
          <cell r="K532" t="str">
            <v>00021212P.11</v>
          </cell>
        </row>
        <row r="533">
          <cell r="K533" t="str">
            <v>00021232P.11</v>
          </cell>
        </row>
        <row r="534">
          <cell r="K534" t="str">
            <v>00021236P.11</v>
          </cell>
        </row>
        <row r="535">
          <cell r="K535" t="str">
            <v>00021235P.11</v>
          </cell>
        </row>
        <row r="536">
          <cell r="K536" t="str">
            <v>00021235P.11</v>
          </cell>
        </row>
        <row r="537">
          <cell r="K537" t="str">
            <v>00021229P.11</v>
          </cell>
        </row>
        <row r="538">
          <cell r="K538" t="str">
            <v>00021221P.11</v>
          </cell>
        </row>
        <row r="539">
          <cell r="K539" t="str">
            <v>00021228P.11</v>
          </cell>
        </row>
        <row r="540">
          <cell r="K540" t="str">
            <v>00021229P.11</v>
          </cell>
        </row>
        <row r="541">
          <cell r="K541" t="str">
            <v>00021217P.11</v>
          </cell>
        </row>
        <row r="542">
          <cell r="K542" t="str">
            <v>00021233P.11</v>
          </cell>
        </row>
        <row r="543">
          <cell r="K543" t="str">
            <v>00021229P.11</v>
          </cell>
        </row>
        <row r="544">
          <cell r="K544" t="str">
            <v>00021217P.11</v>
          </cell>
        </row>
        <row r="545">
          <cell r="K545" t="str">
            <v>00021223P.11</v>
          </cell>
        </row>
        <row r="546">
          <cell r="K546" t="str">
            <v>00021236P.11</v>
          </cell>
        </row>
        <row r="547">
          <cell r="K547" t="str">
            <v>00021234P.11</v>
          </cell>
        </row>
        <row r="548">
          <cell r="K548" t="str">
            <v>00021232P.11</v>
          </cell>
        </row>
        <row r="549">
          <cell r="K549" t="str">
            <v>00021232P.11</v>
          </cell>
        </row>
        <row r="550">
          <cell r="K550" t="str">
            <v>00021236P.11</v>
          </cell>
        </row>
        <row r="551">
          <cell r="K551" t="str">
            <v>00021213P.11</v>
          </cell>
        </row>
        <row r="552">
          <cell r="K552" t="str">
            <v>00021213P.11</v>
          </cell>
        </row>
        <row r="553">
          <cell r="K553" t="str">
            <v>00021232P.11</v>
          </cell>
        </row>
        <row r="554">
          <cell r="K554" t="str">
            <v>00021221P.11</v>
          </cell>
        </row>
        <row r="555">
          <cell r="K555" t="str">
            <v>00021235P.11</v>
          </cell>
        </row>
        <row r="556">
          <cell r="K556" t="str">
            <v>00021222P.11</v>
          </cell>
        </row>
        <row r="557">
          <cell r="K557" t="str">
            <v>00021211P.11</v>
          </cell>
        </row>
        <row r="558">
          <cell r="K558" t="str">
            <v>00021235P.11</v>
          </cell>
        </row>
        <row r="559">
          <cell r="K559" t="str">
            <v>00021236P.11</v>
          </cell>
        </row>
        <row r="560">
          <cell r="K560" t="str">
            <v>00021233P.11</v>
          </cell>
        </row>
        <row r="561">
          <cell r="K561" t="str">
            <v>00021232P.11</v>
          </cell>
        </row>
        <row r="562">
          <cell r="K562" t="str">
            <v>00021224P.11</v>
          </cell>
        </row>
        <row r="563">
          <cell r="K563" t="str">
            <v>00021228P.11</v>
          </cell>
        </row>
        <row r="564">
          <cell r="K564" t="str">
            <v>00021228P.11</v>
          </cell>
        </row>
        <row r="565">
          <cell r="K565" t="str">
            <v>00021234P.11</v>
          </cell>
        </row>
        <row r="566">
          <cell r="K566" t="str">
            <v>00021210P.11</v>
          </cell>
        </row>
        <row r="567">
          <cell r="K567" t="str">
            <v>00021233P.11</v>
          </cell>
        </row>
        <row r="568">
          <cell r="K568" t="str">
            <v>00021226P.11</v>
          </cell>
        </row>
        <row r="569">
          <cell r="K569" t="str">
            <v>00021214P.11</v>
          </cell>
        </row>
        <row r="570">
          <cell r="K570" t="str">
            <v>00021221P.11</v>
          </cell>
        </row>
        <row r="571">
          <cell r="K571" t="str">
            <v>00021232P.11</v>
          </cell>
        </row>
        <row r="572">
          <cell r="K572" t="str">
            <v>00021210P.11</v>
          </cell>
        </row>
        <row r="573">
          <cell r="K573" t="str">
            <v>00021221P.11</v>
          </cell>
        </row>
        <row r="574">
          <cell r="K574" t="str">
            <v>00021225P.11</v>
          </cell>
        </row>
        <row r="575">
          <cell r="K575" t="str">
            <v>00021228P.11</v>
          </cell>
        </row>
        <row r="576">
          <cell r="K576" t="str">
            <v>00021225P.11</v>
          </cell>
        </row>
        <row r="577">
          <cell r="K577" t="str">
            <v>00021216P.11</v>
          </cell>
        </row>
        <row r="578">
          <cell r="K578" t="str">
            <v>00021229P.11</v>
          </cell>
        </row>
        <row r="579">
          <cell r="K579" t="str">
            <v>00021228P.11</v>
          </cell>
        </row>
        <row r="580">
          <cell r="K580" t="str">
            <v>00021232P.11</v>
          </cell>
        </row>
        <row r="581">
          <cell r="K581" t="str">
            <v>00021225P.11</v>
          </cell>
        </row>
        <row r="582">
          <cell r="K582" t="str">
            <v>00021235P.11</v>
          </cell>
        </row>
        <row r="583">
          <cell r="K583" t="str">
            <v>00021222P.11</v>
          </cell>
        </row>
        <row r="584">
          <cell r="K584" t="str">
            <v>00021211P.11</v>
          </cell>
        </row>
        <row r="585">
          <cell r="K585" t="str">
            <v>00021232P.11</v>
          </cell>
        </row>
        <row r="586">
          <cell r="K586" t="str">
            <v>00021233P.11</v>
          </cell>
        </row>
        <row r="587">
          <cell r="K587" t="str">
            <v>00021226P.11</v>
          </cell>
        </row>
        <row r="588">
          <cell r="K588" t="str">
            <v>00021217P.11</v>
          </cell>
        </row>
        <row r="589">
          <cell r="K589" t="str">
            <v>00021233P.11</v>
          </cell>
        </row>
        <row r="590">
          <cell r="K590" t="str">
            <v>00021213P.11</v>
          </cell>
        </row>
        <row r="591">
          <cell r="K591" t="str">
            <v>00021231P.11</v>
          </cell>
        </row>
        <row r="592">
          <cell r="K592" t="str">
            <v>00021210P.11</v>
          </cell>
        </row>
        <row r="593">
          <cell r="K593" t="str">
            <v>00021229P.11</v>
          </cell>
        </row>
        <row r="594">
          <cell r="K594" t="str">
            <v>00021211P.11</v>
          </cell>
        </row>
        <row r="595">
          <cell r="K595" t="str">
            <v>00021236P.11</v>
          </cell>
        </row>
        <row r="596">
          <cell r="K596" t="str">
            <v>00021228P.11</v>
          </cell>
        </row>
        <row r="597">
          <cell r="K597" t="str">
            <v>00021223P.11</v>
          </cell>
        </row>
        <row r="598">
          <cell r="K598" t="str">
            <v>00021221P.11</v>
          </cell>
        </row>
        <row r="599">
          <cell r="K599" t="str">
            <v>00021231P.11</v>
          </cell>
        </row>
        <row r="600">
          <cell r="K600" t="str">
            <v>00021226P.11</v>
          </cell>
        </row>
        <row r="601">
          <cell r="K601" t="str">
            <v>00021229P.11</v>
          </cell>
        </row>
        <row r="602">
          <cell r="K602" t="str">
            <v>00021228P.11</v>
          </cell>
        </row>
        <row r="603">
          <cell r="K603" t="str">
            <v>00021234P.11</v>
          </cell>
        </row>
        <row r="604">
          <cell r="K604" t="str">
            <v>00021230P.11</v>
          </cell>
        </row>
        <row r="605">
          <cell r="K605" t="str">
            <v>00021218P.11</v>
          </cell>
        </row>
        <row r="606">
          <cell r="K606" t="str">
            <v>00021214P.11</v>
          </cell>
        </row>
        <row r="607">
          <cell r="K607" t="str">
            <v>00021227P.11</v>
          </cell>
        </row>
        <row r="608">
          <cell r="K608" t="str">
            <v>00021228P.11</v>
          </cell>
        </row>
        <row r="609">
          <cell r="K609" t="str">
            <v>00021232P.11</v>
          </cell>
        </row>
        <row r="610">
          <cell r="K610" t="str">
            <v>00021228P.11</v>
          </cell>
        </row>
        <row r="611">
          <cell r="K611" t="str">
            <v>00021222P.11</v>
          </cell>
        </row>
        <row r="612">
          <cell r="K612" t="str">
            <v>00021230P.11</v>
          </cell>
        </row>
        <row r="613">
          <cell r="K613" t="str">
            <v>00021231P.11</v>
          </cell>
        </row>
        <row r="614">
          <cell r="K614" t="str">
            <v>00021210P.11</v>
          </cell>
        </row>
        <row r="615">
          <cell r="K615" t="str">
            <v>00021229P.11</v>
          </cell>
        </row>
        <row r="616">
          <cell r="K616" t="str">
            <v>00021227P.11</v>
          </cell>
        </row>
        <row r="617">
          <cell r="K617" t="str">
            <v>00021251P.11</v>
          </cell>
        </row>
        <row r="618">
          <cell r="K618" t="str">
            <v>00021208P.11</v>
          </cell>
        </row>
        <row r="619">
          <cell r="K619" t="str">
            <v>00021210P.11</v>
          </cell>
        </row>
        <row r="620">
          <cell r="K620" t="str">
            <v>00021210P.11</v>
          </cell>
        </row>
        <row r="621">
          <cell r="K621" t="str">
            <v>00021210P.11</v>
          </cell>
        </row>
        <row r="622">
          <cell r="K622" t="str">
            <v>00021210P.11</v>
          </cell>
        </row>
        <row r="623">
          <cell r="K623" t="str">
            <v>00021210P.11</v>
          </cell>
        </row>
        <row r="624">
          <cell r="K624" t="str">
            <v>00021212P.11</v>
          </cell>
        </row>
        <row r="625">
          <cell r="K625" t="str">
            <v>00021212P.11</v>
          </cell>
        </row>
        <row r="626">
          <cell r="K626" t="str">
            <v>00021212P.11</v>
          </cell>
        </row>
        <row r="627">
          <cell r="K627" t="str">
            <v>00021212P.11</v>
          </cell>
        </row>
        <row r="628">
          <cell r="K628" t="str">
            <v>00021212P.11</v>
          </cell>
        </row>
        <row r="629">
          <cell r="K629" t="str">
            <v>00021213P.11</v>
          </cell>
        </row>
        <row r="630">
          <cell r="K630" t="str">
            <v>00021213P.11</v>
          </cell>
        </row>
        <row r="631">
          <cell r="K631" t="str">
            <v>00021213P.11</v>
          </cell>
        </row>
        <row r="632">
          <cell r="K632" t="str">
            <v>00021213P.11</v>
          </cell>
        </row>
        <row r="633">
          <cell r="K633" t="str">
            <v>00021213P.11</v>
          </cell>
        </row>
        <row r="634">
          <cell r="K634" t="str">
            <v>00021214P.11</v>
          </cell>
        </row>
        <row r="635">
          <cell r="K635" t="str">
            <v>00021214P.11</v>
          </cell>
        </row>
        <row r="636">
          <cell r="K636" t="str">
            <v>00021222P.11</v>
          </cell>
        </row>
        <row r="637">
          <cell r="K637" t="str">
            <v>00021222P.11</v>
          </cell>
        </row>
        <row r="638">
          <cell r="K638" t="str">
            <v>00021222P.11</v>
          </cell>
        </row>
        <row r="639">
          <cell r="K639" t="str">
            <v>00021222P.11</v>
          </cell>
        </row>
        <row r="640">
          <cell r="K640" t="str">
            <v>00021223P.11</v>
          </cell>
        </row>
        <row r="641">
          <cell r="K641" t="str">
            <v>00021224P.11</v>
          </cell>
        </row>
        <row r="642">
          <cell r="K642" t="str">
            <v>00021226P.11</v>
          </cell>
        </row>
        <row r="643">
          <cell r="K643" t="str">
            <v>00021228P.11</v>
          </cell>
        </row>
        <row r="644">
          <cell r="K644" t="str">
            <v>00021228P.11</v>
          </cell>
        </row>
        <row r="645">
          <cell r="K645" t="str">
            <v>00021228P.11</v>
          </cell>
        </row>
        <row r="646">
          <cell r="K646" t="str">
            <v>00021228P.11</v>
          </cell>
        </row>
        <row r="647">
          <cell r="K647" t="str">
            <v>00021233P.11</v>
          </cell>
        </row>
        <row r="648">
          <cell r="K648" t="str">
            <v>00021233P.11</v>
          </cell>
        </row>
        <row r="649">
          <cell r="K649" t="str">
            <v>00021243P.11</v>
          </cell>
        </row>
        <row r="650">
          <cell r="K650" t="str">
            <v>00021221P.11</v>
          </cell>
        </row>
        <row r="651">
          <cell r="K651" t="str">
            <v>00021211P.11</v>
          </cell>
        </row>
        <row r="652">
          <cell r="K652" t="str">
            <v>00021215P.11</v>
          </cell>
        </row>
        <row r="653">
          <cell r="K653" t="str">
            <v>00021215P.11</v>
          </cell>
        </row>
        <row r="654">
          <cell r="K654" t="str">
            <v>00021215P.11</v>
          </cell>
        </row>
        <row r="655">
          <cell r="K655" t="str">
            <v>00021216P.11</v>
          </cell>
        </row>
        <row r="656">
          <cell r="K656" t="str">
            <v>00021216P.11</v>
          </cell>
        </row>
        <row r="657">
          <cell r="K657" t="str">
            <v>00021216P.11</v>
          </cell>
        </row>
        <row r="658">
          <cell r="K658" t="str">
            <v>00021217P.11</v>
          </cell>
        </row>
        <row r="659">
          <cell r="K659" t="str">
            <v>00021217P.11</v>
          </cell>
        </row>
        <row r="660">
          <cell r="K660" t="str">
            <v>00021217P.11</v>
          </cell>
        </row>
        <row r="661">
          <cell r="K661" t="str">
            <v>00021217P.11</v>
          </cell>
        </row>
        <row r="662">
          <cell r="K662" t="str">
            <v>00021219P.11</v>
          </cell>
        </row>
        <row r="663">
          <cell r="K663" t="str">
            <v>00021220P.11</v>
          </cell>
        </row>
        <row r="664">
          <cell r="K664" t="str">
            <v>00021220P.11</v>
          </cell>
        </row>
        <row r="665">
          <cell r="K665" t="str">
            <v>00021220P.11</v>
          </cell>
        </row>
        <row r="666">
          <cell r="K666" t="str">
            <v>00021220P.11</v>
          </cell>
        </row>
        <row r="667">
          <cell r="K667" t="str">
            <v>00021222P.11</v>
          </cell>
        </row>
        <row r="668">
          <cell r="K668" t="str">
            <v>00021222P.11</v>
          </cell>
        </row>
        <row r="669">
          <cell r="K669" t="str">
            <v>00021226P.11</v>
          </cell>
        </row>
        <row r="670">
          <cell r="K670" t="str">
            <v>00021228P.11</v>
          </cell>
        </row>
        <row r="671">
          <cell r="K671" t="str">
            <v>00021228P.11</v>
          </cell>
        </row>
        <row r="672">
          <cell r="K672" t="str">
            <v>00021228P.11</v>
          </cell>
        </row>
        <row r="673">
          <cell r="K673" t="str">
            <v>00021228P.11</v>
          </cell>
        </row>
        <row r="674">
          <cell r="K674" t="str">
            <v>00021228P.11</v>
          </cell>
        </row>
        <row r="675">
          <cell r="K675" t="str">
            <v>00021228P.11</v>
          </cell>
        </row>
        <row r="676">
          <cell r="K676" t="str">
            <v>00021229P.11</v>
          </cell>
        </row>
        <row r="677">
          <cell r="K677" t="str">
            <v>00021229P.11</v>
          </cell>
        </row>
        <row r="678">
          <cell r="K678" t="str">
            <v>00021229P.11</v>
          </cell>
        </row>
        <row r="679">
          <cell r="K679" t="str">
            <v>00021229P.11</v>
          </cell>
        </row>
        <row r="680">
          <cell r="K680" t="str">
            <v>00021229P.11</v>
          </cell>
        </row>
        <row r="681">
          <cell r="K681" t="str">
            <v>00021230P.11</v>
          </cell>
        </row>
        <row r="682">
          <cell r="K682" t="str">
            <v>00021230P.11</v>
          </cell>
        </row>
        <row r="683">
          <cell r="K683" t="str">
            <v>00021230P.11</v>
          </cell>
        </row>
        <row r="684">
          <cell r="K684" t="str">
            <v>00021231P.11</v>
          </cell>
        </row>
        <row r="685">
          <cell r="K685" t="str">
            <v>00021231P.11</v>
          </cell>
        </row>
        <row r="686">
          <cell r="K686" t="str">
            <v>00021231P.11</v>
          </cell>
        </row>
        <row r="687">
          <cell r="K687" t="str">
            <v>00021231P.11</v>
          </cell>
        </row>
        <row r="688">
          <cell r="K688" t="str">
            <v>00021231P.11</v>
          </cell>
        </row>
        <row r="689">
          <cell r="K689" t="str">
            <v>00021231P.11</v>
          </cell>
        </row>
        <row r="690">
          <cell r="K690" t="str">
            <v>00021231P.11</v>
          </cell>
        </row>
        <row r="691">
          <cell r="K691" t="str">
            <v>00021231P.11</v>
          </cell>
        </row>
        <row r="692">
          <cell r="K692" t="str">
            <v>00021235P.11</v>
          </cell>
        </row>
        <row r="693">
          <cell r="K693" t="str">
            <v>00021235P.11</v>
          </cell>
        </row>
        <row r="694">
          <cell r="K694" t="str">
            <v>00021243P.11</v>
          </cell>
        </row>
        <row r="695">
          <cell r="K695" t="str">
            <v>00021210P.11</v>
          </cell>
        </row>
        <row r="696">
          <cell r="K696" t="str">
            <v>00021210P.11</v>
          </cell>
        </row>
        <row r="697">
          <cell r="K697" t="str">
            <v>00021210P.11</v>
          </cell>
        </row>
        <row r="698">
          <cell r="K698" t="str">
            <v>00021210P.11</v>
          </cell>
        </row>
        <row r="699">
          <cell r="K699" t="str">
            <v>00021212P.11</v>
          </cell>
        </row>
        <row r="700">
          <cell r="K700" t="str">
            <v>00021212P.11</v>
          </cell>
        </row>
        <row r="701">
          <cell r="K701" t="str">
            <v>00021213P.11</v>
          </cell>
        </row>
        <row r="702">
          <cell r="K702" t="str">
            <v>00021213P.11</v>
          </cell>
        </row>
        <row r="703">
          <cell r="K703" t="str">
            <v>00021213P.11</v>
          </cell>
        </row>
        <row r="704">
          <cell r="K704" t="str">
            <v>00021213P.11</v>
          </cell>
        </row>
        <row r="705">
          <cell r="K705" t="str">
            <v>00021215P.11</v>
          </cell>
        </row>
        <row r="706">
          <cell r="K706" t="str">
            <v>00021215P.11</v>
          </cell>
        </row>
        <row r="707">
          <cell r="K707" t="str">
            <v>00021215P.11</v>
          </cell>
        </row>
        <row r="708">
          <cell r="K708" t="str">
            <v>00021216P.11</v>
          </cell>
        </row>
        <row r="709">
          <cell r="K709" t="str">
            <v>00021216P.11</v>
          </cell>
        </row>
        <row r="710">
          <cell r="K710" t="str">
            <v>00021217P.11</v>
          </cell>
        </row>
        <row r="711">
          <cell r="K711" t="str">
            <v>00021217P.11</v>
          </cell>
        </row>
        <row r="712">
          <cell r="K712" t="str">
            <v>00021217P.11</v>
          </cell>
        </row>
        <row r="713">
          <cell r="K713" t="str">
            <v>00021217P.11</v>
          </cell>
        </row>
        <row r="714">
          <cell r="K714" t="str">
            <v>00021217P.11</v>
          </cell>
        </row>
        <row r="715">
          <cell r="K715" t="str">
            <v>00021220P.11</v>
          </cell>
        </row>
        <row r="716">
          <cell r="K716" t="str">
            <v>00021221P.11</v>
          </cell>
        </row>
        <row r="717">
          <cell r="K717" t="str">
            <v>00021221P.11</v>
          </cell>
        </row>
        <row r="718">
          <cell r="K718" t="str">
            <v>00021221P.11</v>
          </cell>
        </row>
        <row r="719">
          <cell r="K719" t="str">
            <v>00021221P.11</v>
          </cell>
        </row>
        <row r="720">
          <cell r="K720" t="str">
            <v>00021221P.11</v>
          </cell>
        </row>
        <row r="721">
          <cell r="K721" t="str">
            <v>00021222P.11</v>
          </cell>
        </row>
        <row r="722">
          <cell r="K722" t="str">
            <v>00021222P.11</v>
          </cell>
        </row>
        <row r="723">
          <cell r="K723" t="str">
            <v>00021222P.11</v>
          </cell>
        </row>
        <row r="724">
          <cell r="K724" t="str">
            <v>00021222P.11</v>
          </cell>
        </row>
        <row r="725">
          <cell r="K725" t="str">
            <v>00021222P.11</v>
          </cell>
        </row>
        <row r="726">
          <cell r="K726" t="str">
            <v>00021222P.11</v>
          </cell>
        </row>
        <row r="727">
          <cell r="K727" t="str">
            <v>00021223P.11</v>
          </cell>
        </row>
        <row r="728">
          <cell r="K728" t="str">
            <v>00021223P.11</v>
          </cell>
        </row>
        <row r="729">
          <cell r="K729" t="str">
            <v>00021224P.11</v>
          </cell>
        </row>
        <row r="730">
          <cell r="K730" t="str">
            <v>00021224P.11</v>
          </cell>
        </row>
        <row r="731">
          <cell r="K731" t="str">
            <v>00021225P.11</v>
          </cell>
        </row>
        <row r="732">
          <cell r="K732" t="str">
            <v>00021225P.11</v>
          </cell>
        </row>
        <row r="733">
          <cell r="K733" t="str">
            <v>00021225P.11</v>
          </cell>
        </row>
        <row r="734">
          <cell r="K734" t="str">
            <v>00021227P.11</v>
          </cell>
        </row>
        <row r="735">
          <cell r="K735" t="str">
            <v>00021227P.11</v>
          </cell>
        </row>
        <row r="736">
          <cell r="K736" t="str">
            <v>00021227P.11</v>
          </cell>
        </row>
        <row r="737">
          <cell r="K737" t="str">
            <v>00021228P.11</v>
          </cell>
        </row>
        <row r="738">
          <cell r="K738" t="str">
            <v>00021228P.11</v>
          </cell>
        </row>
        <row r="739">
          <cell r="K739" t="str">
            <v>00021228P.11</v>
          </cell>
        </row>
        <row r="740">
          <cell r="K740" t="str">
            <v>00021228P.11</v>
          </cell>
        </row>
        <row r="741">
          <cell r="K741" t="str">
            <v>00021228P.11</v>
          </cell>
        </row>
        <row r="742">
          <cell r="K742" t="str">
            <v>00021228P.11</v>
          </cell>
        </row>
        <row r="743">
          <cell r="K743" t="str">
            <v>00021228P.11</v>
          </cell>
        </row>
        <row r="744">
          <cell r="K744" t="str">
            <v>00021228P.11</v>
          </cell>
        </row>
        <row r="745">
          <cell r="K745" t="str">
            <v>00021228P.11</v>
          </cell>
        </row>
        <row r="746">
          <cell r="K746" t="str">
            <v>00021228P.11</v>
          </cell>
        </row>
        <row r="747">
          <cell r="K747" t="str">
            <v>00021228P.11</v>
          </cell>
        </row>
        <row r="748">
          <cell r="K748" t="str">
            <v>00021228P.11</v>
          </cell>
        </row>
        <row r="749">
          <cell r="K749" t="str">
            <v>00021228P.11</v>
          </cell>
        </row>
        <row r="750">
          <cell r="K750" t="str">
            <v>00021228P.11</v>
          </cell>
        </row>
        <row r="751">
          <cell r="K751" t="str">
            <v>00021228P.11</v>
          </cell>
        </row>
        <row r="752">
          <cell r="K752" t="str">
            <v>00021229P.11</v>
          </cell>
        </row>
        <row r="753">
          <cell r="K753" t="str">
            <v>00021229P.11</v>
          </cell>
        </row>
        <row r="754">
          <cell r="K754" t="str">
            <v>00021229P.11</v>
          </cell>
        </row>
        <row r="755">
          <cell r="K755" t="str">
            <v>00021229P.11</v>
          </cell>
        </row>
        <row r="756">
          <cell r="K756" t="str">
            <v>00021229P.11</v>
          </cell>
        </row>
        <row r="757">
          <cell r="K757" t="str">
            <v>00021229P.11</v>
          </cell>
        </row>
        <row r="758">
          <cell r="K758" t="str">
            <v>00021230P.11</v>
          </cell>
        </row>
        <row r="759">
          <cell r="K759" t="str">
            <v>00021230P.11</v>
          </cell>
        </row>
        <row r="760">
          <cell r="K760" t="str">
            <v>00021230P.11</v>
          </cell>
        </row>
        <row r="761">
          <cell r="K761" t="str">
            <v>00021230P.11</v>
          </cell>
        </row>
        <row r="762">
          <cell r="K762" t="str">
            <v>00021230P.11</v>
          </cell>
        </row>
        <row r="763">
          <cell r="K763" t="str">
            <v>00021231P.11</v>
          </cell>
        </row>
        <row r="764">
          <cell r="K764" t="str">
            <v>00021231P.11</v>
          </cell>
        </row>
        <row r="765">
          <cell r="K765" t="str">
            <v>00021231P.11</v>
          </cell>
        </row>
        <row r="766">
          <cell r="K766" t="str">
            <v>00021231P.11</v>
          </cell>
        </row>
        <row r="767">
          <cell r="K767" t="str">
            <v>00021231P.11</v>
          </cell>
        </row>
        <row r="768">
          <cell r="K768" t="str">
            <v>00021231P.11</v>
          </cell>
        </row>
        <row r="769">
          <cell r="K769" t="str">
            <v>00021231P.11</v>
          </cell>
        </row>
        <row r="770">
          <cell r="K770" t="str">
            <v>00021231P.11</v>
          </cell>
        </row>
        <row r="771">
          <cell r="K771" t="str">
            <v>00021231P.11</v>
          </cell>
        </row>
        <row r="772">
          <cell r="K772" t="str">
            <v>00021231P.11</v>
          </cell>
        </row>
        <row r="773">
          <cell r="K773" t="str">
            <v>00021231P.11</v>
          </cell>
        </row>
        <row r="774">
          <cell r="K774" t="str">
            <v>00021232P.11</v>
          </cell>
        </row>
        <row r="775">
          <cell r="K775" t="str">
            <v>00021232P.11</v>
          </cell>
        </row>
        <row r="776">
          <cell r="K776" t="str">
            <v>00021232P.11</v>
          </cell>
        </row>
        <row r="777">
          <cell r="K777" t="str">
            <v>00021232P.11</v>
          </cell>
        </row>
        <row r="778">
          <cell r="K778" t="str">
            <v>00021232P.11</v>
          </cell>
        </row>
        <row r="779">
          <cell r="K779" t="str">
            <v>00021232P.11</v>
          </cell>
        </row>
        <row r="780">
          <cell r="K780" t="str">
            <v>00021232P.11</v>
          </cell>
        </row>
        <row r="781">
          <cell r="K781" t="str">
            <v>00021232P.11</v>
          </cell>
        </row>
        <row r="782">
          <cell r="K782" t="str">
            <v>00021232P.11</v>
          </cell>
        </row>
        <row r="783">
          <cell r="K783" t="str">
            <v>00021233P.11</v>
          </cell>
        </row>
        <row r="784">
          <cell r="K784" t="str">
            <v>00021233P.11</v>
          </cell>
        </row>
        <row r="785">
          <cell r="K785" t="str">
            <v>00021233P.11</v>
          </cell>
        </row>
        <row r="786">
          <cell r="K786" t="str">
            <v>00021233P.11</v>
          </cell>
        </row>
        <row r="787">
          <cell r="K787" t="str">
            <v>00021233P.11</v>
          </cell>
        </row>
        <row r="788">
          <cell r="K788" t="str">
            <v>00021234P.11</v>
          </cell>
        </row>
        <row r="789">
          <cell r="K789" t="str">
            <v>00021234P.11</v>
          </cell>
        </row>
        <row r="790">
          <cell r="K790" t="str">
            <v>00021234P.11</v>
          </cell>
        </row>
        <row r="791">
          <cell r="K791" t="str">
            <v>00021234P.11</v>
          </cell>
        </row>
        <row r="792">
          <cell r="K792" t="str">
            <v>00021234P.11</v>
          </cell>
        </row>
        <row r="793">
          <cell r="K793" t="str">
            <v>00021234P.11</v>
          </cell>
        </row>
        <row r="794">
          <cell r="K794" t="str">
            <v>00021234P.11</v>
          </cell>
        </row>
        <row r="795">
          <cell r="K795" t="str">
            <v>00021234P.11</v>
          </cell>
        </row>
        <row r="796">
          <cell r="K796" t="str">
            <v>00021234P.11</v>
          </cell>
        </row>
        <row r="797">
          <cell r="K797" t="str">
            <v>00021235P.11</v>
          </cell>
        </row>
        <row r="798">
          <cell r="K798" t="str">
            <v>00021235P.11</v>
          </cell>
        </row>
        <row r="799">
          <cell r="K799" t="str">
            <v>00021235P.11</v>
          </cell>
        </row>
        <row r="800">
          <cell r="K800" t="str">
            <v>00021235P.11</v>
          </cell>
        </row>
        <row r="801">
          <cell r="K801" t="str">
            <v>00021236P.11</v>
          </cell>
        </row>
        <row r="802">
          <cell r="K802" t="str">
            <v>00021236P.11</v>
          </cell>
        </row>
        <row r="803">
          <cell r="K803" t="str">
            <v>00021236P.11</v>
          </cell>
        </row>
        <row r="804">
          <cell r="K804" t="str">
            <v>00021236P.11</v>
          </cell>
        </row>
        <row r="805">
          <cell r="K805" t="str">
            <v>00021236P.11</v>
          </cell>
        </row>
        <row r="806">
          <cell r="K806" t="str">
            <v>00021236P.11</v>
          </cell>
        </row>
        <row r="807">
          <cell r="K807" t="str">
            <v>00021253P.11</v>
          </cell>
        </row>
        <row r="808">
          <cell r="K808" t="str">
            <v>00021253P.11</v>
          </cell>
        </row>
        <row r="809">
          <cell r="K809" t="str">
            <v>00021224P.11</v>
          </cell>
        </row>
        <row r="810">
          <cell r="K810" t="str">
            <v>00021206P.11</v>
          </cell>
        </row>
        <row r="811">
          <cell r="K811" t="str">
            <v>00021206P.11</v>
          </cell>
        </row>
        <row r="812">
          <cell r="K812" t="str">
            <v>00021214P.11</v>
          </cell>
        </row>
        <row r="813">
          <cell r="K813" t="str">
            <v>00021228P.11</v>
          </cell>
        </row>
        <row r="814">
          <cell r="K814" t="str">
            <v>00021228P.11</v>
          </cell>
        </row>
        <row r="815">
          <cell r="K815" t="str">
            <v>00021228P.11</v>
          </cell>
        </row>
        <row r="816">
          <cell r="K816" t="str">
            <v>00021228P.11</v>
          </cell>
        </row>
        <row r="817">
          <cell r="K817" t="str">
            <v>00021230P.11</v>
          </cell>
        </row>
        <row r="818">
          <cell r="K818" t="str">
            <v>00021230P.11</v>
          </cell>
        </row>
        <row r="819">
          <cell r="K819" t="str">
            <v>00021230P.11</v>
          </cell>
        </row>
        <row r="820">
          <cell r="K820" t="str">
            <v>00021257P.11</v>
          </cell>
        </row>
        <row r="821">
          <cell r="K821" t="str">
            <v>00021258P.11</v>
          </cell>
        </row>
        <row r="822">
          <cell r="K822" t="str">
            <v>00021217P.11</v>
          </cell>
        </row>
        <row r="823">
          <cell r="K823" t="str">
            <v>00021249P.11</v>
          </cell>
        </row>
        <row r="824">
          <cell r="K824" t="str">
            <v>00021215P.11</v>
          </cell>
        </row>
        <row r="825">
          <cell r="K825" t="str">
            <v>00021221P.11</v>
          </cell>
        </row>
        <row r="826">
          <cell r="K826" t="str">
            <v>00021222P.11</v>
          </cell>
        </row>
        <row r="827">
          <cell r="K827" t="str">
            <v>00021225P.11</v>
          </cell>
        </row>
        <row r="828">
          <cell r="K828" t="str">
            <v>00021228P.11</v>
          </cell>
        </row>
        <row r="829">
          <cell r="K829" t="str">
            <v>00021228P.11</v>
          </cell>
        </row>
        <row r="830">
          <cell r="K830" t="str">
            <v>00021231P.11</v>
          </cell>
        </row>
        <row r="831">
          <cell r="K831" t="str">
            <v>00021231P.11</v>
          </cell>
        </row>
        <row r="832">
          <cell r="K832" t="str">
            <v>00021232P.11</v>
          </cell>
        </row>
        <row r="833">
          <cell r="K833" t="str">
            <v>00021253P.11</v>
          </cell>
        </row>
        <row r="834">
          <cell r="K834" t="str">
            <v>00021213P.11</v>
          </cell>
        </row>
        <row r="835">
          <cell r="K835" t="str">
            <v>00021220P.11</v>
          </cell>
        </row>
        <row r="836">
          <cell r="K836" t="str">
            <v>00021221P.11</v>
          </cell>
        </row>
        <row r="837">
          <cell r="K837" t="str">
            <v>00021221P.11</v>
          </cell>
        </row>
        <row r="838">
          <cell r="K838" t="str">
            <v>00021222P.11</v>
          </cell>
        </row>
        <row r="839">
          <cell r="K839" t="str">
            <v>00021222P.11</v>
          </cell>
        </row>
        <row r="840">
          <cell r="K840" t="str">
            <v>00021222P.11</v>
          </cell>
        </row>
        <row r="841">
          <cell r="K841" t="str">
            <v>00021224P.11</v>
          </cell>
        </row>
        <row r="842">
          <cell r="K842" t="str">
            <v>00021231P.11</v>
          </cell>
        </row>
        <row r="843">
          <cell r="K843" t="str">
            <v>00021233P.11</v>
          </cell>
        </row>
        <row r="844">
          <cell r="K844" t="str">
            <v>00021234P.11</v>
          </cell>
        </row>
        <row r="845">
          <cell r="K845" t="str">
            <v>00021258P.11</v>
          </cell>
        </row>
        <row r="846">
          <cell r="K846" t="str">
            <v>00021253P.11</v>
          </cell>
        </row>
        <row r="847">
          <cell r="K847" t="str">
            <v>00021253P.11</v>
          </cell>
        </row>
        <row r="848">
          <cell r="K848" t="str">
            <v>00021210P.11</v>
          </cell>
        </row>
        <row r="849">
          <cell r="K849" t="str">
            <v>00021210P.11</v>
          </cell>
        </row>
        <row r="850">
          <cell r="K850" t="str">
            <v>00021210P.11</v>
          </cell>
        </row>
        <row r="851">
          <cell r="K851" t="str">
            <v>00021212P.11</v>
          </cell>
        </row>
        <row r="852">
          <cell r="K852" t="str">
            <v>00021212P.11</v>
          </cell>
        </row>
        <row r="853">
          <cell r="K853" t="str">
            <v>00021212P.11</v>
          </cell>
        </row>
        <row r="854">
          <cell r="K854" t="str">
            <v>00021212P.11</v>
          </cell>
        </row>
        <row r="855">
          <cell r="K855" t="str">
            <v>00021213P.11</v>
          </cell>
        </row>
        <row r="856">
          <cell r="K856" t="str">
            <v>00021213P.11</v>
          </cell>
        </row>
        <row r="857">
          <cell r="K857" t="str">
            <v>00021213P.11</v>
          </cell>
        </row>
        <row r="858">
          <cell r="K858" t="str">
            <v>00021213P.11</v>
          </cell>
        </row>
        <row r="859">
          <cell r="K859" t="str">
            <v>00021217P.11</v>
          </cell>
        </row>
        <row r="860">
          <cell r="K860" t="str">
            <v>00021217P.11</v>
          </cell>
        </row>
        <row r="861">
          <cell r="K861" t="str">
            <v>00021217P.11</v>
          </cell>
        </row>
        <row r="862">
          <cell r="K862" t="str">
            <v>00021217P.11</v>
          </cell>
        </row>
        <row r="863">
          <cell r="K863" t="str">
            <v>00021217P.11</v>
          </cell>
        </row>
        <row r="864">
          <cell r="K864" t="str">
            <v>00021220P.11</v>
          </cell>
        </row>
        <row r="865">
          <cell r="K865" t="str">
            <v>00021220P.11</v>
          </cell>
        </row>
        <row r="866">
          <cell r="K866" t="str">
            <v>00021221P.11</v>
          </cell>
        </row>
        <row r="867">
          <cell r="K867" t="str">
            <v>00021221P.11</v>
          </cell>
        </row>
        <row r="868">
          <cell r="K868" t="str">
            <v>00021226P.11</v>
          </cell>
        </row>
        <row r="869">
          <cell r="K869" t="str">
            <v>00021226P.11</v>
          </cell>
        </row>
        <row r="870">
          <cell r="K870" t="str">
            <v>00021226P.11</v>
          </cell>
        </row>
        <row r="871">
          <cell r="K871" t="str">
            <v>00021228P.11</v>
          </cell>
        </row>
        <row r="872">
          <cell r="K872" t="str">
            <v>00021228P.11</v>
          </cell>
        </row>
        <row r="873">
          <cell r="K873" t="str">
            <v>00021228P.11</v>
          </cell>
        </row>
        <row r="874">
          <cell r="K874" t="str">
            <v>00021228P.11</v>
          </cell>
        </row>
        <row r="875">
          <cell r="K875" t="str">
            <v>00021230P.11</v>
          </cell>
        </row>
        <row r="876">
          <cell r="K876" t="str">
            <v>00021230P.11</v>
          </cell>
        </row>
        <row r="877">
          <cell r="K877" t="str">
            <v>00021230P.11</v>
          </cell>
        </row>
        <row r="878">
          <cell r="K878" t="str">
            <v>00021231P.11</v>
          </cell>
        </row>
        <row r="879">
          <cell r="K879" t="str">
            <v>00021231P.11</v>
          </cell>
        </row>
        <row r="880">
          <cell r="K880" t="str">
            <v>00021231P.11</v>
          </cell>
        </row>
        <row r="881">
          <cell r="K881" t="str">
            <v>00021231P.11</v>
          </cell>
        </row>
        <row r="882">
          <cell r="K882" t="str">
            <v>00021231P.11</v>
          </cell>
        </row>
        <row r="883">
          <cell r="K883" t="str">
            <v>00021231P.11</v>
          </cell>
        </row>
        <row r="884">
          <cell r="K884" t="str">
            <v>00021236P.11</v>
          </cell>
        </row>
        <row r="885">
          <cell r="K885" t="str">
            <v>00021236P.11</v>
          </cell>
        </row>
        <row r="886">
          <cell r="K886" t="str">
            <v>00021236P.11</v>
          </cell>
        </row>
        <row r="887">
          <cell r="K887" t="str">
            <v>00021236P.11</v>
          </cell>
        </row>
        <row r="888">
          <cell r="K888" t="str">
            <v>00021236P.11</v>
          </cell>
        </row>
        <row r="889">
          <cell r="K889" t="str">
            <v>00021236P.11</v>
          </cell>
        </row>
        <row r="890">
          <cell r="K890" t="str">
            <v>00021236P.11</v>
          </cell>
        </row>
        <row r="891">
          <cell r="K891" t="str">
            <v>00021236P.11</v>
          </cell>
        </row>
        <row r="892">
          <cell r="K892" t="str">
            <v>00021236P.11</v>
          </cell>
        </row>
        <row r="893">
          <cell r="K893" t="str">
            <v>00021240P.11</v>
          </cell>
        </row>
        <row r="894">
          <cell r="K894" t="str">
            <v>00021240P.11</v>
          </cell>
        </row>
        <row r="895">
          <cell r="K895" t="str">
            <v>00021245P.11</v>
          </cell>
        </row>
        <row r="896">
          <cell r="K896" t="str">
            <v>00021249P.11</v>
          </cell>
        </row>
        <row r="897">
          <cell r="K897" t="str">
            <v>00021243P.11</v>
          </cell>
        </row>
        <row r="898">
          <cell r="K898" t="str">
            <v>00021243P.11</v>
          </cell>
        </row>
        <row r="899">
          <cell r="K899" t="str">
            <v>00021243P.11</v>
          </cell>
        </row>
        <row r="900">
          <cell r="K900" t="str">
            <v>00021248P.11</v>
          </cell>
        </row>
        <row r="901">
          <cell r="K901" t="str">
            <v>00021248P.11</v>
          </cell>
        </row>
        <row r="902">
          <cell r="K902" t="str">
            <v>00021248P.11</v>
          </cell>
        </row>
        <row r="903">
          <cell r="K903" t="str">
            <v>00021257P.11</v>
          </cell>
        </row>
        <row r="904">
          <cell r="K904" t="str">
            <v>00021209P.11</v>
          </cell>
        </row>
        <row r="905">
          <cell r="K905" t="str">
            <v>00021206P.11</v>
          </cell>
        </row>
        <row r="906">
          <cell r="K906" t="str">
            <v>00021206P.11</v>
          </cell>
        </row>
        <row r="907">
          <cell r="K907" t="str">
            <v>00021206P.11</v>
          </cell>
        </row>
        <row r="908">
          <cell r="K908" t="str">
            <v>00021206P.11</v>
          </cell>
        </row>
        <row r="909">
          <cell r="K909" t="str">
            <v>00021207P.11</v>
          </cell>
        </row>
        <row r="910">
          <cell r="K910" t="str">
            <v>00021207P.11</v>
          </cell>
        </row>
        <row r="911">
          <cell r="K911" t="str">
            <v>00021207P.11</v>
          </cell>
        </row>
        <row r="912">
          <cell r="K912" t="str">
            <v>00021210P.11</v>
          </cell>
        </row>
        <row r="913">
          <cell r="K913" t="str">
            <v>00021210P.11</v>
          </cell>
        </row>
        <row r="914">
          <cell r="K914" t="str">
            <v>00021210P.11</v>
          </cell>
        </row>
        <row r="915">
          <cell r="K915" t="str">
            <v>00021211P.11</v>
          </cell>
        </row>
        <row r="916">
          <cell r="K916" t="str">
            <v>00021211P.11</v>
          </cell>
        </row>
        <row r="917">
          <cell r="K917" t="str">
            <v>00021213P.11</v>
          </cell>
        </row>
        <row r="918">
          <cell r="K918" t="str">
            <v>00021213P.11</v>
          </cell>
        </row>
        <row r="919">
          <cell r="K919" t="str">
            <v>00021213P.11</v>
          </cell>
        </row>
        <row r="920">
          <cell r="K920" t="str">
            <v>00021213P.11</v>
          </cell>
        </row>
        <row r="921">
          <cell r="K921" t="str">
            <v>00021213P.11</v>
          </cell>
        </row>
        <row r="922">
          <cell r="K922" t="str">
            <v>00021213P.11</v>
          </cell>
        </row>
        <row r="923">
          <cell r="K923" t="str">
            <v>00021213P.11</v>
          </cell>
        </row>
        <row r="924">
          <cell r="K924" t="str">
            <v>00021216P.11</v>
          </cell>
        </row>
        <row r="925">
          <cell r="K925" t="str">
            <v>00021217P.11</v>
          </cell>
        </row>
        <row r="926">
          <cell r="K926" t="str">
            <v>00021217P.11</v>
          </cell>
        </row>
        <row r="927">
          <cell r="K927" t="str">
            <v>00021217P.11</v>
          </cell>
        </row>
        <row r="928">
          <cell r="K928" t="str">
            <v>00021217P.11</v>
          </cell>
        </row>
        <row r="929">
          <cell r="K929" t="str">
            <v>00021217P.11</v>
          </cell>
        </row>
        <row r="930">
          <cell r="K930" t="str">
            <v>00021218P.11</v>
          </cell>
        </row>
        <row r="931">
          <cell r="K931" t="str">
            <v>00021218P.11</v>
          </cell>
        </row>
        <row r="932">
          <cell r="K932" t="str">
            <v>00021220P.11</v>
          </cell>
        </row>
        <row r="933">
          <cell r="K933" t="str">
            <v>00021221P.11</v>
          </cell>
        </row>
        <row r="934">
          <cell r="K934" t="str">
            <v>00021221P.11</v>
          </cell>
        </row>
        <row r="935">
          <cell r="K935" t="str">
            <v>00021221P.11</v>
          </cell>
        </row>
        <row r="936">
          <cell r="K936" t="str">
            <v>00021221P.11</v>
          </cell>
        </row>
        <row r="937">
          <cell r="K937" t="str">
            <v>00021222P.11</v>
          </cell>
        </row>
        <row r="938">
          <cell r="K938" t="str">
            <v>00021222P.11</v>
          </cell>
        </row>
        <row r="939">
          <cell r="K939" t="str">
            <v>00021222P.11</v>
          </cell>
        </row>
        <row r="940">
          <cell r="K940" t="str">
            <v>00021222P.11</v>
          </cell>
        </row>
        <row r="941">
          <cell r="K941" t="str">
            <v>00021222P.11</v>
          </cell>
        </row>
        <row r="942">
          <cell r="K942" t="str">
            <v>00021223P.11</v>
          </cell>
        </row>
        <row r="943">
          <cell r="K943" t="str">
            <v>00021223P.11</v>
          </cell>
        </row>
        <row r="944">
          <cell r="K944" t="str">
            <v>00021223P.11</v>
          </cell>
        </row>
        <row r="945">
          <cell r="K945" t="str">
            <v>00021223P.11</v>
          </cell>
        </row>
        <row r="946">
          <cell r="K946" t="str">
            <v>00021224P.11</v>
          </cell>
        </row>
        <row r="947">
          <cell r="K947" t="str">
            <v>00021225P.11</v>
          </cell>
        </row>
        <row r="948">
          <cell r="K948" t="str">
            <v>00021225P.11</v>
          </cell>
        </row>
        <row r="949">
          <cell r="K949" t="str">
            <v>00021225P.11</v>
          </cell>
        </row>
        <row r="950">
          <cell r="K950" t="str">
            <v>00021226P.11</v>
          </cell>
        </row>
        <row r="951">
          <cell r="K951" t="str">
            <v>00021226P.11</v>
          </cell>
        </row>
        <row r="952">
          <cell r="K952" t="str">
            <v>00021227P.11</v>
          </cell>
        </row>
        <row r="953">
          <cell r="K953" t="str">
            <v>00021227P.11</v>
          </cell>
        </row>
        <row r="954">
          <cell r="K954" t="str">
            <v>00021228P.11</v>
          </cell>
        </row>
        <row r="955">
          <cell r="K955" t="str">
            <v>00021228P.11</v>
          </cell>
        </row>
        <row r="956">
          <cell r="K956" t="str">
            <v>00021228P.11</v>
          </cell>
        </row>
        <row r="957">
          <cell r="K957" t="str">
            <v>00021228P.11</v>
          </cell>
        </row>
        <row r="958">
          <cell r="K958" t="str">
            <v>00021228P.11</v>
          </cell>
        </row>
        <row r="959">
          <cell r="K959" t="str">
            <v>00021228P.11</v>
          </cell>
        </row>
        <row r="960">
          <cell r="K960" t="str">
            <v>00021228P.11</v>
          </cell>
        </row>
        <row r="961">
          <cell r="K961" t="str">
            <v>00021228P.11</v>
          </cell>
        </row>
        <row r="962">
          <cell r="K962" t="str">
            <v>00021228P.11</v>
          </cell>
        </row>
        <row r="963">
          <cell r="K963" t="str">
            <v>00021228P.11</v>
          </cell>
        </row>
        <row r="964">
          <cell r="K964" t="str">
            <v>00021228P.11</v>
          </cell>
        </row>
        <row r="965">
          <cell r="K965" t="str">
            <v>00021228P.11</v>
          </cell>
        </row>
        <row r="966">
          <cell r="K966" t="str">
            <v>00021228P.11</v>
          </cell>
        </row>
        <row r="967">
          <cell r="K967" t="str">
            <v>00021228P.11</v>
          </cell>
        </row>
        <row r="968">
          <cell r="K968" t="str">
            <v>00021228P.11</v>
          </cell>
        </row>
        <row r="969">
          <cell r="K969" t="str">
            <v>00021228P.11</v>
          </cell>
        </row>
        <row r="970">
          <cell r="K970" t="str">
            <v>00021229P.11</v>
          </cell>
        </row>
        <row r="971">
          <cell r="K971" t="str">
            <v>00021229P.11</v>
          </cell>
        </row>
        <row r="972">
          <cell r="K972" t="str">
            <v>00021229P.11</v>
          </cell>
        </row>
        <row r="973">
          <cell r="K973" t="str">
            <v>00021229P.11</v>
          </cell>
        </row>
        <row r="974">
          <cell r="K974" t="str">
            <v>00021230P.11</v>
          </cell>
        </row>
        <row r="975">
          <cell r="K975" t="str">
            <v>00021230P.11</v>
          </cell>
        </row>
        <row r="976">
          <cell r="K976" t="str">
            <v>00021231P.11</v>
          </cell>
        </row>
        <row r="977">
          <cell r="K977" t="str">
            <v>00021231P.11</v>
          </cell>
        </row>
        <row r="978">
          <cell r="K978" t="str">
            <v>00021231P.11</v>
          </cell>
        </row>
        <row r="979">
          <cell r="K979" t="str">
            <v>00021231P.11</v>
          </cell>
        </row>
        <row r="980">
          <cell r="K980" t="str">
            <v>00021231P.11</v>
          </cell>
        </row>
        <row r="981">
          <cell r="K981" t="str">
            <v>00021231P.11</v>
          </cell>
        </row>
        <row r="982">
          <cell r="K982" t="str">
            <v>00021232P.11</v>
          </cell>
        </row>
        <row r="983">
          <cell r="K983" t="str">
            <v>00021232P.11</v>
          </cell>
        </row>
        <row r="984">
          <cell r="K984" t="str">
            <v>00021232P.11</v>
          </cell>
        </row>
        <row r="985">
          <cell r="K985" t="str">
            <v>00021232P.11</v>
          </cell>
        </row>
        <row r="986">
          <cell r="K986" t="str">
            <v>00021232P.11</v>
          </cell>
        </row>
        <row r="987">
          <cell r="K987" t="str">
            <v>00021232P.11</v>
          </cell>
        </row>
        <row r="988">
          <cell r="K988" t="str">
            <v>00021232P.11</v>
          </cell>
        </row>
        <row r="989">
          <cell r="K989" t="str">
            <v>00021232P.11</v>
          </cell>
        </row>
        <row r="990">
          <cell r="K990" t="str">
            <v>00021233P.11</v>
          </cell>
        </row>
        <row r="991">
          <cell r="K991" t="str">
            <v>00021233P.11</v>
          </cell>
        </row>
        <row r="992">
          <cell r="K992" t="str">
            <v>00021233P.11</v>
          </cell>
        </row>
        <row r="993">
          <cell r="K993" t="str">
            <v>00021233P.11</v>
          </cell>
        </row>
        <row r="994">
          <cell r="K994" t="str">
            <v>00021233P.11</v>
          </cell>
        </row>
        <row r="995">
          <cell r="K995" t="str">
            <v>00021233P.11</v>
          </cell>
        </row>
        <row r="996">
          <cell r="K996" t="str">
            <v>00021233P.11</v>
          </cell>
        </row>
        <row r="997">
          <cell r="K997" t="str">
            <v>00021234P.11</v>
          </cell>
        </row>
        <row r="998">
          <cell r="K998" t="str">
            <v>00021234P.11</v>
          </cell>
        </row>
        <row r="999">
          <cell r="K999" t="str">
            <v>00021234P.11</v>
          </cell>
        </row>
        <row r="1000">
          <cell r="K1000" t="str">
            <v>00021234P.11</v>
          </cell>
        </row>
        <row r="1001">
          <cell r="K1001" t="str">
            <v>00021234P.11</v>
          </cell>
        </row>
        <row r="1002">
          <cell r="K1002" t="str">
            <v>00021235P.11</v>
          </cell>
        </row>
        <row r="1003">
          <cell r="K1003" t="str">
            <v>00021235P.11</v>
          </cell>
        </row>
        <row r="1004">
          <cell r="K1004" t="str">
            <v>00021235P.11</v>
          </cell>
        </row>
        <row r="1005">
          <cell r="K1005" t="str">
            <v>00021235P.11</v>
          </cell>
        </row>
        <row r="1006">
          <cell r="K1006" t="str">
            <v>00021235P.11</v>
          </cell>
        </row>
        <row r="1007">
          <cell r="K1007" t="str">
            <v>00021236P.11</v>
          </cell>
        </row>
        <row r="1008">
          <cell r="K1008" t="str">
            <v>00021236P.11</v>
          </cell>
        </row>
        <row r="1009">
          <cell r="K1009" t="str">
            <v>00021239P.11</v>
          </cell>
        </row>
        <row r="1010">
          <cell r="K1010" t="str">
            <v>00021240P.11</v>
          </cell>
        </row>
        <row r="1011">
          <cell r="K1011" t="str">
            <v>00021245P.11</v>
          </cell>
        </row>
        <row r="1012">
          <cell r="K1012" t="str">
            <v>00021245P.11</v>
          </cell>
        </row>
        <row r="1013">
          <cell r="K1013" t="str">
            <v>00021253P.11</v>
          </cell>
        </row>
        <row r="1014">
          <cell r="K1014" t="str">
            <v>00021253P.11</v>
          </cell>
        </row>
        <row r="1015">
          <cell r="K1015" t="str">
            <v>00021257P.11</v>
          </cell>
        </row>
        <row r="1016">
          <cell r="K1016" t="str">
            <v>00021259P.11</v>
          </cell>
        </row>
        <row r="1017">
          <cell r="K1017" t="str">
            <v>00021259P.11</v>
          </cell>
        </row>
        <row r="1018">
          <cell r="K1018" t="str">
            <v>00021259P.11</v>
          </cell>
        </row>
        <row r="1019">
          <cell r="K1019" t="str">
            <v>00021228P.11</v>
          </cell>
        </row>
        <row r="1020">
          <cell r="K1020" t="str">
            <v>00021235P.11</v>
          </cell>
        </row>
        <row r="1021">
          <cell r="K1021" t="str">
            <v>00021222P.11</v>
          </cell>
        </row>
        <row r="1022">
          <cell r="K1022" t="str">
            <v>00021231P.11</v>
          </cell>
        </row>
        <row r="1023">
          <cell r="K1023" t="str">
            <v>00021232P.11</v>
          </cell>
        </row>
        <row r="1024">
          <cell r="K1024" t="str">
            <v>00021243P.11</v>
          </cell>
        </row>
        <row r="1025">
          <cell r="K1025" t="str">
            <v>00021257P.13</v>
          </cell>
        </row>
        <row r="1026">
          <cell r="K1026" t="str">
            <v>00021254P.11</v>
          </cell>
        </row>
        <row r="1027">
          <cell r="K1027" t="str">
            <v>00021210P.11</v>
          </cell>
        </row>
        <row r="1028">
          <cell r="K1028" t="str">
            <v>00021210P.11</v>
          </cell>
        </row>
        <row r="1029">
          <cell r="K1029" t="str">
            <v>00021202P.12</v>
          </cell>
        </row>
        <row r="1030">
          <cell r="K1030" t="str">
            <v>00021210P.11</v>
          </cell>
        </row>
        <row r="1031">
          <cell r="K1031" t="str">
            <v>00021231P.11</v>
          </cell>
        </row>
        <row r="1032">
          <cell r="K1032" t="str">
            <v>00021211P.11</v>
          </cell>
        </row>
        <row r="1033">
          <cell r="K1033" t="str">
            <v>00021213P.11</v>
          </cell>
        </row>
        <row r="1034">
          <cell r="K1034" t="str">
            <v>00021251P.11</v>
          </cell>
        </row>
        <row r="1035">
          <cell r="K1035" t="str">
            <v>00021251P.11</v>
          </cell>
        </row>
        <row r="1036">
          <cell r="K1036" t="str">
            <v>00021251P.11</v>
          </cell>
        </row>
        <row r="1037">
          <cell r="K1037" t="str">
            <v>00021251P.11</v>
          </cell>
        </row>
        <row r="1038">
          <cell r="K1038" t="str">
            <v>00021254P.11</v>
          </cell>
        </row>
        <row r="1039">
          <cell r="K1039" t="str">
            <v>00021243P.11</v>
          </cell>
        </row>
        <row r="1040">
          <cell r="K1040" t="str">
            <v>00021249P.11</v>
          </cell>
        </row>
        <row r="1041">
          <cell r="K1041" t="str">
            <v>00021249P.11</v>
          </cell>
        </row>
        <row r="1042">
          <cell r="K1042" t="str">
            <v>00021253P.11</v>
          </cell>
        </row>
        <row r="1043">
          <cell r="K1043" t="str">
            <v>00021253P.11</v>
          </cell>
        </row>
        <row r="1044">
          <cell r="K1044" t="str">
            <v>00021257P.11</v>
          </cell>
        </row>
        <row r="1045">
          <cell r="K1045" t="str">
            <v>00021256P.13</v>
          </cell>
        </row>
        <row r="1046">
          <cell r="K1046" t="str">
            <v>00021254P.11</v>
          </cell>
        </row>
        <row r="1047">
          <cell r="K1047" t="str">
            <v>00021256P.11</v>
          </cell>
        </row>
        <row r="1048">
          <cell r="K1048" t="str">
            <v>00021256P.11</v>
          </cell>
        </row>
        <row r="1049">
          <cell r="K1049" t="str">
            <v>00021256P.11</v>
          </cell>
        </row>
        <row r="1050">
          <cell r="K1050" t="str">
            <v>00021256P.13</v>
          </cell>
        </row>
        <row r="1051">
          <cell r="K1051" t="str">
            <v>00021257P.11</v>
          </cell>
        </row>
        <row r="1052">
          <cell r="K1052" t="str">
            <v>00021238P.11</v>
          </cell>
        </row>
        <row r="1053">
          <cell r="K1053" t="str">
            <v>00021240P.11</v>
          </cell>
        </row>
        <row r="1054">
          <cell r="K1054" t="str">
            <v>00021210P.11</v>
          </cell>
        </row>
        <row r="1055">
          <cell r="K1055" t="str">
            <v>00021210P.11</v>
          </cell>
        </row>
        <row r="1056">
          <cell r="K1056" t="str">
            <v>00021210P.11</v>
          </cell>
        </row>
        <row r="1057">
          <cell r="K1057" t="str">
            <v>00021212P.11</v>
          </cell>
        </row>
        <row r="1058">
          <cell r="K1058" t="str">
            <v>00021217P.11</v>
          </cell>
        </row>
        <row r="1059">
          <cell r="K1059" t="str">
            <v>00021217P.11</v>
          </cell>
        </row>
        <row r="1060">
          <cell r="K1060" t="str">
            <v>00021217P.11</v>
          </cell>
        </row>
        <row r="1061">
          <cell r="K1061" t="str">
            <v>00021218P.11</v>
          </cell>
        </row>
        <row r="1062">
          <cell r="K1062" t="str">
            <v>00021220P.11</v>
          </cell>
        </row>
        <row r="1063">
          <cell r="K1063" t="str">
            <v>00021222P.11</v>
          </cell>
        </row>
        <row r="1064">
          <cell r="K1064" t="str">
            <v>00021223P.11</v>
          </cell>
        </row>
        <row r="1065">
          <cell r="K1065" t="str">
            <v>00021223P.11</v>
          </cell>
        </row>
        <row r="1066">
          <cell r="K1066" t="str">
            <v>00021224P.11</v>
          </cell>
        </row>
        <row r="1067">
          <cell r="K1067" t="str">
            <v>00021228P.11</v>
          </cell>
        </row>
        <row r="1068">
          <cell r="K1068" t="str">
            <v>00021228P.11</v>
          </cell>
        </row>
        <row r="1069">
          <cell r="K1069" t="str">
            <v>00021228P.11</v>
          </cell>
        </row>
        <row r="1070">
          <cell r="K1070" t="str">
            <v>00021229P.11</v>
          </cell>
        </row>
        <row r="1071">
          <cell r="K1071" t="str">
            <v>00021230P.11</v>
          </cell>
        </row>
        <row r="1072">
          <cell r="K1072" t="str">
            <v>00021230P.11</v>
          </cell>
        </row>
        <row r="1073">
          <cell r="K1073" t="str">
            <v>00021231P.11</v>
          </cell>
        </row>
        <row r="1074">
          <cell r="K1074" t="str">
            <v>00021232P.11</v>
          </cell>
        </row>
        <row r="1075">
          <cell r="K1075" t="str">
            <v>00021233P.11</v>
          </cell>
        </row>
        <row r="1076">
          <cell r="K1076" t="str">
            <v>00021234P.11</v>
          </cell>
        </row>
        <row r="1077">
          <cell r="K1077" t="str">
            <v>00021234P.11</v>
          </cell>
        </row>
        <row r="1078">
          <cell r="K1078" t="str">
            <v>00021236P.11</v>
          </cell>
        </row>
        <row r="1079">
          <cell r="K1079" t="str">
            <v>00021258P.11</v>
          </cell>
        </row>
        <row r="1080">
          <cell r="K1080" t="str">
            <v>00021253P.11</v>
          </cell>
        </row>
        <row r="1081">
          <cell r="K1081" t="str">
            <v>00021253P.11</v>
          </cell>
        </row>
        <row r="1082">
          <cell r="K1082" t="str">
            <v>00021259P.11</v>
          </cell>
        </row>
        <row r="1083">
          <cell r="K1083" t="str">
            <v>00021211P.11</v>
          </cell>
        </row>
        <row r="1084">
          <cell r="K1084" t="str">
            <v>00021229P.11</v>
          </cell>
        </row>
        <row r="1085">
          <cell r="K1085" t="str">
            <v>00021202P.11</v>
          </cell>
        </row>
        <row r="1086">
          <cell r="K1086" t="str">
            <v>00021202P.11</v>
          </cell>
        </row>
        <row r="1087">
          <cell r="K1087" t="str">
            <v>00021201P.11</v>
          </cell>
        </row>
        <row r="1088">
          <cell r="K1088" t="str">
            <v>00021217P.11</v>
          </cell>
        </row>
        <row r="1089">
          <cell r="K1089" t="str">
            <v>00021217P.11</v>
          </cell>
        </row>
        <row r="1090">
          <cell r="K1090" t="str">
            <v>00021246P.11</v>
          </cell>
        </row>
        <row r="1091">
          <cell r="K1091" t="str">
            <v>00021222P.11</v>
          </cell>
        </row>
        <row r="1092">
          <cell r="K1092" t="str">
            <v>00021245P.11</v>
          </cell>
        </row>
        <row r="1093">
          <cell r="K1093" t="str">
            <v>00021245P.11</v>
          </cell>
        </row>
        <row r="1094">
          <cell r="K1094" t="str">
            <v>00021245P.11</v>
          </cell>
        </row>
        <row r="1095">
          <cell r="K1095" t="str">
            <v>00021245P.11</v>
          </cell>
        </row>
        <row r="1096">
          <cell r="K1096" t="str">
            <v>00021245P.11</v>
          </cell>
        </row>
        <row r="1097">
          <cell r="K1097" t="str">
            <v>00021245P.11</v>
          </cell>
        </row>
        <row r="1098">
          <cell r="K1098" t="str">
            <v>00021250P.11</v>
          </cell>
        </row>
        <row r="1099">
          <cell r="K1099" t="str">
            <v>00021253P.11</v>
          </cell>
        </row>
        <row r="1100">
          <cell r="K1100" t="str">
            <v>00021253P.11</v>
          </cell>
        </row>
        <row r="1101">
          <cell r="K1101" t="str">
            <v>00021245P.11</v>
          </cell>
        </row>
        <row r="1102">
          <cell r="K1102" t="str">
            <v>00021245P.11</v>
          </cell>
        </row>
        <row r="1103">
          <cell r="K1103" t="str">
            <v>00021245P.11</v>
          </cell>
        </row>
        <row r="1104">
          <cell r="K1104" t="str">
            <v>00021245P.11</v>
          </cell>
        </row>
        <row r="1105">
          <cell r="K1105" t="str">
            <v>00021245P.11</v>
          </cell>
        </row>
        <row r="1106">
          <cell r="K1106" t="str">
            <v>00021245P.11</v>
          </cell>
        </row>
        <row r="1107">
          <cell r="K1107" t="str">
            <v>00021245P.11</v>
          </cell>
        </row>
        <row r="1108">
          <cell r="K1108" t="str">
            <v>00021250P.11</v>
          </cell>
        </row>
        <row r="1109">
          <cell r="K1109" t="str">
            <v>00111148P.2</v>
          </cell>
        </row>
        <row r="1110">
          <cell r="K1110" t="str">
            <v>00111148P.2</v>
          </cell>
        </row>
        <row r="1111">
          <cell r="K1111" t="str">
            <v>00111148P.2</v>
          </cell>
        </row>
        <row r="1112">
          <cell r="K1112" t="str">
            <v>00111148P.2</v>
          </cell>
        </row>
        <row r="1113">
          <cell r="K1113" t="str">
            <v>00111148P.2</v>
          </cell>
        </row>
        <row r="1114">
          <cell r="K1114" t="str">
            <v>00111148P.2</v>
          </cell>
        </row>
        <row r="1115">
          <cell r="K1115" t="str">
            <v>00111148P.2</v>
          </cell>
        </row>
        <row r="1116">
          <cell r="K1116" t="str">
            <v>00111148P.2</v>
          </cell>
        </row>
        <row r="1117">
          <cell r="K1117" t="str">
            <v>00111148P.2</v>
          </cell>
        </row>
        <row r="1118">
          <cell r="K1118" t="str">
            <v>00111148P.2</v>
          </cell>
        </row>
        <row r="1119">
          <cell r="K1119" t="str">
            <v>00111148P.2</v>
          </cell>
        </row>
        <row r="1120">
          <cell r="K1120" t="str">
            <v>00111143P.2</v>
          </cell>
        </row>
        <row r="1121">
          <cell r="K1121" t="str">
            <v>00111143P.2</v>
          </cell>
        </row>
        <row r="1122">
          <cell r="K1122" t="str">
            <v>00111143P.2</v>
          </cell>
        </row>
        <row r="1123">
          <cell r="K1123" t="str">
            <v>00111143P.2</v>
          </cell>
        </row>
        <row r="1124">
          <cell r="K1124" t="str">
            <v>00111143P.2</v>
          </cell>
        </row>
        <row r="1125">
          <cell r="K1125" t="str">
            <v>00111143P.2</v>
          </cell>
        </row>
        <row r="1126">
          <cell r="K1126" t="str">
            <v>00111143P.2</v>
          </cell>
        </row>
        <row r="1127">
          <cell r="K1127" t="str">
            <v>00111143P.2</v>
          </cell>
        </row>
        <row r="1128">
          <cell r="K1128" t="str">
            <v>00111143P.2</v>
          </cell>
        </row>
        <row r="1129">
          <cell r="K1129" t="str">
            <v>00111143P.2</v>
          </cell>
        </row>
        <row r="1130">
          <cell r="K1130" t="str">
            <v>00111143P.2</v>
          </cell>
        </row>
        <row r="1131">
          <cell r="K1131" t="str">
            <v>00111143P.2</v>
          </cell>
        </row>
        <row r="1132">
          <cell r="K1132" t="str">
            <v>00111143P.2</v>
          </cell>
        </row>
        <row r="1133">
          <cell r="K1133" t="str">
            <v>00111143P.2</v>
          </cell>
        </row>
        <row r="1134">
          <cell r="K1134" t="str">
            <v>00111143P.2</v>
          </cell>
        </row>
        <row r="1135">
          <cell r="K1135" t="str">
            <v>00111143P.2</v>
          </cell>
        </row>
        <row r="1136">
          <cell r="K1136" t="str">
            <v>00111143P.2</v>
          </cell>
        </row>
        <row r="1137">
          <cell r="K1137" t="str">
            <v>00111143P.2</v>
          </cell>
        </row>
        <row r="1138">
          <cell r="K1138" t="str">
            <v>00111143P.2</v>
          </cell>
        </row>
        <row r="1139">
          <cell r="K1139" t="str">
            <v>00111103P.2</v>
          </cell>
        </row>
        <row r="1140">
          <cell r="K1140" t="str">
            <v>00111103P.2</v>
          </cell>
        </row>
        <row r="1141">
          <cell r="K1141" t="str">
            <v>00111103P.2</v>
          </cell>
        </row>
        <row r="1142">
          <cell r="K1142" t="str">
            <v>00111103P.2</v>
          </cell>
        </row>
        <row r="1143">
          <cell r="K1143" t="str">
            <v>00111103P.2</v>
          </cell>
        </row>
        <row r="1144">
          <cell r="K1144" t="str">
            <v>00111103P.2</v>
          </cell>
        </row>
        <row r="1145">
          <cell r="K1145" t="str">
            <v>00111104P.2</v>
          </cell>
        </row>
        <row r="1146">
          <cell r="K1146" t="str">
            <v>00111104P.2</v>
          </cell>
        </row>
        <row r="1147">
          <cell r="K1147" t="str">
            <v>00111104P.2</v>
          </cell>
        </row>
        <row r="1148">
          <cell r="K1148" t="str">
            <v>00111105P.2</v>
          </cell>
        </row>
        <row r="1149">
          <cell r="K1149" t="str">
            <v>00111105P.2</v>
          </cell>
        </row>
        <row r="1150">
          <cell r="K1150" t="str">
            <v>00111138P.2</v>
          </cell>
        </row>
        <row r="1151">
          <cell r="K1151" t="str">
            <v>00111138P.2</v>
          </cell>
        </row>
        <row r="1152">
          <cell r="K1152" t="str">
            <v>00111138P.2</v>
          </cell>
        </row>
        <row r="1153">
          <cell r="K1153" t="str">
            <v>00111138P.2</v>
          </cell>
        </row>
        <row r="1154">
          <cell r="K1154" t="str">
            <v>00111138P.2</v>
          </cell>
        </row>
        <row r="1155">
          <cell r="K1155" t="str">
            <v>00111138P.2</v>
          </cell>
        </row>
        <row r="1156">
          <cell r="K1156" t="str">
            <v>00111138P.2</v>
          </cell>
        </row>
        <row r="1157">
          <cell r="K1157" t="str">
            <v>00111138P.2</v>
          </cell>
        </row>
        <row r="1158">
          <cell r="K1158" t="str">
            <v>00111138P.2</v>
          </cell>
        </row>
        <row r="1159">
          <cell r="K1159" t="str">
            <v>00111138P.2</v>
          </cell>
        </row>
        <row r="1160">
          <cell r="K1160" t="str">
            <v>00111138P.2</v>
          </cell>
        </row>
        <row r="1161">
          <cell r="K1161" t="str">
            <v>00111138P.2</v>
          </cell>
        </row>
        <row r="1162">
          <cell r="K1162" t="str">
            <v>00111138P.2</v>
          </cell>
        </row>
        <row r="1163">
          <cell r="K1163" t="str">
            <v>00111138P.2</v>
          </cell>
        </row>
        <row r="1164">
          <cell r="K1164" t="str">
            <v>00111138P.2</v>
          </cell>
        </row>
        <row r="1165">
          <cell r="K1165" t="str">
            <v>00111138P.2</v>
          </cell>
        </row>
        <row r="1166">
          <cell r="K1166" t="str">
            <v>00111138P.2</v>
          </cell>
        </row>
        <row r="1167">
          <cell r="K1167" t="str">
            <v>00111139P.2</v>
          </cell>
        </row>
        <row r="1168">
          <cell r="K1168" t="str">
            <v>00111139P.2</v>
          </cell>
        </row>
        <row r="1169">
          <cell r="K1169" t="str">
            <v>00111139P.2</v>
          </cell>
        </row>
        <row r="1170">
          <cell r="K1170" t="str">
            <v>00111158P.2</v>
          </cell>
        </row>
        <row r="1171">
          <cell r="K1171" t="str">
            <v>00111139P.2</v>
          </cell>
        </row>
        <row r="1172">
          <cell r="K1172" t="str">
            <v>00111139P.2</v>
          </cell>
        </row>
        <row r="1173">
          <cell r="K1173" t="str">
            <v>00111139P.2</v>
          </cell>
        </row>
        <row r="1174">
          <cell r="K1174" t="str">
            <v>00111139P.2</v>
          </cell>
        </row>
        <row r="1175">
          <cell r="K1175" t="str">
            <v>00111140P.2</v>
          </cell>
        </row>
        <row r="1176">
          <cell r="K1176" t="str">
            <v>00111140P.2</v>
          </cell>
        </row>
        <row r="1177">
          <cell r="K1177" t="str">
            <v>00111140P.2</v>
          </cell>
        </row>
        <row r="1178">
          <cell r="K1178" t="str">
            <v>00111140P.2</v>
          </cell>
        </row>
        <row r="1179">
          <cell r="K1179" t="str">
            <v>00111140P.2</v>
          </cell>
        </row>
        <row r="1180">
          <cell r="K1180" t="str">
            <v>00111140P.2</v>
          </cell>
        </row>
        <row r="1181">
          <cell r="K1181" t="str">
            <v>00111140P.2</v>
          </cell>
        </row>
        <row r="1182">
          <cell r="K1182" t="str">
            <v>00111140P.2</v>
          </cell>
        </row>
        <row r="1183">
          <cell r="K1183" t="str">
            <v>00111140P.2</v>
          </cell>
        </row>
        <row r="1184">
          <cell r="K1184" t="str">
            <v>00111140P.2</v>
          </cell>
        </row>
        <row r="1185">
          <cell r="K1185" t="str">
            <v>00111140P.2</v>
          </cell>
        </row>
        <row r="1186">
          <cell r="K1186" t="str">
            <v>00111140P.2</v>
          </cell>
        </row>
        <row r="1187">
          <cell r="K1187" t="str">
            <v>00111140P.2</v>
          </cell>
        </row>
        <row r="1188">
          <cell r="K1188" t="str">
            <v>00111140P.2</v>
          </cell>
        </row>
        <row r="1189">
          <cell r="K1189" t="str">
            <v>00111140P.2</v>
          </cell>
        </row>
        <row r="1190">
          <cell r="K1190" t="str">
            <v>00111140P.2</v>
          </cell>
        </row>
        <row r="1191">
          <cell r="K1191" t="str">
            <v>00111140P.2</v>
          </cell>
        </row>
        <row r="1192">
          <cell r="K1192" t="str">
            <v>00111158P.2</v>
          </cell>
        </row>
        <row r="1193">
          <cell r="K1193" t="str">
            <v>00111158P.2</v>
          </cell>
        </row>
        <row r="1194">
          <cell r="K1194" t="str">
            <v>00111158P.2</v>
          </cell>
        </row>
        <row r="1195">
          <cell r="K1195" t="str">
            <v>00111158P.2</v>
          </cell>
        </row>
        <row r="1196">
          <cell r="K1196" t="str">
            <v>00111158P.2</v>
          </cell>
        </row>
        <row r="1197">
          <cell r="K1197" t="str">
            <v>00111158P.2</v>
          </cell>
        </row>
        <row r="1198">
          <cell r="K1198" t="str">
            <v>00111158P.2</v>
          </cell>
        </row>
        <row r="1199">
          <cell r="K1199" t="str">
            <v>00111158P.2</v>
          </cell>
        </row>
        <row r="1200">
          <cell r="K1200" t="str">
            <v>00111158P.2</v>
          </cell>
        </row>
        <row r="1201">
          <cell r="K1201" t="str">
            <v>00111158P.2</v>
          </cell>
        </row>
        <row r="1202">
          <cell r="K1202" t="str">
            <v>00111158P.2</v>
          </cell>
        </row>
        <row r="1203">
          <cell r="K1203" t="str">
            <v>00111150P.2</v>
          </cell>
        </row>
        <row r="1204">
          <cell r="K1204" t="str">
            <v>00111150P.2</v>
          </cell>
        </row>
        <row r="1205">
          <cell r="K1205" t="str">
            <v>00111150P.2</v>
          </cell>
        </row>
        <row r="1206">
          <cell r="K1206" t="str">
            <v>00111150P.2</v>
          </cell>
        </row>
        <row r="1207">
          <cell r="K1207" t="str">
            <v>00111150P.2</v>
          </cell>
        </row>
        <row r="1208">
          <cell r="K1208" t="str">
            <v>00111150P.2</v>
          </cell>
        </row>
        <row r="1209">
          <cell r="K1209" t="str">
            <v>00111150P.2</v>
          </cell>
        </row>
        <row r="1210">
          <cell r="K1210" t="str">
            <v>00111150P.2</v>
          </cell>
        </row>
        <row r="1211">
          <cell r="K1211" t="str">
            <v>00111102P.2</v>
          </cell>
        </row>
        <row r="1212">
          <cell r="K1212" t="str">
            <v>00111102P.2</v>
          </cell>
        </row>
        <row r="1213">
          <cell r="K1213" t="str">
            <v>00111102P.2</v>
          </cell>
        </row>
        <row r="1214">
          <cell r="K1214" t="str">
            <v>00111102P.2</v>
          </cell>
        </row>
        <row r="1215">
          <cell r="K1215" t="str">
            <v>00111102P.2</v>
          </cell>
        </row>
        <row r="1216">
          <cell r="K1216" t="str">
            <v>00111102P.2</v>
          </cell>
        </row>
        <row r="1217">
          <cell r="K1217" t="str">
            <v>00111102P.2</v>
          </cell>
        </row>
        <row r="1218">
          <cell r="K1218" t="str">
            <v>00111102P.2</v>
          </cell>
        </row>
        <row r="1219">
          <cell r="K1219" t="str">
            <v>00111102P.2</v>
          </cell>
        </row>
        <row r="1220">
          <cell r="K1220" t="str">
            <v>00111102P.2</v>
          </cell>
        </row>
        <row r="1221">
          <cell r="K1221" t="str">
            <v>00111102P.2</v>
          </cell>
        </row>
        <row r="1222">
          <cell r="K1222" t="str">
            <v>00111102P.2</v>
          </cell>
        </row>
        <row r="1223">
          <cell r="K1223" t="str">
            <v>00111102P.2</v>
          </cell>
        </row>
        <row r="1224">
          <cell r="K1224" t="str">
            <v>00111102P.2</v>
          </cell>
        </row>
        <row r="1225">
          <cell r="K1225" t="str">
            <v>00111102P.2</v>
          </cell>
        </row>
        <row r="1226">
          <cell r="K1226" t="str">
            <v>00111102P.2</v>
          </cell>
        </row>
        <row r="1227">
          <cell r="K1227" t="str">
            <v>00111102P.2</v>
          </cell>
        </row>
        <row r="1228">
          <cell r="K1228" t="str">
            <v>00111102P.2</v>
          </cell>
        </row>
        <row r="1229">
          <cell r="K1229" t="str">
            <v>00111102P.2</v>
          </cell>
        </row>
        <row r="1230">
          <cell r="K1230" t="str">
            <v>00111102P.2</v>
          </cell>
        </row>
        <row r="1231">
          <cell r="K1231" t="str">
            <v>00111102P.2</v>
          </cell>
        </row>
        <row r="1232">
          <cell r="K1232" t="str">
            <v>00111102P.2</v>
          </cell>
        </row>
        <row r="1233">
          <cell r="K1233" t="str">
            <v>00111102P.2</v>
          </cell>
        </row>
        <row r="1234">
          <cell r="K1234" t="str">
            <v>00111102P.2</v>
          </cell>
        </row>
        <row r="1235">
          <cell r="K1235" t="str">
            <v>00111102P.2</v>
          </cell>
        </row>
        <row r="1236">
          <cell r="K1236" t="str">
            <v>00111102P.2</v>
          </cell>
        </row>
        <row r="1237">
          <cell r="K1237" t="str">
            <v>00111102P.2</v>
          </cell>
        </row>
        <row r="1238">
          <cell r="K1238" t="str">
            <v>00111102P.2</v>
          </cell>
        </row>
        <row r="1239">
          <cell r="K1239" t="str">
            <v>00111102P.2</v>
          </cell>
        </row>
        <row r="1240">
          <cell r="K1240" t="str">
            <v>00111152P.2</v>
          </cell>
        </row>
        <row r="1241">
          <cell r="K1241" t="str">
            <v>00111152P.2</v>
          </cell>
        </row>
        <row r="1242">
          <cell r="K1242" t="str">
            <v>00111152P.2</v>
          </cell>
        </row>
        <row r="1243">
          <cell r="K1243" t="str">
            <v>00111143P.2</v>
          </cell>
        </row>
        <row r="1244">
          <cell r="K1244" t="str">
            <v>00111143P.2</v>
          </cell>
        </row>
        <row r="1245">
          <cell r="K1245" t="str">
            <v>00111123P.2</v>
          </cell>
        </row>
        <row r="1246">
          <cell r="K1246" t="str">
            <v>00111123P.2</v>
          </cell>
        </row>
        <row r="1247">
          <cell r="K1247" t="str">
            <v>00111123P.2</v>
          </cell>
        </row>
        <row r="1248">
          <cell r="K1248" t="str">
            <v>00111123P.2</v>
          </cell>
        </row>
        <row r="1249">
          <cell r="K1249" t="str">
            <v>00111135P.2</v>
          </cell>
        </row>
        <row r="1250">
          <cell r="K1250" t="str">
            <v>00111135P.2</v>
          </cell>
        </row>
        <row r="1251">
          <cell r="K1251" t="str">
            <v>00111135P.2</v>
          </cell>
        </row>
        <row r="1252">
          <cell r="K1252" t="str">
            <v>00111135P.2</v>
          </cell>
        </row>
        <row r="1253">
          <cell r="K1253" t="str">
            <v>00111135P.2</v>
          </cell>
        </row>
        <row r="1254">
          <cell r="K1254" t="str">
            <v>00111136P.2</v>
          </cell>
        </row>
        <row r="1255">
          <cell r="K1255" t="str">
            <v>00111136P.2</v>
          </cell>
        </row>
        <row r="1256">
          <cell r="K1256" t="str">
            <v>00111136P.2</v>
          </cell>
        </row>
        <row r="1257">
          <cell r="K1257" t="str">
            <v>00111128P.2</v>
          </cell>
        </row>
        <row r="1258">
          <cell r="K1258" t="str">
            <v>00111153P.2</v>
          </cell>
        </row>
        <row r="1259">
          <cell r="K1259" t="str">
            <v>00111153P.2</v>
          </cell>
        </row>
        <row r="1260">
          <cell r="K1260" t="str">
            <v>00111153P.2</v>
          </cell>
        </row>
        <row r="1261">
          <cell r="K1261" t="str">
            <v>00111153P.2</v>
          </cell>
        </row>
        <row r="1262">
          <cell r="K1262" t="str">
            <v>00111153P.2</v>
          </cell>
        </row>
        <row r="1263">
          <cell r="K1263" t="str">
            <v>00111153P.2</v>
          </cell>
        </row>
        <row r="1264">
          <cell r="K1264" t="str">
            <v>00111153P.2</v>
          </cell>
        </row>
        <row r="1265">
          <cell r="K1265" t="str">
            <v>00111123P.2</v>
          </cell>
        </row>
        <row r="1266">
          <cell r="K1266" t="str">
            <v>00111110P.2</v>
          </cell>
        </row>
        <row r="1267">
          <cell r="K1267" t="str">
            <v>00111110P.2</v>
          </cell>
        </row>
        <row r="1268">
          <cell r="K1268" t="str">
            <v>00111110P.2</v>
          </cell>
        </row>
        <row r="1269">
          <cell r="K1269" t="str">
            <v>00111110P.2</v>
          </cell>
        </row>
        <row r="1270">
          <cell r="K1270" t="str">
            <v>00111110P.2</v>
          </cell>
        </row>
        <row r="1271">
          <cell r="K1271" t="str">
            <v>00111110P.2</v>
          </cell>
        </row>
        <row r="1272">
          <cell r="K1272" t="str">
            <v>00111110P.2</v>
          </cell>
        </row>
        <row r="1273">
          <cell r="K1273" t="str">
            <v>00111110P.2</v>
          </cell>
        </row>
        <row r="1274">
          <cell r="K1274" t="str">
            <v>00111118P.2</v>
          </cell>
        </row>
        <row r="1275">
          <cell r="K1275" t="str">
            <v>00111118P.2</v>
          </cell>
        </row>
        <row r="1276">
          <cell r="K1276" t="str">
            <v>00111126P.2</v>
          </cell>
        </row>
        <row r="1277">
          <cell r="K1277" t="str">
            <v>00111126P.2</v>
          </cell>
        </row>
        <row r="1278">
          <cell r="K1278" t="str">
            <v>00111126P.2</v>
          </cell>
        </row>
        <row r="1279">
          <cell r="K1279" t="str">
            <v>00111126P.2</v>
          </cell>
        </row>
        <row r="1280">
          <cell r="K1280" t="str">
            <v>00111126P.2</v>
          </cell>
        </row>
        <row r="1281">
          <cell r="K1281" t="str">
            <v>00111126P.2</v>
          </cell>
        </row>
        <row r="1282">
          <cell r="K1282" t="str">
            <v>00111126P.2</v>
          </cell>
        </row>
        <row r="1283">
          <cell r="K1283" t="str">
            <v>00111126P.2</v>
          </cell>
        </row>
        <row r="1284">
          <cell r="K1284" t="str">
            <v>00111134P.2</v>
          </cell>
        </row>
        <row r="1285">
          <cell r="K1285" t="str">
            <v>00111134P.2</v>
          </cell>
        </row>
        <row r="1286">
          <cell r="K1286" t="str">
            <v>00111134P.2</v>
          </cell>
        </row>
        <row r="1287">
          <cell r="K1287" t="str">
            <v>00111134P.2</v>
          </cell>
        </row>
        <row r="1288">
          <cell r="K1288" t="str">
            <v>00111134P.2</v>
          </cell>
        </row>
        <row r="1289">
          <cell r="K1289" t="str">
            <v>00111134P.2</v>
          </cell>
        </row>
        <row r="1290">
          <cell r="K1290" t="str">
            <v>00111134P.2</v>
          </cell>
        </row>
        <row r="1291">
          <cell r="K1291" t="str">
            <v>00111134P.2</v>
          </cell>
        </row>
        <row r="1292">
          <cell r="K1292" t="str">
            <v>00111134P.2</v>
          </cell>
        </row>
        <row r="1293">
          <cell r="K1293" t="str">
            <v>00111134P.2</v>
          </cell>
        </row>
        <row r="1294">
          <cell r="K1294" t="str">
            <v>00111143P.2</v>
          </cell>
        </row>
        <row r="1295">
          <cell r="K1295" t="str">
            <v>00111143P.2</v>
          </cell>
        </row>
        <row r="1296">
          <cell r="K1296" t="str">
            <v>00111143P.2</v>
          </cell>
        </row>
        <row r="1297">
          <cell r="K1297" t="str">
            <v>00111145P.2</v>
          </cell>
        </row>
        <row r="1298">
          <cell r="K1298" t="str">
            <v>00111145P.2</v>
          </cell>
        </row>
        <row r="1299">
          <cell r="K1299" t="str">
            <v>00111145P.2</v>
          </cell>
        </row>
        <row r="1300">
          <cell r="K1300" t="str">
            <v>00111145P.2</v>
          </cell>
        </row>
        <row r="1301">
          <cell r="K1301" t="str">
            <v>00111145P.2</v>
          </cell>
        </row>
        <row r="1302">
          <cell r="K1302" t="str">
            <v>00111145P.2</v>
          </cell>
        </row>
        <row r="1303">
          <cell r="K1303" t="str">
            <v>00111145P.2</v>
          </cell>
        </row>
        <row r="1304">
          <cell r="K1304" t="str">
            <v>00111145P.2</v>
          </cell>
        </row>
        <row r="1305">
          <cell r="K1305" t="str">
            <v>00111145P.2</v>
          </cell>
        </row>
        <row r="1306">
          <cell r="K1306" t="str">
            <v>00111145P.2</v>
          </cell>
        </row>
        <row r="1307">
          <cell r="K1307" t="str">
            <v>00111145P.2</v>
          </cell>
        </row>
        <row r="1308">
          <cell r="K1308" t="str">
            <v>00111145P.2</v>
          </cell>
        </row>
        <row r="1309">
          <cell r="K1309" t="str">
            <v>00111145P.2</v>
          </cell>
        </row>
        <row r="1310">
          <cell r="K1310" t="str">
            <v>00111145P.2</v>
          </cell>
        </row>
        <row r="1311">
          <cell r="K1311" t="str">
            <v>00111145P.2</v>
          </cell>
        </row>
        <row r="1312">
          <cell r="K1312" t="str">
            <v>00111145P.2</v>
          </cell>
        </row>
        <row r="1313">
          <cell r="K1313" t="str">
            <v>00111145P.2</v>
          </cell>
        </row>
        <row r="1314">
          <cell r="K1314" t="str">
            <v>00111145P.2</v>
          </cell>
        </row>
        <row r="1315">
          <cell r="K1315" t="str">
            <v>00111145P.2</v>
          </cell>
        </row>
        <row r="1316">
          <cell r="K1316" t="str">
            <v>00111148P.2</v>
          </cell>
        </row>
        <row r="1317">
          <cell r="K1317" t="str">
            <v>00111148P.2</v>
          </cell>
        </row>
        <row r="1318">
          <cell r="K1318" t="str">
            <v>00111148P.2</v>
          </cell>
        </row>
        <row r="1319">
          <cell r="K1319" t="str">
            <v>00111148P.2</v>
          </cell>
        </row>
        <row r="1320">
          <cell r="K1320" t="str">
            <v>00111149P.2</v>
          </cell>
        </row>
        <row r="1321">
          <cell r="K1321" t="str">
            <v>00111149P.2</v>
          </cell>
        </row>
        <row r="1322">
          <cell r="K1322" t="str">
            <v>00111149P.2</v>
          </cell>
        </row>
        <row r="1323">
          <cell r="K1323" t="str">
            <v>00111150P.2</v>
          </cell>
        </row>
        <row r="1324">
          <cell r="K1324" t="str">
            <v>00111150P.2</v>
          </cell>
        </row>
        <row r="1325">
          <cell r="K1325" t="str">
            <v>00111150P.2</v>
          </cell>
        </row>
        <row r="1326">
          <cell r="K1326" t="str">
            <v>00111150P.2</v>
          </cell>
        </row>
        <row r="1327">
          <cell r="K1327" t="str">
            <v>00111150P.2</v>
          </cell>
        </row>
        <row r="1328">
          <cell r="K1328" t="str">
            <v>00111150P.2</v>
          </cell>
        </row>
        <row r="1329">
          <cell r="K1329" t="str">
            <v>00111150P.2</v>
          </cell>
        </row>
        <row r="1330">
          <cell r="K1330" t="str">
            <v>00111150P.2</v>
          </cell>
        </row>
        <row r="1331">
          <cell r="K1331" t="str">
            <v>00111150P.2</v>
          </cell>
        </row>
        <row r="1332">
          <cell r="K1332" t="str">
            <v>00111150P.2</v>
          </cell>
        </row>
        <row r="1333">
          <cell r="K1333" t="str">
            <v>00111150P.2</v>
          </cell>
        </row>
        <row r="1334">
          <cell r="K1334" t="str">
            <v>00111150P.2</v>
          </cell>
        </row>
        <row r="1335">
          <cell r="K1335" t="str">
            <v>00111157P.2</v>
          </cell>
        </row>
        <row r="1336">
          <cell r="K1336" t="str">
            <v>00111157P.2</v>
          </cell>
        </row>
        <row r="1337">
          <cell r="K1337" t="str">
            <v>00111157P.2</v>
          </cell>
        </row>
        <row r="1338">
          <cell r="K1338" t="str">
            <v>00111157P.2</v>
          </cell>
        </row>
        <row r="1339">
          <cell r="K1339" t="str">
            <v>00111157P.2</v>
          </cell>
        </row>
        <row r="1340">
          <cell r="K1340" t="str">
            <v>00111157P.2</v>
          </cell>
        </row>
        <row r="1341">
          <cell r="K1341" t="str">
            <v>00111157P.2</v>
          </cell>
        </row>
        <row r="1342">
          <cell r="K1342" t="str">
            <v>00111157P.2</v>
          </cell>
        </row>
        <row r="1343">
          <cell r="K1343" t="str">
            <v>00111157P.2</v>
          </cell>
        </row>
        <row r="1344">
          <cell r="K1344" t="str">
            <v>00111157P.2</v>
          </cell>
        </row>
        <row r="1345">
          <cell r="K1345" t="str">
            <v>00111159P.2</v>
          </cell>
        </row>
        <row r="1346">
          <cell r="K1346" t="str">
            <v>00111159P.2</v>
          </cell>
        </row>
        <row r="1347">
          <cell r="K1347" t="str">
            <v>00111159P.2</v>
          </cell>
        </row>
        <row r="1348">
          <cell r="K1348" t="str">
            <v>00111159P.2</v>
          </cell>
        </row>
        <row r="1349">
          <cell r="K1349" t="str">
            <v>00111159P.2</v>
          </cell>
        </row>
        <row r="1350">
          <cell r="K1350" t="str">
            <v>00111159P.2</v>
          </cell>
        </row>
        <row r="1351">
          <cell r="K1351" t="str">
            <v>00111159P.2</v>
          </cell>
        </row>
        <row r="1352">
          <cell r="K1352" t="str">
            <v>00111159P.2</v>
          </cell>
        </row>
        <row r="1353">
          <cell r="K1353" t="str">
            <v>00111159P.2</v>
          </cell>
        </row>
        <row r="1354">
          <cell r="K1354" t="str">
            <v>00111159P.2</v>
          </cell>
        </row>
        <row r="1355">
          <cell r="K1355" t="str">
            <v>00111159P.2</v>
          </cell>
        </row>
        <row r="1356">
          <cell r="K1356" t="str">
            <v>00111159P.2</v>
          </cell>
        </row>
        <row r="1357">
          <cell r="K1357" t="str">
            <v>00111107P.2</v>
          </cell>
        </row>
        <row r="1358">
          <cell r="K1358" t="str">
            <v>00111107P.2</v>
          </cell>
        </row>
        <row r="1359">
          <cell r="K1359" t="str">
            <v>00111107P.2</v>
          </cell>
        </row>
        <row r="1360">
          <cell r="K1360" t="str">
            <v>00111144P.2</v>
          </cell>
        </row>
        <row r="1361">
          <cell r="K1361" t="str">
            <v>00111144P.2</v>
          </cell>
        </row>
        <row r="1362">
          <cell r="K1362" t="str">
            <v>00111144P.2</v>
          </cell>
        </row>
        <row r="1363">
          <cell r="K1363" t="str">
            <v>00111144P.2</v>
          </cell>
        </row>
        <row r="1364">
          <cell r="K1364" t="str">
            <v>00111144P.2</v>
          </cell>
        </row>
        <row r="1365">
          <cell r="K1365" t="str">
            <v>00111144P.2</v>
          </cell>
        </row>
        <row r="1366">
          <cell r="K1366" t="str">
            <v>00111144P.2</v>
          </cell>
        </row>
        <row r="1367">
          <cell r="K1367" t="str">
            <v>00111144P.2</v>
          </cell>
        </row>
        <row r="1368">
          <cell r="K1368" t="str">
            <v>00111126P.2</v>
          </cell>
        </row>
        <row r="1369">
          <cell r="K1369" t="str">
            <v>00111126P.2</v>
          </cell>
        </row>
        <row r="1370">
          <cell r="K1370" t="str">
            <v>00111126P.2</v>
          </cell>
        </row>
        <row r="1371">
          <cell r="K1371" t="str">
            <v>00111126P.2</v>
          </cell>
        </row>
        <row r="1372">
          <cell r="K1372" t="str">
            <v>00111126P.2</v>
          </cell>
        </row>
        <row r="1373">
          <cell r="K1373" t="str">
            <v>00111126P.2</v>
          </cell>
        </row>
        <row r="1374">
          <cell r="K1374" t="str">
            <v>00111160P.2</v>
          </cell>
        </row>
        <row r="1375">
          <cell r="K1375" t="str">
            <v>00111160P.2</v>
          </cell>
        </row>
        <row r="1376">
          <cell r="K1376" t="str">
            <v>00111160P.2</v>
          </cell>
        </row>
        <row r="1377">
          <cell r="K1377" t="str">
            <v>00111160P.2</v>
          </cell>
        </row>
        <row r="1378">
          <cell r="K1378" t="str">
            <v>00111160P.2</v>
          </cell>
        </row>
        <row r="1379">
          <cell r="K1379" t="str">
            <v>00111160P.2</v>
          </cell>
        </row>
        <row r="1380">
          <cell r="K1380" t="str">
            <v>00111160P.2</v>
          </cell>
        </row>
        <row r="1381">
          <cell r="K1381" t="str">
            <v>00111160P.2</v>
          </cell>
        </row>
        <row r="1382">
          <cell r="K1382" t="str">
            <v>00111160P.2</v>
          </cell>
        </row>
        <row r="1383">
          <cell r="K1383" t="str">
            <v>00111160P.2</v>
          </cell>
        </row>
        <row r="1384">
          <cell r="K1384" t="str">
            <v>00111160P.2</v>
          </cell>
        </row>
        <row r="1385">
          <cell r="K1385" t="str">
            <v>00111160P.2</v>
          </cell>
        </row>
        <row r="1386">
          <cell r="K1386" t="str">
            <v>00111160P.2</v>
          </cell>
        </row>
        <row r="1387">
          <cell r="K1387" t="str">
            <v>00111160P.2</v>
          </cell>
        </row>
        <row r="1388">
          <cell r="K1388" t="str">
            <v>00111160P.2</v>
          </cell>
        </row>
        <row r="1389">
          <cell r="K1389" t="str">
            <v>00111160P.2</v>
          </cell>
        </row>
        <row r="1390">
          <cell r="K1390" t="str">
            <v>00111159P.2</v>
          </cell>
        </row>
        <row r="1391">
          <cell r="K1391" t="str">
            <v>00111159P.2</v>
          </cell>
        </row>
        <row r="1392">
          <cell r="K1392" t="str">
            <v>00111159P.2</v>
          </cell>
        </row>
        <row r="1393">
          <cell r="K1393" t="str">
            <v>00111159P.2</v>
          </cell>
        </row>
        <row r="1394">
          <cell r="K1394" t="str">
            <v>00111159P.2</v>
          </cell>
        </row>
        <row r="1395">
          <cell r="K1395" t="str">
            <v>00111111P.2</v>
          </cell>
        </row>
        <row r="1396">
          <cell r="K1396" t="str">
            <v>00111120P.2</v>
          </cell>
        </row>
        <row r="1397">
          <cell r="K1397" t="str">
            <v>00111123P.2</v>
          </cell>
        </row>
        <row r="1398">
          <cell r="K1398" t="str">
            <v>00111125P.2</v>
          </cell>
        </row>
        <row r="1399">
          <cell r="K1399" t="str">
            <v>00111111P.2</v>
          </cell>
        </row>
        <row r="1400">
          <cell r="K1400" t="str">
            <v>00111111P.2</v>
          </cell>
        </row>
        <row r="1401">
          <cell r="K1401" t="str">
            <v>00111111P.2</v>
          </cell>
        </row>
        <row r="1402">
          <cell r="K1402" t="str">
            <v>00111113P.2</v>
          </cell>
        </row>
        <row r="1403">
          <cell r="K1403" t="str">
            <v>00111114P.2</v>
          </cell>
        </row>
        <row r="1404">
          <cell r="K1404" t="str">
            <v>00111116P.2</v>
          </cell>
        </row>
        <row r="1405">
          <cell r="K1405" t="str">
            <v>00111118P.2</v>
          </cell>
        </row>
        <row r="1406">
          <cell r="K1406" t="str">
            <v>00111118P.2</v>
          </cell>
        </row>
        <row r="1407">
          <cell r="K1407" t="str">
            <v>00111118P.2</v>
          </cell>
        </row>
        <row r="1408">
          <cell r="K1408" t="str">
            <v>00111119P.2</v>
          </cell>
        </row>
        <row r="1409">
          <cell r="K1409" t="str">
            <v>00111119P.2</v>
          </cell>
        </row>
        <row r="1410">
          <cell r="K1410" t="str">
            <v>00111119P.2</v>
          </cell>
        </row>
        <row r="1411">
          <cell r="K1411" t="str">
            <v>00111119P.2</v>
          </cell>
        </row>
        <row r="1412">
          <cell r="K1412" t="str">
            <v>00111129P.2</v>
          </cell>
        </row>
        <row r="1413">
          <cell r="K1413" t="str">
            <v>00111130P.2</v>
          </cell>
        </row>
        <row r="1414">
          <cell r="K1414" t="str">
            <v>00111134P.2</v>
          </cell>
        </row>
        <row r="1415">
          <cell r="K1415" t="str">
            <v>00111136P.2</v>
          </cell>
        </row>
        <row r="1416">
          <cell r="K1416" t="str">
            <v>00111110P.2</v>
          </cell>
        </row>
        <row r="1417">
          <cell r="K1417" t="str">
            <v>00111110P.2</v>
          </cell>
        </row>
        <row r="1418">
          <cell r="K1418" t="str">
            <v>00111113P.2</v>
          </cell>
        </row>
        <row r="1419">
          <cell r="K1419" t="str">
            <v>00111118P.2</v>
          </cell>
        </row>
        <row r="1420">
          <cell r="K1420" t="str">
            <v>00111124P.2</v>
          </cell>
        </row>
        <row r="1421">
          <cell r="K1421" t="str">
            <v>00111127P.2</v>
          </cell>
        </row>
        <row r="1422">
          <cell r="K1422" t="str">
            <v>00111110P.2</v>
          </cell>
        </row>
        <row r="1423">
          <cell r="K1423" t="str">
            <v>00111111P.2</v>
          </cell>
        </row>
        <row r="1424">
          <cell r="K1424" t="str">
            <v>00111115P.2</v>
          </cell>
        </row>
        <row r="1425">
          <cell r="K1425" t="str">
            <v>00111116P.2</v>
          </cell>
        </row>
        <row r="1426">
          <cell r="K1426" t="str">
            <v>00111116P.2</v>
          </cell>
        </row>
        <row r="1427">
          <cell r="K1427" t="str">
            <v>00111116P.2</v>
          </cell>
        </row>
        <row r="1428">
          <cell r="K1428" t="str">
            <v>00111119P.2</v>
          </cell>
        </row>
        <row r="1429">
          <cell r="K1429" t="str">
            <v>00111120P.2</v>
          </cell>
        </row>
        <row r="1430">
          <cell r="K1430" t="str">
            <v>00111120P.2</v>
          </cell>
        </row>
        <row r="1431">
          <cell r="K1431" t="str">
            <v>00111124P.2</v>
          </cell>
        </row>
        <row r="1432">
          <cell r="K1432" t="str">
            <v>00111125P.2</v>
          </cell>
        </row>
        <row r="1433">
          <cell r="K1433" t="str">
            <v>00111126P.2</v>
          </cell>
        </row>
        <row r="1434">
          <cell r="K1434" t="str">
            <v>00111126P.2</v>
          </cell>
        </row>
        <row r="1435">
          <cell r="K1435" t="str">
            <v>00111127P.2</v>
          </cell>
        </row>
        <row r="1436">
          <cell r="K1436" t="str">
            <v>00111127P.2</v>
          </cell>
        </row>
        <row r="1437">
          <cell r="K1437" t="str">
            <v>00111129P.2</v>
          </cell>
        </row>
        <row r="1438">
          <cell r="K1438" t="str">
            <v>00111129P.2</v>
          </cell>
        </row>
        <row r="1439">
          <cell r="K1439" t="str">
            <v>00111129P.2</v>
          </cell>
        </row>
        <row r="1440">
          <cell r="K1440" t="str">
            <v>00111131P.2</v>
          </cell>
        </row>
        <row r="1441">
          <cell r="K1441" t="str">
            <v>00111132P.2</v>
          </cell>
        </row>
        <row r="1442">
          <cell r="K1442" t="str">
            <v>00111133P.2</v>
          </cell>
        </row>
        <row r="1443">
          <cell r="K1443" t="str">
            <v>00111136P.2</v>
          </cell>
        </row>
        <row r="1444">
          <cell r="K1444" t="str">
            <v>00111121P.2</v>
          </cell>
        </row>
        <row r="1445">
          <cell r="K1445" t="str">
            <v>00111121P.2</v>
          </cell>
        </row>
        <row r="1446">
          <cell r="K1446" t="str">
            <v>00111133P.2</v>
          </cell>
        </row>
        <row r="1447">
          <cell r="K1447" t="str">
            <v>00111133P.2</v>
          </cell>
        </row>
        <row r="1448">
          <cell r="K1448" t="str">
            <v>00111110P.2</v>
          </cell>
        </row>
        <row r="1449">
          <cell r="K1449" t="str">
            <v>00111112P.2</v>
          </cell>
        </row>
        <row r="1450">
          <cell r="K1450" t="str">
            <v>00111113P.2</v>
          </cell>
        </row>
        <row r="1451">
          <cell r="K1451" t="str">
            <v>00111115P.2</v>
          </cell>
        </row>
        <row r="1452">
          <cell r="K1452" t="str">
            <v>00111115P.2</v>
          </cell>
        </row>
        <row r="1453">
          <cell r="K1453" t="str">
            <v>00111119P.2</v>
          </cell>
        </row>
        <row r="1454">
          <cell r="K1454" t="str">
            <v>00111122P.2</v>
          </cell>
        </row>
        <row r="1455">
          <cell r="K1455" t="str">
            <v>00111122P.2</v>
          </cell>
        </row>
        <row r="1456">
          <cell r="K1456" t="str">
            <v>00111128P.2</v>
          </cell>
        </row>
        <row r="1457">
          <cell r="K1457" t="str">
            <v>00111136P.2</v>
          </cell>
        </row>
        <row r="1458">
          <cell r="K1458" t="str">
            <v>00111130P.2</v>
          </cell>
        </row>
        <row r="1459">
          <cell r="K1459" t="str">
            <v>00111131P.2</v>
          </cell>
        </row>
        <row r="1460">
          <cell r="K1460" t="str">
            <v>00111135P.2</v>
          </cell>
        </row>
        <row r="1461">
          <cell r="K1461" t="str">
            <v>00111111P.2</v>
          </cell>
        </row>
        <row r="1462">
          <cell r="K1462" t="str">
            <v>00111112P.2</v>
          </cell>
        </row>
        <row r="1463">
          <cell r="K1463" t="str">
            <v>00111112P.2</v>
          </cell>
        </row>
        <row r="1464">
          <cell r="K1464" t="str">
            <v>00111115P.2</v>
          </cell>
        </row>
        <row r="1465">
          <cell r="K1465" t="str">
            <v>00111119P.2</v>
          </cell>
        </row>
        <row r="1466">
          <cell r="K1466" t="str">
            <v>00111120P.2</v>
          </cell>
        </row>
        <row r="1467">
          <cell r="K1467" t="str">
            <v>00111124P.2</v>
          </cell>
        </row>
        <row r="1468">
          <cell r="K1468" t="str">
            <v>00111124P.2</v>
          </cell>
        </row>
        <row r="1469">
          <cell r="K1469" t="str">
            <v>00111124P.2</v>
          </cell>
        </row>
        <row r="1470">
          <cell r="K1470" t="str">
            <v>00111129P.2</v>
          </cell>
        </row>
        <row r="1471">
          <cell r="K1471" t="str">
            <v>00111133P.2</v>
          </cell>
        </row>
        <row r="1472">
          <cell r="K1472" t="str">
            <v>00111134P.2</v>
          </cell>
        </row>
        <row r="1473">
          <cell r="K1473" t="str">
            <v>00111134P.2</v>
          </cell>
        </row>
        <row r="1474">
          <cell r="K1474" t="str">
            <v>00111121P.2</v>
          </cell>
        </row>
        <row r="1475">
          <cell r="K1475" t="str">
            <v>00111123P.2</v>
          </cell>
        </row>
        <row r="1476">
          <cell r="K1476" t="str">
            <v>00111123P.2</v>
          </cell>
        </row>
        <row r="1477">
          <cell r="K1477" t="str">
            <v>00111128P.2</v>
          </cell>
        </row>
        <row r="1478">
          <cell r="K1478" t="str">
            <v>00111131P.2</v>
          </cell>
        </row>
        <row r="1479">
          <cell r="K1479" t="str">
            <v>00111120P.2</v>
          </cell>
        </row>
        <row r="1480">
          <cell r="K1480" t="str">
            <v>00111120P.2</v>
          </cell>
        </row>
        <row r="1481">
          <cell r="K1481" t="str">
            <v>00111121P.2</v>
          </cell>
        </row>
        <row r="1482">
          <cell r="K1482" t="str">
            <v>00111124P.2</v>
          </cell>
        </row>
        <row r="1483">
          <cell r="K1483" t="str">
            <v>00111125P.2</v>
          </cell>
        </row>
        <row r="1484">
          <cell r="K1484" t="str">
            <v>00111128P.2</v>
          </cell>
        </row>
        <row r="1485">
          <cell r="K1485" t="str">
            <v>00111128P.2</v>
          </cell>
        </row>
        <row r="1486">
          <cell r="K1486" t="str">
            <v>00111129P.2</v>
          </cell>
        </row>
        <row r="1487">
          <cell r="K1487" t="str">
            <v>00111129P.2</v>
          </cell>
        </row>
        <row r="1488">
          <cell r="K1488" t="str">
            <v>00111134P.2</v>
          </cell>
        </row>
        <row r="1489">
          <cell r="K1489" t="str">
            <v>00111111P.2</v>
          </cell>
        </row>
        <row r="1490">
          <cell r="K1490" t="str">
            <v>00111113P.2</v>
          </cell>
        </row>
        <row r="1491">
          <cell r="K1491" t="str">
            <v>00111113P.2</v>
          </cell>
        </row>
        <row r="1492">
          <cell r="K1492" t="str">
            <v>00111120P.2</v>
          </cell>
        </row>
        <row r="1493">
          <cell r="K1493" t="str">
            <v>00111122P.2</v>
          </cell>
        </row>
        <row r="1494">
          <cell r="K1494" t="str">
            <v>00111128P.2</v>
          </cell>
        </row>
        <row r="1495">
          <cell r="K1495" t="str">
            <v>00111129P.2</v>
          </cell>
        </row>
        <row r="1496">
          <cell r="K1496" t="str">
            <v>00111130P.2</v>
          </cell>
        </row>
        <row r="1497">
          <cell r="K1497" t="str">
            <v>00111136P.2</v>
          </cell>
        </row>
        <row r="1498">
          <cell r="K1498" t="str">
            <v>00111118P.2</v>
          </cell>
        </row>
        <row r="1499">
          <cell r="K1499" t="str">
            <v>00111114P.2</v>
          </cell>
        </row>
        <row r="1500">
          <cell r="K1500" t="str">
            <v>00111115P.2</v>
          </cell>
        </row>
        <row r="1501">
          <cell r="K1501" t="str">
            <v>00111124P.2</v>
          </cell>
        </row>
        <row r="1502">
          <cell r="K1502" t="str">
            <v>00111126P.2</v>
          </cell>
        </row>
        <row r="1503">
          <cell r="K1503" t="str">
            <v>00111131P.2</v>
          </cell>
        </row>
        <row r="1504">
          <cell r="K1504" t="str">
            <v>00111110P.2</v>
          </cell>
        </row>
        <row r="1505">
          <cell r="K1505" t="str">
            <v>00111114P.2</v>
          </cell>
        </row>
        <row r="1506">
          <cell r="K1506" t="str">
            <v>00111115P.2</v>
          </cell>
        </row>
        <row r="1507">
          <cell r="K1507" t="str">
            <v>00111118P.2</v>
          </cell>
        </row>
        <row r="1508">
          <cell r="K1508" t="str">
            <v>00111119P.2</v>
          </cell>
        </row>
        <row r="1509">
          <cell r="K1509" t="str">
            <v>00111125P.2</v>
          </cell>
        </row>
        <row r="1510">
          <cell r="K1510" t="str">
            <v>00111126P.2</v>
          </cell>
        </row>
        <row r="1511">
          <cell r="K1511" t="str">
            <v>00111133P.2</v>
          </cell>
        </row>
        <row r="1512">
          <cell r="K1512" t="str">
            <v>00111135P.2</v>
          </cell>
        </row>
        <row r="1513">
          <cell r="K1513" t="str">
            <v>00111114P.2</v>
          </cell>
        </row>
        <row r="1514">
          <cell r="K1514" t="str">
            <v>00111116P.2</v>
          </cell>
        </row>
        <row r="1515">
          <cell r="K1515" t="str">
            <v>00111117P.2</v>
          </cell>
        </row>
        <row r="1516">
          <cell r="K1516" t="str">
            <v>00111123P.2</v>
          </cell>
        </row>
        <row r="1517">
          <cell r="K1517" t="str">
            <v>00111129P.2</v>
          </cell>
        </row>
        <row r="1518">
          <cell r="K1518" t="str">
            <v>00111110P.2</v>
          </cell>
        </row>
        <row r="1519">
          <cell r="K1519" t="str">
            <v>00111110P.2</v>
          </cell>
        </row>
        <row r="1520">
          <cell r="K1520" t="str">
            <v>00111116P.2</v>
          </cell>
        </row>
        <row r="1521">
          <cell r="K1521" t="str">
            <v>00111127P.2</v>
          </cell>
        </row>
        <row r="1522">
          <cell r="K1522" t="str">
            <v>00111121P.2</v>
          </cell>
        </row>
        <row r="1523">
          <cell r="K1523" t="str">
            <v>00111128P.2</v>
          </cell>
        </row>
        <row r="1524">
          <cell r="K1524" t="str">
            <v>00111129P.2</v>
          </cell>
        </row>
        <row r="1525">
          <cell r="K1525" t="str">
            <v>00111132P.2</v>
          </cell>
        </row>
        <row r="1526">
          <cell r="K1526" t="str">
            <v>00111136P.2</v>
          </cell>
        </row>
        <row r="1527">
          <cell r="K1527" t="str">
            <v>00111114P.2</v>
          </cell>
        </row>
        <row r="1528">
          <cell r="K1528" t="str">
            <v>00111121P.2</v>
          </cell>
        </row>
        <row r="1529">
          <cell r="K1529" t="str">
            <v>00111124P.2</v>
          </cell>
        </row>
        <row r="1530">
          <cell r="K1530" t="str">
            <v>00111126P.2</v>
          </cell>
        </row>
        <row r="1531">
          <cell r="K1531" t="str">
            <v>00111126P.2</v>
          </cell>
        </row>
        <row r="1532">
          <cell r="K1532" t="str">
            <v>00111129P.2</v>
          </cell>
        </row>
        <row r="1533">
          <cell r="K1533" t="str">
            <v>00111131P.2</v>
          </cell>
        </row>
        <row r="1534">
          <cell r="K1534" t="str">
            <v>00111134P.2</v>
          </cell>
        </row>
        <row r="1535">
          <cell r="K1535" t="str">
            <v>00111130P.2</v>
          </cell>
        </row>
        <row r="1536">
          <cell r="K1536" t="str">
            <v>00111114P.2</v>
          </cell>
        </row>
        <row r="1537">
          <cell r="K1537" t="str">
            <v>00111115P.2</v>
          </cell>
        </row>
        <row r="1538">
          <cell r="K1538" t="str">
            <v>00111119P.2</v>
          </cell>
        </row>
        <row r="1539">
          <cell r="K1539" t="str">
            <v>00111130P.2</v>
          </cell>
        </row>
        <row r="1540">
          <cell r="K1540" t="str">
            <v>00111134P.2</v>
          </cell>
        </row>
        <row r="1541">
          <cell r="K1541" t="str">
            <v>00111120P.2</v>
          </cell>
        </row>
        <row r="1542">
          <cell r="K1542" t="str">
            <v>00111126P.2</v>
          </cell>
        </row>
        <row r="1543">
          <cell r="K1543" t="str">
            <v>00111131P.2</v>
          </cell>
        </row>
        <row r="1544">
          <cell r="K1544" t="str">
            <v>00111117P.2</v>
          </cell>
        </row>
        <row r="1545">
          <cell r="K1545" t="str">
            <v>00111117P.2</v>
          </cell>
        </row>
        <row r="1546">
          <cell r="K1546" t="str">
            <v>00111124P.2</v>
          </cell>
        </row>
        <row r="1547">
          <cell r="K1547" t="str">
            <v>00111126P.2</v>
          </cell>
        </row>
        <row r="1548">
          <cell r="K1548" t="str">
            <v>00111128P.2</v>
          </cell>
        </row>
        <row r="1549">
          <cell r="K1549" t="str">
            <v>00111133P.2</v>
          </cell>
        </row>
        <row r="1550">
          <cell r="K1550" t="str">
            <v>00111114P.2</v>
          </cell>
        </row>
        <row r="1551">
          <cell r="K1551" t="str">
            <v>00111117P.2</v>
          </cell>
        </row>
        <row r="1552">
          <cell r="K1552" t="str">
            <v>00111126P.2</v>
          </cell>
        </row>
        <row r="1553">
          <cell r="K1553" t="str">
            <v>00111128P.2</v>
          </cell>
        </row>
        <row r="1554">
          <cell r="K1554" t="str">
            <v>00111131P.2</v>
          </cell>
        </row>
        <row r="1555">
          <cell r="K1555" t="str">
            <v>00111133P.2</v>
          </cell>
        </row>
        <row r="1556">
          <cell r="K1556" t="str">
            <v>00111118P.2</v>
          </cell>
        </row>
        <row r="1557">
          <cell r="K1557" t="str">
            <v>00111125P.2</v>
          </cell>
        </row>
        <row r="1558">
          <cell r="K1558" t="str">
            <v>00111127P.2</v>
          </cell>
        </row>
        <row r="1559">
          <cell r="K1559" t="str">
            <v>00111128P.2</v>
          </cell>
        </row>
        <row r="1560">
          <cell r="K1560" t="str">
            <v>00111134P.2</v>
          </cell>
        </row>
        <row r="1561">
          <cell r="K1561" t="str">
            <v>00111112P.2</v>
          </cell>
        </row>
        <row r="1562">
          <cell r="K1562" t="str">
            <v>00111125P.2</v>
          </cell>
        </row>
        <row r="1563">
          <cell r="K1563" t="str">
            <v>00111126P.2</v>
          </cell>
        </row>
        <row r="1564">
          <cell r="K1564" t="str">
            <v>00111126P.2</v>
          </cell>
        </row>
        <row r="1565">
          <cell r="K1565" t="str">
            <v>00111110P.2</v>
          </cell>
        </row>
        <row r="1566">
          <cell r="K1566" t="str">
            <v>00111133P.2</v>
          </cell>
        </row>
        <row r="1567">
          <cell r="K1567" t="str">
            <v>00111115P.2</v>
          </cell>
        </row>
        <row r="1568">
          <cell r="K1568" t="str">
            <v>00111116P.2</v>
          </cell>
        </row>
        <row r="1569">
          <cell r="K1569" t="str">
            <v>00111126P.2</v>
          </cell>
        </row>
        <row r="1570">
          <cell r="K1570" t="str">
            <v>00111129P.2</v>
          </cell>
        </row>
        <row r="1571">
          <cell r="K1571" t="str">
            <v>00111134P.2</v>
          </cell>
        </row>
        <row r="1572">
          <cell r="K1572" t="str">
            <v>00111123P.2</v>
          </cell>
        </row>
        <row r="1573">
          <cell r="K1573" t="str">
            <v>00111115P.2</v>
          </cell>
        </row>
        <row r="1574">
          <cell r="K1574" t="str">
            <v>00111124P.2</v>
          </cell>
        </row>
        <row r="1575">
          <cell r="K1575" t="str">
            <v>00111127P.2</v>
          </cell>
        </row>
        <row r="1576">
          <cell r="K1576" t="str">
            <v>00111134P.2</v>
          </cell>
        </row>
        <row r="1577">
          <cell r="K1577" t="str">
            <v>00111125P.2</v>
          </cell>
        </row>
        <row r="1578">
          <cell r="K1578" t="str">
            <v>00111115P.2</v>
          </cell>
        </row>
        <row r="1579">
          <cell r="K1579" t="str">
            <v>00111128P.2</v>
          </cell>
        </row>
        <row r="1580">
          <cell r="K1580" t="str">
            <v>00111114P.2</v>
          </cell>
        </row>
        <row r="1581">
          <cell r="K1581" t="str">
            <v>00111127P.2</v>
          </cell>
        </row>
        <row r="1582">
          <cell r="K1582" t="str">
            <v>00111129P.2</v>
          </cell>
        </row>
        <row r="1583">
          <cell r="K1583" t="str">
            <v>00111134P.2</v>
          </cell>
        </row>
        <row r="1584">
          <cell r="K1584" t="str">
            <v>00111126P.2</v>
          </cell>
        </row>
        <row r="1585">
          <cell r="K1585" t="str">
            <v>00111116P.2</v>
          </cell>
        </row>
        <row r="1586">
          <cell r="K1586" t="str">
            <v>00111126P.2</v>
          </cell>
        </row>
        <row r="1587">
          <cell r="K1587" t="str">
            <v>00111127P.2</v>
          </cell>
        </row>
        <row r="1588">
          <cell r="K1588" t="str">
            <v>00111133P.2</v>
          </cell>
        </row>
        <row r="1589">
          <cell r="K1589" t="str">
            <v>00111113P.2</v>
          </cell>
        </row>
        <row r="1590">
          <cell r="K1590" t="str">
            <v>00111110P.2</v>
          </cell>
        </row>
        <row r="1591">
          <cell r="K1591" t="str">
            <v>00111111P.2</v>
          </cell>
        </row>
        <row r="1592">
          <cell r="K1592" t="str">
            <v>00111116P.2</v>
          </cell>
        </row>
        <row r="1593">
          <cell r="K1593" t="str">
            <v>00111121P.2</v>
          </cell>
        </row>
        <row r="1594">
          <cell r="K1594" t="str">
            <v>00111131P.2</v>
          </cell>
        </row>
        <row r="1595">
          <cell r="K1595" t="str">
            <v>00111114P.2</v>
          </cell>
        </row>
        <row r="1596">
          <cell r="K1596" t="str">
            <v>00111110P.2</v>
          </cell>
        </row>
        <row r="1597">
          <cell r="K1597" t="str">
            <v>00111117P.2</v>
          </cell>
        </row>
        <row r="1598">
          <cell r="K1598" t="str">
            <v>00111110P.2</v>
          </cell>
        </row>
        <row r="1599">
          <cell r="K1599" t="str">
            <v>00111114P.2</v>
          </cell>
        </row>
        <row r="1600">
          <cell r="K1600" t="str">
            <v>00111115P.2</v>
          </cell>
        </row>
        <row r="1601">
          <cell r="K1601" t="str">
            <v>00111130P.2</v>
          </cell>
        </row>
        <row r="1602">
          <cell r="K1602" t="str">
            <v>00111122P.2</v>
          </cell>
        </row>
        <row r="1603">
          <cell r="K1603" t="str">
            <v>00111130P.2</v>
          </cell>
        </row>
        <row r="1604">
          <cell r="K1604" t="str">
            <v>00111131P.2</v>
          </cell>
        </row>
        <row r="1605">
          <cell r="K1605" t="str">
            <v>00111113P.2</v>
          </cell>
        </row>
        <row r="1606">
          <cell r="K1606" t="str">
            <v>00111120P.2</v>
          </cell>
        </row>
        <row r="1607">
          <cell r="K1607" t="str">
            <v>00111124P.2</v>
          </cell>
        </row>
        <row r="1608">
          <cell r="K1608" t="str">
            <v>00111126P.2</v>
          </cell>
        </row>
        <row r="1609">
          <cell r="K1609" t="str">
            <v>00111130P.2</v>
          </cell>
        </row>
        <row r="1610">
          <cell r="K1610" t="str">
            <v>00111133P.2</v>
          </cell>
        </row>
        <row r="1611">
          <cell r="K1611" t="str">
            <v>00111135P.2</v>
          </cell>
        </row>
        <row r="1612">
          <cell r="K1612" t="str">
            <v>00111126P.2</v>
          </cell>
        </row>
        <row r="1613">
          <cell r="K1613" t="str">
            <v>00111132P.2</v>
          </cell>
        </row>
        <row r="1614">
          <cell r="K1614" t="str">
            <v>00111116P.2</v>
          </cell>
        </row>
        <row r="1615">
          <cell r="K1615" t="str">
            <v>00111114P.2</v>
          </cell>
        </row>
        <row r="1616">
          <cell r="K1616" t="str">
            <v>00111130P.2</v>
          </cell>
        </row>
        <row r="1617">
          <cell r="K1617" t="str">
            <v>00111133P.2</v>
          </cell>
        </row>
        <row r="1618">
          <cell r="K1618" t="str">
            <v>00111136P.2</v>
          </cell>
        </row>
        <row r="1619">
          <cell r="K1619" t="str">
            <v>00111117P.2</v>
          </cell>
        </row>
        <row r="1620">
          <cell r="K1620" t="str">
            <v>00111123P.2</v>
          </cell>
        </row>
        <row r="1621">
          <cell r="K1621" t="str">
            <v>00111126P.2</v>
          </cell>
        </row>
        <row r="1622">
          <cell r="K1622" t="str">
            <v>00111131P.2</v>
          </cell>
        </row>
        <row r="1623">
          <cell r="K1623" t="str">
            <v>00111115P.2</v>
          </cell>
        </row>
        <row r="1624">
          <cell r="K1624" t="str">
            <v>00111110P.2</v>
          </cell>
        </row>
        <row r="1625">
          <cell r="K1625" t="str">
            <v>00111125P.2</v>
          </cell>
        </row>
        <row r="1626">
          <cell r="K1626" t="str">
            <v>00111132P.2</v>
          </cell>
        </row>
        <row r="1627">
          <cell r="K1627" t="str">
            <v>00111129P.2</v>
          </cell>
        </row>
        <row r="1628">
          <cell r="K1628" t="str">
            <v>00111133P.2</v>
          </cell>
        </row>
        <row r="1629">
          <cell r="K1629" t="str">
            <v>00111131P.2</v>
          </cell>
        </row>
        <row r="1630">
          <cell r="K1630" t="str">
            <v>00111125P.2</v>
          </cell>
        </row>
        <row r="1631">
          <cell r="K1631" t="str">
            <v>00111112P.2</v>
          </cell>
        </row>
        <row r="1632">
          <cell r="K1632" t="str">
            <v>00111123P.2</v>
          </cell>
        </row>
        <row r="1633">
          <cell r="K1633" t="str">
            <v>00111131P.2</v>
          </cell>
        </row>
        <row r="1634">
          <cell r="K1634" t="str">
            <v>00111135P.2</v>
          </cell>
        </row>
        <row r="1635">
          <cell r="K1635" t="str">
            <v>00111118P.2</v>
          </cell>
        </row>
        <row r="1636">
          <cell r="K1636" t="str">
            <v>00111136P.2</v>
          </cell>
        </row>
        <row r="1637">
          <cell r="K1637" t="str">
            <v>00111135P.2</v>
          </cell>
        </row>
        <row r="1638">
          <cell r="K1638" t="str">
            <v>00111127P.2</v>
          </cell>
        </row>
        <row r="1639">
          <cell r="K1639" t="str">
            <v>00111128P.2</v>
          </cell>
        </row>
        <row r="1640">
          <cell r="K1640" t="str">
            <v>00111117P.2</v>
          </cell>
        </row>
        <row r="1641">
          <cell r="K1641" t="str">
            <v>00111124P.2</v>
          </cell>
        </row>
        <row r="1642">
          <cell r="K1642" t="str">
            <v>00111128P.2</v>
          </cell>
        </row>
        <row r="1643">
          <cell r="K1643" t="str">
            <v>00111121P.2</v>
          </cell>
        </row>
        <row r="1644">
          <cell r="K1644" t="str">
            <v>00111135P.2</v>
          </cell>
        </row>
        <row r="1645">
          <cell r="K1645" t="str">
            <v>00111126P.2</v>
          </cell>
        </row>
        <row r="1646">
          <cell r="K1646" t="str">
            <v>00111135P.2</v>
          </cell>
        </row>
        <row r="1647">
          <cell r="K1647" t="str">
            <v>00111128P.2</v>
          </cell>
        </row>
        <row r="1648">
          <cell r="K1648" t="str">
            <v>00111113P.2</v>
          </cell>
        </row>
        <row r="1649">
          <cell r="K1649" t="str">
            <v>00111123P.2</v>
          </cell>
        </row>
        <row r="1650">
          <cell r="K1650" t="str">
            <v>00111127P.2</v>
          </cell>
        </row>
        <row r="1651">
          <cell r="K1651" t="str">
            <v>00111128P.2</v>
          </cell>
        </row>
        <row r="1652">
          <cell r="K1652" t="str">
            <v>00111132P.2</v>
          </cell>
        </row>
        <row r="1653">
          <cell r="K1653" t="str">
            <v>00111136P.2</v>
          </cell>
        </row>
        <row r="1654">
          <cell r="K1654" t="str">
            <v>00111112P.2</v>
          </cell>
        </row>
        <row r="1655">
          <cell r="K1655" t="str">
            <v>00111134P.2</v>
          </cell>
        </row>
        <row r="1656">
          <cell r="K1656" t="str">
            <v>00111135P.2</v>
          </cell>
        </row>
        <row r="1657">
          <cell r="K1657" t="str">
            <v>00111114P.2</v>
          </cell>
        </row>
        <row r="1658">
          <cell r="K1658" t="str">
            <v>00111114P.2</v>
          </cell>
        </row>
        <row r="1659">
          <cell r="K1659" t="str">
            <v>00111119P.2</v>
          </cell>
        </row>
        <row r="1660">
          <cell r="K1660" t="str">
            <v>00111110P.2</v>
          </cell>
        </row>
        <row r="1661">
          <cell r="K1661" t="str">
            <v>00111121P.2</v>
          </cell>
        </row>
        <row r="1662">
          <cell r="K1662" t="str">
            <v>00111110P.2</v>
          </cell>
        </row>
        <row r="1663">
          <cell r="K1663" t="str">
            <v>00111123P.2</v>
          </cell>
        </row>
        <row r="1664">
          <cell r="K1664" t="str">
            <v>00111127P.2</v>
          </cell>
        </row>
        <row r="1665">
          <cell r="K1665" t="str">
            <v>00111124P.2</v>
          </cell>
        </row>
        <row r="1666">
          <cell r="K1666" t="str">
            <v>00111128P.2</v>
          </cell>
        </row>
        <row r="1667">
          <cell r="K1667" t="str">
            <v>00111114P.2</v>
          </cell>
        </row>
        <row r="1668">
          <cell r="K1668" t="str">
            <v>00111122P.2</v>
          </cell>
        </row>
        <row r="1669">
          <cell r="K1669" t="str">
            <v>00111129P.2</v>
          </cell>
        </row>
        <row r="1670">
          <cell r="K1670" t="str">
            <v>00111134P.2</v>
          </cell>
        </row>
        <row r="1671">
          <cell r="K1671" t="str">
            <v>00111136P.2</v>
          </cell>
        </row>
        <row r="1672">
          <cell r="K1672" t="str">
            <v>00111112P.2</v>
          </cell>
        </row>
        <row r="1673">
          <cell r="K1673" t="str">
            <v>00111117P.2</v>
          </cell>
        </row>
        <row r="1674">
          <cell r="K1674" t="str">
            <v>00111115P.2</v>
          </cell>
        </row>
        <row r="1675">
          <cell r="K1675" t="str">
            <v>00111130P.2</v>
          </cell>
        </row>
        <row r="1676">
          <cell r="K1676" t="str">
            <v>00111123P.2</v>
          </cell>
        </row>
        <row r="1677">
          <cell r="K1677" t="str">
            <v>00111117P.2</v>
          </cell>
        </row>
        <row r="1678">
          <cell r="K1678" t="str">
            <v>00111122P.2</v>
          </cell>
        </row>
        <row r="1679">
          <cell r="K1679" t="str">
            <v>00111117P.2</v>
          </cell>
        </row>
        <row r="1680">
          <cell r="K1680" t="str">
            <v>00111130P.2</v>
          </cell>
        </row>
        <row r="1681">
          <cell r="K1681" t="str">
            <v>00111110P.2</v>
          </cell>
        </row>
        <row r="1682">
          <cell r="K1682" t="str">
            <v>00111136P.2</v>
          </cell>
        </row>
        <row r="1683">
          <cell r="K1683" t="str">
            <v>00111113P.2</v>
          </cell>
        </row>
        <row r="1684">
          <cell r="K1684" t="str">
            <v>00111110P.2</v>
          </cell>
        </row>
        <row r="1685">
          <cell r="K1685" t="str">
            <v>00111110P.2</v>
          </cell>
        </row>
        <row r="1686">
          <cell r="K1686" t="str">
            <v>00111111P.2</v>
          </cell>
        </row>
        <row r="1687">
          <cell r="K1687" t="str">
            <v>00111111P.2</v>
          </cell>
        </row>
        <row r="1688">
          <cell r="K1688" t="str">
            <v>00111113P.2</v>
          </cell>
        </row>
        <row r="1689">
          <cell r="K1689" t="str">
            <v>00111125P.2</v>
          </cell>
        </row>
        <row r="1690">
          <cell r="K1690" t="str">
            <v>00111115P.2</v>
          </cell>
        </row>
        <row r="1691">
          <cell r="K1691" t="str">
            <v>00111122P.2</v>
          </cell>
        </row>
        <row r="1692">
          <cell r="K1692" t="str">
            <v>00111125P.2</v>
          </cell>
        </row>
        <row r="1693">
          <cell r="K1693" t="str">
            <v>00111129P.2</v>
          </cell>
        </row>
        <row r="1694">
          <cell r="K1694" t="str">
            <v>00111136P.2</v>
          </cell>
        </row>
        <row r="1695">
          <cell r="K1695" t="str">
            <v>00111133P.2</v>
          </cell>
        </row>
        <row r="1696">
          <cell r="K1696" t="str">
            <v>00111118P.2</v>
          </cell>
        </row>
        <row r="1697">
          <cell r="K1697" t="str">
            <v>00111110P.2</v>
          </cell>
        </row>
        <row r="1698">
          <cell r="K1698" t="str">
            <v>00111131P.2</v>
          </cell>
        </row>
        <row r="1699">
          <cell r="K1699" t="str">
            <v>00111113P.2</v>
          </cell>
        </row>
        <row r="1700">
          <cell r="K1700" t="str">
            <v>00111122P.2</v>
          </cell>
        </row>
        <row r="1701">
          <cell r="K1701" t="str">
            <v>00111132P.2</v>
          </cell>
        </row>
        <row r="1702">
          <cell r="K1702" t="str">
            <v>00111131P.2</v>
          </cell>
        </row>
        <row r="1703">
          <cell r="K1703" t="str">
            <v>00111127P.2</v>
          </cell>
        </row>
        <row r="1704">
          <cell r="K1704" t="str">
            <v>00111127P.2</v>
          </cell>
        </row>
        <row r="1705">
          <cell r="K1705" t="str">
            <v>00111129P.2</v>
          </cell>
        </row>
        <row r="1706">
          <cell r="K1706" t="str">
            <v>00111112P.2</v>
          </cell>
        </row>
        <row r="1707">
          <cell r="K1707" t="str">
            <v>00111115P.2</v>
          </cell>
        </row>
        <row r="1708">
          <cell r="K1708" t="str">
            <v>00111133P.2</v>
          </cell>
        </row>
        <row r="1709">
          <cell r="K1709" t="str">
            <v>00111134P.2</v>
          </cell>
        </row>
        <row r="1710">
          <cell r="K1710" t="str">
            <v>00111110P.2</v>
          </cell>
        </row>
        <row r="1711">
          <cell r="K1711" t="str">
            <v>00111110P.2</v>
          </cell>
        </row>
        <row r="1712">
          <cell r="K1712" t="str">
            <v>00111118P.2</v>
          </cell>
        </row>
        <row r="1713">
          <cell r="K1713" t="str">
            <v>00111134P.2</v>
          </cell>
        </row>
        <row r="1714">
          <cell r="K1714" t="str">
            <v>00111134P.2</v>
          </cell>
        </row>
        <row r="1715">
          <cell r="K1715" t="str">
            <v>00111116P.2</v>
          </cell>
        </row>
        <row r="1716">
          <cell r="K1716" t="str">
            <v>00111111P.2</v>
          </cell>
        </row>
        <row r="1717">
          <cell r="K1717" t="str">
            <v>00111115P.2</v>
          </cell>
        </row>
        <row r="1718">
          <cell r="K1718" t="str">
            <v>00111129P.2</v>
          </cell>
        </row>
        <row r="1719">
          <cell r="K1719" t="str">
            <v>00111136P.2</v>
          </cell>
        </row>
        <row r="1720">
          <cell r="K1720" t="str">
            <v>00111133P.2</v>
          </cell>
        </row>
        <row r="1721">
          <cell r="K1721" t="str">
            <v>00111136P.2</v>
          </cell>
        </row>
        <row r="1722">
          <cell r="K1722" t="str">
            <v>00111123P.2</v>
          </cell>
        </row>
        <row r="1723">
          <cell r="K1723" t="str">
            <v>00111120P.2</v>
          </cell>
        </row>
        <row r="1724">
          <cell r="K1724" t="str">
            <v>00111134P.2</v>
          </cell>
        </row>
        <row r="1725">
          <cell r="K1725" t="str">
            <v>00111124P.2</v>
          </cell>
        </row>
        <row r="1726">
          <cell r="K1726" t="str">
            <v>00111129P.2</v>
          </cell>
        </row>
        <row r="1727">
          <cell r="K1727" t="str">
            <v>00111123P.2</v>
          </cell>
        </row>
        <row r="1728">
          <cell r="K1728" t="str">
            <v>00111130P.2</v>
          </cell>
        </row>
        <row r="1729">
          <cell r="K1729" t="str">
            <v>00111133P.2</v>
          </cell>
        </row>
        <row r="1730">
          <cell r="K1730" t="str">
            <v>00111125P.2</v>
          </cell>
        </row>
        <row r="1731">
          <cell r="K1731" t="str">
            <v>00111114P.2</v>
          </cell>
        </row>
        <row r="1732">
          <cell r="K1732" t="str">
            <v>00111128P.2</v>
          </cell>
        </row>
        <row r="1733">
          <cell r="K1733" t="str">
            <v>00111129P.2</v>
          </cell>
        </row>
        <row r="1734">
          <cell r="K1734" t="str">
            <v>00111129P.2</v>
          </cell>
        </row>
        <row r="1735">
          <cell r="K1735" t="str">
            <v>00111126P.2</v>
          </cell>
        </row>
        <row r="1736">
          <cell r="K1736" t="str">
            <v>00111131P.2</v>
          </cell>
        </row>
        <row r="1737">
          <cell r="K1737" t="str">
            <v>00111132P.2</v>
          </cell>
        </row>
        <row r="1738">
          <cell r="K1738" t="str">
            <v>00111110P.2</v>
          </cell>
        </row>
        <row r="1739">
          <cell r="K1739" t="str">
            <v>00111124P.2</v>
          </cell>
        </row>
        <row r="1740">
          <cell r="K1740" t="str">
            <v>00111132P.2</v>
          </cell>
        </row>
        <row r="1741">
          <cell r="K1741" t="str">
            <v>00111111P.2</v>
          </cell>
        </row>
        <row r="1742">
          <cell r="K1742" t="str">
            <v>00111119P.2</v>
          </cell>
        </row>
        <row r="1743">
          <cell r="K1743" t="str">
            <v>00111114P.2</v>
          </cell>
        </row>
        <row r="1744">
          <cell r="K1744" t="str">
            <v>00111136P.2</v>
          </cell>
        </row>
        <row r="1745">
          <cell r="K1745" t="str">
            <v>00111113P.2</v>
          </cell>
        </row>
        <row r="1746">
          <cell r="K1746" t="str">
            <v>00111123P.2</v>
          </cell>
        </row>
        <row r="1747">
          <cell r="K1747" t="str">
            <v>00111132P.2</v>
          </cell>
        </row>
        <row r="1748">
          <cell r="K1748" t="str">
            <v>00111134P.2</v>
          </cell>
        </row>
        <row r="1749">
          <cell r="K1749" t="str">
            <v>00111118P.2</v>
          </cell>
        </row>
        <row r="1750">
          <cell r="K1750" t="str">
            <v>00111110P.2</v>
          </cell>
        </row>
        <row r="1751">
          <cell r="K1751" t="str">
            <v>00111118P.2</v>
          </cell>
        </row>
        <row r="1752">
          <cell r="K1752" t="str">
            <v>00111128P.2</v>
          </cell>
        </row>
        <row r="1753">
          <cell r="K1753" t="str">
            <v>00111110P.2</v>
          </cell>
        </row>
        <row r="1754">
          <cell r="K1754" t="str">
            <v>00111117P.2</v>
          </cell>
        </row>
        <row r="1755">
          <cell r="K1755" t="str">
            <v>00111125P.2</v>
          </cell>
        </row>
        <row r="1756">
          <cell r="K1756" t="str">
            <v>00111112P.2</v>
          </cell>
        </row>
        <row r="1757">
          <cell r="K1757" t="str">
            <v>00111115P.2</v>
          </cell>
        </row>
        <row r="1758">
          <cell r="K1758" t="str">
            <v>00111117P.2</v>
          </cell>
        </row>
        <row r="1759">
          <cell r="K1759" t="str">
            <v>00111110P.2</v>
          </cell>
        </row>
        <row r="1760">
          <cell r="K1760" t="str">
            <v>00111122P.2</v>
          </cell>
        </row>
        <row r="1761">
          <cell r="K1761" t="str">
            <v>00111133P.2</v>
          </cell>
        </row>
        <row r="1762">
          <cell r="K1762" t="str">
            <v>00111114P.2</v>
          </cell>
        </row>
        <row r="1763">
          <cell r="K1763" t="str">
            <v>00111123P.2</v>
          </cell>
        </row>
        <row r="1764">
          <cell r="K1764" t="str">
            <v>00111136P.2</v>
          </cell>
        </row>
        <row r="1765">
          <cell r="K1765" t="str">
            <v>00111121P.2</v>
          </cell>
        </row>
        <row r="1766">
          <cell r="K1766" t="str">
            <v>00111122P.2</v>
          </cell>
        </row>
        <row r="1767">
          <cell r="K1767" t="str">
            <v>00111123P.2</v>
          </cell>
        </row>
        <row r="1768">
          <cell r="K1768" t="str">
            <v>00111112P.2</v>
          </cell>
        </row>
        <row r="1769">
          <cell r="K1769" t="str">
            <v>00111110P.2</v>
          </cell>
        </row>
        <row r="1770">
          <cell r="K1770" t="str">
            <v>00111116P.2</v>
          </cell>
        </row>
        <row r="1771">
          <cell r="K1771" t="str">
            <v>00111110P.2</v>
          </cell>
        </row>
        <row r="1772">
          <cell r="K1772" t="str">
            <v>00111125P.2</v>
          </cell>
        </row>
        <row r="1773">
          <cell r="K1773" t="str">
            <v>00111124P.2</v>
          </cell>
        </row>
        <row r="1774">
          <cell r="K1774" t="str">
            <v>00111122P.2</v>
          </cell>
        </row>
        <row r="1775">
          <cell r="K1775" t="str">
            <v>00111112P.2</v>
          </cell>
        </row>
        <row r="1776">
          <cell r="K1776" t="str">
            <v>00111136P.2</v>
          </cell>
        </row>
        <row r="1777">
          <cell r="K1777" t="str">
            <v>00111110P.2</v>
          </cell>
        </row>
        <row r="1778">
          <cell r="K1778" t="str">
            <v>00111118P.2</v>
          </cell>
        </row>
        <row r="1779">
          <cell r="K1779" t="str">
            <v>00111118P.2</v>
          </cell>
        </row>
        <row r="1780">
          <cell r="K1780" t="str">
            <v>00111131P.2</v>
          </cell>
        </row>
        <row r="1781">
          <cell r="K1781" t="str">
            <v>00111113P.2</v>
          </cell>
        </row>
        <row r="1782">
          <cell r="K1782" t="str">
            <v>00111117P.2</v>
          </cell>
        </row>
        <row r="1783">
          <cell r="K1783" t="str">
            <v>00111124P.2</v>
          </cell>
        </row>
        <row r="1784">
          <cell r="K1784" t="str">
            <v>00111116P.2</v>
          </cell>
        </row>
        <row r="1785">
          <cell r="K1785" t="str">
            <v>00111111P.2</v>
          </cell>
        </row>
        <row r="1786">
          <cell r="K1786" t="str">
            <v>00111133P.2</v>
          </cell>
        </row>
        <row r="1787">
          <cell r="K1787" t="str">
            <v>00111129P.2</v>
          </cell>
        </row>
        <row r="1788">
          <cell r="K1788" t="str">
            <v>00111113P.2</v>
          </cell>
        </row>
        <row r="1789">
          <cell r="K1789" t="str">
            <v>00111123P.2</v>
          </cell>
        </row>
        <row r="1790">
          <cell r="K1790" t="str">
            <v>00111127P.2</v>
          </cell>
        </row>
        <row r="1791">
          <cell r="K1791" t="str">
            <v>00111126P.2</v>
          </cell>
        </row>
        <row r="1792">
          <cell r="K1792" t="str">
            <v>00111132P.2</v>
          </cell>
        </row>
        <row r="1793">
          <cell r="K1793" t="str">
            <v>00111128P.2</v>
          </cell>
        </row>
        <row r="1794">
          <cell r="K1794" t="str">
            <v>00111128P.2</v>
          </cell>
        </row>
        <row r="1795">
          <cell r="K1795" t="str">
            <v>00111130P.2</v>
          </cell>
        </row>
        <row r="1796">
          <cell r="K1796" t="str">
            <v>00111133P.2</v>
          </cell>
        </row>
        <row r="1797">
          <cell r="K1797" t="str">
            <v>00111123P.2</v>
          </cell>
        </row>
        <row r="1798">
          <cell r="K1798" t="str">
            <v>00111114P.2</v>
          </cell>
        </row>
        <row r="1799">
          <cell r="K1799" t="str">
            <v>00111128P.2</v>
          </cell>
        </row>
        <row r="1800">
          <cell r="K1800" t="str">
            <v>00111123P.2</v>
          </cell>
        </row>
        <row r="1801">
          <cell r="K1801" t="str">
            <v>00111113P.2</v>
          </cell>
        </row>
        <row r="1802">
          <cell r="K1802" t="str">
            <v>00111121P.2</v>
          </cell>
        </row>
        <row r="1803">
          <cell r="K1803" t="str">
            <v>00111112P.2</v>
          </cell>
        </row>
        <row r="1804">
          <cell r="K1804" t="str">
            <v>00111134P.2</v>
          </cell>
        </row>
        <row r="1805">
          <cell r="K1805" t="str">
            <v>00111117P.2</v>
          </cell>
        </row>
        <row r="1806">
          <cell r="K1806" t="str">
            <v>00111133P.2</v>
          </cell>
        </row>
        <row r="1807">
          <cell r="K1807" t="str">
            <v>00111132P.2</v>
          </cell>
        </row>
        <row r="1808">
          <cell r="K1808" t="str">
            <v>00111122P.2</v>
          </cell>
        </row>
        <row r="1809">
          <cell r="K1809" t="str">
            <v>00111136P.2</v>
          </cell>
        </row>
        <row r="1810">
          <cell r="K1810" t="str">
            <v>00111128P.2</v>
          </cell>
        </row>
        <row r="1811">
          <cell r="K1811" t="str">
            <v>00111129P.2</v>
          </cell>
        </row>
        <row r="1812">
          <cell r="K1812" t="str">
            <v>00111130P.2</v>
          </cell>
        </row>
        <row r="1813">
          <cell r="K1813" t="str">
            <v>00111112P.2</v>
          </cell>
        </row>
        <row r="1814">
          <cell r="K1814" t="str">
            <v>00111110P.2</v>
          </cell>
        </row>
        <row r="1815">
          <cell r="K1815" t="str">
            <v>00111113P.2</v>
          </cell>
        </row>
        <row r="1816">
          <cell r="K1816" t="str">
            <v>00111117P.2</v>
          </cell>
        </row>
        <row r="1817">
          <cell r="K1817" t="str">
            <v>00111129P.2</v>
          </cell>
        </row>
        <row r="1818">
          <cell r="K1818" t="str">
            <v>00111130P.2</v>
          </cell>
        </row>
        <row r="1819">
          <cell r="K1819" t="str">
            <v>00111118P.2</v>
          </cell>
        </row>
        <row r="1820">
          <cell r="K1820" t="str">
            <v>00111133P.2</v>
          </cell>
        </row>
        <row r="1821">
          <cell r="K1821" t="str">
            <v>00111118P.2</v>
          </cell>
        </row>
        <row r="1822">
          <cell r="K1822" t="str">
            <v>00111112P.2</v>
          </cell>
        </row>
        <row r="1823">
          <cell r="K1823" t="str">
            <v>00111120P.2</v>
          </cell>
        </row>
        <row r="1824">
          <cell r="K1824" t="str">
            <v>00111136P.2</v>
          </cell>
        </row>
        <row r="1825">
          <cell r="K1825" t="str">
            <v>00111134P.2</v>
          </cell>
        </row>
        <row r="1826">
          <cell r="K1826" t="str">
            <v>00111131P.2</v>
          </cell>
        </row>
        <row r="1827">
          <cell r="K1827" t="str">
            <v>00111111P.2</v>
          </cell>
        </row>
        <row r="1828">
          <cell r="K1828" t="str">
            <v>00111136P.2</v>
          </cell>
        </row>
        <row r="1829">
          <cell r="K1829" t="str">
            <v>00111110P.2</v>
          </cell>
        </row>
        <row r="1830">
          <cell r="K1830" t="str">
            <v>00111112P.2</v>
          </cell>
        </row>
        <row r="1831">
          <cell r="K1831" t="str">
            <v>00111136P.2</v>
          </cell>
        </row>
        <row r="1832">
          <cell r="K1832" t="str">
            <v>00111110P.2</v>
          </cell>
        </row>
        <row r="1833">
          <cell r="K1833" t="str">
            <v>00111131P.2</v>
          </cell>
        </row>
        <row r="1834">
          <cell r="K1834" t="str">
            <v>00111128P.2</v>
          </cell>
        </row>
        <row r="1835">
          <cell r="K1835" t="str">
            <v>00111129P.2</v>
          </cell>
        </row>
        <row r="1836">
          <cell r="K1836" t="str">
            <v>00111136P.2</v>
          </cell>
        </row>
        <row r="1837">
          <cell r="K1837" t="str">
            <v>00111121P.2</v>
          </cell>
        </row>
        <row r="1838">
          <cell r="K1838" t="str">
            <v>00111114P.2</v>
          </cell>
        </row>
        <row r="1839">
          <cell r="K1839" t="str">
            <v>00111116P.2</v>
          </cell>
        </row>
        <row r="1840">
          <cell r="K1840" t="str">
            <v>00111118P.2</v>
          </cell>
        </row>
        <row r="1841">
          <cell r="K1841" t="str">
            <v>00111134P.2</v>
          </cell>
        </row>
        <row r="1842">
          <cell r="K1842" t="str">
            <v>00111134P.2</v>
          </cell>
        </row>
        <row r="1843">
          <cell r="K1843" t="str">
            <v>00111122P.2</v>
          </cell>
        </row>
        <row r="1844">
          <cell r="K1844" t="str">
            <v>00111116P.2</v>
          </cell>
        </row>
        <row r="1845">
          <cell r="K1845" t="str">
            <v>00111134P.2</v>
          </cell>
        </row>
        <row r="1846">
          <cell r="K1846" t="str">
            <v>00111110P.2</v>
          </cell>
        </row>
        <row r="1847">
          <cell r="K1847" t="str">
            <v>00111113P.2</v>
          </cell>
        </row>
        <row r="1848">
          <cell r="K1848" t="str">
            <v>00111115P.2</v>
          </cell>
        </row>
        <row r="1849">
          <cell r="K1849" t="str">
            <v>00111133P.2</v>
          </cell>
        </row>
        <row r="1850">
          <cell r="K1850" t="str">
            <v>00111135P.2</v>
          </cell>
        </row>
        <row r="1851">
          <cell r="K1851" t="str">
            <v>00111117P.2</v>
          </cell>
        </row>
        <row r="1852">
          <cell r="K1852" t="str">
            <v>00111123P.2</v>
          </cell>
        </row>
        <row r="1853">
          <cell r="K1853" t="str">
            <v>00111120P.2</v>
          </cell>
        </row>
        <row r="1854">
          <cell r="K1854" t="str">
            <v>00111129P.2</v>
          </cell>
        </row>
        <row r="1855">
          <cell r="K1855" t="str">
            <v>00111136P.2</v>
          </cell>
        </row>
        <row r="1856">
          <cell r="K1856" t="str">
            <v>00111113P.2</v>
          </cell>
        </row>
        <row r="1857">
          <cell r="K1857" t="str">
            <v>00111114P.2</v>
          </cell>
        </row>
        <row r="1858">
          <cell r="K1858" t="str">
            <v>00111131P.2</v>
          </cell>
        </row>
        <row r="1859">
          <cell r="K1859" t="str">
            <v>00111131P.2</v>
          </cell>
        </row>
        <row r="1860">
          <cell r="K1860" t="str">
            <v>00111122P.2</v>
          </cell>
        </row>
        <row r="1861">
          <cell r="K1861" t="str">
            <v>00111123P.2</v>
          </cell>
        </row>
        <row r="1862">
          <cell r="K1862" t="str">
            <v>00111133P.2</v>
          </cell>
        </row>
        <row r="1863">
          <cell r="K1863" t="str">
            <v>00111121P.2</v>
          </cell>
        </row>
        <row r="1864">
          <cell r="K1864" t="str">
            <v>00111111P.2</v>
          </cell>
        </row>
        <row r="1865">
          <cell r="K1865" t="str">
            <v>00111114P.2</v>
          </cell>
        </row>
        <row r="1866">
          <cell r="K1866" t="str">
            <v>00111131P.2</v>
          </cell>
        </row>
        <row r="1867">
          <cell r="K1867" t="str">
            <v>00111129P.2</v>
          </cell>
        </row>
        <row r="1868">
          <cell r="K1868" t="str">
            <v>00111131P.2</v>
          </cell>
        </row>
        <row r="1869">
          <cell r="K1869" t="str">
            <v>00111124P.2</v>
          </cell>
        </row>
        <row r="1870">
          <cell r="K1870" t="str">
            <v>00111125P.2</v>
          </cell>
        </row>
        <row r="1871">
          <cell r="K1871" t="str">
            <v>00111120P.2</v>
          </cell>
        </row>
        <row r="1872">
          <cell r="K1872" t="str">
            <v>00111117P.2</v>
          </cell>
        </row>
        <row r="1873">
          <cell r="K1873" t="str">
            <v>00111114P.2</v>
          </cell>
        </row>
        <row r="1874">
          <cell r="K1874" t="str">
            <v>00111123P.2</v>
          </cell>
        </row>
        <row r="1875">
          <cell r="K1875" t="str">
            <v>00111127P.2</v>
          </cell>
        </row>
        <row r="1876">
          <cell r="K1876" t="str">
            <v>00111136P.2</v>
          </cell>
        </row>
        <row r="1877">
          <cell r="K1877" t="str">
            <v>00111135P.2</v>
          </cell>
        </row>
        <row r="1878">
          <cell r="K1878" t="str">
            <v>00111110P.2</v>
          </cell>
        </row>
        <row r="1879">
          <cell r="K1879" t="str">
            <v>00111114P.2</v>
          </cell>
        </row>
        <row r="1880">
          <cell r="K1880" t="str">
            <v>00111127P.2</v>
          </cell>
        </row>
        <row r="1881">
          <cell r="K1881" t="str">
            <v>00111120P.2</v>
          </cell>
        </row>
        <row r="1882">
          <cell r="K1882" t="str">
            <v>00111129P.2</v>
          </cell>
        </row>
        <row r="1883">
          <cell r="K1883" t="str">
            <v>00111136P.2</v>
          </cell>
        </row>
        <row r="1884">
          <cell r="K1884" t="str">
            <v>00111110P.2</v>
          </cell>
        </row>
        <row r="1885">
          <cell r="K1885" t="str">
            <v>00111136P.2</v>
          </cell>
        </row>
        <row r="1886">
          <cell r="K1886" t="str">
            <v>00111110P.2</v>
          </cell>
        </row>
        <row r="1887">
          <cell r="K1887" t="str">
            <v>00111125P.2</v>
          </cell>
        </row>
        <row r="1888">
          <cell r="K1888" t="str">
            <v>00111127P.2</v>
          </cell>
        </row>
        <row r="1889">
          <cell r="K1889" t="str">
            <v>00111127P.2</v>
          </cell>
        </row>
        <row r="1890">
          <cell r="K1890" t="str">
            <v>00111135P.2</v>
          </cell>
        </row>
        <row r="1891">
          <cell r="K1891" t="str">
            <v>00111135P.2</v>
          </cell>
        </row>
        <row r="1892">
          <cell r="K1892" t="str">
            <v>00111134P.2</v>
          </cell>
        </row>
        <row r="1893">
          <cell r="K1893" t="str">
            <v>00111120P.2</v>
          </cell>
        </row>
        <row r="1894">
          <cell r="K1894" t="str">
            <v>00111121P.2</v>
          </cell>
        </row>
        <row r="1895">
          <cell r="K1895" t="str">
            <v>00111116P.2</v>
          </cell>
        </row>
        <row r="1896">
          <cell r="K1896" t="str">
            <v>00111124P.2</v>
          </cell>
        </row>
        <row r="1897">
          <cell r="K1897" t="str">
            <v>00111133P.2</v>
          </cell>
        </row>
        <row r="1898">
          <cell r="K1898" t="str">
            <v>00111127P.2</v>
          </cell>
        </row>
        <row r="1899">
          <cell r="K1899" t="str">
            <v>00111115P.2</v>
          </cell>
        </row>
        <row r="1900">
          <cell r="K1900" t="str">
            <v>00111117P.2</v>
          </cell>
        </row>
        <row r="1901">
          <cell r="K1901" t="str">
            <v>00111113P.2</v>
          </cell>
        </row>
        <row r="1902">
          <cell r="K1902" t="str">
            <v>00111122P.2</v>
          </cell>
        </row>
        <row r="1903">
          <cell r="K1903" t="str">
            <v>00111117P.2</v>
          </cell>
        </row>
        <row r="1904">
          <cell r="K1904" t="str">
            <v>00111127P.2</v>
          </cell>
        </row>
        <row r="1905">
          <cell r="K1905" t="str">
            <v>00111129P.2</v>
          </cell>
        </row>
        <row r="1906">
          <cell r="K1906" t="str">
            <v>00111130P.2</v>
          </cell>
        </row>
        <row r="1907">
          <cell r="K1907" t="str">
            <v>00111132P.2</v>
          </cell>
        </row>
        <row r="1908">
          <cell r="K1908" t="str">
            <v>00111136P.2</v>
          </cell>
        </row>
        <row r="1909">
          <cell r="K1909" t="str">
            <v>00111129P.2</v>
          </cell>
        </row>
        <row r="1910">
          <cell r="K1910" t="str">
            <v>00111133P.2</v>
          </cell>
        </row>
        <row r="1911">
          <cell r="K1911" t="str">
            <v>00111135P.2</v>
          </cell>
        </row>
        <row r="1912">
          <cell r="K1912" t="str">
            <v>00111128P.2</v>
          </cell>
        </row>
        <row r="1913">
          <cell r="K1913" t="str">
            <v>00111123P.2</v>
          </cell>
        </row>
        <row r="1914">
          <cell r="K1914" t="str">
            <v>00111135P.2</v>
          </cell>
        </row>
        <row r="1915">
          <cell r="K1915" t="str">
            <v>00111113P.2</v>
          </cell>
        </row>
        <row r="1916">
          <cell r="K1916" t="str">
            <v>00111125P.2</v>
          </cell>
        </row>
        <row r="1917">
          <cell r="K1917" t="str">
            <v>00111135P.2</v>
          </cell>
        </row>
        <row r="1918">
          <cell r="K1918" t="str">
            <v>00111113P.2</v>
          </cell>
        </row>
        <row r="1919">
          <cell r="K1919" t="str">
            <v>00111126P.2</v>
          </cell>
        </row>
        <row r="1920">
          <cell r="K1920" t="str">
            <v>00111136P.2</v>
          </cell>
        </row>
        <row r="1921">
          <cell r="K1921" t="str">
            <v>00111115P.2</v>
          </cell>
        </row>
        <row r="1922">
          <cell r="K1922" t="str">
            <v>00111110P.2</v>
          </cell>
        </row>
        <row r="1923">
          <cell r="K1923" t="str">
            <v>00111132P.2</v>
          </cell>
        </row>
        <row r="1924">
          <cell r="K1924" t="str">
            <v>00111136P.2</v>
          </cell>
        </row>
        <row r="1925">
          <cell r="K1925" t="str">
            <v>00111136P.2</v>
          </cell>
        </row>
        <row r="1926">
          <cell r="K1926" t="str">
            <v>00111118P.2</v>
          </cell>
        </row>
        <row r="1927">
          <cell r="K1927" t="str">
            <v>00111131P.2</v>
          </cell>
        </row>
        <row r="1928">
          <cell r="K1928" t="str">
            <v>00111130P.2</v>
          </cell>
        </row>
        <row r="1929">
          <cell r="K1929" t="str">
            <v>00111123P.2</v>
          </cell>
        </row>
        <row r="1930">
          <cell r="K1930" t="str">
            <v>00111122P.2</v>
          </cell>
        </row>
        <row r="1931">
          <cell r="K1931" t="str">
            <v>00111121P.2</v>
          </cell>
        </row>
        <row r="1932">
          <cell r="K1932" t="str">
            <v>00111121P.2</v>
          </cell>
        </row>
        <row r="1933">
          <cell r="K1933" t="str">
            <v>00111122P.2</v>
          </cell>
        </row>
        <row r="1934">
          <cell r="K1934" t="str">
            <v>00111129P.2</v>
          </cell>
        </row>
        <row r="1935">
          <cell r="K1935" t="str">
            <v>00111110P.2</v>
          </cell>
        </row>
        <row r="1936">
          <cell r="K1936" t="str">
            <v>00111121P.2</v>
          </cell>
        </row>
        <row r="1937">
          <cell r="K1937" t="str">
            <v>00111114P.2</v>
          </cell>
        </row>
        <row r="1938">
          <cell r="K1938" t="str">
            <v>00111134P.2</v>
          </cell>
        </row>
        <row r="1939">
          <cell r="K1939" t="str">
            <v>00111136P.2</v>
          </cell>
        </row>
        <row r="1940">
          <cell r="K1940" t="str">
            <v>00111115P.2</v>
          </cell>
        </row>
        <row r="1941">
          <cell r="K1941" t="str">
            <v>00111132P.2</v>
          </cell>
        </row>
        <row r="1942">
          <cell r="K1942" t="str">
            <v>00111128P.2</v>
          </cell>
        </row>
        <row r="1943">
          <cell r="K1943" t="str">
            <v>00111125P.2</v>
          </cell>
        </row>
        <row r="1944">
          <cell r="K1944" t="str">
            <v>00111135P.2</v>
          </cell>
        </row>
        <row r="1945">
          <cell r="K1945" t="str">
            <v>00111120P.2</v>
          </cell>
        </row>
        <row r="1946">
          <cell r="K1946" t="str">
            <v>00111117P.2</v>
          </cell>
        </row>
        <row r="1947">
          <cell r="K1947" t="str">
            <v>00111124P.2</v>
          </cell>
        </row>
        <row r="1948">
          <cell r="K1948" t="str">
            <v>00111135P.2</v>
          </cell>
        </row>
        <row r="1949">
          <cell r="K1949" t="str">
            <v>00111128P.2</v>
          </cell>
        </row>
        <row r="1950">
          <cell r="K1950" t="str">
            <v>00111112P.2</v>
          </cell>
        </row>
        <row r="1951">
          <cell r="K1951" t="str">
            <v>00111113P.2</v>
          </cell>
        </row>
        <row r="1952">
          <cell r="K1952" t="str">
            <v>00111134P.2</v>
          </cell>
        </row>
        <row r="1953">
          <cell r="K1953" t="str">
            <v>00111134P.2</v>
          </cell>
        </row>
        <row r="1954">
          <cell r="K1954" t="str">
            <v>00111118P.2</v>
          </cell>
        </row>
        <row r="1955">
          <cell r="K1955" t="str">
            <v>00111126P.2</v>
          </cell>
        </row>
        <row r="1956">
          <cell r="K1956" t="str">
            <v>00111112P.2</v>
          </cell>
        </row>
        <row r="1957">
          <cell r="K1957" t="str">
            <v>00111114P.2</v>
          </cell>
        </row>
        <row r="1958">
          <cell r="K1958" t="str">
            <v>00111135P.2</v>
          </cell>
        </row>
        <row r="1959">
          <cell r="K1959" t="str">
            <v>00111133P.2</v>
          </cell>
        </row>
        <row r="1960">
          <cell r="K1960" t="str">
            <v>00111133P.2</v>
          </cell>
        </row>
        <row r="1961">
          <cell r="K1961" t="str">
            <v>00111114P.2</v>
          </cell>
        </row>
        <row r="1962">
          <cell r="K1962" t="str">
            <v>00111129P.2</v>
          </cell>
        </row>
        <row r="1963">
          <cell r="K1963" t="str">
            <v>00111127P.2</v>
          </cell>
        </row>
        <row r="1964">
          <cell r="K1964" t="str">
            <v>00111122P.2</v>
          </cell>
        </row>
        <row r="1965">
          <cell r="K1965" t="str">
            <v>00111132P.2</v>
          </cell>
        </row>
        <row r="1966">
          <cell r="K1966" t="str">
            <v>00111121P.2</v>
          </cell>
        </row>
        <row r="1967">
          <cell r="K1967" t="str">
            <v>00111113P.2</v>
          </cell>
        </row>
        <row r="1968">
          <cell r="K1968" t="str">
            <v>00111135P.2</v>
          </cell>
        </row>
        <row r="1969">
          <cell r="K1969" t="str">
            <v>00111121P.2</v>
          </cell>
        </row>
        <row r="1970">
          <cell r="K1970" t="str">
            <v>00111121P.2</v>
          </cell>
        </row>
        <row r="1971">
          <cell r="K1971" t="str">
            <v>00111123P.2</v>
          </cell>
        </row>
        <row r="1972">
          <cell r="K1972" t="str">
            <v>00111136P.2</v>
          </cell>
        </row>
        <row r="1973">
          <cell r="K1973" t="str">
            <v>00111129P.2</v>
          </cell>
        </row>
        <row r="1974">
          <cell r="K1974" t="str">
            <v>00111113P.2</v>
          </cell>
        </row>
        <row r="1975">
          <cell r="K1975" t="str">
            <v>00111117P.2</v>
          </cell>
        </row>
        <row r="1976">
          <cell r="K1976" t="str">
            <v>00111113P.2</v>
          </cell>
        </row>
        <row r="1977">
          <cell r="K1977" t="str">
            <v>00111123P.2</v>
          </cell>
        </row>
        <row r="1978">
          <cell r="K1978" t="str">
            <v>00111118P.2</v>
          </cell>
        </row>
        <row r="1979">
          <cell r="K1979" t="str">
            <v>00111132P.2</v>
          </cell>
        </row>
        <row r="1980">
          <cell r="K1980" t="str">
            <v>00111124P.2</v>
          </cell>
        </row>
        <row r="1981">
          <cell r="K1981" t="str">
            <v>00111131P.2</v>
          </cell>
        </row>
        <row r="1982">
          <cell r="K1982" t="str">
            <v>00111120P.2</v>
          </cell>
        </row>
        <row r="1983">
          <cell r="K1983" t="str">
            <v>00111119P.2</v>
          </cell>
        </row>
        <row r="1984">
          <cell r="K1984" t="str">
            <v>00111114P.2</v>
          </cell>
        </row>
        <row r="1985">
          <cell r="K1985" t="str">
            <v>00111113P.2</v>
          </cell>
        </row>
        <row r="1986">
          <cell r="K1986" t="str">
            <v>00111118P.2</v>
          </cell>
        </row>
        <row r="1987">
          <cell r="K1987" t="str">
            <v>00111135P.2</v>
          </cell>
        </row>
        <row r="1988">
          <cell r="K1988" t="str">
            <v>00111123P.2</v>
          </cell>
        </row>
        <row r="1989">
          <cell r="K1989" t="str">
            <v>00111117P.2</v>
          </cell>
        </row>
        <row r="1990">
          <cell r="K1990" t="str">
            <v>00111129P.2</v>
          </cell>
        </row>
        <row r="1991">
          <cell r="K1991" t="str">
            <v>00111116P.2</v>
          </cell>
        </row>
        <row r="1992">
          <cell r="K1992" t="str">
            <v>00111117P.2</v>
          </cell>
        </row>
        <row r="1993">
          <cell r="K1993" t="str">
            <v>00111136P.2</v>
          </cell>
        </row>
        <row r="1994">
          <cell r="K1994" t="str">
            <v>00111112P.2</v>
          </cell>
        </row>
        <row r="1995">
          <cell r="K1995" t="str">
            <v>00111112P.2</v>
          </cell>
        </row>
        <row r="1996">
          <cell r="K1996" t="str">
            <v>00111131P.2</v>
          </cell>
        </row>
        <row r="1997">
          <cell r="K1997" t="str">
            <v>00111126P.2</v>
          </cell>
        </row>
        <row r="1998">
          <cell r="K1998" t="str">
            <v>00111117P.2</v>
          </cell>
        </row>
        <row r="1999">
          <cell r="K1999" t="str">
            <v>00111126P.2</v>
          </cell>
        </row>
        <row r="2000">
          <cell r="K2000" t="str">
            <v>00111133P.2</v>
          </cell>
        </row>
        <row r="2001">
          <cell r="K2001" t="str">
            <v>00111123P.2</v>
          </cell>
        </row>
        <row r="2002">
          <cell r="K2002" t="str">
            <v>00111120P.2</v>
          </cell>
        </row>
        <row r="2003">
          <cell r="K2003" t="str">
            <v>00111135P.2</v>
          </cell>
        </row>
        <row r="2004">
          <cell r="K2004" t="str">
            <v>00111136P.2</v>
          </cell>
        </row>
        <row r="2005">
          <cell r="K2005" t="str">
            <v>00111121P.2</v>
          </cell>
        </row>
        <row r="2006">
          <cell r="K2006" t="str">
            <v>00111132P.2</v>
          </cell>
        </row>
        <row r="2007">
          <cell r="K2007" t="str">
            <v>00111111P.2</v>
          </cell>
        </row>
        <row r="2008">
          <cell r="K2008" t="str">
            <v>00111132P.2</v>
          </cell>
        </row>
        <row r="2009">
          <cell r="K2009" t="str">
            <v>00111126P.2</v>
          </cell>
        </row>
        <row r="2010">
          <cell r="K2010" t="str">
            <v>00111136P.2</v>
          </cell>
        </row>
        <row r="2011">
          <cell r="K2011" t="str">
            <v>00111136P.2</v>
          </cell>
        </row>
        <row r="2012">
          <cell r="K2012" t="str">
            <v>00111131P.2</v>
          </cell>
        </row>
        <row r="2013">
          <cell r="K2013" t="str">
            <v>00111125P.2</v>
          </cell>
        </row>
        <row r="2014">
          <cell r="K2014" t="str">
            <v>00111112P.2</v>
          </cell>
        </row>
        <row r="2015">
          <cell r="K2015" t="str">
            <v>00111125P.2</v>
          </cell>
        </row>
        <row r="2016">
          <cell r="K2016" t="str">
            <v>00111118P.2</v>
          </cell>
        </row>
        <row r="2017">
          <cell r="K2017" t="str">
            <v>00111116P.2</v>
          </cell>
        </row>
        <row r="2018">
          <cell r="K2018" t="str">
            <v>00111132P.2</v>
          </cell>
        </row>
        <row r="2019">
          <cell r="K2019" t="str">
            <v>00111136P.2</v>
          </cell>
        </row>
        <row r="2020">
          <cell r="K2020" t="str">
            <v>00111122P.2</v>
          </cell>
        </row>
        <row r="2021">
          <cell r="K2021" t="str">
            <v>00111128P.2</v>
          </cell>
        </row>
        <row r="2022">
          <cell r="K2022" t="str">
            <v>00111117P.2</v>
          </cell>
        </row>
        <row r="2023">
          <cell r="K2023" t="str">
            <v>00111113P.2</v>
          </cell>
        </row>
        <row r="2024">
          <cell r="K2024" t="str">
            <v>00111124P.2</v>
          </cell>
        </row>
        <row r="2025">
          <cell r="K2025" t="str">
            <v>00111126P.2</v>
          </cell>
        </row>
        <row r="2026">
          <cell r="K2026" t="str">
            <v>00111115P.2</v>
          </cell>
        </row>
        <row r="2027">
          <cell r="K2027" t="str">
            <v>00111119P.2</v>
          </cell>
        </row>
        <row r="2028">
          <cell r="K2028" t="str">
            <v>00111125P.2</v>
          </cell>
        </row>
        <row r="2029">
          <cell r="K2029" t="str">
            <v>00111129P.2</v>
          </cell>
        </row>
        <row r="2030">
          <cell r="K2030" t="str">
            <v>00111132P.2</v>
          </cell>
        </row>
        <row r="2031">
          <cell r="K2031" t="str">
            <v>00111113P.2</v>
          </cell>
        </row>
        <row r="2032">
          <cell r="K2032" t="str">
            <v>00111114P.2</v>
          </cell>
        </row>
        <row r="2033">
          <cell r="K2033" t="str">
            <v>00111110P.2</v>
          </cell>
        </row>
        <row r="2034">
          <cell r="K2034" t="str">
            <v>00111117P.2</v>
          </cell>
        </row>
        <row r="2035">
          <cell r="K2035" t="str">
            <v>00111130P.2</v>
          </cell>
        </row>
        <row r="2036">
          <cell r="K2036" t="str">
            <v>00111136P.2</v>
          </cell>
        </row>
        <row r="2037">
          <cell r="K2037" t="str">
            <v>00111134P.2</v>
          </cell>
        </row>
        <row r="2038">
          <cell r="K2038" t="str">
            <v>00111135P.2</v>
          </cell>
        </row>
        <row r="2039">
          <cell r="K2039" t="str">
            <v>00111121P.2</v>
          </cell>
        </row>
        <row r="2040">
          <cell r="K2040" t="str">
            <v>00111116P.2</v>
          </cell>
        </row>
        <row r="2041">
          <cell r="K2041" t="str">
            <v>00111134P.2</v>
          </cell>
        </row>
        <row r="2042">
          <cell r="K2042" t="str">
            <v>00111113P.2</v>
          </cell>
        </row>
        <row r="2043">
          <cell r="K2043" t="str">
            <v>00111132P.2</v>
          </cell>
        </row>
        <row r="2044">
          <cell r="K2044" t="str">
            <v>00111121P.2</v>
          </cell>
        </row>
        <row r="2045">
          <cell r="K2045" t="str">
            <v>00111113P.2</v>
          </cell>
        </row>
        <row r="2046">
          <cell r="K2046" t="str">
            <v>00111118P.2</v>
          </cell>
        </row>
        <row r="2047">
          <cell r="K2047" t="str">
            <v>00111133P.2</v>
          </cell>
        </row>
        <row r="2048">
          <cell r="K2048" t="str">
            <v>00111132P.2</v>
          </cell>
        </row>
        <row r="2049">
          <cell r="K2049" t="str">
            <v>00111131P.2</v>
          </cell>
        </row>
        <row r="2050">
          <cell r="K2050" t="str">
            <v>00111113P.2</v>
          </cell>
        </row>
        <row r="2051">
          <cell r="K2051" t="str">
            <v>00111112P.2</v>
          </cell>
        </row>
        <row r="2052">
          <cell r="K2052" t="str">
            <v>00111130P.2</v>
          </cell>
        </row>
        <row r="2053">
          <cell r="K2053" t="str">
            <v>00111119P.2</v>
          </cell>
        </row>
        <row r="2054">
          <cell r="K2054" t="str">
            <v>00111119P.2</v>
          </cell>
        </row>
        <row r="2055">
          <cell r="K2055" t="str">
            <v>00111113P.2</v>
          </cell>
        </row>
        <row r="2056">
          <cell r="K2056" t="str">
            <v>00111130P.2</v>
          </cell>
        </row>
        <row r="2057">
          <cell r="K2057" t="str">
            <v>00111111P.2</v>
          </cell>
        </row>
        <row r="2058">
          <cell r="K2058" t="str">
            <v>00111135P.2</v>
          </cell>
        </row>
        <row r="2059">
          <cell r="K2059" t="str">
            <v>00111123P.2</v>
          </cell>
        </row>
        <row r="2060">
          <cell r="K2060" t="str">
            <v>00111120P.2</v>
          </cell>
        </row>
        <row r="2061">
          <cell r="K2061" t="str">
            <v>00111132P.2</v>
          </cell>
        </row>
        <row r="2062">
          <cell r="K2062" t="str">
            <v>00111132P.2</v>
          </cell>
        </row>
        <row r="2063">
          <cell r="K2063" t="str">
            <v>00111121P.2</v>
          </cell>
        </row>
        <row r="2064">
          <cell r="K2064" t="str">
            <v>00111128P.2</v>
          </cell>
        </row>
        <row r="2065">
          <cell r="K2065" t="str">
            <v>00111131P.2</v>
          </cell>
        </row>
        <row r="2066">
          <cell r="K2066" t="str">
            <v>00111120P.2</v>
          </cell>
        </row>
        <row r="2067">
          <cell r="K2067" t="str">
            <v>00111110P.2</v>
          </cell>
        </row>
        <row r="2068">
          <cell r="K2068" t="str">
            <v>00111133P.2</v>
          </cell>
        </row>
        <row r="2069">
          <cell r="K2069" t="str">
            <v>00111133P.2</v>
          </cell>
        </row>
        <row r="2070">
          <cell r="K2070" t="str">
            <v>00111134P.2</v>
          </cell>
        </row>
        <row r="2071">
          <cell r="K2071" t="str">
            <v>00111119P.2</v>
          </cell>
        </row>
        <row r="2072">
          <cell r="K2072" t="str">
            <v>00111112P.2</v>
          </cell>
        </row>
        <row r="2073">
          <cell r="K2073" t="str">
            <v>00111113P.2</v>
          </cell>
        </row>
        <row r="2074">
          <cell r="K2074" t="str">
            <v>00111134P.2</v>
          </cell>
        </row>
        <row r="2075">
          <cell r="K2075" t="str">
            <v>00111117P.2</v>
          </cell>
        </row>
        <row r="2076">
          <cell r="K2076" t="str">
            <v>00111127P.2</v>
          </cell>
        </row>
        <row r="2077">
          <cell r="K2077" t="str">
            <v>00111136P.2</v>
          </cell>
        </row>
        <row r="2078">
          <cell r="K2078" t="str">
            <v>00111113P.2</v>
          </cell>
        </row>
        <row r="2079">
          <cell r="K2079" t="str">
            <v>00111120P.2</v>
          </cell>
        </row>
        <row r="2080">
          <cell r="K2080" t="str">
            <v>00111122P.2</v>
          </cell>
        </row>
        <row r="2081">
          <cell r="K2081" t="str">
            <v>00111128P.2</v>
          </cell>
        </row>
        <row r="2082">
          <cell r="K2082" t="str">
            <v>00111128P.2</v>
          </cell>
        </row>
        <row r="2083">
          <cell r="K2083" t="str">
            <v>00111128P.2</v>
          </cell>
        </row>
        <row r="2084">
          <cell r="K2084" t="str">
            <v>00111114P.2</v>
          </cell>
        </row>
        <row r="2085">
          <cell r="K2085" t="str">
            <v>00111117P.2</v>
          </cell>
        </row>
        <row r="2086">
          <cell r="K2086" t="str">
            <v>00111132P.2</v>
          </cell>
        </row>
        <row r="2087">
          <cell r="K2087" t="str">
            <v>00111129P.2</v>
          </cell>
        </row>
        <row r="2088">
          <cell r="K2088" t="str">
            <v>00111130P.2</v>
          </cell>
        </row>
        <row r="2089">
          <cell r="K2089" t="str">
            <v>00111128P.2</v>
          </cell>
        </row>
        <row r="2090">
          <cell r="K2090" t="str">
            <v>00111125P.2</v>
          </cell>
        </row>
        <row r="2091">
          <cell r="K2091" t="str">
            <v>00111133P.2</v>
          </cell>
        </row>
        <row r="2092">
          <cell r="K2092" t="str">
            <v>00111130P.2</v>
          </cell>
        </row>
        <row r="2093">
          <cell r="K2093" t="str">
            <v>00111118P.2</v>
          </cell>
        </row>
        <row r="2094">
          <cell r="K2094" t="str">
            <v>00111118P.2</v>
          </cell>
        </row>
        <row r="2095">
          <cell r="K2095" t="str">
            <v>00111117P.2</v>
          </cell>
        </row>
        <row r="2096">
          <cell r="K2096" t="str">
            <v>00111117P.2</v>
          </cell>
        </row>
        <row r="2097">
          <cell r="K2097" t="str">
            <v>00111136P.2</v>
          </cell>
        </row>
        <row r="2098">
          <cell r="K2098" t="str">
            <v>00111135P.2</v>
          </cell>
        </row>
        <row r="2099">
          <cell r="K2099" t="str">
            <v>00111132P.2</v>
          </cell>
        </row>
        <row r="2100">
          <cell r="K2100" t="str">
            <v>00111136P.2</v>
          </cell>
        </row>
        <row r="2101">
          <cell r="K2101" t="str">
            <v>00111113P.2</v>
          </cell>
        </row>
        <row r="2102">
          <cell r="K2102" t="str">
            <v>00111130P.2</v>
          </cell>
        </row>
        <row r="2103">
          <cell r="K2103" t="str">
            <v>00111123P.2</v>
          </cell>
        </row>
        <row r="2104">
          <cell r="K2104" t="str">
            <v>00111120P.2</v>
          </cell>
        </row>
        <row r="2105">
          <cell r="K2105" t="str">
            <v>00111118P.2</v>
          </cell>
        </row>
        <row r="2106">
          <cell r="K2106" t="str">
            <v>00111129P.2</v>
          </cell>
        </row>
        <row r="2107">
          <cell r="K2107" t="str">
            <v>00111113P.2</v>
          </cell>
        </row>
        <row r="2108">
          <cell r="K2108" t="str">
            <v>00111130P.2</v>
          </cell>
        </row>
        <row r="2109">
          <cell r="K2109" t="str">
            <v>00111124P.2</v>
          </cell>
        </row>
        <row r="2110">
          <cell r="K2110" t="str">
            <v>00111123P.2</v>
          </cell>
        </row>
        <row r="2111">
          <cell r="K2111" t="str">
            <v>00111128P.2</v>
          </cell>
        </row>
        <row r="2112">
          <cell r="K2112" t="str">
            <v>00111110P.2</v>
          </cell>
        </row>
        <row r="2113">
          <cell r="K2113" t="str">
            <v>00111131P.2</v>
          </cell>
        </row>
        <row r="2114">
          <cell r="K2114" t="str">
            <v>00111121P.2</v>
          </cell>
        </row>
        <row r="2115">
          <cell r="K2115" t="str">
            <v>00111134P.2</v>
          </cell>
        </row>
        <row r="2116">
          <cell r="K2116" t="str">
            <v>00111123P.2</v>
          </cell>
        </row>
        <row r="2117">
          <cell r="K2117" t="str">
            <v>00111119P.2</v>
          </cell>
        </row>
        <row r="2118">
          <cell r="K2118" t="str">
            <v>00111126P.2</v>
          </cell>
        </row>
        <row r="2119">
          <cell r="K2119" t="str">
            <v>00111124P.2</v>
          </cell>
        </row>
        <row r="2120">
          <cell r="K2120" t="str">
            <v>00111113P.2</v>
          </cell>
        </row>
        <row r="2121">
          <cell r="K2121" t="str">
            <v>00111124P.2</v>
          </cell>
        </row>
        <row r="2122">
          <cell r="K2122" t="str">
            <v>00111131P.2</v>
          </cell>
        </row>
        <row r="2123">
          <cell r="K2123" t="str">
            <v>00111114P.2</v>
          </cell>
        </row>
        <row r="2124">
          <cell r="K2124" t="str">
            <v>00111117P.2</v>
          </cell>
        </row>
        <row r="2125">
          <cell r="K2125" t="str">
            <v>00111132P.2</v>
          </cell>
        </row>
        <row r="2126">
          <cell r="K2126" t="str">
            <v>00111126P.2</v>
          </cell>
        </row>
        <row r="2127">
          <cell r="K2127" t="str">
            <v>00111128P.2</v>
          </cell>
        </row>
        <row r="2128">
          <cell r="K2128" t="str">
            <v>00111111P.2</v>
          </cell>
        </row>
        <row r="2129">
          <cell r="K2129" t="str">
            <v>00111119P.2</v>
          </cell>
        </row>
        <row r="2130">
          <cell r="K2130" t="str">
            <v>00111121P.2</v>
          </cell>
        </row>
        <row r="2131">
          <cell r="K2131" t="str">
            <v>00111131P.2</v>
          </cell>
        </row>
        <row r="2132">
          <cell r="K2132" t="str">
            <v>00111117P.2</v>
          </cell>
        </row>
        <row r="2133">
          <cell r="K2133" t="str">
            <v>00111115P.2</v>
          </cell>
        </row>
        <row r="2134">
          <cell r="K2134" t="str">
            <v>00111135P.2</v>
          </cell>
        </row>
        <row r="2135">
          <cell r="K2135" t="str">
            <v>00111133P.2</v>
          </cell>
        </row>
        <row r="2136">
          <cell r="K2136" t="str">
            <v>00111136P.2</v>
          </cell>
        </row>
        <row r="2137">
          <cell r="K2137" t="str">
            <v>00111117P.2</v>
          </cell>
        </row>
        <row r="2138">
          <cell r="K2138" t="str">
            <v>00111136P.2</v>
          </cell>
        </row>
        <row r="2139">
          <cell r="K2139" t="str">
            <v>00111118P.2</v>
          </cell>
        </row>
        <row r="2140">
          <cell r="K2140" t="str">
            <v>00111117P.2</v>
          </cell>
        </row>
        <row r="2141">
          <cell r="K2141" t="str">
            <v>00111118P.2</v>
          </cell>
        </row>
        <row r="2142">
          <cell r="K2142" t="str">
            <v>00111132P.2</v>
          </cell>
        </row>
        <row r="2143">
          <cell r="K2143" t="str">
            <v>00111119P.2</v>
          </cell>
        </row>
        <row r="2144">
          <cell r="K2144" t="str">
            <v>00111135P.2</v>
          </cell>
        </row>
        <row r="2145">
          <cell r="K2145" t="str">
            <v>00111122P.2</v>
          </cell>
        </row>
        <row r="2146">
          <cell r="K2146" t="str">
            <v>00111118P.2</v>
          </cell>
        </row>
        <row r="2147">
          <cell r="K2147" t="str">
            <v>00111110P.2</v>
          </cell>
        </row>
        <row r="2148">
          <cell r="K2148" t="str">
            <v>00111135P.2</v>
          </cell>
        </row>
        <row r="2149">
          <cell r="K2149" t="str">
            <v>00111118P.2</v>
          </cell>
        </row>
        <row r="2150">
          <cell r="K2150" t="str">
            <v>00111123P.2</v>
          </cell>
        </row>
        <row r="2151">
          <cell r="K2151" t="str">
            <v>00111115P.2</v>
          </cell>
        </row>
        <row r="2152">
          <cell r="K2152" t="str">
            <v>00111117P.2</v>
          </cell>
        </row>
        <row r="2153">
          <cell r="K2153" t="str">
            <v>00111132P.2</v>
          </cell>
        </row>
        <row r="2154">
          <cell r="K2154" t="str">
            <v>00111125P.2</v>
          </cell>
        </row>
        <row r="2155">
          <cell r="K2155" t="str">
            <v>00111135P.2</v>
          </cell>
        </row>
        <row r="2156">
          <cell r="K2156" t="str">
            <v>00111122P.2</v>
          </cell>
        </row>
        <row r="2157">
          <cell r="K2157" t="str">
            <v>00111110P.2</v>
          </cell>
        </row>
        <row r="2158">
          <cell r="K2158" t="str">
            <v>00111115P.2</v>
          </cell>
        </row>
        <row r="2159">
          <cell r="K2159" t="str">
            <v>00111113P.2</v>
          </cell>
        </row>
        <row r="2160">
          <cell r="K2160" t="str">
            <v>00111127P.2</v>
          </cell>
        </row>
        <row r="2161">
          <cell r="K2161" t="str">
            <v>00111116P.2</v>
          </cell>
        </row>
        <row r="2162">
          <cell r="K2162" t="str">
            <v>00111113P.2</v>
          </cell>
        </row>
        <row r="2163">
          <cell r="K2163" t="str">
            <v>00111114P.2</v>
          </cell>
        </row>
        <row r="2164">
          <cell r="K2164" t="str">
            <v>00111121P.2</v>
          </cell>
        </row>
        <row r="2165">
          <cell r="K2165" t="str">
            <v>00111136P.2</v>
          </cell>
        </row>
        <row r="2166">
          <cell r="K2166" t="str">
            <v>00111134P.2</v>
          </cell>
        </row>
        <row r="2167">
          <cell r="K2167" t="str">
            <v>00111135P.2</v>
          </cell>
        </row>
        <row r="2168">
          <cell r="K2168" t="str">
            <v>00111113P.2</v>
          </cell>
        </row>
        <row r="2169">
          <cell r="K2169" t="str">
            <v>00111128P.2</v>
          </cell>
        </row>
        <row r="2170">
          <cell r="K2170" t="str">
            <v>00111134P.2</v>
          </cell>
        </row>
        <row r="2171">
          <cell r="K2171" t="str">
            <v>00111128P.2</v>
          </cell>
        </row>
        <row r="2172">
          <cell r="K2172" t="str">
            <v>00111111P.2</v>
          </cell>
        </row>
        <row r="2173">
          <cell r="K2173" t="str">
            <v>00111117P.2</v>
          </cell>
        </row>
        <row r="2174">
          <cell r="K2174" t="str">
            <v>00111133P.2</v>
          </cell>
        </row>
        <row r="2175">
          <cell r="K2175" t="str">
            <v>00111123P.2</v>
          </cell>
        </row>
        <row r="2176">
          <cell r="K2176" t="str">
            <v>00111110P.2</v>
          </cell>
        </row>
        <row r="2177">
          <cell r="K2177" t="str">
            <v>00111118P.2</v>
          </cell>
        </row>
        <row r="2178">
          <cell r="K2178" t="str">
            <v>00111120P.2</v>
          </cell>
        </row>
        <row r="2179">
          <cell r="K2179" t="str">
            <v>00111132P.2</v>
          </cell>
        </row>
        <row r="2180">
          <cell r="K2180" t="str">
            <v>00111136P.2</v>
          </cell>
        </row>
        <row r="2181">
          <cell r="K2181" t="str">
            <v>00111123P.2</v>
          </cell>
        </row>
        <row r="2182">
          <cell r="K2182" t="str">
            <v>00111112P.2</v>
          </cell>
        </row>
        <row r="2183">
          <cell r="K2183" t="str">
            <v>00111131P.2</v>
          </cell>
        </row>
        <row r="2184">
          <cell r="K2184" t="str">
            <v>00111123P.2</v>
          </cell>
        </row>
        <row r="2185">
          <cell r="K2185" t="str">
            <v>00111116P.2</v>
          </cell>
        </row>
        <row r="2186">
          <cell r="K2186" t="str">
            <v>00111122P.2</v>
          </cell>
        </row>
        <row r="2187">
          <cell r="K2187" t="str">
            <v>00111113P.2</v>
          </cell>
        </row>
        <row r="2188">
          <cell r="K2188" t="str">
            <v>00111133P.2</v>
          </cell>
        </row>
        <row r="2189">
          <cell r="K2189" t="str">
            <v>00111121P.2</v>
          </cell>
        </row>
        <row r="2190">
          <cell r="K2190" t="str">
            <v>00111118P.2</v>
          </cell>
        </row>
        <row r="2191">
          <cell r="K2191" t="str">
            <v>00111111P.2</v>
          </cell>
        </row>
        <row r="2192">
          <cell r="K2192" t="str">
            <v>00111117P.2</v>
          </cell>
        </row>
        <row r="2193">
          <cell r="K2193" t="str">
            <v>00111126P.2</v>
          </cell>
        </row>
        <row r="2194">
          <cell r="K2194" t="str">
            <v>00111133P.2</v>
          </cell>
        </row>
        <row r="2195">
          <cell r="K2195" t="str">
            <v>00111113P.2</v>
          </cell>
        </row>
        <row r="2196">
          <cell r="K2196" t="str">
            <v>00111130P.2</v>
          </cell>
        </row>
        <row r="2197">
          <cell r="K2197" t="str">
            <v>00111121P.2</v>
          </cell>
        </row>
        <row r="2198">
          <cell r="K2198" t="str">
            <v>00111116P.2</v>
          </cell>
        </row>
        <row r="2199">
          <cell r="K2199" t="str">
            <v>00111132P.2</v>
          </cell>
        </row>
        <row r="2200">
          <cell r="K2200" t="str">
            <v>00111120P.2</v>
          </cell>
        </row>
        <row r="2201">
          <cell r="K2201" t="str">
            <v>00111128P.2</v>
          </cell>
        </row>
        <row r="2202">
          <cell r="K2202" t="str">
            <v>00111117P.2</v>
          </cell>
        </row>
        <row r="2203">
          <cell r="K2203" t="str">
            <v>00111126P.2</v>
          </cell>
        </row>
        <row r="2204">
          <cell r="K2204" t="str">
            <v>00111113P.2</v>
          </cell>
        </row>
        <row r="2205">
          <cell r="K2205" t="str">
            <v>00111123P.2</v>
          </cell>
        </row>
        <row r="2206">
          <cell r="K2206" t="str">
            <v>00111120P.2</v>
          </cell>
        </row>
        <row r="2207">
          <cell r="K2207" t="str">
            <v>00111131P.2</v>
          </cell>
        </row>
        <row r="2208">
          <cell r="K2208" t="str">
            <v>00111113P.2</v>
          </cell>
        </row>
        <row r="2209">
          <cell r="K2209" t="str">
            <v>00111121P.2</v>
          </cell>
        </row>
        <row r="2210">
          <cell r="K2210" t="str">
            <v>00111110P.2</v>
          </cell>
        </row>
        <row r="2211">
          <cell r="K2211" t="str">
            <v>00111132P.2</v>
          </cell>
        </row>
        <row r="2212">
          <cell r="K2212" t="str">
            <v>00111110P.2</v>
          </cell>
        </row>
        <row r="2213">
          <cell r="K2213" t="str">
            <v>00111125P.2</v>
          </cell>
        </row>
        <row r="2214">
          <cell r="K2214" t="str">
            <v>00111134P.2</v>
          </cell>
        </row>
        <row r="2215">
          <cell r="K2215" t="str">
            <v>00111122P.2</v>
          </cell>
        </row>
        <row r="2216">
          <cell r="K2216" t="str">
            <v>00111132P.2</v>
          </cell>
        </row>
        <row r="2217">
          <cell r="K2217" t="str">
            <v>00111123P.2</v>
          </cell>
        </row>
        <row r="2218">
          <cell r="K2218" t="str">
            <v>00111111P.2</v>
          </cell>
        </row>
        <row r="2219">
          <cell r="K2219" t="str">
            <v>00111123P.2</v>
          </cell>
        </row>
        <row r="2220">
          <cell r="K2220" t="str">
            <v>00111131P.2</v>
          </cell>
        </row>
        <row r="2221">
          <cell r="K2221" t="str">
            <v>00111132P.2</v>
          </cell>
        </row>
        <row r="2222">
          <cell r="K2222" t="str">
            <v>00111135P.2</v>
          </cell>
        </row>
        <row r="2223">
          <cell r="K2223" t="str">
            <v>00111128P.2</v>
          </cell>
        </row>
        <row r="2224">
          <cell r="K2224" t="str">
            <v>00111136P.2</v>
          </cell>
        </row>
        <row r="2225">
          <cell r="K2225" t="str">
            <v>00111135P.2</v>
          </cell>
        </row>
        <row r="2226">
          <cell r="K2226" t="str">
            <v>00111110P.2</v>
          </cell>
        </row>
        <row r="2227">
          <cell r="K2227" t="str">
            <v>00111131P.2</v>
          </cell>
        </row>
        <row r="2228">
          <cell r="K2228" t="str">
            <v>00111116P.2</v>
          </cell>
        </row>
        <row r="2229">
          <cell r="K2229" t="str">
            <v>00111132P.2</v>
          </cell>
        </row>
        <row r="2230">
          <cell r="K2230" t="str">
            <v>00111128P.2</v>
          </cell>
        </row>
        <row r="2231">
          <cell r="K2231" t="str">
            <v>00111125P.2</v>
          </cell>
        </row>
        <row r="2232">
          <cell r="K2232" t="str">
            <v>00111110P.2</v>
          </cell>
        </row>
        <row r="2233">
          <cell r="K2233" t="str">
            <v>00111135P.2</v>
          </cell>
        </row>
        <row r="2234">
          <cell r="K2234" t="str">
            <v>00111112P.2</v>
          </cell>
        </row>
        <row r="2235">
          <cell r="K2235" t="str">
            <v>00111122P.2</v>
          </cell>
        </row>
        <row r="2236">
          <cell r="K2236" t="str">
            <v>00111128P.2</v>
          </cell>
        </row>
        <row r="2237">
          <cell r="K2237" t="str">
            <v>00111112P.2</v>
          </cell>
        </row>
        <row r="2238">
          <cell r="K2238" t="str">
            <v>00111129P.2</v>
          </cell>
        </row>
        <row r="2239">
          <cell r="K2239" t="str">
            <v>00111117P.2</v>
          </cell>
        </row>
        <row r="2240">
          <cell r="K2240" t="str">
            <v>00111131P.2</v>
          </cell>
        </row>
        <row r="2241">
          <cell r="K2241" t="str">
            <v>00111129P.2</v>
          </cell>
        </row>
        <row r="2242">
          <cell r="K2242" t="str">
            <v>00111130P.2</v>
          </cell>
        </row>
        <row r="2243">
          <cell r="K2243" t="str">
            <v>00111129P.2</v>
          </cell>
        </row>
        <row r="2244">
          <cell r="K2244" t="str">
            <v>00111128P.2</v>
          </cell>
        </row>
        <row r="2245">
          <cell r="K2245" t="str">
            <v>00111110P.2</v>
          </cell>
        </row>
        <row r="2246">
          <cell r="K2246" t="str">
            <v>00111113P.2</v>
          </cell>
        </row>
        <row r="2247">
          <cell r="K2247" t="str">
            <v>00111122P.2</v>
          </cell>
        </row>
        <row r="2248">
          <cell r="K2248" t="str">
            <v>00111117P.2</v>
          </cell>
        </row>
        <row r="2249">
          <cell r="K2249" t="str">
            <v>00111128P.2</v>
          </cell>
        </row>
        <row r="2250">
          <cell r="K2250" t="str">
            <v>00111122P.2</v>
          </cell>
        </row>
        <row r="2251">
          <cell r="K2251" t="str">
            <v>00111133P.2</v>
          </cell>
        </row>
        <row r="2252">
          <cell r="K2252" t="str">
            <v>00111113P.2</v>
          </cell>
        </row>
        <row r="2253">
          <cell r="K2253" t="str">
            <v>00111136P.2</v>
          </cell>
        </row>
        <row r="2254">
          <cell r="K2254" t="str">
            <v>00111130P.2</v>
          </cell>
        </row>
        <row r="2255">
          <cell r="K2255" t="str">
            <v>00111111P.2</v>
          </cell>
        </row>
        <row r="2256">
          <cell r="K2256" t="str">
            <v>00111129P.2</v>
          </cell>
        </row>
        <row r="2257">
          <cell r="K2257" t="str">
            <v>00111125P.2</v>
          </cell>
        </row>
        <row r="2258">
          <cell r="K2258" t="str">
            <v>00111127P.2</v>
          </cell>
        </row>
        <row r="2259">
          <cell r="K2259" t="str">
            <v>00111126P.2</v>
          </cell>
        </row>
        <row r="2260">
          <cell r="K2260" t="str">
            <v>00111127P.2</v>
          </cell>
        </row>
        <row r="2261">
          <cell r="K2261" t="str">
            <v>00111123P.2</v>
          </cell>
        </row>
        <row r="2262">
          <cell r="K2262" t="str">
            <v>00111129P.2</v>
          </cell>
        </row>
        <row r="2263">
          <cell r="K2263" t="str">
            <v>00111128P.2</v>
          </cell>
        </row>
        <row r="2264">
          <cell r="K2264" t="str">
            <v>00111120P.2</v>
          </cell>
        </row>
        <row r="2265">
          <cell r="K2265" t="str">
            <v>00111128P.2</v>
          </cell>
        </row>
        <row r="2266">
          <cell r="K2266" t="str">
            <v>00111127P.2</v>
          </cell>
        </row>
        <row r="2267">
          <cell r="K2267" t="str">
            <v>00111120P.2</v>
          </cell>
        </row>
        <row r="2268">
          <cell r="K2268" t="str">
            <v>00111113P.2</v>
          </cell>
        </row>
        <row r="2269">
          <cell r="K2269" t="str">
            <v>00111116P.2</v>
          </cell>
        </row>
        <row r="2270">
          <cell r="K2270" t="str">
            <v>00111116P.2</v>
          </cell>
        </row>
        <row r="2271">
          <cell r="K2271" t="str">
            <v>00111129P.2</v>
          </cell>
        </row>
        <row r="2272">
          <cell r="K2272" t="str">
            <v>00111126P.2</v>
          </cell>
        </row>
        <row r="2273">
          <cell r="K2273" t="str">
            <v>00111112P.2</v>
          </cell>
        </row>
        <row r="2274">
          <cell r="K2274" t="str">
            <v>00111128P.2</v>
          </cell>
        </row>
        <row r="2275">
          <cell r="K2275" t="str">
            <v>00111122P.2</v>
          </cell>
        </row>
        <row r="2276">
          <cell r="K2276" t="str">
            <v>00111121P.2</v>
          </cell>
        </row>
        <row r="2277">
          <cell r="K2277" t="str">
            <v>00111132P.2</v>
          </cell>
        </row>
        <row r="2278">
          <cell r="K2278" t="str">
            <v>00111131P.2</v>
          </cell>
        </row>
        <row r="2279">
          <cell r="K2279" t="str">
            <v>00111127P.2</v>
          </cell>
        </row>
        <row r="2280">
          <cell r="K2280" t="str">
            <v>00111120P.2</v>
          </cell>
        </row>
        <row r="2281">
          <cell r="K2281" t="str">
            <v>00111128P.2</v>
          </cell>
        </row>
        <row r="2282">
          <cell r="K2282" t="str">
            <v>00111117P.2</v>
          </cell>
        </row>
        <row r="2283">
          <cell r="K2283" t="str">
            <v>00111117P.2</v>
          </cell>
        </row>
        <row r="2284">
          <cell r="K2284" t="str">
            <v>00111112P.2</v>
          </cell>
        </row>
        <row r="2285">
          <cell r="K2285" t="str">
            <v>00111120P.2</v>
          </cell>
        </row>
        <row r="2286">
          <cell r="K2286" t="str">
            <v>00111110P.2</v>
          </cell>
        </row>
        <row r="2287">
          <cell r="K2287" t="str">
            <v>00111126P.2</v>
          </cell>
        </row>
        <row r="2288">
          <cell r="K2288" t="str">
            <v>00111131P.2</v>
          </cell>
        </row>
        <row r="2289">
          <cell r="K2289" t="str">
            <v>00111135P.2</v>
          </cell>
        </row>
        <row r="2290">
          <cell r="K2290" t="str">
            <v>00111115P.2</v>
          </cell>
        </row>
        <row r="2291">
          <cell r="K2291" t="str">
            <v>00111118P.2</v>
          </cell>
        </row>
        <row r="2292">
          <cell r="K2292" t="str">
            <v>00111134P.2</v>
          </cell>
        </row>
        <row r="2293">
          <cell r="K2293" t="str">
            <v>00111118P.2</v>
          </cell>
        </row>
        <row r="2294">
          <cell r="K2294" t="str">
            <v>00111122P.2</v>
          </cell>
        </row>
        <row r="2295">
          <cell r="K2295" t="str">
            <v>00111126P.2</v>
          </cell>
        </row>
        <row r="2296">
          <cell r="K2296" t="str">
            <v>00111134P.2</v>
          </cell>
        </row>
        <row r="2297">
          <cell r="K2297" t="str">
            <v>00111111P.2</v>
          </cell>
        </row>
        <row r="2298">
          <cell r="K2298" t="str">
            <v>00111113P.2</v>
          </cell>
        </row>
        <row r="2299">
          <cell r="K2299" t="str">
            <v>00111133P.2</v>
          </cell>
        </row>
        <row r="2300">
          <cell r="K2300" t="str">
            <v>00111127P.2</v>
          </cell>
        </row>
        <row r="2301">
          <cell r="K2301" t="str">
            <v>00111136P.2</v>
          </cell>
        </row>
        <row r="2302">
          <cell r="K2302" t="str">
            <v>00111134P.2</v>
          </cell>
        </row>
        <row r="2303">
          <cell r="K2303" t="str">
            <v>00111131P.2</v>
          </cell>
        </row>
        <row r="2304">
          <cell r="K2304" t="str">
            <v>00111136P.2</v>
          </cell>
        </row>
        <row r="2305">
          <cell r="K2305" t="str">
            <v>00111117P.2</v>
          </cell>
        </row>
        <row r="2306">
          <cell r="K2306" t="str">
            <v>00111128P.2</v>
          </cell>
        </row>
        <row r="2307">
          <cell r="K2307" t="str">
            <v>00111110P.2</v>
          </cell>
        </row>
        <row r="2308">
          <cell r="K2308" t="str">
            <v>00111122P.2</v>
          </cell>
        </row>
        <row r="2309">
          <cell r="K2309" t="str">
            <v>00111126P.2</v>
          </cell>
        </row>
        <row r="2310">
          <cell r="K2310" t="str">
            <v>00111122P.2</v>
          </cell>
        </row>
        <row r="2311">
          <cell r="K2311" t="str">
            <v>00111135P.2</v>
          </cell>
        </row>
        <row r="2312">
          <cell r="K2312" t="str">
            <v>00111131P.2</v>
          </cell>
        </row>
        <row r="2313">
          <cell r="K2313" t="str">
            <v>00111113P.2</v>
          </cell>
        </row>
        <row r="2314">
          <cell r="K2314" t="str">
            <v>00111122P.2</v>
          </cell>
        </row>
        <row r="2315">
          <cell r="K2315" t="str">
            <v>00111117P.2</v>
          </cell>
        </row>
        <row r="2316">
          <cell r="K2316" t="str">
            <v>00111127P.2</v>
          </cell>
        </row>
        <row r="2317">
          <cell r="K2317" t="str">
            <v>00111131P.2</v>
          </cell>
        </row>
        <row r="2318">
          <cell r="K2318" t="str">
            <v>00111113P.2</v>
          </cell>
        </row>
        <row r="2319">
          <cell r="K2319" t="str">
            <v>00111132P.2</v>
          </cell>
        </row>
        <row r="2320">
          <cell r="K2320" t="str">
            <v>00111128P.2</v>
          </cell>
        </row>
        <row r="2321">
          <cell r="K2321" t="str">
            <v>00111131P.2</v>
          </cell>
        </row>
        <row r="2322">
          <cell r="K2322" t="str">
            <v>00111128P.2</v>
          </cell>
        </row>
        <row r="2323">
          <cell r="K2323" t="str">
            <v>00111117P.2</v>
          </cell>
        </row>
        <row r="2324">
          <cell r="K2324" t="str">
            <v>00111111P.2</v>
          </cell>
        </row>
        <row r="2325">
          <cell r="K2325" t="str">
            <v>00111126P.2</v>
          </cell>
        </row>
        <row r="2326">
          <cell r="K2326" t="str">
            <v>00111125P.2</v>
          </cell>
        </row>
        <row r="2327">
          <cell r="K2327" t="str">
            <v>00111132P.2</v>
          </cell>
        </row>
        <row r="2328">
          <cell r="K2328" t="str">
            <v>00111113P.2</v>
          </cell>
        </row>
        <row r="2329">
          <cell r="K2329" t="str">
            <v>00111132P.2</v>
          </cell>
        </row>
        <row r="2330">
          <cell r="K2330" t="str">
            <v>00111110P.2</v>
          </cell>
        </row>
        <row r="2331">
          <cell r="K2331" t="str">
            <v>00111131P.2</v>
          </cell>
        </row>
        <row r="2332">
          <cell r="K2332" t="str">
            <v>00111130P.2</v>
          </cell>
        </row>
        <row r="2333">
          <cell r="K2333" t="str">
            <v>00111129P.2</v>
          </cell>
        </row>
        <row r="2334">
          <cell r="K2334" t="str">
            <v>00111122P.2</v>
          </cell>
        </row>
        <row r="2335">
          <cell r="K2335" t="str">
            <v>00111130P.2</v>
          </cell>
        </row>
        <row r="2336">
          <cell r="K2336" t="str">
            <v>00111113P.2</v>
          </cell>
        </row>
        <row r="2337">
          <cell r="K2337" t="str">
            <v>00111125P.2</v>
          </cell>
        </row>
        <row r="2338">
          <cell r="K2338" t="str">
            <v>00111126P.2</v>
          </cell>
        </row>
        <row r="2339">
          <cell r="K2339" t="str">
            <v>00111112P.2</v>
          </cell>
        </row>
        <row r="2340">
          <cell r="K2340" t="str">
            <v>00111113P.2</v>
          </cell>
        </row>
        <row r="2341">
          <cell r="K2341" t="str">
            <v>00111128P.2</v>
          </cell>
        </row>
        <row r="2342">
          <cell r="K2342" t="str">
            <v>00111125P.2</v>
          </cell>
        </row>
        <row r="2343">
          <cell r="K2343" t="str">
            <v>00111128P.2</v>
          </cell>
        </row>
        <row r="2344">
          <cell r="K2344" t="str">
            <v>00111127P.2</v>
          </cell>
        </row>
        <row r="2345">
          <cell r="K2345" t="str">
            <v>00111112P.2</v>
          </cell>
        </row>
        <row r="2346">
          <cell r="K2346" t="str">
            <v>00111120P.2</v>
          </cell>
        </row>
        <row r="2347">
          <cell r="K2347" t="str">
            <v>00111125P.2</v>
          </cell>
        </row>
        <row r="2348">
          <cell r="K2348" t="str">
            <v>00111125P.2</v>
          </cell>
        </row>
        <row r="2349">
          <cell r="K2349" t="str">
            <v>00111113P.2</v>
          </cell>
        </row>
        <row r="2350">
          <cell r="K2350" t="str">
            <v>00111113P.2</v>
          </cell>
        </row>
        <row r="2351">
          <cell r="K2351" t="str">
            <v>00111129P.2</v>
          </cell>
        </row>
        <row r="2352">
          <cell r="K2352" t="str">
            <v>00111128P.2</v>
          </cell>
        </row>
        <row r="2353">
          <cell r="K2353" t="str">
            <v>00111120P.2</v>
          </cell>
        </row>
        <row r="2354">
          <cell r="K2354" t="str">
            <v>00111130P.2</v>
          </cell>
        </row>
        <row r="2355">
          <cell r="K2355" t="str">
            <v>00111131P.2</v>
          </cell>
        </row>
        <row r="2356">
          <cell r="K2356" t="str">
            <v>00111122P.2</v>
          </cell>
        </row>
        <row r="2357">
          <cell r="K2357" t="str">
            <v>00111111P.2</v>
          </cell>
        </row>
        <row r="2358">
          <cell r="K2358" t="str">
            <v>00111115P.2</v>
          </cell>
        </row>
        <row r="2359">
          <cell r="K2359" t="str">
            <v>00111112P.2</v>
          </cell>
        </row>
        <row r="2360">
          <cell r="K2360" t="str">
            <v>00111129P.2</v>
          </cell>
        </row>
        <row r="2361">
          <cell r="K2361" t="str">
            <v>00111131P.2</v>
          </cell>
        </row>
        <row r="2362">
          <cell r="K2362" t="str">
            <v>00111153P.2</v>
          </cell>
        </row>
        <row r="2363">
          <cell r="K2363" t="str">
            <v>00111133P.2</v>
          </cell>
        </row>
        <row r="2364">
          <cell r="K2364" t="str">
            <v>00111133P.2</v>
          </cell>
        </row>
        <row r="2365">
          <cell r="K2365" t="str">
            <v>00111133P.2</v>
          </cell>
        </row>
        <row r="2366">
          <cell r="K2366" t="str">
            <v>00111153P.2</v>
          </cell>
        </row>
        <row r="2367">
          <cell r="K2367" t="str">
            <v>00111151P.2</v>
          </cell>
        </row>
        <row r="2368">
          <cell r="K2368" t="str">
            <v>00111151P.2</v>
          </cell>
        </row>
        <row r="2369">
          <cell r="K2369" t="str">
            <v>00111151P.2</v>
          </cell>
        </row>
        <row r="2370">
          <cell r="K2370" t="str">
            <v>00111151P.2</v>
          </cell>
        </row>
        <row r="2371">
          <cell r="K2371" t="str">
            <v>00111151P.2</v>
          </cell>
        </row>
        <row r="2372">
          <cell r="K2372" t="str">
            <v>00111151P.2</v>
          </cell>
        </row>
        <row r="2373">
          <cell r="K2373" t="str">
            <v>00111151P.2</v>
          </cell>
        </row>
        <row r="2374">
          <cell r="K2374" t="str">
            <v>00111151P.2</v>
          </cell>
        </row>
        <row r="2375">
          <cell r="K2375" t="str">
            <v>00111151P.2</v>
          </cell>
        </row>
        <row r="2376">
          <cell r="K2376" t="str">
            <v>00111151P.2</v>
          </cell>
        </row>
        <row r="2377">
          <cell r="K2377" t="str">
            <v>00111151P.2</v>
          </cell>
        </row>
        <row r="2378">
          <cell r="K2378" t="str">
            <v>00111151P.2</v>
          </cell>
        </row>
        <row r="2379">
          <cell r="K2379" t="str">
            <v>00111151P.2</v>
          </cell>
        </row>
        <row r="2380">
          <cell r="K2380" t="str">
            <v>00111151P.2</v>
          </cell>
        </row>
        <row r="2381">
          <cell r="K2381" t="str">
            <v>00111151P.2</v>
          </cell>
        </row>
        <row r="2382">
          <cell r="K2382" t="str">
            <v>00111151P.2</v>
          </cell>
        </row>
        <row r="2383">
          <cell r="K2383" t="str">
            <v>00111151P.2</v>
          </cell>
        </row>
        <row r="2384">
          <cell r="K2384" t="str">
            <v>00111151P.2</v>
          </cell>
        </row>
        <row r="2385">
          <cell r="K2385" t="str">
            <v>00111151P.2</v>
          </cell>
        </row>
        <row r="2386">
          <cell r="K2386" t="str">
            <v>00111151P.2</v>
          </cell>
        </row>
        <row r="2387">
          <cell r="K2387" t="str">
            <v>00111151P.2</v>
          </cell>
        </row>
        <row r="2388">
          <cell r="K2388" t="str">
            <v>00111151P.2</v>
          </cell>
        </row>
        <row r="2389">
          <cell r="K2389" t="str">
            <v>00111151P.2</v>
          </cell>
        </row>
        <row r="2390">
          <cell r="K2390" t="str">
            <v>00111151P.2</v>
          </cell>
        </row>
        <row r="2391">
          <cell r="K2391" t="str">
            <v>00111151P.2</v>
          </cell>
        </row>
        <row r="2392">
          <cell r="K2392" t="str">
            <v>00111151P.2</v>
          </cell>
        </row>
        <row r="2393">
          <cell r="K2393" t="str">
            <v>00111151P.2</v>
          </cell>
        </row>
        <row r="2394">
          <cell r="K2394" t="str">
            <v>00111151P.2</v>
          </cell>
        </row>
        <row r="2395">
          <cell r="K2395" t="str">
            <v>00111151P.2</v>
          </cell>
        </row>
        <row r="2396">
          <cell r="K2396" t="str">
            <v>00111151P.2</v>
          </cell>
        </row>
        <row r="2397">
          <cell r="K2397" t="str">
            <v>00111151P.2</v>
          </cell>
        </row>
        <row r="2398">
          <cell r="K2398" t="str">
            <v>00111151P.2</v>
          </cell>
        </row>
        <row r="2399">
          <cell r="K2399" t="str">
            <v>00111151P.2</v>
          </cell>
        </row>
        <row r="2400">
          <cell r="K2400" t="str">
            <v>00111151P.2</v>
          </cell>
        </row>
        <row r="2401">
          <cell r="K2401" t="str">
            <v>00111151P.2</v>
          </cell>
        </row>
        <row r="2402">
          <cell r="K2402" t="str">
            <v>00111151P.2</v>
          </cell>
        </row>
        <row r="2403">
          <cell r="K2403" t="str">
            <v>00111151P.2</v>
          </cell>
        </row>
        <row r="2404">
          <cell r="K2404" t="str">
            <v>00111151P.2</v>
          </cell>
        </row>
        <row r="2405">
          <cell r="K2405" t="str">
            <v>00111151P.2</v>
          </cell>
        </row>
        <row r="2406">
          <cell r="K2406" t="str">
            <v>00111151P.2</v>
          </cell>
        </row>
        <row r="2407">
          <cell r="K2407" t="str">
            <v>00111151P.2</v>
          </cell>
        </row>
        <row r="2408">
          <cell r="K2408" t="str">
            <v>00111151P.2</v>
          </cell>
        </row>
        <row r="2409">
          <cell r="K2409" t="str">
            <v>00111151P.2</v>
          </cell>
        </row>
        <row r="2410">
          <cell r="K2410" t="str">
            <v>00111151P.2</v>
          </cell>
        </row>
        <row r="2411">
          <cell r="K2411" t="str">
            <v>00111151P.2</v>
          </cell>
        </row>
        <row r="2412">
          <cell r="K2412" t="str">
            <v>00111108P.2</v>
          </cell>
        </row>
        <row r="2413">
          <cell r="K2413" t="str">
            <v>00111108P.2</v>
          </cell>
        </row>
        <row r="2414">
          <cell r="K2414" t="str">
            <v>00111108P.2</v>
          </cell>
        </row>
        <row r="2415">
          <cell r="K2415" t="str">
            <v>00111108P.2</v>
          </cell>
        </row>
        <row r="2416">
          <cell r="K2416" t="str">
            <v>00111108P.2</v>
          </cell>
        </row>
        <row r="2417">
          <cell r="K2417" t="str">
            <v>00111108P.2</v>
          </cell>
        </row>
        <row r="2418">
          <cell r="K2418" t="str">
            <v>00111108P.2</v>
          </cell>
        </row>
        <row r="2419">
          <cell r="K2419" t="str">
            <v>00111108P.2</v>
          </cell>
        </row>
        <row r="2420">
          <cell r="K2420" t="str">
            <v>00111108P.2</v>
          </cell>
        </row>
        <row r="2421">
          <cell r="K2421" t="str">
            <v>00111108P.2</v>
          </cell>
        </row>
        <row r="2422">
          <cell r="K2422" t="str">
            <v>00111108P.2</v>
          </cell>
        </row>
        <row r="2423">
          <cell r="K2423" t="str">
            <v>00111108P.2</v>
          </cell>
        </row>
        <row r="2424">
          <cell r="K2424" t="str">
            <v>00111108P.2</v>
          </cell>
        </row>
        <row r="2425">
          <cell r="K2425" t="str">
            <v>00111108P.2</v>
          </cell>
        </row>
        <row r="2426">
          <cell r="K2426" t="str">
            <v>00111108P.2</v>
          </cell>
        </row>
        <row r="2427">
          <cell r="K2427" t="str">
            <v>00021108P.2</v>
          </cell>
        </row>
        <row r="2428">
          <cell r="K2428" t="str">
            <v>00021108P.2</v>
          </cell>
        </row>
        <row r="2429">
          <cell r="K2429" t="str">
            <v>00111108P.2</v>
          </cell>
        </row>
        <row r="2430">
          <cell r="K2430" t="str">
            <v>00111108P.2</v>
          </cell>
        </row>
        <row r="2431">
          <cell r="K2431" t="str">
            <v>00111108P.2</v>
          </cell>
        </row>
        <row r="2432">
          <cell r="K2432" t="str">
            <v>00111130P.2</v>
          </cell>
        </row>
        <row r="2433">
          <cell r="K2433" t="str">
            <v>00111130P.2</v>
          </cell>
        </row>
        <row r="2434">
          <cell r="K2434" t="str">
            <v>00111130P.2</v>
          </cell>
        </row>
        <row r="2435">
          <cell r="K2435" t="str">
            <v>00111130P.2</v>
          </cell>
        </row>
        <row r="2436">
          <cell r="K2436" t="str">
            <v>00111130P.2</v>
          </cell>
        </row>
        <row r="2437">
          <cell r="K2437" t="str">
            <v>00111130P.2</v>
          </cell>
        </row>
        <row r="2438">
          <cell r="K2438" t="str">
            <v>00111130P.2</v>
          </cell>
        </row>
        <row r="2439">
          <cell r="K2439" t="str">
            <v>00111130P.2</v>
          </cell>
        </row>
        <row r="2440">
          <cell r="K2440" t="str">
            <v>00111130P.2</v>
          </cell>
        </row>
        <row r="2441">
          <cell r="K2441" t="str">
            <v>00111110P.2</v>
          </cell>
        </row>
        <row r="2442">
          <cell r="K2442" t="str">
            <v>00111110P.2</v>
          </cell>
        </row>
        <row r="2443">
          <cell r="K2443" t="str">
            <v>00111110P.2</v>
          </cell>
        </row>
        <row r="2444">
          <cell r="K2444" t="str">
            <v>00111110P.2</v>
          </cell>
        </row>
        <row r="2445">
          <cell r="K2445" t="str">
            <v>00111110P.2</v>
          </cell>
        </row>
        <row r="2446">
          <cell r="K2446" t="str">
            <v>00111110P.2</v>
          </cell>
        </row>
        <row r="2447">
          <cell r="K2447" t="str">
            <v>00111112P.2</v>
          </cell>
        </row>
        <row r="2448">
          <cell r="K2448" t="str">
            <v>00111112P.2</v>
          </cell>
        </row>
        <row r="2449">
          <cell r="K2449" t="str">
            <v>00111112P.2</v>
          </cell>
        </row>
        <row r="2450">
          <cell r="K2450" t="str">
            <v>00111112P.2</v>
          </cell>
        </row>
        <row r="2451">
          <cell r="K2451" t="str">
            <v>00111112P.2</v>
          </cell>
        </row>
        <row r="2452">
          <cell r="K2452" t="str">
            <v>00111112P.2</v>
          </cell>
        </row>
        <row r="2453">
          <cell r="K2453" t="str">
            <v>00111112P.2</v>
          </cell>
        </row>
        <row r="2454">
          <cell r="K2454" t="str">
            <v>00111112P.2</v>
          </cell>
        </row>
        <row r="2455">
          <cell r="K2455" t="str">
            <v>00111113P.2</v>
          </cell>
        </row>
        <row r="2456">
          <cell r="K2456" t="str">
            <v>00111113P.2</v>
          </cell>
        </row>
        <row r="2457">
          <cell r="K2457" t="str">
            <v>00111113P.2</v>
          </cell>
        </row>
        <row r="2458">
          <cell r="K2458" t="str">
            <v>00111113P.2</v>
          </cell>
        </row>
        <row r="2459">
          <cell r="K2459" t="str">
            <v>00111113P.2</v>
          </cell>
        </row>
        <row r="2460">
          <cell r="K2460" t="str">
            <v>00111113P.2</v>
          </cell>
        </row>
        <row r="2461">
          <cell r="K2461" t="str">
            <v>00111113P.2</v>
          </cell>
        </row>
        <row r="2462">
          <cell r="K2462" t="str">
            <v>00111113P.2</v>
          </cell>
        </row>
        <row r="2463">
          <cell r="K2463" t="str">
            <v>00111113P.2</v>
          </cell>
        </row>
        <row r="2464">
          <cell r="K2464" t="str">
            <v>00111113P.2</v>
          </cell>
        </row>
        <row r="2465">
          <cell r="K2465" t="str">
            <v>00111113P.2</v>
          </cell>
        </row>
        <row r="2466">
          <cell r="K2466" t="str">
            <v>00111113P.2</v>
          </cell>
        </row>
        <row r="2467">
          <cell r="K2467" t="str">
            <v>00111114P.2</v>
          </cell>
        </row>
        <row r="2468">
          <cell r="K2468" t="str">
            <v>00111114P.2</v>
          </cell>
        </row>
        <row r="2469">
          <cell r="K2469" t="str">
            <v>00111114P.2</v>
          </cell>
        </row>
        <row r="2470">
          <cell r="K2470" t="str">
            <v>00111114P.2</v>
          </cell>
        </row>
        <row r="2471">
          <cell r="K2471" t="str">
            <v>00111114P.2</v>
          </cell>
        </row>
        <row r="2472">
          <cell r="K2472" t="str">
            <v>00111114P.2</v>
          </cell>
        </row>
        <row r="2473">
          <cell r="K2473" t="str">
            <v>00111114P.2</v>
          </cell>
        </row>
        <row r="2474">
          <cell r="K2474" t="str">
            <v>00111114P.2</v>
          </cell>
        </row>
        <row r="2475">
          <cell r="K2475" t="str">
            <v>00111114P.2</v>
          </cell>
        </row>
        <row r="2476">
          <cell r="K2476" t="str">
            <v>00111114P.2</v>
          </cell>
        </row>
        <row r="2477">
          <cell r="K2477" t="str">
            <v>00111122P.2</v>
          </cell>
        </row>
        <row r="2478">
          <cell r="K2478" t="str">
            <v>00111122P.2</v>
          </cell>
        </row>
        <row r="2479">
          <cell r="K2479" t="str">
            <v>00111122P.2</v>
          </cell>
        </row>
        <row r="2480">
          <cell r="K2480" t="str">
            <v>00111122P.2</v>
          </cell>
        </row>
        <row r="2481">
          <cell r="K2481" t="str">
            <v>00111122P.2</v>
          </cell>
        </row>
        <row r="2482">
          <cell r="K2482" t="str">
            <v>00111122P.2</v>
          </cell>
        </row>
        <row r="2483">
          <cell r="K2483" t="str">
            <v>00111122P.2</v>
          </cell>
        </row>
        <row r="2484">
          <cell r="K2484" t="str">
            <v>00111121P.2</v>
          </cell>
        </row>
        <row r="2485">
          <cell r="K2485" t="str">
            <v>00111111P.2</v>
          </cell>
        </row>
        <row r="2486">
          <cell r="K2486" t="str">
            <v>00111111P.2</v>
          </cell>
        </row>
        <row r="2487">
          <cell r="K2487" t="str">
            <v>00111111P.2</v>
          </cell>
        </row>
        <row r="2488">
          <cell r="K2488" t="str">
            <v>00111111P.2</v>
          </cell>
        </row>
        <row r="2489">
          <cell r="K2489" t="str">
            <v>00111111P.2</v>
          </cell>
        </row>
        <row r="2490">
          <cell r="K2490" t="str">
            <v>00111111P.2</v>
          </cell>
        </row>
        <row r="2491">
          <cell r="K2491" t="str">
            <v>00111111P.2</v>
          </cell>
        </row>
        <row r="2492">
          <cell r="K2492" t="str">
            <v>00111111P.2</v>
          </cell>
        </row>
        <row r="2493">
          <cell r="K2493" t="str">
            <v>00111111P.2</v>
          </cell>
        </row>
        <row r="2494">
          <cell r="K2494" t="str">
            <v>00111111P.2</v>
          </cell>
        </row>
        <row r="2495">
          <cell r="K2495" t="str">
            <v>00111111P.2</v>
          </cell>
        </row>
        <row r="2496">
          <cell r="K2496" t="str">
            <v>00111115P.2</v>
          </cell>
        </row>
        <row r="2497">
          <cell r="K2497" t="str">
            <v>00111115P.2</v>
          </cell>
        </row>
        <row r="2498">
          <cell r="K2498" t="str">
            <v>00111115P.2</v>
          </cell>
        </row>
        <row r="2499">
          <cell r="K2499" t="str">
            <v>00111115P.2</v>
          </cell>
        </row>
        <row r="2500">
          <cell r="K2500" t="str">
            <v>00111115P.2</v>
          </cell>
        </row>
        <row r="2501">
          <cell r="K2501" t="str">
            <v>00111115P.2</v>
          </cell>
        </row>
        <row r="2502">
          <cell r="K2502" t="str">
            <v>00111115P.2</v>
          </cell>
        </row>
        <row r="2503">
          <cell r="K2503" t="str">
            <v>00111115P.2</v>
          </cell>
        </row>
        <row r="2504">
          <cell r="K2504" t="str">
            <v>00111116P.2</v>
          </cell>
        </row>
        <row r="2505">
          <cell r="K2505" t="str">
            <v>00111116P.2</v>
          </cell>
        </row>
        <row r="2506">
          <cell r="K2506" t="str">
            <v>00111116P.2</v>
          </cell>
        </row>
        <row r="2507">
          <cell r="K2507" t="str">
            <v>00111116P.2</v>
          </cell>
        </row>
        <row r="2508">
          <cell r="K2508" t="str">
            <v>00111116P.2</v>
          </cell>
        </row>
        <row r="2509">
          <cell r="K2509" t="str">
            <v>00111116P.2</v>
          </cell>
        </row>
        <row r="2510">
          <cell r="K2510" t="str">
            <v>00111116P.2</v>
          </cell>
        </row>
        <row r="2511">
          <cell r="K2511" t="str">
            <v>00111116P.2</v>
          </cell>
        </row>
        <row r="2512">
          <cell r="K2512" t="str">
            <v>00111116P.2</v>
          </cell>
        </row>
        <row r="2513">
          <cell r="K2513" t="str">
            <v>00111116P.2</v>
          </cell>
        </row>
        <row r="2514">
          <cell r="K2514" t="str">
            <v>00111116P.2</v>
          </cell>
        </row>
        <row r="2515">
          <cell r="K2515" t="str">
            <v>00111117P.2</v>
          </cell>
        </row>
        <row r="2516">
          <cell r="K2516" t="str">
            <v>00111117P.2</v>
          </cell>
        </row>
        <row r="2517">
          <cell r="K2517" t="str">
            <v>00111117P.2</v>
          </cell>
        </row>
        <row r="2518">
          <cell r="K2518" t="str">
            <v>00111117P.2</v>
          </cell>
        </row>
        <row r="2519">
          <cell r="K2519" t="str">
            <v>00111117P.2</v>
          </cell>
        </row>
        <row r="2520">
          <cell r="K2520" t="str">
            <v>00111117P.2</v>
          </cell>
        </row>
        <row r="2521">
          <cell r="K2521" t="str">
            <v>00111117P.2</v>
          </cell>
        </row>
        <row r="2522">
          <cell r="K2522" t="str">
            <v>00111117P.2</v>
          </cell>
        </row>
        <row r="2523">
          <cell r="K2523" t="str">
            <v>00111117P.2</v>
          </cell>
        </row>
        <row r="2524">
          <cell r="K2524" t="str">
            <v>00111117P.2</v>
          </cell>
        </row>
        <row r="2525">
          <cell r="K2525" t="str">
            <v>00111117P.2</v>
          </cell>
        </row>
        <row r="2526">
          <cell r="K2526" t="str">
            <v>00111117P.2</v>
          </cell>
        </row>
        <row r="2527">
          <cell r="K2527" t="str">
            <v>00111118P.2</v>
          </cell>
        </row>
        <row r="2528">
          <cell r="K2528" t="str">
            <v>00111118P.2</v>
          </cell>
        </row>
        <row r="2529">
          <cell r="K2529" t="str">
            <v>00111118P.2</v>
          </cell>
        </row>
        <row r="2530">
          <cell r="K2530" t="str">
            <v>00111118P.2</v>
          </cell>
        </row>
        <row r="2531">
          <cell r="K2531" t="str">
            <v>00111118P.2</v>
          </cell>
        </row>
        <row r="2532">
          <cell r="K2532" t="str">
            <v>00111118P.2</v>
          </cell>
        </row>
        <row r="2533">
          <cell r="K2533" t="str">
            <v>00111118P.2</v>
          </cell>
        </row>
        <row r="2534">
          <cell r="K2534" t="str">
            <v>00111118P.2</v>
          </cell>
        </row>
        <row r="2535">
          <cell r="K2535" t="str">
            <v>00111118P.2</v>
          </cell>
        </row>
        <row r="2536">
          <cell r="K2536" t="str">
            <v>00111118P.2</v>
          </cell>
        </row>
        <row r="2537">
          <cell r="K2537" t="str">
            <v>00111119P.2</v>
          </cell>
        </row>
        <row r="2538">
          <cell r="K2538" t="str">
            <v>00111119P.2</v>
          </cell>
        </row>
        <row r="2539">
          <cell r="K2539" t="str">
            <v>00111119P.2</v>
          </cell>
        </row>
        <row r="2540">
          <cell r="K2540" t="str">
            <v>00111119P.2</v>
          </cell>
        </row>
        <row r="2541">
          <cell r="K2541" t="str">
            <v>00111119P.2</v>
          </cell>
        </row>
        <row r="2542">
          <cell r="K2542" t="str">
            <v>00111119P.2</v>
          </cell>
        </row>
        <row r="2543">
          <cell r="K2543" t="str">
            <v>00111119P.2</v>
          </cell>
        </row>
        <row r="2544">
          <cell r="K2544" t="str">
            <v>00111119P.2</v>
          </cell>
        </row>
        <row r="2545">
          <cell r="K2545" t="str">
            <v>00111119P.2</v>
          </cell>
        </row>
        <row r="2546">
          <cell r="K2546" t="str">
            <v>00111120P.2</v>
          </cell>
        </row>
        <row r="2547">
          <cell r="K2547" t="str">
            <v>00111120P.2</v>
          </cell>
        </row>
        <row r="2548">
          <cell r="K2548" t="str">
            <v>00111122P.2</v>
          </cell>
        </row>
        <row r="2549">
          <cell r="K2549" t="str">
            <v>00111122P.2</v>
          </cell>
        </row>
        <row r="2550">
          <cell r="K2550" t="str">
            <v>00111122P.2</v>
          </cell>
        </row>
        <row r="2551">
          <cell r="K2551" t="str">
            <v>00111122P.2</v>
          </cell>
        </row>
        <row r="2552">
          <cell r="K2552" t="str">
            <v>00111122P.2</v>
          </cell>
        </row>
        <row r="2553">
          <cell r="K2553" t="str">
            <v>00111122P.2</v>
          </cell>
        </row>
        <row r="2554">
          <cell r="K2554" t="str">
            <v>00111122P.2</v>
          </cell>
        </row>
        <row r="2555">
          <cell r="K2555" t="str">
            <v>00111122P.2</v>
          </cell>
        </row>
        <row r="2556">
          <cell r="K2556" t="str">
            <v>00111122P.2</v>
          </cell>
        </row>
        <row r="2557">
          <cell r="K2557" t="str">
            <v>00111122P.2</v>
          </cell>
        </row>
        <row r="2558">
          <cell r="K2558" t="str">
            <v>00111122P.2</v>
          </cell>
        </row>
        <row r="2559">
          <cell r="K2559" t="str">
            <v>00111122P.2</v>
          </cell>
        </row>
        <row r="2560">
          <cell r="K2560" t="str">
            <v>00111125P.2</v>
          </cell>
        </row>
        <row r="2561">
          <cell r="K2561" t="str">
            <v>00111125P.2</v>
          </cell>
        </row>
        <row r="2562">
          <cell r="K2562" t="str">
            <v>00111125P.2</v>
          </cell>
        </row>
        <row r="2563">
          <cell r="K2563" t="str">
            <v>00111125P.2</v>
          </cell>
        </row>
        <row r="2564">
          <cell r="K2564" t="str">
            <v>00111125P.2</v>
          </cell>
        </row>
        <row r="2565">
          <cell r="K2565" t="str">
            <v>00111125P.2</v>
          </cell>
        </row>
        <row r="2566">
          <cell r="K2566" t="str">
            <v>00111125P.2</v>
          </cell>
        </row>
        <row r="2567">
          <cell r="K2567" t="str">
            <v>00111125P.2</v>
          </cell>
        </row>
        <row r="2568">
          <cell r="K2568" t="str">
            <v>00111125P.2</v>
          </cell>
        </row>
        <row r="2569">
          <cell r="K2569" t="str">
            <v>00111125P.2</v>
          </cell>
        </row>
        <row r="2570">
          <cell r="K2570" t="str">
            <v>00111126P.2</v>
          </cell>
        </row>
        <row r="2571">
          <cell r="K2571" t="str">
            <v>00111126P.2</v>
          </cell>
        </row>
        <row r="2572">
          <cell r="K2572" t="str">
            <v>00111126P.2</v>
          </cell>
        </row>
        <row r="2573">
          <cell r="K2573" t="str">
            <v>00111126P.2</v>
          </cell>
        </row>
        <row r="2574">
          <cell r="K2574" t="str">
            <v>00111126P.2</v>
          </cell>
        </row>
        <row r="2575">
          <cell r="K2575" t="str">
            <v>00111126P.2</v>
          </cell>
        </row>
        <row r="2576">
          <cell r="K2576" t="str">
            <v>00111126P.2</v>
          </cell>
        </row>
        <row r="2577">
          <cell r="K2577" t="str">
            <v>00111126P.2</v>
          </cell>
        </row>
        <row r="2578">
          <cell r="K2578" t="str">
            <v>00111126P.2</v>
          </cell>
        </row>
        <row r="2579">
          <cell r="K2579" t="str">
            <v>00111126P.2</v>
          </cell>
        </row>
        <row r="2580">
          <cell r="K2580" t="str">
            <v>00111128P.2</v>
          </cell>
        </row>
        <row r="2581">
          <cell r="K2581" t="str">
            <v>00111128P.2</v>
          </cell>
        </row>
        <row r="2582">
          <cell r="K2582" t="str">
            <v>00111128P.2</v>
          </cell>
        </row>
        <row r="2583">
          <cell r="K2583" t="str">
            <v>00111128P.2</v>
          </cell>
        </row>
        <row r="2584">
          <cell r="K2584" t="str">
            <v>00111128P.2</v>
          </cell>
        </row>
        <row r="2585">
          <cell r="K2585" t="str">
            <v>00111128P.2</v>
          </cell>
        </row>
        <row r="2586">
          <cell r="K2586" t="str">
            <v>00111128P.2</v>
          </cell>
        </row>
        <row r="2587">
          <cell r="K2587" t="str">
            <v>00111128P.2</v>
          </cell>
        </row>
        <row r="2588">
          <cell r="K2588" t="str">
            <v>00111128P.2</v>
          </cell>
        </row>
        <row r="2589">
          <cell r="K2589" t="str">
            <v>00111128P.2</v>
          </cell>
        </row>
        <row r="2590">
          <cell r="K2590" t="str">
            <v>00111128P.2</v>
          </cell>
        </row>
        <row r="2591">
          <cell r="K2591" t="str">
            <v>00111128P.2</v>
          </cell>
        </row>
        <row r="2592">
          <cell r="K2592" t="str">
            <v>00111128P.2</v>
          </cell>
        </row>
        <row r="2593">
          <cell r="K2593" t="str">
            <v>00111128P.2</v>
          </cell>
        </row>
        <row r="2594">
          <cell r="K2594" t="str">
            <v>00111129P.2</v>
          </cell>
        </row>
        <row r="2595">
          <cell r="K2595" t="str">
            <v>00111129P.2</v>
          </cell>
        </row>
        <row r="2596">
          <cell r="K2596" t="str">
            <v>00111129P.2</v>
          </cell>
        </row>
        <row r="2597">
          <cell r="K2597" t="str">
            <v>00111129P.2</v>
          </cell>
        </row>
        <row r="2598">
          <cell r="K2598" t="str">
            <v>00111129P.2</v>
          </cell>
        </row>
        <row r="2599">
          <cell r="K2599" t="str">
            <v>00111129P.2</v>
          </cell>
        </row>
        <row r="2600">
          <cell r="K2600" t="str">
            <v>00111130P.2</v>
          </cell>
        </row>
        <row r="2601">
          <cell r="K2601" t="str">
            <v>00111130P.2</v>
          </cell>
        </row>
        <row r="2602">
          <cell r="K2602" t="str">
            <v>00111130P.2</v>
          </cell>
        </row>
        <row r="2603">
          <cell r="K2603" t="str">
            <v>00111130P.2</v>
          </cell>
        </row>
        <row r="2604">
          <cell r="K2604" t="str">
            <v>00111130P.2</v>
          </cell>
        </row>
        <row r="2605">
          <cell r="K2605" t="str">
            <v>00111130P.2</v>
          </cell>
        </row>
        <row r="2606">
          <cell r="K2606" t="str">
            <v>00111130P.2</v>
          </cell>
        </row>
        <row r="2607">
          <cell r="K2607" t="str">
            <v>00111130P.2</v>
          </cell>
        </row>
        <row r="2608">
          <cell r="K2608" t="str">
            <v>00111130P.2</v>
          </cell>
        </row>
        <row r="2609">
          <cell r="K2609" t="str">
            <v>00111130P.2</v>
          </cell>
        </row>
        <row r="2610">
          <cell r="K2610" t="str">
            <v>00111131P.2</v>
          </cell>
        </row>
        <row r="2611">
          <cell r="K2611" t="str">
            <v>00111131P.2</v>
          </cell>
        </row>
        <row r="2612">
          <cell r="K2612" t="str">
            <v>00111131P.2</v>
          </cell>
        </row>
        <row r="2613">
          <cell r="K2613" t="str">
            <v>00111131P.2</v>
          </cell>
        </row>
        <row r="2614">
          <cell r="K2614" t="str">
            <v>00111131P.2</v>
          </cell>
        </row>
        <row r="2615">
          <cell r="K2615" t="str">
            <v>00111131P.2</v>
          </cell>
        </row>
        <row r="2616">
          <cell r="K2616" t="str">
            <v>00111131P.2</v>
          </cell>
        </row>
        <row r="2617">
          <cell r="K2617" t="str">
            <v>00111131P.2</v>
          </cell>
        </row>
        <row r="2618">
          <cell r="K2618" t="str">
            <v>00111131P.2</v>
          </cell>
        </row>
        <row r="2619">
          <cell r="K2619" t="str">
            <v>00111131P.2</v>
          </cell>
        </row>
        <row r="2620">
          <cell r="K2620" t="str">
            <v>00111135P.2</v>
          </cell>
        </row>
        <row r="2621">
          <cell r="K2621" t="str">
            <v>00111135P.2</v>
          </cell>
        </row>
        <row r="2622">
          <cell r="K2622" t="str">
            <v>00111153P.2</v>
          </cell>
        </row>
        <row r="2623">
          <cell r="K2623" t="str">
            <v>00111153P.2</v>
          </cell>
        </row>
        <row r="2624">
          <cell r="K2624" t="str">
            <v>00111143P.2</v>
          </cell>
        </row>
        <row r="2625">
          <cell r="K2625" t="str">
            <v>00111143P.2</v>
          </cell>
        </row>
        <row r="2626">
          <cell r="K2626" t="str">
            <v>00111143P.2</v>
          </cell>
        </row>
        <row r="2627">
          <cell r="K2627" t="str">
            <v>00111143P.2</v>
          </cell>
        </row>
        <row r="2628">
          <cell r="K2628" t="str">
            <v>00111143P.2</v>
          </cell>
        </row>
        <row r="2629">
          <cell r="K2629" t="str">
            <v>00111143P.2</v>
          </cell>
        </row>
        <row r="2630">
          <cell r="K2630" t="str">
            <v>00111143P.2</v>
          </cell>
        </row>
        <row r="2631">
          <cell r="K2631" t="str">
            <v>00111150P.2</v>
          </cell>
        </row>
        <row r="2632">
          <cell r="K2632" t="str">
            <v>00111110P.2</v>
          </cell>
        </row>
        <row r="2633">
          <cell r="K2633" t="str">
            <v>00111110P.2</v>
          </cell>
        </row>
        <row r="2634">
          <cell r="K2634" t="str">
            <v>00111110P.2</v>
          </cell>
        </row>
        <row r="2635">
          <cell r="K2635" t="str">
            <v>00111110P.2</v>
          </cell>
        </row>
        <row r="2636">
          <cell r="K2636" t="str">
            <v>00111110P.2</v>
          </cell>
        </row>
        <row r="2637">
          <cell r="K2637" t="str">
            <v>00111110P.2</v>
          </cell>
        </row>
        <row r="2638">
          <cell r="K2638" t="str">
            <v>00111110P.2</v>
          </cell>
        </row>
        <row r="2639">
          <cell r="K2639" t="str">
            <v>00111110P.2</v>
          </cell>
        </row>
        <row r="2640">
          <cell r="K2640" t="str">
            <v>00111110P.2</v>
          </cell>
        </row>
        <row r="2641">
          <cell r="K2641" t="str">
            <v>00111110P.2</v>
          </cell>
        </row>
        <row r="2642">
          <cell r="K2642" t="str">
            <v>00111110P.2</v>
          </cell>
        </row>
        <row r="2643">
          <cell r="K2643" t="str">
            <v>00111110P.2</v>
          </cell>
        </row>
        <row r="2644">
          <cell r="K2644" t="str">
            <v>00111110P.2</v>
          </cell>
        </row>
        <row r="2645">
          <cell r="K2645" t="str">
            <v>00111110P.2</v>
          </cell>
        </row>
        <row r="2646">
          <cell r="K2646" t="str">
            <v>00111110P.2</v>
          </cell>
        </row>
        <row r="2647">
          <cell r="K2647" t="str">
            <v>00111110P.2</v>
          </cell>
        </row>
        <row r="2648">
          <cell r="K2648" t="str">
            <v>00111110P.2</v>
          </cell>
        </row>
        <row r="2649">
          <cell r="K2649" t="str">
            <v>00111111P.2</v>
          </cell>
        </row>
        <row r="2650">
          <cell r="K2650" t="str">
            <v>00111111P.2</v>
          </cell>
        </row>
        <row r="2651">
          <cell r="K2651" t="str">
            <v>00111111P.2</v>
          </cell>
        </row>
        <row r="2652">
          <cell r="K2652" t="str">
            <v>00111111P.2</v>
          </cell>
        </row>
        <row r="2653">
          <cell r="K2653" t="str">
            <v>00111111P.2</v>
          </cell>
        </row>
        <row r="2654">
          <cell r="K2654" t="str">
            <v>00111111P.2</v>
          </cell>
        </row>
        <row r="2655">
          <cell r="K2655" t="str">
            <v>00111112P.2</v>
          </cell>
        </row>
        <row r="2656">
          <cell r="K2656" t="str">
            <v>00111112P.2</v>
          </cell>
        </row>
        <row r="2657">
          <cell r="K2657" t="str">
            <v>00111112P.2</v>
          </cell>
        </row>
        <row r="2658">
          <cell r="K2658" t="str">
            <v>00111112P.2</v>
          </cell>
        </row>
        <row r="2659">
          <cell r="K2659" t="str">
            <v>00111112P.2</v>
          </cell>
        </row>
        <row r="2660">
          <cell r="K2660" t="str">
            <v>00111112P.2</v>
          </cell>
        </row>
        <row r="2661">
          <cell r="K2661" t="str">
            <v>00111112P.2</v>
          </cell>
        </row>
        <row r="2662">
          <cell r="K2662" t="str">
            <v>00111112P.2</v>
          </cell>
        </row>
        <row r="2663">
          <cell r="K2663" t="str">
            <v>00111112P.2</v>
          </cell>
        </row>
        <row r="2664">
          <cell r="K2664" t="str">
            <v>00111112P.2</v>
          </cell>
        </row>
        <row r="2665">
          <cell r="K2665" t="str">
            <v>00111112P.2</v>
          </cell>
        </row>
        <row r="2666">
          <cell r="K2666" t="str">
            <v>00111112P.2</v>
          </cell>
        </row>
        <row r="2667">
          <cell r="K2667" t="str">
            <v>00111112P.2</v>
          </cell>
        </row>
        <row r="2668">
          <cell r="K2668" t="str">
            <v>00111112P.2</v>
          </cell>
        </row>
        <row r="2669">
          <cell r="K2669" t="str">
            <v>00111112P.2</v>
          </cell>
        </row>
        <row r="2670">
          <cell r="K2670" t="str">
            <v>00111112P.2</v>
          </cell>
        </row>
        <row r="2671">
          <cell r="K2671" t="str">
            <v>00111113P.2</v>
          </cell>
        </row>
        <row r="2672">
          <cell r="K2672" t="str">
            <v>00111113P.2</v>
          </cell>
        </row>
        <row r="2673">
          <cell r="K2673" t="str">
            <v>00111113P.2</v>
          </cell>
        </row>
        <row r="2674">
          <cell r="K2674" t="str">
            <v>00111113P.2</v>
          </cell>
        </row>
        <row r="2675">
          <cell r="K2675" t="str">
            <v>00111113P.2</v>
          </cell>
        </row>
        <row r="2676">
          <cell r="K2676" t="str">
            <v>00111113P.2</v>
          </cell>
        </row>
        <row r="2677">
          <cell r="K2677" t="str">
            <v>00111113P.2</v>
          </cell>
        </row>
        <row r="2678">
          <cell r="K2678" t="str">
            <v>00111113P.2</v>
          </cell>
        </row>
        <row r="2679">
          <cell r="K2679" t="str">
            <v>00111113P.2</v>
          </cell>
        </row>
        <row r="2680">
          <cell r="K2680" t="str">
            <v>00111113P.2</v>
          </cell>
        </row>
        <row r="2681">
          <cell r="K2681" t="str">
            <v>00111113P.2</v>
          </cell>
        </row>
        <row r="2682">
          <cell r="K2682" t="str">
            <v>00111113P.2</v>
          </cell>
        </row>
        <row r="2683">
          <cell r="K2683" t="str">
            <v>00111113P.2</v>
          </cell>
        </row>
        <row r="2684">
          <cell r="K2684" t="str">
            <v>00111113P.2</v>
          </cell>
        </row>
        <row r="2685">
          <cell r="K2685" t="str">
            <v>00111113P.2</v>
          </cell>
        </row>
        <row r="2686">
          <cell r="K2686" t="str">
            <v>00111113P.2</v>
          </cell>
        </row>
        <row r="2687">
          <cell r="K2687" t="str">
            <v>00111113P.2</v>
          </cell>
        </row>
        <row r="2688">
          <cell r="K2688" t="str">
            <v>00111113P.2</v>
          </cell>
        </row>
        <row r="2689">
          <cell r="K2689" t="str">
            <v>00111113P.2</v>
          </cell>
        </row>
        <row r="2690">
          <cell r="K2690" t="str">
            <v>00111114P.2</v>
          </cell>
        </row>
        <row r="2691">
          <cell r="K2691" t="str">
            <v>00111114P.2</v>
          </cell>
        </row>
        <row r="2692">
          <cell r="K2692" t="str">
            <v>00111114P.2</v>
          </cell>
        </row>
        <row r="2693">
          <cell r="K2693" t="str">
            <v>00111114P.2</v>
          </cell>
        </row>
        <row r="2694">
          <cell r="K2694" t="str">
            <v>00111114P.2</v>
          </cell>
        </row>
        <row r="2695">
          <cell r="K2695" t="str">
            <v>00111114P.2</v>
          </cell>
        </row>
        <row r="2696">
          <cell r="K2696" t="str">
            <v>00111114P.2</v>
          </cell>
        </row>
        <row r="2697">
          <cell r="K2697" t="str">
            <v>00111114P.2</v>
          </cell>
        </row>
        <row r="2698">
          <cell r="K2698" t="str">
            <v>00111114P.2</v>
          </cell>
        </row>
        <row r="2699">
          <cell r="K2699" t="str">
            <v>00111114P.2</v>
          </cell>
        </row>
        <row r="2700">
          <cell r="K2700" t="str">
            <v>00111114P.2</v>
          </cell>
        </row>
        <row r="2701">
          <cell r="K2701" t="str">
            <v>00111114P.2</v>
          </cell>
        </row>
        <row r="2702">
          <cell r="K2702" t="str">
            <v>00111114P.2</v>
          </cell>
        </row>
        <row r="2703">
          <cell r="K2703" t="str">
            <v>00111115P.2</v>
          </cell>
        </row>
        <row r="2704">
          <cell r="K2704" t="str">
            <v>00111115P.2</v>
          </cell>
        </row>
        <row r="2705">
          <cell r="K2705" t="str">
            <v>00111115P.2</v>
          </cell>
        </row>
        <row r="2706">
          <cell r="K2706" t="str">
            <v>00111115P.2</v>
          </cell>
        </row>
        <row r="2707">
          <cell r="K2707" t="str">
            <v>00111115P.2</v>
          </cell>
        </row>
        <row r="2708">
          <cell r="K2708" t="str">
            <v>00111115P.2</v>
          </cell>
        </row>
        <row r="2709">
          <cell r="K2709" t="str">
            <v>00111115P.2</v>
          </cell>
        </row>
        <row r="2710">
          <cell r="K2710" t="str">
            <v>00111115P.2</v>
          </cell>
        </row>
        <row r="2711">
          <cell r="K2711" t="str">
            <v>00111116P.2</v>
          </cell>
        </row>
        <row r="2712">
          <cell r="K2712" t="str">
            <v>00111116P.2</v>
          </cell>
        </row>
        <row r="2713">
          <cell r="K2713" t="str">
            <v>00111116P.2</v>
          </cell>
        </row>
        <row r="2714">
          <cell r="K2714" t="str">
            <v>00111116P.2</v>
          </cell>
        </row>
        <row r="2715">
          <cell r="K2715" t="str">
            <v>00111116P.2</v>
          </cell>
        </row>
        <row r="2716">
          <cell r="K2716" t="str">
            <v>00111116P.2</v>
          </cell>
        </row>
        <row r="2717">
          <cell r="K2717" t="str">
            <v>00111116P.2</v>
          </cell>
        </row>
        <row r="2718">
          <cell r="K2718" t="str">
            <v>00111116P.2</v>
          </cell>
        </row>
        <row r="2719">
          <cell r="K2719" t="str">
            <v>00111116P.2</v>
          </cell>
        </row>
        <row r="2720">
          <cell r="K2720" t="str">
            <v>00111116P.2</v>
          </cell>
        </row>
        <row r="2721">
          <cell r="K2721" t="str">
            <v>00111116P.2</v>
          </cell>
        </row>
        <row r="2722">
          <cell r="K2722" t="str">
            <v>00111116P.2</v>
          </cell>
        </row>
        <row r="2723">
          <cell r="K2723" t="str">
            <v>00111117P.2</v>
          </cell>
        </row>
        <row r="2724">
          <cell r="K2724" t="str">
            <v>00111117P.2</v>
          </cell>
        </row>
        <row r="2725">
          <cell r="K2725" t="str">
            <v>00111117P.2</v>
          </cell>
        </row>
        <row r="2726">
          <cell r="K2726" t="str">
            <v>00111117P.2</v>
          </cell>
        </row>
        <row r="2727">
          <cell r="K2727" t="str">
            <v>00111117P.2</v>
          </cell>
        </row>
        <row r="2728">
          <cell r="K2728" t="str">
            <v>00111117P.2</v>
          </cell>
        </row>
        <row r="2729">
          <cell r="K2729" t="str">
            <v>00111117P.2</v>
          </cell>
        </row>
        <row r="2730">
          <cell r="K2730" t="str">
            <v>00111117P.2</v>
          </cell>
        </row>
        <row r="2731">
          <cell r="K2731" t="str">
            <v>00111117P.2</v>
          </cell>
        </row>
        <row r="2732">
          <cell r="K2732" t="str">
            <v>00111117P.2</v>
          </cell>
        </row>
        <row r="2733">
          <cell r="K2733" t="str">
            <v>00111117P.2</v>
          </cell>
        </row>
        <row r="2734">
          <cell r="K2734" t="str">
            <v>00111117P.2</v>
          </cell>
        </row>
        <row r="2735">
          <cell r="K2735" t="str">
            <v>00111117P.2</v>
          </cell>
        </row>
        <row r="2736">
          <cell r="K2736" t="str">
            <v>00111117P.2</v>
          </cell>
        </row>
        <row r="2737">
          <cell r="K2737" t="str">
            <v>00111117P.2</v>
          </cell>
        </row>
        <row r="2738">
          <cell r="K2738" t="str">
            <v>00111117P.2</v>
          </cell>
        </row>
        <row r="2739">
          <cell r="K2739" t="str">
            <v>00111117P.2</v>
          </cell>
        </row>
        <row r="2740">
          <cell r="K2740" t="str">
            <v>00111117P.2</v>
          </cell>
        </row>
        <row r="2741">
          <cell r="K2741" t="str">
            <v>00111117P.2</v>
          </cell>
        </row>
        <row r="2742">
          <cell r="K2742" t="str">
            <v>00111117P.2</v>
          </cell>
        </row>
        <row r="2743">
          <cell r="K2743" t="str">
            <v>00111117P.2</v>
          </cell>
        </row>
        <row r="2744">
          <cell r="K2744" t="str">
            <v>00111118P.2</v>
          </cell>
        </row>
        <row r="2745">
          <cell r="K2745" t="str">
            <v>00111118P.2</v>
          </cell>
        </row>
        <row r="2746">
          <cell r="K2746" t="str">
            <v>00111118P.2</v>
          </cell>
        </row>
        <row r="2747">
          <cell r="K2747" t="str">
            <v>00111118P.2</v>
          </cell>
        </row>
        <row r="2748">
          <cell r="K2748" t="str">
            <v>00111118P.2</v>
          </cell>
        </row>
        <row r="2749">
          <cell r="K2749" t="str">
            <v>00111118P.2</v>
          </cell>
        </row>
        <row r="2750">
          <cell r="K2750" t="str">
            <v>00111118P.2</v>
          </cell>
        </row>
        <row r="2751">
          <cell r="K2751" t="str">
            <v>00111118P.2</v>
          </cell>
        </row>
        <row r="2752">
          <cell r="K2752" t="str">
            <v>00111118P.2</v>
          </cell>
        </row>
        <row r="2753">
          <cell r="K2753" t="str">
            <v>00111119P.2</v>
          </cell>
        </row>
        <row r="2754">
          <cell r="K2754" t="str">
            <v>00111119P.2</v>
          </cell>
        </row>
        <row r="2755">
          <cell r="K2755" t="str">
            <v>00111119P.2</v>
          </cell>
        </row>
        <row r="2756">
          <cell r="K2756" t="str">
            <v>00111119P.2</v>
          </cell>
        </row>
        <row r="2757">
          <cell r="K2757" t="str">
            <v>00111119P.2</v>
          </cell>
        </row>
        <row r="2758">
          <cell r="K2758" t="str">
            <v>00111119P.2</v>
          </cell>
        </row>
        <row r="2759">
          <cell r="K2759" t="str">
            <v>00111119P.2</v>
          </cell>
        </row>
        <row r="2760">
          <cell r="K2760" t="str">
            <v>00111119P.2</v>
          </cell>
        </row>
        <row r="2761">
          <cell r="K2761" t="str">
            <v>00111119P.2</v>
          </cell>
        </row>
        <row r="2762">
          <cell r="K2762" t="str">
            <v>00111119P.2</v>
          </cell>
        </row>
        <row r="2763">
          <cell r="K2763" t="str">
            <v>00111120P.2</v>
          </cell>
        </row>
        <row r="2764">
          <cell r="K2764" t="str">
            <v>00111120P.2</v>
          </cell>
        </row>
        <row r="2765">
          <cell r="K2765" t="str">
            <v>00111120P.2</v>
          </cell>
        </row>
        <row r="2766">
          <cell r="K2766" t="str">
            <v>00111120P.2</v>
          </cell>
        </row>
        <row r="2767">
          <cell r="K2767" t="str">
            <v>00111120P.2</v>
          </cell>
        </row>
        <row r="2768">
          <cell r="K2768" t="str">
            <v>00111120P.2</v>
          </cell>
        </row>
        <row r="2769">
          <cell r="K2769" t="str">
            <v>00111120P.2</v>
          </cell>
        </row>
        <row r="2770">
          <cell r="K2770" t="str">
            <v>00111120P.2</v>
          </cell>
        </row>
        <row r="2771">
          <cell r="K2771" t="str">
            <v>00111120P.2</v>
          </cell>
        </row>
        <row r="2772">
          <cell r="K2772" t="str">
            <v>00111120P.2</v>
          </cell>
        </row>
        <row r="2773">
          <cell r="K2773" t="str">
            <v>00111121P.2</v>
          </cell>
        </row>
        <row r="2774">
          <cell r="K2774" t="str">
            <v>00111121P.2</v>
          </cell>
        </row>
        <row r="2775">
          <cell r="K2775" t="str">
            <v>00111121P.2</v>
          </cell>
        </row>
        <row r="2776">
          <cell r="K2776" t="str">
            <v>00111121P.2</v>
          </cell>
        </row>
        <row r="2777">
          <cell r="K2777" t="str">
            <v>00111121P.2</v>
          </cell>
        </row>
        <row r="2778">
          <cell r="K2778" t="str">
            <v>00111121P.2</v>
          </cell>
        </row>
        <row r="2779">
          <cell r="K2779" t="str">
            <v>00111121P.2</v>
          </cell>
        </row>
        <row r="2780">
          <cell r="K2780" t="str">
            <v>00111121P.2</v>
          </cell>
        </row>
        <row r="2781">
          <cell r="K2781" t="str">
            <v>00111121P.2</v>
          </cell>
        </row>
        <row r="2782">
          <cell r="K2782" t="str">
            <v>00111121P.2</v>
          </cell>
        </row>
        <row r="2783">
          <cell r="K2783" t="str">
            <v>00111121P.2</v>
          </cell>
        </row>
        <row r="2784">
          <cell r="K2784" t="str">
            <v>00111121P.2</v>
          </cell>
        </row>
        <row r="2785">
          <cell r="K2785" t="str">
            <v>00111121P.2</v>
          </cell>
        </row>
        <row r="2786">
          <cell r="K2786" t="str">
            <v>00111121P.2</v>
          </cell>
        </row>
        <row r="2787">
          <cell r="K2787" t="str">
            <v>00111121P.2</v>
          </cell>
        </row>
        <row r="2788">
          <cell r="K2788" t="str">
            <v>00111121P.2</v>
          </cell>
        </row>
        <row r="2789">
          <cell r="K2789" t="str">
            <v>00111121P.2</v>
          </cell>
        </row>
        <row r="2790">
          <cell r="K2790" t="str">
            <v>00111121P.2</v>
          </cell>
        </row>
        <row r="2791">
          <cell r="K2791" t="str">
            <v>00111121P.2</v>
          </cell>
        </row>
        <row r="2792">
          <cell r="K2792" t="str">
            <v>00111122P.2</v>
          </cell>
        </row>
        <row r="2793">
          <cell r="K2793" t="str">
            <v>00111122P.2</v>
          </cell>
        </row>
        <row r="2794">
          <cell r="K2794" t="str">
            <v>00111122P.2</v>
          </cell>
        </row>
        <row r="2795">
          <cell r="K2795" t="str">
            <v>00111122P.2</v>
          </cell>
        </row>
        <row r="2796">
          <cell r="K2796" t="str">
            <v>00111122P.2</v>
          </cell>
        </row>
        <row r="2797">
          <cell r="K2797" t="str">
            <v>00111122P.2</v>
          </cell>
        </row>
        <row r="2798">
          <cell r="K2798" t="str">
            <v>00111122P.2</v>
          </cell>
        </row>
        <row r="2799">
          <cell r="K2799" t="str">
            <v>00111122P.2</v>
          </cell>
        </row>
        <row r="2800">
          <cell r="K2800" t="str">
            <v>00111122P.2</v>
          </cell>
        </row>
        <row r="2801">
          <cell r="K2801" t="str">
            <v>00111122P.2</v>
          </cell>
        </row>
        <row r="2802">
          <cell r="K2802" t="str">
            <v>00111122P.2</v>
          </cell>
        </row>
        <row r="2803">
          <cell r="K2803" t="str">
            <v>00111122P.2</v>
          </cell>
        </row>
        <row r="2804">
          <cell r="K2804" t="str">
            <v>00111122P.2</v>
          </cell>
        </row>
        <row r="2805">
          <cell r="K2805" t="str">
            <v>00111122P.2</v>
          </cell>
        </row>
        <row r="2806">
          <cell r="K2806" t="str">
            <v>00111123P.2</v>
          </cell>
        </row>
        <row r="2807">
          <cell r="K2807" t="str">
            <v>00111123P.2</v>
          </cell>
        </row>
        <row r="2808">
          <cell r="K2808" t="str">
            <v>00111123P.2</v>
          </cell>
        </row>
        <row r="2809">
          <cell r="K2809" t="str">
            <v>00111123P.2</v>
          </cell>
        </row>
        <row r="2810">
          <cell r="K2810" t="str">
            <v>00111123P.2</v>
          </cell>
        </row>
        <row r="2811">
          <cell r="K2811" t="str">
            <v>00111123P.2</v>
          </cell>
        </row>
        <row r="2812">
          <cell r="K2812" t="str">
            <v>00111123P.2</v>
          </cell>
        </row>
        <row r="2813">
          <cell r="K2813" t="str">
            <v>00111123P.2</v>
          </cell>
        </row>
        <row r="2814">
          <cell r="K2814" t="str">
            <v>00111123P.2</v>
          </cell>
        </row>
        <row r="2815">
          <cell r="K2815" t="str">
            <v>00111123P.2</v>
          </cell>
        </row>
        <row r="2816">
          <cell r="K2816" t="str">
            <v>00111124P.2</v>
          </cell>
        </row>
        <row r="2817">
          <cell r="K2817" t="str">
            <v>00111124P.2</v>
          </cell>
        </row>
        <row r="2818">
          <cell r="K2818" t="str">
            <v>00111124P.2</v>
          </cell>
        </row>
        <row r="2819">
          <cell r="K2819" t="str">
            <v>00111124P.2</v>
          </cell>
        </row>
        <row r="2820">
          <cell r="K2820" t="str">
            <v>00111124P.2</v>
          </cell>
        </row>
        <row r="2821">
          <cell r="K2821" t="str">
            <v>00111124P.2</v>
          </cell>
        </row>
        <row r="2822">
          <cell r="K2822" t="str">
            <v>00111124P.2</v>
          </cell>
        </row>
        <row r="2823">
          <cell r="K2823" t="str">
            <v>00111124P.2</v>
          </cell>
        </row>
        <row r="2824">
          <cell r="K2824" t="str">
            <v>00111124P.2</v>
          </cell>
        </row>
        <row r="2825">
          <cell r="K2825" t="str">
            <v>00111125P.2</v>
          </cell>
        </row>
        <row r="2826">
          <cell r="K2826" t="str">
            <v>00111125P.2</v>
          </cell>
        </row>
        <row r="2827">
          <cell r="K2827" t="str">
            <v>00111125P.2</v>
          </cell>
        </row>
        <row r="2828">
          <cell r="K2828" t="str">
            <v>00111125P.2</v>
          </cell>
        </row>
        <row r="2829">
          <cell r="K2829" t="str">
            <v>00111125P.2</v>
          </cell>
        </row>
        <row r="2830">
          <cell r="K2830" t="str">
            <v>00111125P.2</v>
          </cell>
        </row>
        <row r="2831">
          <cell r="K2831" t="str">
            <v>00111125P.2</v>
          </cell>
        </row>
        <row r="2832">
          <cell r="K2832" t="str">
            <v>00111125P.2</v>
          </cell>
        </row>
        <row r="2833">
          <cell r="K2833" t="str">
            <v>00111125P.2</v>
          </cell>
        </row>
        <row r="2834">
          <cell r="K2834" t="str">
            <v>00111125P.2</v>
          </cell>
        </row>
        <row r="2835">
          <cell r="K2835" t="str">
            <v>00111125P.2</v>
          </cell>
        </row>
        <row r="2836">
          <cell r="K2836" t="str">
            <v>00111125P.2</v>
          </cell>
        </row>
        <row r="2837">
          <cell r="K2837" t="str">
            <v>00111125P.2</v>
          </cell>
        </row>
        <row r="2838">
          <cell r="K2838" t="str">
            <v>00111125P.2</v>
          </cell>
        </row>
        <row r="2839">
          <cell r="K2839" t="str">
            <v>00111125P.2</v>
          </cell>
        </row>
        <row r="2840">
          <cell r="K2840" t="str">
            <v>00111125P.2</v>
          </cell>
        </row>
        <row r="2841">
          <cell r="K2841" t="str">
            <v>00111125P.2</v>
          </cell>
        </row>
        <row r="2842">
          <cell r="K2842" t="str">
            <v>00111126P.2</v>
          </cell>
        </row>
        <row r="2843">
          <cell r="K2843" t="str">
            <v>00111126P.2</v>
          </cell>
        </row>
        <row r="2844">
          <cell r="K2844" t="str">
            <v>00111126P.2</v>
          </cell>
        </row>
        <row r="2845">
          <cell r="K2845" t="str">
            <v>00111126P.2</v>
          </cell>
        </row>
        <row r="2846">
          <cell r="K2846" t="str">
            <v>00111126P.2</v>
          </cell>
        </row>
        <row r="2847">
          <cell r="K2847" t="str">
            <v>00111126P.2</v>
          </cell>
        </row>
        <row r="2848">
          <cell r="K2848" t="str">
            <v>00111126P.2</v>
          </cell>
        </row>
        <row r="2849">
          <cell r="K2849" t="str">
            <v>00111127P.2</v>
          </cell>
        </row>
        <row r="2850">
          <cell r="K2850" t="str">
            <v>00111127P.2</v>
          </cell>
        </row>
        <row r="2851">
          <cell r="K2851" t="str">
            <v>00111127P.2</v>
          </cell>
        </row>
        <row r="2852">
          <cell r="K2852" t="str">
            <v>00111127P.2</v>
          </cell>
        </row>
        <row r="2853">
          <cell r="K2853" t="str">
            <v>00111127P.2</v>
          </cell>
        </row>
        <row r="2854">
          <cell r="K2854" t="str">
            <v>00111127P.2</v>
          </cell>
        </row>
        <row r="2855">
          <cell r="K2855" t="str">
            <v>00111128P.2</v>
          </cell>
        </row>
        <row r="2856">
          <cell r="K2856" t="str">
            <v>00111128P.2</v>
          </cell>
        </row>
        <row r="2857">
          <cell r="K2857" t="str">
            <v>00111128P.2</v>
          </cell>
        </row>
        <row r="2858">
          <cell r="K2858" t="str">
            <v>00111128P.2</v>
          </cell>
        </row>
        <row r="2859">
          <cell r="K2859" t="str">
            <v>00111128P.2</v>
          </cell>
        </row>
        <row r="2860">
          <cell r="K2860" t="str">
            <v>00111128P.2</v>
          </cell>
        </row>
        <row r="2861">
          <cell r="K2861" t="str">
            <v>00111128P.2</v>
          </cell>
        </row>
        <row r="2862">
          <cell r="K2862" t="str">
            <v>00111128P.2</v>
          </cell>
        </row>
        <row r="2863">
          <cell r="K2863" t="str">
            <v>00111128P.2</v>
          </cell>
        </row>
        <row r="2864">
          <cell r="K2864" t="str">
            <v>00111128P.2</v>
          </cell>
        </row>
        <row r="2865">
          <cell r="K2865" t="str">
            <v>00111128P.2</v>
          </cell>
        </row>
        <row r="2866">
          <cell r="K2866" t="str">
            <v>00111128P.2</v>
          </cell>
        </row>
        <row r="2867">
          <cell r="K2867" t="str">
            <v>00111128P.2</v>
          </cell>
        </row>
        <row r="2868">
          <cell r="K2868" t="str">
            <v>00111128P.2</v>
          </cell>
        </row>
        <row r="2869">
          <cell r="K2869" t="str">
            <v>00111128P.2</v>
          </cell>
        </row>
        <row r="2870">
          <cell r="K2870" t="str">
            <v>00111128P.2</v>
          </cell>
        </row>
        <row r="2871">
          <cell r="K2871" t="str">
            <v>00111129P.2</v>
          </cell>
        </row>
        <row r="2872">
          <cell r="K2872" t="str">
            <v>00111129P.2</v>
          </cell>
        </row>
        <row r="2873">
          <cell r="K2873" t="str">
            <v>00111129P.2</v>
          </cell>
        </row>
        <row r="2874">
          <cell r="K2874" t="str">
            <v>00111129P.2</v>
          </cell>
        </row>
        <row r="2875">
          <cell r="K2875" t="str">
            <v>00111129P.2</v>
          </cell>
        </row>
        <row r="2876">
          <cell r="K2876" t="str">
            <v>00111129P.2</v>
          </cell>
        </row>
        <row r="2877">
          <cell r="K2877" t="str">
            <v>00111129P.2</v>
          </cell>
        </row>
        <row r="2878">
          <cell r="K2878" t="str">
            <v>00111129P.2</v>
          </cell>
        </row>
        <row r="2879">
          <cell r="K2879" t="str">
            <v>00111129P.2</v>
          </cell>
        </row>
        <row r="2880">
          <cell r="K2880" t="str">
            <v>00111129P.2</v>
          </cell>
        </row>
        <row r="2881">
          <cell r="K2881" t="str">
            <v>00111129P.2</v>
          </cell>
        </row>
        <row r="2882">
          <cell r="K2882" t="str">
            <v>00111129P.2</v>
          </cell>
        </row>
        <row r="2883">
          <cell r="K2883" t="str">
            <v>00111129P.2</v>
          </cell>
        </row>
        <row r="2884">
          <cell r="K2884" t="str">
            <v>00111129P.2</v>
          </cell>
        </row>
        <row r="2885">
          <cell r="K2885" t="str">
            <v>00111129P.2</v>
          </cell>
        </row>
        <row r="2886">
          <cell r="K2886" t="str">
            <v>00111129P.2</v>
          </cell>
        </row>
        <row r="2887">
          <cell r="K2887" t="str">
            <v>00111130P.2</v>
          </cell>
        </row>
        <row r="2888">
          <cell r="K2888" t="str">
            <v>00111130P.2</v>
          </cell>
        </row>
        <row r="2889">
          <cell r="K2889" t="str">
            <v>00111130P.2</v>
          </cell>
        </row>
        <row r="2890">
          <cell r="K2890" t="str">
            <v>00111130P.2</v>
          </cell>
        </row>
        <row r="2891">
          <cell r="K2891" t="str">
            <v>00111130P.2</v>
          </cell>
        </row>
        <row r="2892">
          <cell r="K2892" t="str">
            <v>00111130P.2</v>
          </cell>
        </row>
        <row r="2893">
          <cell r="K2893" t="str">
            <v>00111130P.2</v>
          </cell>
        </row>
        <row r="2894">
          <cell r="K2894" t="str">
            <v>00111130P.2</v>
          </cell>
        </row>
        <row r="2895">
          <cell r="K2895" t="str">
            <v>00111130P.2</v>
          </cell>
        </row>
        <row r="2896">
          <cell r="K2896" t="str">
            <v>00111130P.2</v>
          </cell>
        </row>
        <row r="2897">
          <cell r="K2897" t="str">
            <v>00111131P.2</v>
          </cell>
        </row>
        <row r="2898">
          <cell r="K2898" t="str">
            <v>00111131P.2</v>
          </cell>
        </row>
        <row r="2899">
          <cell r="K2899" t="str">
            <v>00111131P.2</v>
          </cell>
        </row>
        <row r="2900">
          <cell r="K2900" t="str">
            <v>00111131P.2</v>
          </cell>
        </row>
        <row r="2901">
          <cell r="K2901" t="str">
            <v>00111131P.2</v>
          </cell>
        </row>
        <row r="2902">
          <cell r="K2902" t="str">
            <v>00111131P.2</v>
          </cell>
        </row>
        <row r="2903">
          <cell r="K2903" t="str">
            <v>00111131P.2</v>
          </cell>
        </row>
        <row r="2904">
          <cell r="K2904" t="str">
            <v>00111131P.2</v>
          </cell>
        </row>
        <row r="2905">
          <cell r="K2905" t="str">
            <v>00111131P.2</v>
          </cell>
        </row>
        <row r="2906">
          <cell r="K2906" t="str">
            <v>00111132P.2</v>
          </cell>
        </row>
        <row r="2907">
          <cell r="K2907" t="str">
            <v>00111132P.2</v>
          </cell>
        </row>
        <row r="2908">
          <cell r="K2908" t="str">
            <v>00111132P.2</v>
          </cell>
        </row>
        <row r="2909">
          <cell r="K2909" t="str">
            <v>00111132P.2</v>
          </cell>
        </row>
        <row r="2910">
          <cell r="K2910" t="str">
            <v>00111132P.2</v>
          </cell>
        </row>
        <row r="2911">
          <cell r="K2911" t="str">
            <v>00111132P.2</v>
          </cell>
        </row>
        <row r="2912">
          <cell r="K2912" t="str">
            <v>00111132P.2</v>
          </cell>
        </row>
        <row r="2913">
          <cell r="K2913" t="str">
            <v>00111132P.2</v>
          </cell>
        </row>
        <row r="2914">
          <cell r="K2914" t="str">
            <v>00111132P.2</v>
          </cell>
        </row>
        <row r="2915">
          <cell r="K2915" t="str">
            <v>00111132P.2</v>
          </cell>
        </row>
        <row r="2916">
          <cell r="K2916" t="str">
            <v>00111132P.2</v>
          </cell>
        </row>
        <row r="2917">
          <cell r="K2917" t="str">
            <v>00111132P.2</v>
          </cell>
        </row>
        <row r="2918">
          <cell r="K2918" t="str">
            <v>00111132P.2</v>
          </cell>
        </row>
        <row r="2919">
          <cell r="K2919" t="str">
            <v>00111133P.2</v>
          </cell>
        </row>
        <row r="2920">
          <cell r="K2920" t="str">
            <v>00111133P.2</v>
          </cell>
        </row>
        <row r="2921">
          <cell r="K2921" t="str">
            <v>00111133P.2</v>
          </cell>
        </row>
        <row r="2922">
          <cell r="K2922" t="str">
            <v>00111133P.2</v>
          </cell>
        </row>
        <row r="2923">
          <cell r="K2923" t="str">
            <v>00111133P.2</v>
          </cell>
        </row>
        <row r="2924">
          <cell r="K2924" t="str">
            <v>00111133P.2</v>
          </cell>
        </row>
        <row r="2925">
          <cell r="K2925" t="str">
            <v>00111133P.2</v>
          </cell>
        </row>
        <row r="2926">
          <cell r="K2926" t="str">
            <v>00111133P.2</v>
          </cell>
        </row>
        <row r="2927">
          <cell r="K2927" t="str">
            <v>00111133P.2</v>
          </cell>
        </row>
        <row r="2928">
          <cell r="K2928" t="str">
            <v>00111133P.2</v>
          </cell>
        </row>
        <row r="2929">
          <cell r="K2929" t="str">
            <v>00111133P.2</v>
          </cell>
        </row>
        <row r="2930">
          <cell r="K2930" t="str">
            <v>00111133P.2</v>
          </cell>
        </row>
        <row r="2931">
          <cell r="K2931" t="str">
            <v>00111133P.2</v>
          </cell>
        </row>
        <row r="2932">
          <cell r="K2932" t="str">
            <v>00111133P.2</v>
          </cell>
        </row>
        <row r="2933">
          <cell r="K2933" t="str">
            <v>00111133P.2</v>
          </cell>
        </row>
        <row r="2934">
          <cell r="K2934" t="str">
            <v>00111134P.2</v>
          </cell>
        </row>
        <row r="2935">
          <cell r="K2935" t="str">
            <v>00111134P.2</v>
          </cell>
        </row>
        <row r="2936">
          <cell r="K2936" t="str">
            <v>00111134P.2</v>
          </cell>
        </row>
        <row r="2937">
          <cell r="K2937" t="str">
            <v>00111134P.2</v>
          </cell>
        </row>
        <row r="2938">
          <cell r="K2938" t="str">
            <v>00111134P.2</v>
          </cell>
        </row>
        <row r="2939">
          <cell r="K2939" t="str">
            <v>00111134P.2</v>
          </cell>
        </row>
        <row r="2940">
          <cell r="K2940" t="str">
            <v>00111134P.2</v>
          </cell>
        </row>
        <row r="2941">
          <cell r="K2941" t="str">
            <v>00111134P.2</v>
          </cell>
        </row>
        <row r="2942">
          <cell r="K2942" t="str">
            <v>00111134P.2</v>
          </cell>
        </row>
        <row r="2943">
          <cell r="K2943" t="str">
            <v>00111134P.2</v>
          </cell>
        </row>
        <row r="2944">
          <cell r="K2944" t="str">
            <v>00111134P.2</v>
          </cell>
        </row>
        <row r="2945">
          <cell r="K2945" t="str">
            <v>00111134P.2</v>
          </cell>
        </row>
        <row r="2946">
          <cell r="K2946" t="str">
            <v>00111134P.2</v>
          </cell>
        </row>
        <row r="2947">
          <cell r="K2947" t="str">
            <v>00111134P.2</v>
          </cell>
        </row>
        <row r="2948">
          <cell r="K2948" t="str">
            <v>00111134P.2</v>
          </cell>
        </row>
        <row r="2949">
          <cell r="K2949" t="str">
            <v>00111134P.2</v>
          </cell>
        </row>
        <row r="2950">
          <cell r="K2950" t="str">
            <v>00111134P.2</v>
          </cell>
        </row>
        <row r="2951">
          <cell r="K2951" t="str">
            <v>00111134P.2</v>
          </cell>
        </row>
        <row r="2952">
          <cell r="K2952" t="str">
            <v>00111134P.2</v>
          </cell>
        </row>
        <row r="2953">
          <cell r="K2953" t="str">
            <v>00111135P.2</v>
          </cell>
        </row>
        <row r="2954">
          <cell r="K2954" t="str">
            <v>00111135P.2</v>
          </cell>
        </row>
        <row r="2955">
          <cell r="K2955" t="str">
            <v>00111135P.2</v>
          </cell>
        </row>
        <row r="2956">
          <cell r="K2956" t="str">
            <v>00111135P.2</v>
          </cell>
        </row>
        <row r="2957">
          <cell r="K2957" t="str">
            <v>00111135P.2</v>
          </cell>
        </row>
        <row r="2958">
          <cell r="K2958" t="str">
            <v>00111135P.2</v>
          </cell>
        </row>
        <row r="2959">
          <cell r="K2959" t="str">
            <v>00111135P.2</v>
          </cell>
        </row>
        <row r="2960">
          <cell r="K2960" t="str">
            <v>00111135P.2</v>
          </cell>
        </row>
        <row r="2961">
          <cell r="K2961" t="str">
            <v>00111135P.2</v>
          </cell>
        </row>
        <row r="2962">
          <cell r="K2962" t="str">
            <v>00111136P.2</v>
          </cell>
        </row>
        <row r="2963">
          <cell r="K2963" t="str">
            <v>00111136P.2</v>
          </cell>
        </row>
        <row r="2964">
          <cell r="K2964" t="str">
            <v>00111136P.2</v>
          </cell>
        </row>
        <row r="2965">
          <cell r="K2965" t="str">
            <v>00111136P.2</v>
          </cell>
        </row>
        <row r="2966">
          <cell r="K2966" t="str">
            <v>00111136P.2</v>
          </cell>
        </row>
        <row r="2967">
          <cell r="K2967" t="str">
            <v>00111136P.2</v>
          </cell>
        </row>
        <row r="2968">
          <cell r="K2968" t="str">
            <v>00111136P.2</v>
          </cell>
        </row>
        <row r="2969">
          <cell r="K2969" t="str">
            <v>00111136P.2</v>
          </cell>
        </row>
        <row r="2970">
          <cell r="K2970" t="str">
            <v>00111136P.2</v>
          </cell>
        </row>
        <row r="2971">
          <cell r="K2971" t="str">
            <v>00111136P.2</v>
          </cell>
        </row>
        <row r="2972">
          <cell r="K2972" t="str">
            <v>00111136P.2</v>
          </cell>
        </row>
        <row r="2973">
          <cell r="K2973" t="str">
            <v>00111136P.2</v>
          </cell>
        </row>
        <row r="2974">
          <cell r="K2974" t="str">
            <v>00111136P.2</v>
          </cell>
        </row>
        <row r="2975">
          <cell r="K2975" t="str">
            <v>00111153P.2</v>
          </cell>
        </row>
        <row r="2976">
          <cell r="K2976" t="str">
            <v>00111152P.2</v>
          </cell>
        </row>
        <row r="2977">
          <cell r="K2977" t="str">
            <v>00111152P.2</v>
          </cell>
        </row>
        <row r="2978">
          <cell r="K2978" t="str">
            <v>00111153P.2</v>
          </cell>
        </row>
        <row r="2979">
          <cell r="K2979" t="str">
            <v>00111153P.2</v>
          </cell>
        </row>
        <row r="2980">
          <cell r="K2980" t="str">
            <v>00111142P.2</v>
          </cell>
        </row>
        <row r="2981">
          <cell r="K2981" t="str">
            <v>00111142P.2</v>
          </cell>
        </row>
        <row r="2982">
          <cell r="K2982" t="str">
            <v>00111142P.2</v>
          </cell>
        </row>
        <row r="2983">
          <cell r="K2983" t="str">
            <v>00111142P.2</v>
          </cell>
        </row>
        <row r="2984">
          <cell r="K2984" t="str">
            <v>00111141P.2</v>
          </cell>
        </row>
        <row r="2985">
          <cell r="K2985" t="str">
            <v>00111141P.2</v>
          </cell>
        </row>
        <row r="2986">
          <cell r="K2986" t="str">
            <v>00111141P.2</v>
          </cell>
        </row>
        <row r="2987">
          <cell r="K2987" t="str">
            <v>00111141P.2</v>
          </cell>
        </row>
        <row r="2988">
          <cell r="K2988" t="str">
            <v>00111141P.2</v>
          </cell>
        </row>
        <row r="2989">
          <cell r="K2989" t="str">
            <v>00111141P.2</v>
          </cell>
        </row>
        <row r="2990">
          <cell r="K2990" t="str">
            <v>00111106P.2</v>
          </cell>
        </row>
        <row r="2991">
          <cell r="K2991" t="str">
            <v>00111106P.2</v>
          </cell>
        </row>
        <row r="2992">
          <cell r="K2992" t="str">
            <v>00111106P.2</v>
          </cell>
        </row>
        <row r="2993">
          <cell r="K2993" t="str">
            <v>00111106P.2</v>
          </cell>
        </row>
        <row r="2994">
          <cell r="K2994" t="str">
            <v>00111106P.2</v>
          </cell>
        </row>
        <row r="2995">
          <cell r="K2995" t="str">
            <v>00111114P.2</v>
          </cell>
        </row>
        <row r="2996">
          <cell r="K2996" t="str">
            <v>00111114P.2</v>
          </cell>
        </row>
        <row r="2997">
          <cell r="K2997" t="str">
            <v>00111114P.2</v>
          </cell>
        </row>
        <row r="2998">
          <cell r="K2998" t="str">
            <v>00111114P.2</v>
          </cell>
        </row>
        <row r="2999">
          <cell r="K2999" t="str">
            <v>00111114P.2</v>
          </cell>
        </row>
        <row r="3000">
          <cell r="K3000" t="str">
            <v>00111128P.2</v>
          </cell>
        </row>
        <row r="3001">
          <cell r="K3001" t="str">
            <v>00111128P.2</v>
          </cell>
        </row>
        <row r="3002">
          <cell r="K3002" t="str">
            <v>00111128P.2</v>
          </cell>
        </row>
        <row r="3003">
          <cell r="K3003" t="str">
            <v>00111128P.2</v>
          </cell>
        </row>
        <row r="3004">
          <cell r="K3004" t="str">
            <v>00111128P.2</v>
          </cell>
        </row>
        <row r="3005">
          <cell r="K3005" t="str">
            <v>00111128P.2</v>
          </cell>
        </row>
        <row r="3006">
          <cell r="K3006" t="str">
            <v>00111128P.2</v>
          </cell>
        </row>
        <row r="3007">
          <cell r="K3007" t="str">
            <v>00111128P.2</v>
          </cell>
        </row>
        <row r="3008">
          <cell r="K3008" t="str">
            <v>00111128P.2</v>
          </cell>
        </row>
        <row r="3009">
          <cell r="K3009" t="str">
            <v>00111128P.2</v>
          </cell>
        </row>
        <row r="3010">
          <cell r="K3010" t="str">
            <v>00111128P.2</v>
          </cell>
        </row>
        <row r="3011">
          <cell r="K3011" t="str">
            <v>00111128P.2</v>
          </cell>
        </row>
        <row r="3012">
          <cell r="K3012" t="str">
            <v>00111130P.2</v>
          </cell>
        </row>
        <row r="3013">
          <cell r="K3013" t="str">
            <v>00111130P.2</v>
          </cell>
        </row>
        <row r="3014">
          <cell r="K3014" t="str">
            <v>00111130P.2</v>
          </cell>
        </row>
        <row r="3015">
          <cell r="K3015" t="str">
            <v>00111130P.2</v>
          </cell>
        </row>
        <row r="3016">
          <cell r="K3016" t="str">
            <v>00111130P.2</v>
          </cell>
        </row>
        <row r="3017">
          <cell r="K3017" t="str">
            <v>00111130P.2</v>
          </cell>
        </row>
        <row r="3018">
          <cell r="K3018" t="str">
            <v>00111130P.2</v>
          </cell>
        </row>
        <row r="3019">
          <cell r="K3019" t="str">
            <v>00111130P.2</v>
          </cell>
        </row>
        <row r="3020">
          <cell r="K3020" t="str">
            <v>00111130P.2</v>
          </cell>
        </row>
        <row r="3021">
          <cell r="K3021" t="str">
            <v>00111149P.2</v>
          </cell>
        </row>
        <row r="3022">
          <cell r="K3022" t="str">
            <v>00111149P.2</v>
          </cell>
        </row>
        <row r="3023">
          <cell r="K3023" t="str">
            <v>00111153P.2</v>
          </cell>
        </row>
        <row r="3024">
          <cell r="K3024" t="str">
            <v>00111153P.2</v>
          </cell>
        </row>
        <row r="3025">
          <cell r="K3025" t="str">
            <v>00111153P.2</v>
          </cell>
        </row>
        <row r="3026">
          <cell r="K3026" t="str">
            <v>00111153P.2</v>
          </cell>
        </row>
        <row r="3027">
          <cell r="K3027" t="str">
            <v>00111157P.2</v>
          </cell>
        </row>
        <row r="3028">
          <cell r="K3028" t="str">
            <v>00111157P.2</v>
          </cell>
        </row>
        <row r="3029">
          <cell r="K3029" t="str">
            <v>00111157P.2</v>
          </cell>
        </row>
        <row r="3030">
          <cell r="K3030" t="str">
            <v>00111157P.2</v>
          </cell>
        </row>
        <row r="3031">
          <cell r="K3031" t="str">
            <v>00111157P.2</v>
          </cell>
        </row>
        <row r="3032">
          <cell r="K3032" t="str">
            <v>00111157P.2</v>
          </cell>
        </row>
        <row r="3033">
          <cell r="K3033" t="str">
            <v>00111157P.2</v>
          </cell>
        </row>
        <row r="3034">
          <cell r="K3034" t="str">
            <v>00111157P.2</v>
          </cell>
        </row>
        <row r="3035">
          <cell r="K3035" t="str">
            <v>00111159P.2</v>
          </cell>
        </row>
        <row r="3036">
          <cell r="K3036" t="str">
            <v>00111159P.2</v>
          </cell>
        </row>
        <row r="3037">
          <cell r="K3037" t="str">
            <v>00111159P.2</v>
          </cell>
        </row>
        <row r="3038">
          <cell r="K3038" t="str">
            <v>00111159P.2</v>
          </cell>
        </row>
        <row r="3039">
          <cell r="K3039" t="str">
            <v>00111159P.2</v>
          </cell>
        </row>
        <row r="3040">
          <cell r="K3040" t="str">
            <v>00111159P.2</v>
          </cell>
        </row>
        <row r="3041">
          <cell r="K3041" t="str">
            <v>00111149P.2</v>
          </cell>
        </row>
        <row r="3042">
          <cell r="K3042" t="str">
            <v>00111149P.2</v>
          </cell>
        </row>
        <row r="3043">
          <cell r="K3043" t="str">
            <v>00111149P.2</v>
          </cell>
        </row>
        <row r="3044">
          <cell r="K3044" t="str">
            <v>00111149P.2</v>
          </cell>
        </row>
        <row r="3045">
          <cell r="K3045" t="str">
            <v>00111149P.2</v>
          </cell>
        </row>
        <row r="3046">
          <cell r="K3046" t="str">
            <v>00111149P.2</v>
          </cell>
        </row>
        <row r="3047">
          <cell r="K3047" t="str">
            <v>00111149P.2</v>
          </cell>
        </row>
        <row r="3048">
          <cell r="K3048" t="str">
            <v>00111149P.2</v>
          </cell>
        </row>
        <row r="3049">
          <cell r="K3049" t="str">
            <v>00111149P.2</v>
          </cell>
        </row>
        <row r="3050">
          <cell r="K3050" t="str">
            <v>00111149P.2</v>
          </cell>
        </row>
        <row r="3051">
          <cell r="K3051" t="str">
            <v>00111149P.2</v>
          </cell>
        </row>
        <row r="3052">
          <cell r="K3052" t="str">
            <v>00111149P.2</v>
          </cell>
        </row>
        <row r="3053">
          <cell r="K3053" t="str">
            <v>00111149P.2</v>
          </cell>
        </row>
        <row r="3054">
          <cell r="K3054" t="str">
            <v>00111149P.2</v>
          </cell>
        </row>
        <row r="3055">
          <cell r="K3055" t="str">
            <v>00111149P.2</v>
          </cell>
        </row>
        <row r="3056">
          <cell r="K3056" t="str">
            <v>00111149P.2</v>
          </cell>
        </row>
        <row r="3057">
          <cell r="K3057" t="str">
            <v>00111149P.2</v>
          </cell>
        </row>
        <row r="3058">
          <cell r="K3058" t="str">
            <v>00111149P.2</v>
          </cell>
        </row>
        <row r="3059">
          <cell r="K3059" t="str">
            <v>00111149P.2</v>
          </cell>
        </row>
        <row r="3060">
          <cell r="K3060" t="str">
            <v>00111149P.2</v>
          </cell>
        </row>
        <row r="3061">
          <cell r="K3061" t="str">
            <v>00111149P.2</v>
          </cell>
        </row>
        <row r="3062">
          <cell r="K3062" t="str">
            <v>00111149P.2</v>
          </cell>
        </row>
        <row r="3063">
          <cell r="K3063" t="str">
            <v>00111149P.2</v>
          </cell>
        </row>
        <row r="3064">
          <cell r="K3064" t="str">
            <v>00111110P.2</v>
          </cell>
        </row>
        <row r="3065">
          <cell r="K3065" t="str">
            <v>00111113P.2</v>
          </cell>
        </row>
        <row r="3066">
          <cell r="K3066" t="str">
            <v>00111113P.2</v>
          </cell>
        </row>
        <row r="3067">
          <cell r="K3067" t="str">
            <v>00111113P.2</v>
          </cell>
        </row>
        <row r="3068">
          <cell r="K3068" t="str">
            <v>00111113P.2</v>
          </cell>
        </row>
        <row r="3069">
          <cell r="K3069" t="str">
            <v>00111113P.2</v>
          </cell>
        </row>
        <row r="3070">
          <cell r="K3070" t="str">
            <v>00111113P.2</v>
          </cell>
        </row>
        <row r="3071">
          <cell r="K3071" t="str">
            <v>00111113P.2</v>
          </cell>
        </row>
        <row r="3072">
          <cell r="K3072" t="str">
            <v>00111113P.2</v>
          </cell>
        </row>
        <row r="3073">
          <cell r="K3073" t="str">
            <v>00111113P.2</v>
          </cell>
        </row>
        <row r="3074">
          <cell r="K3074" t="str">
            <v>00111113P.2</v>
          </cell>
        </row>
        <row r="3075">
          <cell r="K3075" t="str">
            <v>00111113P.2</v>
          </cell>
        </row>
        <row r="3076">
          <cell r="K3076" t="str">
            <v>00111120P.2</v>
          </cell>
        </row>
        <row r="3077">
          <cell r="K3077" t="str">
            <v>00111123P.2</v>
          </cell>
        </row>
        <row r="3078">
          <cell r="K3078" t="str">
            <v>00111126P.2</v>
          </cell>
        </row>
        <row r="3079">
          <cell r="K3079" t="str">
            <v>00111128P.2</v>
          </cell>
        </row>
        <row r="3080">
          <cell r="K3080" t="str">
            <v>00111128P.2</v>
          </cell>
        </row>
        <row r="3081">
          <cell r="K3081" t="str">
            <v>00111128P.2</v>
          </cell>
        </row>
        <row r="3082">
          <cell r="K3082" t="str">
            <v>00111132P.2</v>
          </cell>
        </row>
        <row r="3083">
          <cell r="K3083" t="str">
            <v>00111132P.2</v>
          </cell>
        </row>
        <row r="3084">
          <cell r="K3084" t="str">
            <v>00111132P.2</v>
          </cell>
        </row>
        <row r="3085">
          <cell r="K3085" t="str">
            <v>00111132P.2</v>
          </cell>
        </row>
        <row r="3086">
          <cell r="K3086" t="str">
            <v>00111132P.2</v>
          </cell>
        </row>
        <row r="3087">
          <cell r="K3087" t="str">
            <v>00111132P.2</v>
          </cell>
        </row>
        <row r="3088">
          <cell r="K3088" t="str">
            <v>00111132P.2</v>
          </cell>
        </row>
        <row r="3089">
          <cell r="K3089" t="str">
            <v>00111135P.2</v>
          </cell>
        </row>
        <row r="3090">
          <cell r="K3090" t="str">
            <v>00111135P.2</v>
          </cell>
        </row>
        <row r="3091">
          <cell r="K3091" t="str">
            <v>00111135P.2</v>
          </cell>
        </row>
        <row r="3092">
          <cell r="K3092" t="str">
            <v>00111136P.2</v>
          </cell>
        </row>
        <row r="3093">
          <cell r="K3093" t="str">
            <v>00111136P.2</v>
          </cell>
        </row>
        <row r="3094">
          <cell r="K3094" t="str">
            <v>00111136P.2</v>
          </cell>
        </row>
        <row r="3095">
          <cell r="K3095" t="str">
            <v>00111136P.2</v>
          </cell>
        </row>
        <row r="3096">
          <cell r="K3096" t="str">
            <v>00111136P.2</v>
          </cell>
        </row>
        <row r="3097">
          <cell r="K3097" t="str">
            <v>00111136P.2</v>
          </cell>
        </row>
        <row r="3098">
          <cell r="K3098" t="str">
            <v>00111136P.2</v>
          </cell>
        </row>
        <row r="3099">
          <cell r="K3099" t="str">
            <v>00111145P.2</v>
          </cell>
        </row>
        <row r="3100">
          <cell r="K3100" t="str">
            <v>00111145P.2</v>
          </cell>
        </row>
        <row r="3101">
          <cell r="K3101" t="str">
            <v>00111145P.2</v>
          </cell>
        </row>
        <row r="3102">
          <cell r="K3102" t="str">
            <v>00111145P.2</v>
          </cell>
        </row>
        <row r="3103">
          <cell r="K3103" t="str">
            <v>00111145P.2</v>
          </cell>
        </row>
        <row r="3104">
          <cell r="K3104" t="str">
            <v>00111145P.2</v>
          </cell>
        </row>
        <row r="3105">
          <cell r="K3105" t="str">
            <v>00111145P.2</v>
          </cell>
        </row>
        <row r="3106">
          <cell r="K3106" t="str">
            <v>00111145P.2</v>
          </cell>
        </row>
        <row r="3107">
          <cell r="K3107" t="str">
            <v>00111145P.2</v>
          </cell>
        </row>
        <row r="3108">
          <cell r="K3108" t="str">
            <v>00111145P.2</v>
          </cell>
        </row>
        <row r="3109">
          <cell r="K3109" t="str">
            <v>00111145P.2</v>
          </cell>
        </row>
        <row r="3110">
          <cell r="K3110" t="str">
            <v>00111145P.2</v>
          </cell>
        </row>
        <row r="3111">
          <cell r="K3111" t="str">
            <v>00111145P.2</v>
          </cell>
        </row>
        <row r="3112">
          <cell r="K3112" t="str">
            <v>00111145P.2</v>
          </cell>
        </row>
        <row r="3113">
          <cell r="K3113" t="str">
            <v>00111145P.2</v>
          </cell>
        </row>
        <row r="3114">
          <cell r="K3114" t="str">
            <v>00111145P.2</v>
          </cell>
        </row>
        <row r="3115">
          <cell r="K3115" t="str">
            <v>00111145P.2</v>
          </cell>
        </row>
        <row r="3116">
          <cell r="K3116" t="str">
            <v>00111149P.2</v>
          </cell>
        </row>
        <row r="3117">
          <cell r="K3117" t="str">
            <v>00111150P.2</v>
          </cell>
        </row>
        <row r="3118">
          <cell r="K3118" t="str">
            <v>00111153P.2</v>
          </cell>
        </row>
        <row r="3119">
          <cell r="K3119" t="str">
            <v>00111153P.2</v>
          </cell>
        </row>
        <row r="3120">
          <cell r="K3120" t="str">
            <v>00111153P.2</v>
          </cell>
        </row>
        <row r="3121">
          <cell r="K3121" t="str">
            <v>00111153P.2</v>
          </cell>
        </row>
        <row r="3122">
          <cell r="K3122" t="str">
            <v>00111159P.2</v>
          </cell>
        </row>
        <row r="3123">
          <cell r="K3123" t="str">
            <v>00111159P.2</v>
          </cell>
        </row>
        <row r="3124">
          <cell r="K3124" t="str">
            <v>00111159P.2</v>
          </cell>
        </row>
        <row r="3125">
          <cell r="K3125" t="str">
            <v>00111159P.2</v>
          </cell>
        </row>
        <row r="3126">
          <cell r="K3126" t="str">
            <v>00111159P.2</v>
          </cell>
        </row>
        <row r="3127">
          <cell r="K3127" t="str">
            <v>00111159P.2</v>
          </cell>
        </row>
        <row r="3128">
          <cell r="K3128" t="str">
            <v>00111159P.2</v>
          </cell>
        </row>
        <row r="3129">
          <cell r="K3129" t="str">
            <v>00111111P.2</v>
          </cell>
        </row>
        <row r="3130">
          <cell r="K3130" t="str">
            <v>00111113P.2</v>
          </cell>
        </row>
        <row r="3131">
          <cell r="K3131" t="str">
            <v>00111113P.2</v>
          </cell>
        </row>
        <row r="3132">
          <cell r="K3132" t="str">
            <v>00111113P.2</v>
          </cell>
        </row>
        <row r="3133">
          <cell r="K3133" t="str">
            <v>00111113P.2</v>
          </cell>
        </row>
        <row r="3134">
          <cell r="K3134" t="str">
            <v>00111113P.2</v>
          </cell>
        </row>
        <row r="3135">
          <cell r="K3135" t="str">
            <v>00111113P.2</v>
          </cell>
        </row>
        <row r="3136">
          <cell r="K3136" t="str">
            <v>00111113P.2</v>
          </cell>
        </row>
        <row r="3137">
          <cell r="K3137" t="str">
            <v>00111117P.2</v>
          </cell>
        </row>
        <row r="3138">
          <cell r="K3138" t="str">
            <v>00111120P.2</v>
          </cell>
        </row>
        <row r="3139">
          <cell r="K3139" t="str">
            <v>00111121P.2</v>
          </cell>
        </row>
        <row r="3140">
          <cell r="K3140" t="str">
            <v>00111121P.2</v>
          </cell>
        </row>
        <row r="3141">
          <cell r="K3141" t="str">
            <v>00111121P.2</v>
          </cell>
        </row>
        <row r="3142">
          <cell r="K3142" t="str">
            <v>00111122P.2</v>
          </cell>
        </row>
        <row r="3143">
          <cell r="K3143" t="str">
            <v>00111124P.2</v>
          </cell>
        </row>
        <row r="3144">
          <cell r="K3144" t="str">
            <v>00111124P.2</v>
          </cell>
        </row>
        <row r="3145">
          <cell r="K3145" t="str">
            <v>00111124P.2</v>
          </cell>
        </row>
        <row r="3146">
          <cell r="K3146" t="str">
            <v>00111125P.2</v>
          </cell>
        </row>
        <row r="3147">
          <cell r="K3147" t="str">
            <v>00111126P.2</v>
          </cell>
        </row>
        <row r="3148">
          <cell r="K3148" t="str">
            <v>00111126P.2</v>
          </cell>
        </row>
        <row r="3149">
          <cell r="K3149" t="str">
            <v>00111126P.2</v>
          </cell>
        </row>
        <row r="3150">
          <cell r="K3150" t="str">
            <v>00111129P.2</v>
          </cell>
        </row>
        <row r="3151">
          <cell r="K3151" t="str">
            <v>00111129P.2</v>
          </cell>
        </row>
        <row r="3152">
          <cell r="K3152" t="str">
            <v>00111129P.2</v>
          </cell>
        </row>
        <row r="3153">
          <cell r="K3153" t="str">
            <v>00111129P.2</v>
          </cell>
        </row>
        <row r="3154">
          <cell r="K3154" t="str">
            <v>00111130P.2</v>
          </cell>
        </row>
        <row r="3155">
          <cell r="K3155" t="str">
            <v>00111131P.2</v>
          </cell>
        </row>
        <row r="3156">
          <cell r="K3156" t="str">
            <v>00111131P.2</v>
          </cell>
        </row>
        <row r="3157">
          <cell r="K3157" t="str">
            <v>00111131P.2</v>
          </cell>
        </row>
        <row r="3158">
          <cell r="K3158" t="str">
            <v>00111131P.2</v>
          </cell>
        </row>
        <row r="3159">
          <cell r="K3159" t="str">
            <v>00111132P.2</v>
          </cell>
        </row>
        <row r="3160">
          <cell r="K3160" t="str">
            <v>00111132P.2</v>
          </cell>
        </row>
        <row r="3161">
          <cell r="K3161" t="str">
            <v>00111132P.2</v>
          </cell>
        </row>
        <row r="3162">
          <cell r="K3162" t="str">
            <v>00111132P.2</v>
          </cell>
        </row>
        <row r="3163">
          <cell r="K3163" t="str">
            <v>00111132P.2</v>
          </cell>
        </row>
        <row r="3164">
          <cell r="K3164" t="str">
            <v>00111132P.2</v>
          </cell>
        </row>
        <row r="3165">
          <cell r="K3165" t="str">
            <v>00111132P.2</v>
          </cell>
        </row>
        <row r="3166">
          <cell r="K3166" t="str">
            <v>00111132P.2</v>
          </cell>
        </row>
        <row r="3167">
          <cell r="K3167" t="str">
            <v>00111132P.2</v>
          </cell>
        </row>
        <row r="3168">
          <cell r="K3168" t="str">
            <v>00111134P.2</v>
          </cell>
        </row>
        <row r="3169">
          <cell r="K3169" t="str">
            <v>00111135P.2</v>
          </cell>
        </row>
        <row r="3170">
          <cell r="K3170" t="str">
            <v>00111135P.2</v>
          </cell>
        </row>
        <row r="3171">
          <cell r="K3171" t="str">
            <v>00111135P.2</v>
          </cell>
        </row>
        <row r="3172">
          <cell r="K3172" t="str">
            <v>00111136P.2</v>
          </cell>
        </row>
        <row r="3173">
          <cell r="K3173" t="str">
            <v>00111145P.2</v>
          </cell>
        </row>
        <row r="3174">
          <cell r="K3174" t="str">
            <v>00111145P.2</v>
          </cell>
        </row>
        <row r="3175">
          <cell r="K3175" t="str">
            <v>00111145P.2</v>
          </cell>
        </row>
        <row r="3176">
          <cell r="K3176" t="str">
            <v>00111145P.2</v>
          </cell>
        </row>
        <row r="3177">
          <cell r="K3177" t="str">
            <v>00111145P.2</v>
          </cell>
        </row>
        <row r="3178">
          <cell r="K3178" t="str">
            <v>00111145P.2</v>
          </cell>
        </row>
        <row r="3179">
          <cell r="K3179" t="str">
            <v>00111145P.2</v>
          </cell>
        </row>
        <row r="3180">
          <cell r="K3180" t="str">
            <v>00111145P.2</v>
          </cell>
        </row>
        <row r="3181">
          <cell r="K3181" t="str">
            <v>00111145P.2</v>
          </cell>
        </row>
        <row r="3182">
          <cell r="K3182" t="str">
            <v>00111145P.2</v>
          </cell>
        </row>
        <row r="3183">
          <cell r="K3183" t="str">
            <v>00111145P.2</v>
          </cell>
        </row>
        <row r="3184">
          <cell r="K3184" t="str">
            <v>00111145P.2</v>
          </cell>
        </row>
        <row r="3185">
          <cell r="K3185" t="str">
            <v>00111145P.2</v>
          </cell>
        </row>
        <row r="3186">
          <cell r="K3186" t="str">
            <v>00111149P.2</v>
          </cell>
        </row>
        <row r="3187">
          <cell r="K3187" t="str">
            <v>00111150P.2</v>
          </cell>
        </row>
        <row r="3188">
          <cell r="K3188" t="str">
            <v>00111153P.2</v>
          </cell>
        </row>
        <row r="3189">
          <cell r="K3189" t="str">
            <v>00111153P.2</v>
          </cell>
        </row>
        <row r="3190">
          <cell r="K3190" t="str">
            <v>00111153P.2</v>
          </cell>
        </row>
        <row r="3191">
          <cell r="K3191" t="str">
            <v>00111153P.2</v>
          </cell>
        </row>
        <row r="3192">
          <cell r="K3192" t="str">
            <v>00111153P.2</v>
          </cell>
        </row>
        <row r="3193">
          <cell r="K3193" t="str">
            <v>00111153P.2</v>
          </cell>
        </row>
        <row r="3194">
          <cell r="K3194" t="str">
            <v>00111153P.2</v>
          </cell>
        </row>
        <row r="3195">
          <cell r="K3195" t="str">
            <v>00111153P.2</v>
          </cell>
        </row>
        <row r="3196">
          <cell r="K3196" t="str">
            <v>00111153P.2</v>
          </cell>
        </row>
        <row r="3197">
          <cell r="K3197" t="str">
            <v>00111153P.2</v>
          </cell>
        </row>
        <row r="3198">
          <cell r="K3198" t="str">
            <v>00111158P.2</v>
          </cell>
        </row>
        <row r="3199">
          <cell r="K3199" t="str">
            <v>00111159P.2</v>
          </cell>
        </row>
        <row r="3200">
          <cell r="K3200" t="str">
            <v>00111159P.2</v>
          </cell>
        </row>
        <row r="3201">
          <cell r="K3201" t="str">
            <v>00111159P.2</v>
          </cell>
        </row>
        <row r="3202">
          <cell r="K3202" t="str">
            <v>00111159P.2</v>
          </cell>
        </row>
        <row r="3203">
          <cell r="K3203" t="str">
            <v>00111159P.2</v>
          </cell>
        </row>
        <row r="3204">
          <cell r="K3204" t="str">
            <v>00111159P.2</v>
          </cell>
        </row>
        <row r="3205">
          <cell r="K3205" t="str">
            <v>00111159P.2</v>
          </cell>
        </row>
        <row r="3206">
          <cell r="K3206" t="str">
            <v>00111143P.2</v>
          </cell>
        </row>
        <row r="3207">
          <cell r="K3207" t="str">
            <v>00111143P.2</v>
          </cell>
        </row>
        <row r="3208">
          <cell r="K3208" t="str">
            <v>00111143P.2</v>
          </cell>
        </row>
        <row r="3209">
          <cell r="K3209" t="str">
            <v>00111143P.2</v>
          </cell>
        </row>
        <row r="3210">
          <cell r="K3210" t="str">
            <v>00111143P.2</v>
          </cell>
        </row>
        <row r="3211">
          <cell r="K3211" t="str">
            <v>00111143P.2</v>
          </cell>
        </row>
        <row r="3212">
          <cell r="K3212" t="str">
            <v>00111143P.2</v>
          </cell>
        </row>
        <row r="3213">
          <cell r="K3213" t="str">
            <v>00111143P.2</v>
          </cell>
        </row>
        <row r="3214">
          <cell r="K3214" t="str">
            <v>00111143P.2</v>
          </cell>
        </row>
        <row r="3215">
          <cell r="K3215" t="str">
            <v>00111143P.2</v>
          </cell>
        </row>
        <row r="3216">
          <cell r="K3216" t="str">
            <v>00111110P.2</v>
          </cell>
        </row>
        <row r="3217">
          <cell r="K3217" t="str">
            <v>00111112P.2</v>
          </cell>
        </row>
        <row r="3218">
          <cell r="K3218" t="str">
            <v>00111115P.2</v>
          </cell>
        </row>
        <row r="3219">
          <cell r="K3219" t="str">
            <v>00111115P.2</v>
          </cell>
        </row>
        <row r="3220">
          <cell r="K3220" t="str">
            <v>00111117P.2</v>
          </cell>
        </row>
        <row r="3221">
          <cell r="K3221" t="str">
            <v>00111117P.2</v>
          </cell>
        </row>
        <row r="3222">
          <cell r="K3222" t="str">
            <v>00111118P.2</v>
          </cell>
        </row>
        <row r="3223">
          <cell r="K3223" t="str">
            <v>00111120P.2</v>
          </cell>
        </row>
        <row r="3224">
          <cell r="K3224" t="str">
            <v>00111121P.2</v>
          </cell>
        </row>
        <row r="3225">
          <cell r="K3225" t="str">
            <v>00111122P.2</v>
          </cell>
        </row>
        <row r="3226">
          <cell r="K3226" t="str">
            <v>00111122P.2</v>
          </cell>
        </row>
        <row r="3227">
          <cell r="K3227" t="str">
            <v>00111124P.2</v>
          </cell>
        </row>
        <row r="3228">
          <cell r="K3228" t="str">
            <v>00111125P.2</v>
          </cell>
        </row>
        <row r="3229">
          <cell r="K3229" t="str">
            <v>00111125P.2</v>
          </cell>
        </row>
        <row r="3230">
          <cell r="K3230" t="str">
            <v>00111125P.2</v>
          </cell>
        </row>
        <row r="3231">
          <cell r="K3231" t="str">
            <v>00111125P.2</v>
          </cell>
        </row>
        <row r="3232">
          <cell r="K3232" t="str">
            <v>00111126P.2</v>
          </cell>
        </row>
        <row r="3233">
          <cell r="K3233" t="str">
            <v>00111126P.2</v>
          </cell>
        </row>
        <row r="3234">
          <cell r="K3234" t="str">
            <v>00111126P.2</v>
          </cell>
        </row>
        <row r="3235">
          <cell r="K3235" t="str">
            <v>00111128P.2</v>
          </cell>
        </row>
        <row r="3236">
          <cell r="K3236" t="str">
            <v>00111128P.2</v>
          </cell>
        </row>
        <row r="3237">
          <cell r="K3237" t="str">
            <v>00111129P.2</v>
          </cell>
        </row>
        <row r="3238">
          <cell r="K3238" t="str">
            <v>00111129P.2</v>
          </cell>
        </row>
        <row r="3239">
          <cell r="K3239" t="str">
            <v>00111130P.2</v>
          </cell>
        </row>
        <row r="3240">
          <cell r="K3240" t="str">
            <v>00111130P.2</v>
          </cell>
        </row>
        <row r="3241">
          <cell r="K3241" t="str">
            <v>00111131P.2</v>
          </cell>
        </row>
        <row r="3242">
          <cell r="K3242" t="str">
            <v>00111133P.2</v>
          </cell>
        </row>
        <row r="3243">
          <cell r="K3243" t="str">
            <v>00111135P.2</v>
          </cell>
        </row>
        <row r="3244">
          <cell r="K3244" t="str">
            <v>00111135P.2</v>
          </cell>
        </row>
        <row r="3245">
          <cell r="K3245" t="str">
            <v>00111135P.2</v>
          </cell>
        </row>
        <row r="3246">
          <cell r="K3246" t="str">
            <v>00111145P.2</v>
          </cell>
        </row>
        <row r="3247">
          <cell r="K3247" t="str">
            <v>00111145P.2</v>
          </cell>
        </row>
        <row r="3248">
          <cell r="K3248" t="str">
            <v>00111145P.2</v>
          </cell>
        </row>
        <row r="3249">
          <cell r="K3249" t="str">
            <v>00111149P.2</v>
          </cell>
        </row>
        <row r="3250">
          <cell r="K3250" t="str">
            <v>00111149P.2</v>
          </cell>
        </row>
        <row r="3251">
          <cell r="K3251" t="str">
            <v>00111150P.2</v>
          </cell>
        </row>
        <row r="3252">
          <cell r="K3252" t="str">
            <v>00111150P.2</v>
          </cell>
        </row>
        <row r="3253">
          <cell r="K3253" t="str">
            <v>00111151P.2</v>
          </cell>
        </row>
        <row r="3254">
          <cell r="K3254" t="str">
            <v>00111153P.2</v>
          </cell>
        </row>
        <row r="3255">
          <cell r="K3255" t="str">
            <v>00111153P.2</v>
          </cell>
        </row>
        <row r="3256">
          <cell r="K3256" t="str">
            <v>00111153P.2</v>
          </cell>
        </row>
        <row r="3257">
          <cell r="K3257" t="str">
            <v>00111158P.2</v>
          </cell>
        </row>
        <row r="3258">
          <cell r="K3258" t="str">
            <v>00111158P.2</v>
          </cell>
        </row>
        <row r="3259">
          <cell r="K3259" t="str">
            <v>00111159P.2</v>
          </cell>
        </row>
        <row r="3260">
          <cell r="K3260" t="str">
            <v>00111111P.2</v>
          </cell>
        </row>
        <row r="3261">
          <cell r="K3261" t="str">
            <v>00111112P.2</v>
          </cell>
        </row>
        <row r="3262">
          <cell r="K3262" t="str">
            <v>00111112P.2</v>
          </cell>
        </row>
        <row r="3263">
          <cell r="K3263" t="str">
            <v>00111112P.2</v>
          </cell>
        </row>
        <row r="3264">
          <cell r="K3264" t="str">
            <v>00111112P.2</v>
          </cell>
        </row>
        <row r="3265">
          <cell r="K3265" t="str">
            <v>00111112P.2</v>
          </cell>
        </row>
        <row r="3266">
          <cell r="K3266" t="str">
            <v>00111113P.2</v>
          </cell>
        </row>
        <row r="3267">
          <cell r="K3267" t="str">
            <v>00111117P.2</v>
          </cell>
        </row>
        <row r="3268">
          <cell r="K3268" t="str">
            <v>00111117P.2</v>
          </cell>
        </row>
        <row r="3269">
          <cell r="K3269" t="str">
            <v>00111119P.2</v>
          </cell>
        </row>
        <row r="3270">
          <cell r="K3270" t="str">
            <v>00111120P.2</v>
          </cell>
        </row>
        <row r="3271">
          <cell r="K3271" t="str">
            <v>00111121P.2</v>
          </cell>
        </row>
        <row r="3272">
          <cell r="K3272" t="str">
            <v>00111122P.2</v>
          </cell>
        </row>
        <row r="3273">
          <cell r="K3273" t="str">
            <v>00111123P.2</v>
          </cell>
        </row>
        <row r="3274">
          <cell r="K3274" t="str">
            <v>00111123P.2</v>
          </cell>
        </row>
        <row r="3275">
          <cell r="K3275" t="str">
            <v>00111123P.2</v>
          </cell>
        </row>
        <row r="3276">
          <cell r="K3276" t="str">
            <v>00111123P.2</v>
          </cell>
        </row>
        <row r="3277">
          <cell r="K3277" t="str">
            <v>00111125P.2</v>
          </cell>
        </row>
        <row r="3278">
          <cell r="K3278" t="str">
            <v>00111125P.2</v>
          </cell>
        </row>
        <row r="3279">
          <cell r="K3279" t="str">
            <v>00111125P.2</v>
          </cell>
        </row>
        <row r="3280">
          <cell r="K3280" t="str">
            <v>00111126P.2</v>
          </cell>
        </row>
        <row r="3281">
          <cell r="K3281" t="str">
            <v>00111127P.2</v>
          </cell>
        </row>
        <row r="3282">
          <cell r="K3282" t="str">
            <v>00111128P.2</v>
          </cell>
        </row>
        <row r="3283">
          <cell r="K3283" t="str">
            <v>00111128P.2</v>
          </cell>
        </row>
        <row r="3284">
          <cell r="K3284" t="str">
            <v>00111129P.2</v>
          </cell>
        </row>
        <row r="3285">
          <cell r="K3285" t="str">
            <v>00111130P.2</v>
          </cell>
        </row>
        <row r="3286">
          <cell r="K3286" t="str">
            <v>00111130P.2</v>
          </cell>
        </row>
        <row r="3287">
          <cell r="K3287" t="str">
            <v>00111130P.2</v>
          </cell>
        </row>
        <row r="3288">
          <cell r="K3288" t="str">
            <v>00111131P.2</v>
          </cell>
        </row>
        <row r="3289">
          <cell r="K3289" t="str">
            <v>00111132P.2</v>
          </cell>
        </row>
        <row r="3290">
          <cell r="K3290" t="str">
            <v>00111132P.2</v>
          </cell>
        </row>
        <row r="3291">
          <cell r="K3291" t="str">
            <v>00111133P.2</v>
          </cell>
        </row>
        <row r="3292">
          <cell r="K3292" t="str">
            <v>00111133P.2</v>
          </cell>
        </row>
        <row r="3293">
          <cell r="K3293" t="str">
            <v>00111133P.2</v>
          </cell>
        </row>
        <row r="3294">
          <cell r="K3294" t="str">
            <v>00111134P.2</v>
          </cell>
        </row>
        <row r="3295">
          <cell r="K3295" t="str">
            <v>00111134P.2</v>
          </cell>
        </row>
        <row r="3296">
          <cell r="K3296" t="str">
            <v>00111134P.2</v>
          </cell>
        </row>
        <row r="3297">
          <cell r="K3297" t="str">
            <v>00111135P.2</v>
          </cell>
        </row>
        <row r="3298">
          <cell r="K3298" t="str">
            <v>00111135P.2</v>
          </cell>
        </row>
        <row r="3299">
          <cell r="K3299" t="str">
            <v>00111136P.2</v>
          </cell>
        </row>
        <row r="3300">
          <cell r="K3300" t="str">
            <v>00111145P.2</v>
          </cell>
        </row>
        <row r="3301">
          <cell r="K3301" t="str">
            <v>00111145P.2</v>
          </cell>
        </row>
        <row r="3302">
          <cell r="K3302" t="str">
            <v>00111149P.2</v>
          </cell>
        </row>
        <row r="3303">
          <cell r="K3303" t="str">
            <v>00111149P.2</v>
          </cell>
        </row>
        <row r="3304">
          <cell r="K3304" t="str">
            <v>00111149P.2</v>
          </cell>
        </row>
        <row r="3305">
          <cell r="K3305" t="str">
            <v>00111150P.2</v>
          </cell>
        </row>
        <row r="3306">
          <cell r="K3306" t="str">
            <v>00111150P.2</v>
          </cell>
        </row>
        <row r="3307">
          <cell r="K3307" t="str">
            <v>00111151P.2</v>
          </cell>
        </row>
        <row r="3308">
          <cell r="K3308" t="str">
            <v>00111151P.2</v>
          </cell>
        </row>
        <row r="3309">
          <cell r="K3309" t="str">
            <v>00111153P.2</v>
          </cell>
        </row>
        <row r="3310">
          <cell r="K3310" t="str">
            <v>00111153P.2</v>
          </cell>
        </row>
        <row r="3311">
          <cell r="K3311" t="str">
            <v>00111159P.2</v>
          </cell>
        </row>
        <row r="3312">
          <cell r="K3312" t="str">
            <v>00111110P.2</v>
          </cell>
        </row>
        <row r="3313">
          <cell r="K3313" t="str">
            <v>00111110P.2</v>
          </cell>
        </row>
        <row r="3314">
          <cell r="K3314" t="str">
            <v>00111110P.2</v>
          </cell>
        </row>
        <row r="3315">
          <cell r="K3315" t="str">
            <v>00111110P.2</v>
          </cell>
        </row>
        <row r="3316">
          <cell r="K3316" t="str">
            <v>00111110P.2</v>
          </cell>
        </row>
        <row r="3317">
          <cell r="K3317" t="str">
            <v>00111110P.2</v>
          </cell>
        </row>
        <row r="3318">
          <cell r="K3318" t="str">
            <v>00111110P.2</v>
          </cell>
        </row>
        <row r="3319">
          <cell r="K3319" t="str">
            <v>00111110P.2</v>
          </cell>
        </row>
        <row r="3320">
          <cell r="K3320" t="str">
            <v>00111110P.2</v>
          </cell>
        </row>
        <row r="3321">
          <cell r="K3321" t="str">
            <v>00111110P.2</v>
          </cell>
        </row>
        <row r="3322">
          <cell r="K3322" t="str">
            <v>00111110P.2</v>
          </cell>
        </row>
        <row r="3323">
          <cell r="K3323" t="str">
            <v>00111112P.2</v>
          </cell>
        </row>
        <row r="3324">
          <cell r="K3324" t="str">
            <v>00111112P.2</v>
          </cell>
        </row>
        <row r="3325">
          <cell r="K3325" t="str">
            <v>00111112P.2</v>
          </cell>
        </row>
        <row r="3326">
          <cell r="K3326" t="str">
            <v>00111112P.2</v>
          </cell>
        </row>
        <row r="3327">
          <cell r="K3327" t="str">
            <v>00111112P.2</v>
          </cell>
        </row>
        <row r="3328">
          <cell r="K3328" t="str">
            <v>00111112P.2</v>
          </cell>
        </row>
        <row r="3329">
          <cell r="K3329" t="str">
            <v>00111112P.2</v>
          </cell>
        </row>
        <row r="3330">
          <cell r="K3330" t="str">
            <v>00111112P.2</v>
          </cell>
        </row>
        <row r="3331">
          <cell r="K3331" t="str">
            <v>00111112P.2</v>
          </cell>
        </row>
        <row r="3332">
          <cell r="K3332" t="str">
            <v>00111112P.2</v>
          </cell>
        </row>
        <row r="3333">
          <cell r="K3333" t="str">
            <v>00111112P.2</v>
          </cell>
        </row>
        <row r="3334">
          <cell r="K3334" t="str">
            <v>00111112P.2</v>
          </cell>
        </row>
        <row r="3335">
          <cell r="K3335" t="str">
            <v>00111112P.2</v>
          </cell>
        </row>
        <row r="3336">
          <cell r="K3336" t="str">
            <v>00111113P.2</v>
          </cell>
        </row>
        <row r="3337">
          <cell r="K3337" t="str">
            <v>00111113P.2</v>
          </cell>
        </row>
        <row r="3338">
          <cell r="K3338" t="str">
            <v>00111113P.2</v>
          </cell>
        </row>
        <row r="3339">
          <cell r="K3339" t="str">
            <v>00111113P.2</v>
          </cell>
        </row>
        <row r="3340">
          <cell r="K3340" t="str">
            <v>00111113P.2</v>
          </cell>
        </row>
        <row r="3341">
          <cell r="K3341" t="str">
            <v>00111117P.2</v>
          </cell>
        </row>
        <row r="3342">
          <cell r="K3342" t="str">
            <v>00111117P.2</v>
          </cell>
        </row>
        <row r="3343">
          <cell r="K3343" t="str">
            <v>00111117P.2</v>
          </cell>
        </row>
        <row r="3344">
          <cell r="K3344" t="str">
            <v>00111117P.2</v>
          </cell>
        </row>
        <row r="3345">
          <cell r="K3345" t="str">
            <v>00111117P.2</v>
          </cell>
        </row>
        <row r="3346">
          <cell r="K3346" t="str">
            <v>00111117P.2</v>
          </cell>
        </row>
        <row r="3347">
          <cell r="K3347" t="str">
            <v>00111117P.2</v>
          </cell>
        </row>
        <row r="3348">
          <cell r="K3348" t="str">
            <v>00111117P.2</v>
          </cell>
        </row>
        <row r="3349">
          <cell r="K3349" t="str">
            <v>00111117P.2</v>
          </cell>
        </row>
        <row r="3350">
          <cell r="K3350" t="str">
            <v>00111117P.2</v>
          </cell>
        </row>
        <row r="3351">
          <cell r="K3351" t="str">
            <v>00111117P.2</v>
          </cell>
        </row>
        <row r="3352">
          <cell r="K3352" t="str">
            <v>00111117P.2</v>
          </cell>
        </row>
        <row r="3353">
          <cell r="K3353" t="str">
            <v>00111117P.2</v>
          </cell>
        </row>
        <row r="3354">
          <cell r="K3354" t="str">
            <v>00111117P.2</v>
          </cell>
        </row>
        <row r="3355">
          <cell r="K3355" t="str">
            <v>00111117P.2</v>
          </cell>
        </row>
        <row r="3356">
          <cell r="K3356" t="str">
            <v>00111117P.2</v>
          </cell>
        </row>
        <row r="3357">
          <cell r="K3357" t="str">
            <v>00111117P.2</v>
          </cell>
        </row>
        <row r="3358">
          <cell r="K3358" t="str">
            <v>00111117P.2</v>
          </cell>
        </row>
        <row r="3359">
          <cell r="K3359" t="str">
            <v>00111117P.2</v>
          </cell>
        </row>
        <row r="3360">
          <cell r="K3360" t="str">
            <v>00111118P.2</v>
          </cell>
        </row>
        <row r="3361">
          <cell r="K3361" t="str">
            <v>00111120P.2</v>
          </cell>
        </row>
        <row r="3362">
          <cell r="K3362" t="str">
            <v>00111120P.2</v>
          </cell>
        </row>
        <row r="3363">
          <cell r="K3363" t="str">
            <v>00111120P.2</v>
          </cell>
        </row>
        <row r="3364">
          <cell r="K3364" t="str">
            <v>00111120P.2</v>
          </cell>
        </row>
        <row r="3365">
          <cell r="K3365" t="str">
            <v>00111120P.2</v>
          </cell>
        </row>
        <row r="3366">
          <cell r="K3366" t="str">
            <v>00111120P.2</v>
          </cell>
        </row>
        <row r="3367">
          <cell r="K3367" t="str">
            <v>00111120P.2</v>
          </cell>
        </row>
        <row r="3368">
          <cell r="K3368" t="str">
            <v>00111120P.2</v>
          </cell>
        </row>
        <row r="3369">
          <cell r="K3369" t="str">
            <v>00111121P.2</v>
          </cell>
        </row>
        <row r="3370">
          <cell r="K3370" t="str">
            <v>00111121P.2</v>
          </cell>
        </row>
        <row r="3371">
          <cell r="K3371" t="str">
            <v>00111122P.2</v>
          </cell>
        </row>
        <row r="3372">
          <cell r="K3372" t="str">
            <v>00111122P.2</v>
          </cell>
        </row>
        <row r="3373">
          <cell r="K3373" t="str">
            <v>00111122P.2</v>
          </cell>
        </row>
        <row r="3374">
          <cell r="K3374" t="str">
            <v>00111122P.2</v>
          </cell>
        </row>
        <row r="3375">
          <cell r="K3375" t="str">
            <v>00111122P.2</v>
          </cell>
        </row>
        <row r="3376">
          <cell r="K3376" t="str">
            <v>00111122P.2</v>
          </cell>
        </row>
        <row r="3377">
          <cell r="K3377" t="str">
            <v>00111122P.2</v>
          </cell>
        </row>
        <row r="3378">
          <cell r="K3378" t="str">
            <v>00111122P.2</v>
          </cell>
        </row>
        <row r="3379">
          <cell r="K3379" t="str">
            <v>00111122P.2</v>
          </cell>
        </row>
        <row r="3380">
          <cell r="K3380" t="str">
            <v>00111124P.2</v>
          </cell>
        </row>
        <row r="3381">
          <cell r="K3381" t="str">
            <v>00111126P.2</v>
          </cell>
        </row>
        <row r="3382">
          <cell r="K3382" t="str">
            <v>00111126P.2</v>
          </cell>
        </row>
        <row r="3383">
          <cell r="K3383" t="str">
            <v>00111126P.2</v>
          </cell>
        </row>
        <row r="3384">
          <cell r="K3384" t="str">
            <v>00111128P.2</v>
          </cell>
        </row>
        <row r="3385">
          <cell r="K3385" t="str">
            <v>00111128P.2</v>
          </cell>
        </row>
        <row r="3386">
          <cell r="K3386" t="str">
            <v>00111128P.2</v>
          </cell>
        </row>
        <row r="3387">
          <cell r="K3387" t="str">
            <v>00111128P.2</v>
          </cell>
        </row>
        <row r="3388">
          <cell r="K3388" t="str">
            <v>00111128P.2</v>
          </cell>
        </row>
        <row r="3389">
          <cell r="K3389" t="str">
            <v>00111128P.2</v>
          </cell>
        </row>
        <row r="3390">
          <cell r="K3390" t="str">
            <v>00111128P.2</v>
          </cell>
        </row>
        <row r="3391">
          <cell r="K3391" t="str">
            <v>00111128P.2</v>
          </cell>
        </row>
        <row r="3392">
          <cell r="K3392" t="str">
            <v>00111128P.2</v>
          </cell>
        </row>
        <row r="3393">
          <cell r="K3393" t="str">
            <v>00111128P.2</v>
          </cell>
        </row>
        <row r="3394">
          <cell r="K3394" t="str">
            <v>00111128P.2</v>
          </cell>
        </row>
        <row r="3395">
          <cell r="K3395" t="str">
            <v>00111128P.2</v>
          </cell>
        </row>
        <row r="3396">
          <cell r="K3396" t="str">
            <v>00111130P.2</v>
          </cell>
        </row>
        <row r="3397">
          <cell r="K3397" t="str">
            <v>00111130P.2</v>
          </cell>
        </row>
        <row r="3398">
          <cell r="K3398" t="str">
            <v>00111130P.2</v>
          </cell>
        </row>
        <row r="3399">
          <cell r="K3399" t="str">
            <v>00111130P.2</v>
          </cell>
        </row>
        <row r="3400">
          <cell r="K3400" t="str">
            <v>00111130P.2</v>
          </cell>
        </row>
        <row r="3401">
          <cell r="K3401" t="str">
            <v>00111130P.2</v>
          </cell>
        </row>
        <row r="3402">
          <cell r="K3402" t="str">
            <v>00111131P.2</v>
          </cell>
        </row>
        <row r="3403">
          <cell r="K3403" t="str">
            <v>00111131P.2</v>
          </cell>
        </row>
        <row r="3404">
          <cell r="K3404" t="str">
            <v>00111131P.2</v>
          </cell>
        </row>
        <row r="3405">
          <cell r="K3405" t="str">
            <v>00111131P.2</v>
          </cell>
        </row>
        <row r="3406">
          <cell r="K3406" t="str">
            <v>00111131P.2</v>
          </cell>
        </row>
        <row r="3407">
          <cell r="K3407" t="str">
            <v>00111131P.2</v>
          </cell>
        </row>
        <row r="3408">
          <cell r="K3408" t="str">
            <v>00111131P.2</v>
          </cell>
        </row>
        <row r="3409">
          <cell r="K3409" t="str">
            <v>00111155P.2</v>
          </cell>
        </row>
        <row r="3410">
          <cell r="K3410" t="str">
            <v>00111155P.2</v>
          </cell>
        </row>
        <row r="3411">
          <cell r="K3411" t="str">
            <v>00111155P.2</v>
          </cell>
        </row>
        <row r="3412">
          <cell r="K3412" t="str">
            <v>00111134P.2</v>
          </cell>
        </row>
        <row r="3413">
          <cell r="K3413" t="str">
            <v>00111134P.2</v>
          </cell>
        </row>
        <row r="3414">
          <cell r="K3414" t="str">
            <v>00111155P.2</v>
          </cell>
        </row>
        <row r="3415">
          <cell r="K3415" t="str">
            <v>00111134P.2</v>
          </cell>
        </row>
        <row r="3416">
          <cell r="K3416" t="str">
            <v>00111134P.2</v>
          </cell>
        </row>
        <row r="3417">
          <cell r="K3417" t="str">
            <v>00111134P.2</v>
          </cell>
        </row>
        <row r="3418">
          <cell r="K3418" t="str">
            <v>00111136P.2</v>
          </cell>
        </row>
        <row r="3419">
          <cell r="K3419" t="str">
            <v>00111136P.2</v>
          </cell>
        </row>
        <row r="3420">
          <cell r="K3420" t="str">
            <v>00111136P.2</v>
          </cell>
        </row>
        <row r="3421">
          <cell r="K3421" t="str">
            <v>00111136P.2</v>
          </cell>
        </row>
        <row r="3422">
          <cell r="K3422" t="str">
            <v>00111136P.2</v>
          </cell>
        </row>
        <row r="3423">
          <cell r="K3423" t="str">
            <v>00111136P.2</v>
          </cell>
        </row>
        <row r="3424">
          <cell r="K3424" t="str">
            <v>00111136P.2</v>
          </cell>
        </row>
        <row r="3425">
          <cell r="K3425" t="str">
            <v>00111136P.2</v>
          </cell>
        </row>
        <row r="3426">
          <cell r="K3426" t="str">
            <v>00111136P.2</v>
          </cell>
        </row>
        <row r="3427">
          <cell r="K3427" t="str">
            <v>00111136P.2</v>
          </cell>
        </row>
        <row r="3428">
          <cell r="K3428" t="str">
            <v>00111136P.2</v>
          </cell>
        </row>
        <row r="3429">
          <cell r="K3429" t="str">
            <v>00111158P.2</v>
          </cell>
        </row>
        <row r="3430">
          <cell r="K3430" t="str">
            <v>00111158P.2</v>
          </cell>
        </row>
        <row r="3431">
          <cell r="K3431" t="str">
            <v>00111153P.2</v>
          </cell>
        </row>
        <row r="3432">
          <cell r="K3432" t="str">
            <v>00111153P.2</v>
          </cell>
        </row>
        <row r="3433">
          <cell r="K3433" t="str">
            <v>00111153P.2</v>
          </cell>
        </row>
        <row r="3434">
          <cell r="K3434" t="str">
            <v>00111153P.2</v>
          </cell>
        </row>
        <row r="3435">
          <cell r="K3435" t="str">
            <v>00111153P.2</v>
          </cell>
        </row>
        <row r="3436">
          <cell r="K3436" t="str">
            <v>00111153P.2</v>
          </cell>
        </row>
        <row r="3437">
          <cell r="K3437" t="str">
            <v>00111159P.2</v>
          </cell>
        </row>
        <row r="3438">
          <cell r="K3438" t="str">
            <v>00111159P.2</v>
          </cell>
        </row>
        <row r="3439">
          <cell r="K3439" t="str">
            <v>00111159P.2</v>
          </cell>
        </row>
        <row r="3440">
          <cell r="K3440" t="str">
            <v>00111159P.2</v>
          </cell>
        </row>
        <row r="3441">
          <cell r="K3441" t="str">
            <v>00111159P.2</v>
          </cell>
        </row>
        <row r="3442">
          <cell r="K3442" t="str">
            <v>00111159P.2</v>
          </cell>
        </row>
        <row r="3443">
          <cell r="K3443" t="str">
            <v>00111159P.2</v>
          </cell>
        </row>
        <row r="3444">
          <cell r="K3444" t="str">
            <v>00111159P.2</v>
          </cell>
        </row>
        <row r="3445">
          <cell r="K3445" t="str">
            <v>00111159P.2</v>
          </cell>
        </row>
        <row r="3446">
          <cell r="K3446" t="str">
            <v>00111159P.2</v>
          </cell>
        </row>
        <row r="3447">
          <cell r="K3447" t="str">
            <v>00111159P.2</v>
          </cell>
        </row>
        <row r="3448">
          <cell r="K3448" t="str">
            <v>00111158P.2</v>
          </cell>
        </row>
        <row r="3449">
          <cell r="K3449" t="str">
            <v>00111158P.2</v>
          </cell>
        </row>
        <row r="3450">
          <cell r="K3450" t="str">
            <v>00111158P.2</v>
          </cell>
        </row>
        <row r="3451">
          <cell r="K3451" t="str">
            <v>00111158P.2</v>
          </cell>
        </row>
        <row r="3452">
          <cell r="K3452" t="str">
            <v>00111158P.2</v>
          </cell>
        </row>
        <row r="3453">
          <cell r="K3453" t="str">
            <v>00111140P.2</v>
          </cell>
        </row>
        <row r="3454">
          <cell r="K3454" t="str">
            <v>00111140P.2</v>
          </cell>
        </row>
        <row r="3455">
          <cell r="K3455" t="str">
            <v>00111145P.2</v>
          </cell>
        </row>
        <row r="3456">
          <cell r="K3456" t="str">
            <v>00111145P.2</v>
          </cell>
        </row>
        <row r="3457">
          <cell r="K3457" t="str">
            <v>00111145P.2</v>
          </cell>
        </row>
        <row r="3458">
          <cell r="K3458" t="str">
            <v>00111145P.2</v>
          </cell>
        </row>
        <row r="3459">
          <cell r="K3459" t="str">
            <v>00111145P.2</v>
          </cell>
        </row>
        <row r="3460">
          <cell r="K3460" t="str">
            <v>00111145P.2</v>
          </cell>
        </row>
        <row r="3461">
          <cell r="K3461" t="str">
            <v>00111145P.2</v>
          </cell>
        </row>
        <row r="3462">
          <cell r="K3462" t="str">
            <v>00111145P.2</v>
          </cell>
        </row>
        <row r="3463">
          <cell r="K3463" t="str">
            <v>00111145P.2</v>
          </cell>
        </row>
        <row r="3464">
          <cell r="K3464" t="str">
            <v>00111145P.2</v>
          </cell>
        </row>
        <row r="3465">
          <cell r="K3465" t="str">
            <v>00111145P.2</v>
          </cell>
        </row>
        <row r="3466">
          <cell r="K3466" t="str">
            <v>00111145P.2</v>
          </cell>
        </row>
        <row r="3467">
          <cell r="K3467" t="str">
            <v>00111145P.2</v>
          </cell>
        </row>
        <row r="3468">
          <cell r="K3468" t="str">
            <v>00111145P.2</v>
          </cell>
        </row>
        <row r="3469">
          <cell r="K3469" t="str">
            <v>00111149P.2</v>
          </cell>
        </row>
        <row r="3470">
          <cell r="K3470" t="str">
            <v>00111149P.2</v>
          </cell>
        </row>
        <row r="3471">
          <cell r="K3471" t="str">
            <v>00111149P.2</v>
          </cell>
        </row>
        <row r="3472">
          <cell r="K3472" t="str">
            <v>00111149P.2</v>
          </cell>
        </row>
        <row r="3473">
          <cell r="K3473" t="str">
            <v>00111149P.2</v>
          </cell>
        </row>
        <row r="3474">
          <cell r="K3474" t="str">
            <v>00111149P.2</v>
          </cell>
        </row>
        <row r="3475">
          <cell r="K3475" t="str">
            <v>00111149P.2</v>
          </cell>
        </row>
        <row r="3476">
          <cell r="K3476" t="str">
            <v>00111149P.2</v>
          </cell>
        </row>
        <row r="3477">
          <cell r="K3477" t="str">
            <v>00111149P.2</v>
          </cell>
        </row>
        <row r="3478">
          <cell r="K3478" t="str">
            <v>00111149P.2</v>
          </cell>
        </row>
        <row r="3479">
          <cell r="K3479" t="str">
            <v>00111149P.2</v>
          </cell>
        </row>
        <row r="3480">
          <cell r="K3480" t="str">
            <v>00111149P.2</v>
          </cell>
        </row>
        <row r="3481">
          <cell r="K3481" t="str">
            <v>00111143P.2</v>
          </cell>
        </row>
        <row r="3482">
          <cell r="K3482" t="str">
            <v>00111143P.2</v>
          </cell>
        </row>
        <row r="3483">
          <cell r="K3483" t="str">
            <v>00111143P.2</v>
          </cell>
        </row>
        <row r="3484">
          <cell r="K3484" t="str">
            <v>00111143P.2</v>
          </cell>
        </row>
        <row r="3485">
          <cell r="K3485" t="str">
            <v>00111143P.2</v>
          </cell>
        </row>
        <row r="3486">
          <cell r="K3486" t="str">
            <v>00111150P.2</v>
          </cell>
        </row>
        <row r="3487">
          <cell r="K3487" t="str">
            <v>00111150P.2</v>
          </cell>
        </row>
        <row r="3488">
          <cell r="K3488" t="str">
            <v>00111148P.2</v>
          </cell>
        </row>
        <row r="3489">
          <cell r="K3489" t="str">
            <v>00111148P.2</v>
          </cell>
        </row>
        <row r="3490">
          <cell r="K3490" t="str">
            <v>00111148P.2</v>
          </cell>
        </row>
        <row r="3491">
          <cell r="K3491" t="str">
            <v>00111148P.2</v>
          </cell>
        </row>
        <row r="3492">
          <cell r="K3492" t="str">
            <v>00111148P.2</v>
          </cell>
        </row>
        <row r="3493">
          <cell r="K3493" t="str">
            <v>00111157P.2</v>
          </cell>
        </row>
        <row r="3494">
          <cell r="K3494" t="str">
            <v>00111157P.2</v>
          </cell>
        </row>
        <row r="3495">
          <cell r="K3495" t="str">
            <v>00111157P.2</v>
          </cell>
        </row>
        <row r="3496">
          <cell r="K3496" t="str">
            <v>00111157P.2</v>
          </cell>
        </row>
        <row r="3497">
          <cell r="K3497" t="str">
            <v>00111157P.2</v>
          </cell>
        </row>
        <row r="3498">
          <cell r="K3498" t="str">
            <v>00111157P.2</v>
          </cell>
        </row>
        <row r="3499">
          <cell r="K3499" t="str">
            <v>00111157P.2</v>
          </cell>
        </row>
        <row r="3500">
          <cell r="K3500" t="str">
            <v>00111109P.2</v>
          </cell>
        </row>
        <row r="3501">
          <cell r="K3501" t="str">
            <v>00111109P.2</v>
          </cell>
        </row>
        <row r="3502">
          <cell r="K3502" t="str">
            <v>00111109P.2</v>
          </cell>
        </row>
        <row r="3503">
          <cell r="K3503" t="str">
            <v>00111109P.2</v>
          </cell>
        </row>
        <row r="3504">
          <cell r="K3504" t="str">
            <v>00111109P.2</v>
          </cell>
        </row>
        <row r="3505">
          <cell r="K3505" t="str">
            <v>00111109P.2</v>
          </cell>
        </row>
        <row r="3506">
          <cell r="K3506" t="str">
            <v>00111109P.2</v>
          </cell>
        </row>
        <row r="3507">
          <cell r="K3507" t="str">
            <v>00111109P.2</v>
          </cell>
        </row>
        <row r="3508">
          <cell r="K3508" t="str">
            <v>00111109P.2</v>
          </cell>
        </row>
        <row r="3509">
          <cell r="K3509" t="str">
            <v>00111109P.2</v>
          </cell>
        </row>
        <row r="3510">
          <cell r="K3510" t="str">
            <v>00111109P.2</v>
          </cell>
        </row>
        <row r="3511">
          <cell r="K3511" t="str">
            <v>00111109P.2</v>
          </cell>
        </row>
        <row r="3512">
          <cell r="K3512" t="str">
            <v>00111109P.2</v>
          </cell>
        </row>
        <row r="3513">
          <cell r="K3513" t="str">
            <v>00111109P.2</v>
          </cell>
        </row>
        <row r="3514">
          <cell r="K3514" t="str">
            <v>00111109P.2</v>
          </cell>
        </row>
        <row r="3515">
          <cell r="K3515" t="str">
            <v>00111109P.2</v>
          </cell>
        </row>
        <row r="3516">
          <cell r="K3516" t="str">
            <v>00111109P.2</v>
          </cell>
        </row>
        <row r="3517">
          <cell r="K3517" t="str">
            <v>00111109P.2</v>
          </cell>
        </row>
        <row r="3518">
          <cell r="K3518" t="str">
            <v>00111109P.2</v>
          </cell>
        </row>
        <row r="3519">
          <cell r="K3519" t="str">
            <v>00111109P.2</v>
          </cell>
        </row>
        <row r="3520">
          <cell r="K3520" t="str">
            <v>00111109P.2</v>
          </cell>
        </row>
        <row r="3521">
          <cell r="K3521" t="str">
            <v>00111106P.2</v>
          </cell>
        </row>
        <row r="3522">
          <cell r="K3522" t="str">
            <v>00111106P.2</v>
          </cell>
        </row>
        <row r="3523">
          <cell r="K3523" t="str">
            <v>00111106P.2</v>
          </cell>
        </row>
        <row r="3524">
          <cell r="K3524" t="str">
            <v>00111106P.2</v>
          </cell>
        </row>
        <row r="3525">
          <cell r="K3525" t="str">
            <v>00111107P.2</v>
          </cell>
        </row>
        <row r="3526">
          <cell r="K3526" t="str">
            <v>00111107P.2</v>
          </cell>
        </row>
        <row r="3527">
          <cell r="K3527" t="str">
            <v>00111107P.2</v>
          </cell>
        </row>
        <row r="3528">
          <cell r="K3528" t="str">
            <v>00111107P.2</v>
          </cell>
        </row>
        <row r="3529">
          <cell r="K3529" t="str">
            <v>00111110P.2</v>
          </cell>
        </row>
        <row r="3530">
          <cell r="K3530" t="str">
            <v>00111110P.2</v>
          </cell>
        </row>
        <row r="3531">
          <cell r="K3531" t="str">
            <v>00111110P.2</v>
          </cell>
        </row>
        <row r="3532">
          <cell r="K3532" t="str">
            <v>00111110P.2</v>
          </cell>
        </row>
        <row r="3533">
          <cell r="K3533" t="str">
            <v>00111110P.2</v>
          </cell>
        </row>
        <row r="3534">
          <cell r="K3534" t="str">
            <v>00111110P.2</v>
          </cell>
        </row>
        <row r="3535">
          <cell r="K3535" t="str">
            <v>00111110P.2</v>
          </cell>
        </row>
        <row r="3536">
          <cell r="K3536" t="str">
            <v>00111110P.2</v>
          </cell>
        </row>
        <row r="3537">
          <cell r="K3537" t="str">
            <v>00111110P.2</v>
          </cell>
        </row>
        <row r="3538">
          <cell r="K3538" t="str">
            <v>00111110P.2</v>
          </cell>
        </row>
        <row r="3539">
          <cell r="K3539" t="str">
            <v>00111110P.2</v>
          </cell>
        </row>
        <row r="3540">
          <cell r="K3540" t="str">
            <v>00111110P.2</v>
          </cell>
        </row>
        <row r="3541">
          <cell r="K3541" t="str">
            <v>00111110P.2</v>
          </cell>
        </row>
        <row r="3542">
          <cell r="K3542" t="str">
            <v>00111111P.2</v>
          </cell>
        </row>
        <row r="3543">
          <cell r="K3543" t="str">
            <v>00111111P.2</v>
          </cell>
        </row>
        <row r="3544">
          <cell r="K3544" t="str">
            <v>00111111P.2</v>
          </cell>
        </row>
        <row r="3545">
          <cell r="K3545" t="str">
            <v>00111111P.2</v>
          </cell>
        </row>
        <row r="3546">
          <cell r="K3546" t="str">
            <v>00111111P.2</v>
          </cell>
        </row>
        <row r="3547">
          <cell r="K3547" t="str">
            <v>00111111P.2</v>
          </cell>
        </row>
        <row r="3548">
          <cell r="K3548" t="str">
            <v>00111111P.2</v>
          </cell>
        </row>
        <row r="3549">
          <cell r="K3549" t="str">
            <v>00111113P.2</v>
          </cell>
        </row>
        <row r="3550">
          <cell r="K3550" t="str">
            <v>00111113P.2</v>
          </cell>
        </row>
        <row r="3551">
          <cell r="K3551" t="str">
            <v>00111113P.2</v>
          </cell>
        </row>
        <row r="3552">
          <cell r="K3552" t="str">
            <v>00111113P.2</v>
          </cell>
        </row>
        <row r="3553">
          <cell r="K3553" t="str">
            <v>00111113P.2</v>
          </cell>
        </row>
        <row r="3554">
          <cell r="K3554" t="str">
            <v>00111113P.2</v>
          </cell>
        </row>
        <row r="3555">
          <cell r="K3555" t="str">
            <v>00111113P.2</v>
          </cell>
        </row>
        <row r="3556">
          <cell r="K3556" t="str">
            <v>00111113P.2</v>
          </cell>
        </row>
        <row r="3557">
          <cell r="K3557" t="str">
            <v>00111113P.2</v>
          </cell>
        </row>
        <row r="3558">
          <cell r="K3558" t="str">
            <v>00111113P.2</v>
          </cell>
        </row>
        <row r="3559">
          <cell r="K3559" t="str">
            <v>00111113P.2</v>
          </cell>
        </row>
        <row r="3560">
          <cell r="K3560" t="str">
            <v>00111113P.2</v>
          </cell>
        </row>
        <row r="3561">
          <cell r="K3561" t="str">
            <v>00111113P.2</v>
          </cell>
        </row>
        <row r="3562">
          <cell r="K3562" t="str">
            <v>00111113P.2</v>
          </cell>
        </row>
        <row r="3563">
          <cell r="K3563" t="str">
            <v>00111114P.2</v>
          </cell>
        </row>
        <row r="3564">
          <cell r="K3564" t="str">
            <v>00111114P.2</v>
          </cell>
        </row>
        <row r="3565">
          <cell r="K3565" t="str">
            <v>00111115P.2</v>
          </cell>
        </row>
        <row r="3566">
          <cell r="K3566" t="str">
            <v>00111115P.2</v>
          </cell>
        </row>
        <row r="3567">
          <cell r="K3567" t="str">
            <v>00111115P.2</v>
          </cell>
        </row>
        <row r="3568">
          <cell r="K3568" t="str">
            <v>00111115P.2</v>
          </cell>
        </row>
        <row r="3569">
          <cell r="K3569" t="str">
            <v>00111115P.2</v>
          </cell>
        </row>
        <row r="3570">
          <cell r="K3570" t="str">
            <v>00111115P.2</v>
          </cell>
        </row>
        <row r="3571">
          <cell r="K3571" t="str">
            <v>00111116P.2</v>
          </cell>
        </row>
        <row r="3572">
          <cell r="K3572" t="str">
            <v>00111116P.2</v>
          </cell>
        </row>
        <row r="3573">
          <cell r="K3573" t="str">
            <v>00111116P.2</v>
          </cell>
        </row>
        <row r="3574">
          <cell r="K3574" t="str">
            <v>00111117P.2</v>
          </cell>
        </row>
        <row r="3575">
          <cell r="K3575" t="str">
            <v>00111117P.2</v>
          </cell>
        </row>
        <row r="3576">
          <cell r="K3576" t="str">
            <v>00111117P.2</v>
          </cell>
        </row>
        <row r="3577">
          <cell r="K3577" t="str">
            <v>00111117P.2</v>
          </cell>
        </row>
        <row r="3578">
          <cell r="K3578" t="str">
            <v>00111117P.2</v>
          </cell>
        </row>
        <row r="3579">
          <cell r="K3579" t="str">
            <v>00111117P.2</v>
          </cell>
        </row>
        <row r="3580">
          <cell r="K3580" t="str">
            <v>00111117P.2</v>
          </cell>
        </row>
        <row r="3581">
          <cell r="K3581" t="str">
            <v>00111117P.2</v>
          </cell>
        </row>
        <row r="3582">
          <cell r="K3582" t="str">
            <v>00111117P.2</v>
          </cell>
        </row>
        <row r="3583">
          <cell r="K3583" t="str">
            <v>00111117P.2</v>
          </cell>
        </row>
        <row r="3584">
          <cell r="K3584" t="str">
            <v>00111117P.2</v>
          </cell>
        </row>
        <row r="3585">
          <cell r="K3585" t="str">
            <v>00111117P.2</v>
          </cell>
        </row>
        <row r="3586">
          <cell r="K3586" t="str">
            <v>00111118P.2</v>
          </cell>
        </row>
        <row r="3587">
          <cell r="K3587" t="str">
            <v>00111118P.2</v>
          </cell>
        </row>
        <row r="3588">
          <cell r="K3588" t="str">
            <v>00111118P.2</v>
          </cell>
        </row>
        <row r="3589">
          <cell r="K3589" t="str">
            <v>00111118P.2</v>
          </cell>
        </row>
        <row r="3590">
          <cell r="K3590" t="str">
            <v>00111118P.2</v>
          </cell>
        </row>
        <row r="3591">
          <cell r="K3591" t="str">
            <v>00111118P.2</v>
          </cell>
        </row>
        <row r="3592">
          <cell r="K3592" t="str">
            <v>00111118P.2</v>
          </cell>
        </row>
        <row r="3593">
          <cell r="K3593" t="str">
            <v>00111118P.2</v>
          </cell>
        </row>
        <row r="3594">
          <cell r="K3594" t="str">
            <v>00111118P.2</v>
          </cell>
        </row>
        <row r="3595">
          <cell r="K3595" t="str">
            <v>00111120P.2</v>
          </cell>
        </row>
        <row r="3596">
          <cell r="K3596" t="str">
            <v>00111120P.2</v>
          </cell>
        </row>
        <row r="3597">
          <cell r="K3597" t="str">
            <v>00111120P.2</v>
          </cell>
        </row>
        <row r="3598">
          <cell r="K3598" t="str">
            <v>00111120P.2</v>
          </cell>
        </row>
        <row r="3599">
          <cell r="K3599" t="str">
            <v>00111120P.2</v>
          </cell>
        </row>
        <row r="3600">
          <cell r="K3600" t="str">
            <v>00111120P.2</v>
          </cell>
        </row>
        <row r="3601">
          <cell r="K3601" t="str">
            <v>00111120P.2</v>
          </cell>
        </row>
        <row r="3602">
          <cell r="K3602" t="str">
            <v>00111120P.2</v>
          </cell>
        </row>
        <row r="3603">
          <cell r="K3603" t="str">
            <v>00111120P.2</v>
          </cell>
        </row>
        <row r="3604">
          <cell r="K3604" t="str">
            <v>00111120P.2</v>
          </cell>
        </row>
        <row r="3605">
          <cell r="K3605" t="str">
            <v>00111120P.2</v>
          </cell>
        </row>
        <row r="3606">
          <cell r="K3606" t="str">
            <v>00111121P.2</v>
          </cell>
        </row>
        <row r="3607">
          <cell r="K3607" t="str">
            <v>00111121P.2</v>
          </cell>
        </row>
        <row r="3608">
          <cell r="K3608" t="str">
            <v>00111121P.2</v>
          </cell>
        </row>
        <row r="3609">
          <cell r="K3609" t="str">
            <v>00111121P.2</v>
          </cell>
        </row>
        <row r="3610">
          <cell r="K3610" t="str">
            <v>00111121P.2</v>
          </cell>
        </row>
        <row r="3611">
          <cell r="K3611" t="str">
            <v>00111121P.2</v>
          </cell>
        </row>
        <row r="3612">
          <cell r="K3612" t="str">
            <v>00111121P.2</v>
          </cell>
        </row>
        <row r="3613">
          <cell r="K3613" t="str">
            <v>00111121P.2</v>
          </cell>
        </row>
        <row r="3614">
          <cell r="K3614" t="str">
            <v>00111122P.2</v>
          </cell>
        </row>
        <row r="3615">
          <cell r="K3615" t="str">
            <v>00111122P.2</v>
          </cell>
        </row>
        <row r="3616">
          <cell r="K3616" t="str">
            <v>00111122P.2</v>
          </cell>
        </row>
        <row r="3617">
          <cell r="K3617" t="str">
            <v>00111122P.2</v>
          </cell>
        </row>
        <row r="3618">
          <cell r="K3618" t="str">
            <v>00111122P.2</v>
          </cell>
        </row>
        <row r="3619">
          <cell r="K3619" t="str">
            <v>00111122P.2</v>
          </cell>
        </row>
        <row r="3620">
          <cell r="K3620" t="str">
            <v>00111122P.2</v>
          </cell>
        </row>
        <row r="3621">
          <cell r="K3621" t="str">
            <v>00111122P.2</v>
          </cell>
        </row>
        <row r="3622">
          <cell r="K3622" t="str">
            <v>00111122P.2</v>
          </cell>
        </row>
        <row r="3623">
          <cell r="K3623" t="str">
            <v>00111122P.2</v>
          </cell>
        </row>
        <row r="3624">
          <cell r="K3624" t="str">
            <v>00111122P.2</v>
          </cell>
        </row>
        <row r="3625">
          <cell r="K3625" t="str">
            <v>00111123P.2</v>
          </cell>
        </row>
        <row r="3626">
          <cell r="K3626" t="str">
            <v>00111123P.2</v>
          </cell>
        </row>
        <row r="3627">
          <cell r="K3627" t="str">
            <v>00111123P.2</v>
          </cell>
        </row>
        <row r="3628">
          <cell r="K3628" t="str">
            <v>00111123P.2</v>
          </cell>
        </row>
        <row r="3629">
          <cell r="K3629" t="str">
            <v>00111123P.2</v>
          </cell>
        </row>
        <row r="3630">
          <cell r="K3630" t="str">
            <v>00111124P.2</v>
          </cell>
        </row>
        <row r="3631">
          <cell r="K3631" t="str">
            <v>00111124P.2</v>
          </cell>
        </row>
        <row r="3632">
          <cell r="K3632" t="str">
            <v>00111124P.2</v>
          </cell>
        </row>
        <row r="3633">
          <cell r="K3633" t="str">
            <v>00111124P.2</v>
          </cell>
        </row>
        <row r="3634">
          <cell r="K3634" t="str">
            <v>00111124P.2</v>
          </cell>
        </row>
        <row r="3635">
          <cell r="K3635" t="str">
            <v>00111125P.2</v>
          </cell>
        </row>
        <row r="3636">
          <cell r="K3636" t="str">
            <v>00111125P.2</v>
          </cell>
        </row>
        <row r="3637">
          <cell r="K3637" t="str">
            <v>00111125P.2</v>
          </cell>
        </row>
        <row r="3638">
          <cell r="K3638" t="str">
            <v>00111125P.2</v>
          </cell>
        </row>
        <row r="3639">
          <cell r="K3639" t="str">
            <v>00111125P.2</v>
          </cell>
        </row>
        <row r="3640">
          <cell r="K3640" t="str">
            <v>00111125P.2</v>
          </cell>
        </row>
        <row r="3641">
          <cell r="K3641" t="str">
            <v>00111125P.2</v>
          </cell>
        </row>
        <row r="3642">
          <cell r="K3642" t="str">
            <v>00111125P.2</v>
          </cell>
        </row>
        <row r="3643">
          <cell r="K3643" t="str">
            <v>00111125P.2</v>
          </cell>
        </row>
        <row r="3644">
          <cell r="K3644" t="str">
            <v>00111125P.2</v>
          </cell>
        </row>
        <row r="3645">
          <cell r="K3645" t="str">
            <v>00111126P.2</v>
          </cell>
        </row>
        <row r="3646">
          <cell r="K3646" t="str">
            <v>00111126P.2</v>
          </cell>
        </row>
        <row r="3647">
          <cell r="K3647" t="str">
            <v>00111126P.2</v>
          </cell>
        </row>
        <row r="3648">
          <cell r="K3648" t="str">
            <v>00111126P.2</v>
          </cell>
        </row>
        <row r="3649">
          <cell r="K3649" t="str">
            <v>00111126P.2</v>
          </cell>
        </row>
        <row r="3650">
          <cell r="K3650" t="str">
            <v>00111127P.2</v>
          </cell>
        </row>
        <row r="3651">
          <cell r="K3651" t="str">
            <v>00111127P.2</v>
          </cell>
        </row>
        <row r="3652">
          <cell r="K3652" t="str">
            <v>00111127P.2</v>
          </cell>
        </row>
        <row r="3653">
          <cell r="K3653" t="str">
            <v>00111127P.2</v>
          </cell>
        </row>
        <row r="3654">
          <cell r="K3654" t="str">
            <v>00111128P.2</v>
          </cell>
        </row>
        <row r="3655">
          <cell r="K3655" t="str">
            <v>00111128P.2</v>
          </cell>
        </row>
        <row r="3656">
          <cell r="K3656" t="str">
            <v>00111128P.2</v>
          </cell>
        </row>
        <row r="3657">
          <cell r="K3657" t="str">
            <v>00111128P.2</v>
          </cell>
        </row>
        <row r="3658">
          <cell r="K3658" t="str">
            <v>00111128P.2</v>
          </cell>
        </row>
        <row r="3659">
          <cell r="K3659" t="str">
            <v>00111128P.2</v>
          </cell>
        </row>
        <row r="3660">
          <cell r="K3660" t="str">
            <v>00111128P.2</v>
          </cell>
        </row>
        <row r="3661">
          <cell r="K3661" t="str">
            <v>00111128P.2</v>
          </cell>
        </row>
        <row r="3662">
          <cell r="K3662" t="str">
            <v>00111128P.2</v>
          </cell>
        </row>
        <row r="3663">
          <cell r="K3663" t="str">
            <v>00111128P.2</v>
          </cell>
        </row>
        <row r="3664">
          <cell r="K3664" t="str">
            <v>00111128P.2</v>
          </cell>
        </row>
        <row r="3665">
          <cell r="K3665" t="str">
            <v>00111128P.2</v>
          </cell>
        </row>
        <row r="3666">
          <cell r="K3666" t="str">
            <v>00111128P.2</v>
          </cell>
        </row>
        <row r="3667">
          <cell r="K3667" t="str">
            <v>00111128P.2</v>
          </cell>
        </row>
        <row r="3668">
          <cell r="K3668" t="str">
            <v>00111128P.2</v>
          </cell>
        </row>
        <row r="3669">
          <cell r="K3669" t="str">
            <v>00111129P.2</v>
          </cell>
        </row>
        <row r="3670">
          <cell r="K3670" t="str">
            <v>00111129P.2</v>
          </cell>
        </row>
        <row r="3671">
          <cell r="K3671" t="str">
            <v>00111129P.2</v>
          </cell>
        </row>
        <row r="3672">
          <cell r="K3672" t="str">
            <v>00111129P.2</v>
          </cell>
        </row>
        <row r="3673">
          <cell r="K3673" t="str">
            <v>00111129P.2</v>
          </cell>
        </row>
        <row r="3674">
          <cell r="K3674" t="str">
            <v>00111129P.2</v>
          </cell>
        </row>
        <row r="3675">
          <cell r="K3675" t="str">
            <v>00111129P.2</v>
          </cell>
        </row>
        <row r="3676">
          <cell r="K3676" t="str">
            <v>00111129P.2</v>
          </cell>
        </row>
        <row r="3677">
          <cell r="K3677" t="str">
            <v>00111129P.2</v>
          </cell>
        </row>
        <row r="3678">
          <cell r="K3678" t="str">
            <v>00111130P.2</v>
          </cell>
        </row>
        <row r="3679">
          <cell r="K3679" t="str">
            <v>00111130P.2</v>
          </cell>
        </row>
        <row r="3680">
          <cell r="K3680" t="str">
            <v>00111130P.2</v>
          </cell>
        </row>
        <row r="3681">
          <cell r="K3681" t="str">
            <v>00111130P.2</v>
          </cell>
        </row>
        <row r="3682">
          <cell r="K3682" t="str">
            <v>00111130P.2</v>
          </cell>
        </row>
        <row r="3683">
          <cell r="K3683" t="str">
            <v>00111130P.2</v>
          </cell>
        </row>
        <row r="3684">
          <cell r="K3684" t="str">
            <v>00111130P.2</v>
          </cell>
        </row>
        <row r="3685">
          <cell r="K3685" t="str">
            <v>00111130P.2</v>
          </cell>
        </row>
        <row r="3686">
          <cell r="K3686" t="str">
            <v>00111130P.2</v>
          </cell>
        </row>
        <row r="3687">
          <cell r="K3687" t="str">
            <v>00111131P.2</v>
          </cell>
        </row>
        <row r="3688">
          <cell r="K3688" t="str">
            <v>00111131P.2</v>
          </cell>
        </row>
        <row r="3689">
          <cell r="K3689" t="str">
            <v>00111131P.2</v>
          </cell>
        </row>
        <row r="3690">
          <cell r="K3690" t="str">
            <v>00111131P.2</v>
          </cell>
        </row>
        <row r="3691">
          <cell r="K3691" t="str">
            <v>00111131P.2</v>
          </cell>
        </row>
        <row r="3692">
          <cell r="K3692" t="str">
            <v>00111131P.2</v>
          </cell>
        </row>
        <row r="3693">
          <cell r="K3693" t="str">
            <v>00111131P.2</v>
          </cell>
        </row>
        <row r="3694">
          <cell r="K3694" t="str">
            <v>00111131P.2</v>
          </cell>
        </row>
        <row r="3695">
          <cell r="K3695" t="str">
            <v>00111131P.2</v>
          </cell>
        </row>
        <row r="3696">
          <cell r="K3696" t="str">
            <v>00111132P.2</v>
          </cell>
        </row>
        <row r="3697">
          <cell r="K3697" t="str">
            <v>00111132P.2</v>
          </cell>
        </row>
        <row r="3698">
          <cell r="K3698" t="str">
            <v>00111132P.2</v>
          </cell>
        </row>
        <row r="3699">
          <cell r="K3699" t="str">
            <v>00111132P.2</v>
          </cell>
        </row>
        <row r="3700">
          <cell r="K3700" t="str">
            <v>00111132P.2</v>
          </cell>
        </row>
        <row r="3701">
          <cell r="K3701" t="str">
            <v>00111132P.2</v>
          </cell>
        </row>
        <row r="3702">
          <cell r="K3702" t="str">
            <v>00111132P.2</v>
          </cell>
        </row>
        <row r="3703">
          <cell r="K3703" t="str">
            <v>00111132P.2</v>
          </cell>
        </row>
        <row r="3704">
          <cell r="K3704" t="str">
            <v>00111132P.2</v>
          </cell>
        </row>
        <row r="3705">
          <cell r="K3705" t="str">
            <v>00111132P.2</v>
          </cell>
        </row>
        <row r="3706">
          <cell r="K3706" t="str">
            <v>00111132P.2</v>
          </cell>
        </row>
        <row r="3707">
          <cell r="K3707" t="str">
            <v>00111132P.2</v>
          </cell>
        </row>
        <row r="3708">
          <cell r="K3708" t="str">
            <v>00111132P.2</v>
          </cell>
        </row>
        <row r="3709">
          <cell r="K3709" t="str">
            <v>00111132P.2</v>
          </cell>
        </row>
        <row r="3710">
          <cell r="K3710" t="str">
            <v>00111132P.2</v>
          </cell>
        </row>
        <row r="3711">
          <cell r="K3711" t="str">
            <v>00111132P.2</v>
          </cell>
        </row>
        <row r="3712">
          <cell r="K3712" t="str">
            <v>00111133P.2</v>
          </cell>
        </row>
        <row r="3713">
          <cell r="K3713" t="str">
            <v>00111133P.2</v>
          </cell>
        </row>
        <row r="3714">
          <cell r="K3714" t="str">
            <v>00111133P.2</v>
          </cell>
        </row>
        <row r="3715">
          <cell r="K3715" t="str">
            <v>00111133P.2</v>
          </cell>
        </row>
        <row r="3716">
          <cell r="K3716" t="str">
            <v>00111133P.2</v>
          </cell>
        </row>
        <row r="3717">
          <cell r="K3717" t="str">
            <v>00111134P.2</v>
          </cell>
        </row>
        <row r="3718">
          <cell r="K3718" t="str">
            <v>00111134P.2</v>
          </cell>
        </row>
        <row r="3719">
          <cell r="K3719" t="str">
            <v>00111134P.2</v>
          </cell>
        </row>
        <row r="3720">
          <cell r="K3720" t="str">
            <v>00111134P.2</v>
          </cell>
        </row>
        <row r="3721">
          <cell r="K3721" t="str">
            <v>00111134P.2</v>
          </cell>
        </row>
        <row r="3722">
          <cell r="K3722" t="str">
            <v>00111134P.2</v>
          </cell>
        </row>
        <row r="3723">
          <cell r="K3723" t="str">
            <v>00111134P.2</v>
          </cell>
        </row>
        <row r="3724">
          <cell r="K3724" t="str">
            <v>00111134P.2</v>
          </cell>
        </row>
        <row r="3725">
          <cell r="K3725" t="str">
            <v>00111134P.2</v>
          </cell>
        </row>
        <row r="3726">
          <cell r="K3726" t="str">
            <v>00111135P.2</v>
          </cell>
        </row>
        <row r="3727">
          <cell r="K3727" t="str">
            <v>00111135P.2</v>
          </cell>
        </row>
        <row r="3728">
          <cell r="K3728" t="str">
            <v>00111135P.2</v>
          </cell>
        </row>
        <row r="3729">
          <cell r="K3729" t="str">
            <v>00111135P.2</v>
          </cell>
        </row>
        <row r="3730">
          <cell r="K3730" t="str">
            <v>00111135P.2</v>
          </cell>
        </row>
        <row r="3731">
          <cell r="K3731" t="str">
            <v>00111135P.2</v>
          </cell>
        </row>
        <row r="3732">
          <cell r="K3732" t="str">
            <v>00111135P.2</v>
          </cell>
        </row>
        <row r="3733">
          <cell r="K3733" t="str">
            <v>00111136P.2</v>
          </cell>
        </row>
        <row r="3734">
          <cell r="K3734" t="str">
            <v>00111136P.2</v>
          </cell>
        </row>
        <row r="3735">
          <cell r="K3735" t="str">
            <v>00111136P.2</v>
          </cell>
        </row>
        <row r="3736">
          <cell r="K3736" t="str">
            <v>00111136P.2</v>
          </cell>
        </row>
        <row r="3737">
          <cell r="K3737" t="str">
            <v>00111136P.2</v>
          </cell>
        </row>
        <row r="3738">
          <cell r="K3738" t="str">
            <v>00111158P.2</v>
          </cell>
        </row>
        <row r="3739">
          <cell r="K3739" t="str">
            <v>00111158P.2</v>
          </cell>
        </row>
        <row r="3740">
          <cell r="K3740" t="str">
            <v>00111158P.2</v>
          </cell>
        </row>
        <row r="3741">
          <cell r="K3741" t="str">
            <v>00111158P.2</v>
          </cell>
        </row>
        <row r="3742">
          <cell r="K3742" t="str">
            <v>00111138P.2</v>
          </cell>
        </row>
        <row r="3743">
          <cell r="K3743" t="str">
            <v>00111138P.2</v>
          </cell>
        </row>
        <row r="3744">
          <cell r="K3744" t="str">
            <v>00111138P.2</v>
          </cell>
        </row>
        <row r="3745">
          <cell r="K3745" t="str">
            <v>00111138P.2</v>
          </cell>
        </row>
        <row r="3746">
          <cell r="K3746" t="str">
            <v>00111138P.2</v>
          </cell>
        </row>
        <row r="3747">
          <cell r="K3747" t="str">
            <v>00111138P.2</v>
          </cell>
        </row>
        <row r="3748">
          <cell r="K3748" t="str">
            <v>00111138P.2</v>
          </cell>
        </row>
        <row r="3749">
          <cell r="K3749" t="str">
            <v>00111138P.2</v>
          </cell>
        </row>
        <row r="3750">
          <cell r="K3750" t="str">
            <v>00111138P.2</v>
          </cell>
        </row>
        <row r="3751">
          <cell r="K3751" t="str">
            <v>00111138P.2</v>
          </cell>
        </row>
        <row r="3752">
          <cell r="K3752" t="str">
            <v>00111138P.2</v>
          </cell>
        </row>
        <row r="3753">
          <cell r="K3753" t="str">
            <v>00111138P.2</v>
          </cell>
        </row>
        <row r="3754">
          <cell r="K3754" t="str">
            <v>00111138P.2</v>
          </cell>
        </row>
        <row r="3755">
          <cell r="K3755" t="str">
            <v>00111139P.2</v>
          </cell>
        </row>
        <row r="3756">
          <cell r="K3756" t="str">
            <v>00111139P.2</v>
          </cell>
        </row>
        <row r="3757">
          <cell r="K3757" t="str">
            <v>00111139P.2</v>
          </cell>
        </row>
        <row r="3758">
          <cell r="K3758" t="str">
            <v>00111140P.2</v>
          </cell>
        </row>
        <row r="3759">
          <cell r="K3759" t="str">
            <v>00111140P.2</v>
          </cell>
        </row>
        <row r="3760">
          <cell r="K3760" t="str">
            <v>00111140P.2</v>
          </cell>
        </row>
        <row r="3761">
          <cell r="K3761" t="str">
            <v>00111140P.2</v>
          </cell>
        </row>
        <row r="3762">
          <cell r="K3762" t="str">
            <v>00111140P.2</v>
          </cell>
        </row>
        <row r="3763">
          <cell r="K3763" t="str">
            <v>00111140P.2</v>
          </cell>
        </row>
        <row r="3764">
          <cell r="K3764" t="str">
            <v>00111140P.2</v>
          </cell>
        </row>
        <row r="3765">
          <cell r="K3765" t="str">
            <v>00111145P.2</v>
          </cell>
        </row>
        <row r="3766">
          <cell r="K3766" t="str">
            <v>00111145P.2</v>
          </cell>
        </row>
        <row r="3767">
          <cell r="K3767" t="str">
            <v>00111145P.2</v>
          </cell>
        </row>
        <row r="3768">
          <cell r="K3768" t="str">
            <v>00111145P.2</v>
          </cell>
        </row>
        <row r="3769">
          <cell r="K3769" t="str">
            <v>00111145P.2</v>
          </cell>
        </row>
        <row r="3770">
          <cell r="K3770" t="str">
            <v>00111145P.2</v>
          </cell>
        </row>
        <row r="3771">
          <cell r="K3771" t="str">
            <v>00111145P.2</v>
          </cell>
        </row>
        <row r="3772">
          <cell r="K3772" t="str">
            <v>00111148P.2</v>
          </cell>
        </row>
        <row r="3773">
          <cell r="K3773" t="str">
            <v>00111148P.2</v>
          </cell>
        </row>
        <row r="3774">
          <cell r="K3774" t="str">
            <v>00111148P.2</v>
          </cell>
        </row>
        <row r="3775">
          <cell r="K3775" t="str">
            <v>00111148P.2</v>
          </cell>
        </row>
        <row r="3776">
          <cell r="K3776" t="str">
            <v>00111148P.2</v>
          </cell>
        </row>
        <row r="3777">
          <cell r="K3777" t="str">
            <v>00111148P.2</v>
          </cell>
        </row>
        <row r="3778">
          <cell r="K3778" t="str">
            <v>00111148P.2</v>
          </cell>
        </row>
        <row r="3779">
          <cell r="K3779" t="str">
            <v>00111148P.2</v>
          </cell>
        </row>
        <row r="3780">
          <cell r="K3780" t="str">
            <v>00111149P.2</v>
          </cell>
        </row>
        <row r="3781">
          <cell r="K3781" t="str">
            <v>00111149P.2</v>
          </cell>
        </row>
        <row r="3782">
          <cell r="K3782" t="str">
            <v>00111149P.2</v>
          </cell>
        </row>
        <row r="3783">
          <cell r="K3783" t="str">
            <v>00111149P.2</v>
          </cell>
        </row>
        <row r="3784">
          <cell r="K3784" t="str">
            <v>00111149P.2</v>
          </cell>
        </row>
        <row r="3785">
          <cell r="K3785" t="str">
            <v>00111149P.2</v>
          </cell>
        </row>
        <row r="3786">
          <cell r="K3786" t="str">
            <v>00111149P.2</v>
          </cell>
        </row>
        <row r="3787">
          <cell r="K3787" t="str">
            <v>00111149P.2</v>
          </cell>
        </row>
        <row r="3788">
          <cell r="K3788" t="str">
            <v>00111149P.2</v>
          </cell>
        </row>
        <row r="3789">
          <cell r="K3789" t="str">
            <v>00111149P.2</v>
          </cell>
        </row>
        <row r="3790">
          <cell r="K3790" t="str">
            <v>00111149P.2</v>
          </cell>
        </row>
        <row r="3791">
          <cell r="K3791" t="str">
            <v>00111149P.2</v>
          </cell>
        </row>
        <row r="3792">
          <cell r="K3792" t="str">
            <v>00111149P.2</v>
          </cell>
        </row>
        <row r="3793">
          <cell r="K3793" t="str">
            <v>00111149P.2</v>
          </cell>
        </row>
        <row r="3794">
          <cell r="K3794" t="str">
            <v>00111149P.2</v>
          </cell>
        </row>
        <row r="3795">
          <cell r="K3795" t="str">
            <v>00111149P.2</v>
          </cell>
        </row>
        <row r="3796">
          <cell r="K3796" t="str">
            <v>00111149P.2</v>
          </cell>
        </row>
        <row r="3797">
          <cell r="K3797" t="str">
            <v>00111149P.2</v>
          </cell>
        </row>
        <row r="3798">
          <cell r="K3798" t="str">
            <v>00111149P.2</v>
          </cell>
        </row>
        <row r="3799">
          <cell r="K3799" t="str">
            <v>00111149P.2</v>
          </cell>
        </row>
        <row r="3800">
          <cell r="K3800" t="str">
            <v>00111150P.2</v>
          </cell>
        </row>
        <row r="3801">
          <cell r="K3801" t="str">
            <v>00111150P.2</v>
          </cell>
        </row>
        <row r="3802">
          <cell r="K3802" t="str">
            <v>00111150P.2</v>
          </cell>
        </row>
        <row r="3803">
          <cell r="K3803" t="str">
            <v>00111150P.2</v>
          </cell>
        </row>
        <row r="3804">
          <cell r="K3804" t="str">
            <v>00111150P.2</v>
          </cell>
        </row>
        <row r="3805">
          <cell r="K3805" t="str">
            <v>00111150P.2</v>
          </cell>
        </row>
        <row r="3806">
          <cell r="K3806" t="str">
            <v>00111153P.2</v>
          </cell>
        </row>
        <row r="3807">
          <cell r="K3807" t="str">
            <v>00111153P.2</v>
          </cell>
        </row>
        <row r="3808">
          <cell r="K3808" t="str">
            <v>00111153P.2</v>
          </cell>
        </row>
        <row r="3809">
          <cell r="K3809" t="str">
            <v>00111153P.2</v>
          </cell>
        </row>
        <row r="3810">
          <cell r="K3810" t="str">
            <v>00111157P.2</v>
          </cell>
        </row>
        <row r="3811">
          <cell r="K3811" t="str">
            <v>00111157P.2</v>
          </cell>
        </row>
        <row r="3812">
          <cell r="K3812" t="str">
            <v>00111157P.2</v>
          </cell>
        </row>
        <row r="3813">
          <cell r="K3813" t="str">
            <v>00111157P.2</v>
          </cell>
        </row>
        <row r="3814">
          <cell r="K3814" t="str">
            <v>00111157P.2</v>
          </cell>
        </row>
        <row r="3815">
          <cell r="K3815" t="str">
            <v>00111157P.2</v>
          </cell>
        </row>
        <row r="3816">
          <cell r="K3816" t="str">
            <v>00111157P.2</v>
          </cell>
        </row>
        <row r="3817">
          <cell r="K3817" t="str">
            <v>00111157P.2</v>
          </cell>
        </row>
        <row r="3818">
          <cell r="K3818" t="str">
            <v>00111157P.2</v>
          </cell>
        </row>
        <row r="3819">
          <cell r="K3819" t="str">
            <v>00111158P.2</v>
          </cell>
        </row>
        <row r="3820">
          <cell r="K3820" t="str">
            <v>00111158P.2</v>
          </cell>
        </row>
        <row r="3821">
          <cell r="K3821" t="str">
            <v>00111158P.2</v>
          </cell>
        </row>
        <row r="3822">
          <cell r="K3822" t="str">
            <v>00111158P.2</v>
          </cell>
        </row>
        <row r="3823">
          <cell r="K3823" t="str">
            <v>00111159P.2</v>
          </cell>
        </row>
        <row r="3824">
          <cell r="K3824" t="str">
            <v>00111159P.2</v>
          </cell>
        </row>
        <row r="3825">
          <cell r="K3825" t="str">
            <v>00111159P.2</v>
          </cell>
        </row>
        <row r="3826">
          <cell r="K3826" t="str">
            <v>00111159P.2</v>
          </cell>
        </row>
        <row r="3827">
          <cell r="K3827" t="str">
            <v>00111159P.2</v>
          </cell>
        </row>
        <row r="3828">
          <cell r="K3828" t="str">
            <v>00111159P.2</v>
          </cell>
        </row>
        <row r="3829">
          <cell r="K3829" t="str">
            <v>00111159P.2</v>
          </cell>
        </row>
        <row r="3830">
          <cell r="K3830" t="str">
            <v>00111159P.2</v>
          </cell>
        </row>
        <row r="3831">
          <cell r="K3831" t="str">
            <v>00111159P.2</v>
          </cell>
        </row>
        <row r="3832">
          <cell r="K3832" t="str">
            <v>00111159P.2</v>
          </cell>
        </row>
        <row r="3833">
          <cell r="K3833" t="str">
            <v>00111143P.2</v>
          </cell>
        </row>
        <row r="3834">
          <cell r="K3834" t="str">
            <v>00111143P.2</v>
          </cell>
        </row>
        <row r="3835">
          <cell r="K3835" t="str">
            <v>00111143P.2</v>
          </cell>
        </row>
        <row r="3836">
          <cell r="K3836" t="str">
            <v>00111143P.2</v>
          </cell>
        </row>
        <row r="3837">
          <cell r="K3837" t="str">
            <v>00111143P.2</v>
          </cell>
        </row>
        <row r="3838">
          <cell r="K3838" t="str">
            <v>00111143P.2</v>
          </cell>
        </row>
        <row r="3839">
          <cell r="K3839" t="str">
            <v>00111143P.2</v>
          </cell>
        </row>
        <row r="3840">
          <cell r="K3840" t="str">
            <v>00111143P.2</v>
          </cell>
        </row>
        <row r="3841">
          <cell r="K3841" t="str">
            <v>00111140P.2</v>
          </cell>
        </row>
        <row r="3842">
          <cell r="K3842" t="str">
            <v>00111128P.2</v>
          </cell>
        </row>
        <row r="3843">
          <cell r="K3843" t="str">
            <v>00111128P.2</v>
          </cell>
        </row>
        <row r="3844">
          <cell r="K3844" t="str">
            <v>00111128P.2</v>
          </cell>
        </row>
        <row r="3845">
          <cell r="K3845" t="str">
            <v>00111128P.2</v>
          </cell>
        </row>
        <row r="3846">
          <cell r="K3846" t="str">
            <v>00111128P.2</v>
          </cell>
        </row>
        <row r="3847">
          <cell r="K3847" t="str">
            <v>00111128P.2</v>
          </cell>
        </row>
        <row r="3848">
          <cell r="K3848" t="str">
            <v>00111128P.2</v>
          </cell>
        </row>
        <row r="3849">
          <cell r="K3849" t="str">
            <v>00111128P.2</v>
          </cell>
        </row>
        <row r="3850">
          <cell r="K3850" t="str">
            <v>00111128P.2</v>
          </cell>
        </row>
        <row r="3851">
          <cell r="K3851" t="str">
            <v>00111128P.2</v>
          </cell>
        </row>
        <row r="3852">
          <cell r="K3852" t="str">
            <v>00111122P.2</v>
          </cell>
        </row>
        <row r="3853">
          <cell r="K3853" t="str">
            <v>00111122P.2</v>
          </cell>
        </row>
        <row r="3854">
          <cell r="K3854" t="str">
            <v>00111122P.2</v>
          </cell>
        </row>
        <row r="3855">
          <cell r="K3855" t="str">
            <v>00111122P.2</v>
          </cell>
        </row>
        <row r="3856">
          <cell r="K3856" t="str">
            <v>00111122P.2</v>
          </cell>
        </row>
        <row r="3857">
          <cell r="K3857" t="str">
            <v>00111122P.2</v>
          </cell>
        </row>
        <row r="3858">
          <cell r="K3858" t="str">
            <v>00111122P.2</v>
          </cell>
        </row>
        <row r="3859">
          <cell r="K3859" t="str">
            <v>00111122P.2</v>
          </cell>
        </row>
        <row r="3860">
          <cell r="K3860" t="str">
            <v>00111122P.2</v>
          </cell>
        </row>
        <row r="3861">
          <cell r="K3861" t="str">
            <v>00111122P.2</v>
          </cell>
        </row>
        <row r="3862">
          <cell r="K3862" t="str">
            <v>00111132P.2</v>
          </cell>
        </row>
        <row r="3863">
          <cell r="K3863" t="str">
            <v>00111154P.2</v>
          </cell>
        </row>
        <row r="3864">
          <cell r="K3864" t="str">
            <v>00111143P.2</v>
          </cell>
        </row>
        <row r="3865">
          <cell r="K3865" t="str">
            <v>00111143P.2</v>
          </cell>
        </row>
        <row r="3866">
          <cell r="K3866" t="str">
            <v>00111157P.2</v>
          </cell>
        </row>
        <row r="3867">
          <cell r="K3867" t="str">
            <v>00111157P.2</v>
          </cell>
        </row>
        <row r="3868">
          <cell r="K3868" t="str">
            <v>00111157P.2</v>
          </cell>
        </row>
        <row r="3869">
          <cell r="K3869" t="str">
            <v>00111157P.2</v>
          </cell>
        </row>
        <row r="3870">
          <cell r="K3870" t="str">
            <v>00111156P.2</v>
          </cell>
        </row>
        <row r="3871">
          <cell r="K3871" t="str">
            <v>00111156P.2</v>
          </cell>
        </row>
        <row r="3872">
          <cell r="K3872" t="str">
            <v>00111160P.2</v>
          </cell>
        </row>
        <row r="3873">
          <cell r="K3873" t="str">
            <v>00111160P.2</v>
          </cell>
        </row>
        <row r="3874">
          <cell r="K3874" t="str">
            <v>00111160P.2</v>
          </cell>
        </row>
        <row r="3875">
          <cell r="K3875" t="str">
            <v>00111160P.2</v>
          </cell>
        </row>
        <row r="3876">
          <cell r="K3876" t="str">
            <v>00111160P.2</v>
          </cell>
        </row>
        <row r="3877">
          <cell r="K3877" t="str">
            <v>00111160P.2</v>
          </cell>
        </row>
        <row r="3878">
          <cell r="K3878" t="str">
            <v>00111160P.2</v>
          </cell>
        </row>
        <row r="3879">
          <cell r="K3879" t="str">
            <v>00111153P.2</v>
          </cell>
        </row>
        <row r="3880">
          <cell r="K3880" t="str">
            <v>00111147P.2</v>
          </cell>
        </row>
        <row r="3881">
          <cell r="K3881" t="str">
            <v>00111147P.2</v>
          </cell>
        </row>
        <row r="3882">
          <cell r="K3882" t="str">
            <v>00111147P.2</v>
          </cell>
        </row>
        <row r="3883">
          <cell r="K3883" t="str">
            <v>00111147P.2</v>
          </cell>
        </row>
        <row r="3884">
          <cell r="K3884" t="str">
            <v>00111154P.2</v>
          </cell>
        </row>
        <row r="3885">
          <cell r="K3885" t="str">
            <v>00111154P.2</v>
          </cell>
        </row>
        <row r="3886">
          <cell r="K3886" t="str">
            <v>00111154P.2</v>
          </cell>
        </row>
        <row r="3887">
          <cell r="K3887" t="str">
            <v>00111154P.2</v>
          </cell>
        </row>
        <row r="3888">
          <cell r="K3888" t="str">
            <v>00111154P.2</v>
          </cell>
        </row>
        <row r="3889">
          <cell r="K3889" t="str">
            <v>00111154P.2</v>
          </cell>
        </row>
        <row r="3890">
          <cell r="K3890" t="str">
            <v>00111154P.2</v>
          </cell>
        </row>
        <row r="3891">
          <cell r="K3891" t="str">
            <v>00111154P.2</v>
          </cell>
        </row>
        <row r="3892">
          <cell r="K3892" t="str">
            <v>00111154P.2</v>
          </cell>
        </row>
        <row r="3893">
          <cell r="K3893" t="str">
            <v>00111154P.2</v>
          </cell>
        </row>
        <row r="3894">
          <cell r="K3894" t="str">
            <v>00111154P.2</v>
          </cell>
        </row>
        <row r="3895">
          <cell r="K3895" t="str">
            <v>00111154P.2</v>
          </cell>
        </row>
        <row r="3896">
          <cell r="K3896" t="str">
            <v>00111154P.2</v>
          </cell>
        </row>
        <row r="3897">
          <cell r="K3897" t="str">
            <v>00111154P.2</v>
          </cell>
        </row>
        <row r="3898">
          <cell r="K3898" t="str">
            <v>00111104P.2</v>
          </cell>
        </row>
        <row r="3899">
          <cell r="K3899" t="str">
            <v>00111105P.2</v>
          </cell>
        </row>
        <row r="3900">
          <cell r="K3900" t="str">
            <v>00111104P.2</v>
          </cell>
        </row>
        <row r="3901">
          <cell r="K3901" t="str">
            <v>00111110P.2</v>
          </cell>
        </row>
        <row r="3902">
          <cell r="K3902" t="str">
            <v>00111104P.2</v>
          </cell>
        </row>
        <row r="3903">
          <cell r="K3903" t="str">
            <v>00111112P.2</v>
          </cell>
        </row>
        <row r="3904">
          <cell r="K3904" t="str">
            <v>00111110P.2</v>
          </cell>
        </row>
        <row r="3905">
          <cell r="K3905" t="str">
            <v>00111110P.2</v>
          </cell>
        </row>
        <row r="3906">
          <cell r="K3906" t="str">
            <v>00111110P.2</v>
          </cell>
        </row>
        <row r="3907">
          <cell r="K3907" t="str">
            <v>00111110P.2</v>
          </cell>
        </row>
        <row r="3908">
          <cell r="K3908" t="str">
            <v>00111133P.2</v>
          </cell>
        </row>
        <row r="3909">
          <cell r="K3909" t="str">
            <v>00111144P.2</v>
          </cell>
        </row>
        <row r="3910">
          <cell r="K3910" t="str">
            <v>00111141P.2</v>
          </cell>
        </row>
        <row r="3911">
          <cell r="K3911" t="str">
            <v>00111144P.2</v>
          </cell>
        </row>
        <row r="3912">
          <cell r="K3912" t="str">
            <v>00111144P.2</v>
          </cell>
        </row>
        <row r="3913">
          <cell r="K3913" t="str">
            <v>00111144P.2</v>
          </cell>
        </row>
        <row r="3914">
          <cell r="K3914" t="str">
            <v>00111144P.2</v>
          </cell>
        </row>
        <row r="3915">
          <cell r="K3915" t="str">
            <v>00111144P.2</v>
          </cell>
        </row>
        <row r="3916">
          <cell r="K3916" t="str">
            <v>00111142P.2</v>
          </cell>
        </row>
        <row r="3917">
          <cell r="K3917" t="str">
            <v>00111141P.2</v>
          </cell>
        </row>
        <row r="3918">
          <cell r="K3918" t="str">
            <v>00111141P.2</v>
          </cell>
        </row>
        <row r="3919">
          <cell r="K3919" t="str">
            <v>00111141P.2</v>
          </cell>
        </row>
        <row r="3920">
          <cell r="K3920" t="str">
            <v>00111141P.2</v>
          </cell>
        </row>
        <row r="3921">
          <cell r="K3921" t="str">
            <v>00111102P.2</v>
          </cell>
        </row>
        <row r="3922">
          <cell r="K3922" t="str">
            <v>00111102P.2</v>
          </cell>
        </row>
        <row r="3923">
          <cell r="K3923" t="str">
            <v>00111102P.2</v>
          </cell>
        </row>
        <row r="3924">
          <cell r="K3924" t="str">
            <v>00111102P.2</v>
          </cell>
        </row>
        <row r="3925">
          <cell r="K3925" t="str">
            <v>00111102P.2</v>
          </cell>
        </row>
        <row r="3926">
          <cell r="K3926" t="str">
            <v>00111102P.2</v>
          </cell>
        </row>
        <row r="3927">
          <cell r="K3927" t="str">
            <v>00111102P.2</v>
          </cell>
        </row>
        <row r="3928">
          <cell r="K3928" t="str">
            <v>00111103P.2</v>
          </cell>
        </row>
        <row r="3929">
          <cell r="K3929" t="str">
            <v>00111103P.2</v>
          </cell>
        </row>
        <row r="3930">
          <cell r="K3930" t="str">
            <v>00111103P.2</v>
          </cell>
        </row>
        <row r="3931">
          <cell r="K3931" t="str">
            <v>00111103P.2</v>
          </cell>
        </row>
        <row r="3932">
          <cell r="K3932" t="str">
            <v>00111105P.2</v>
          </cell>
        </row>
        <row r="3933">
          <cell r="K3933" t="str">
            <v>00111105P.2</v>
          </cell>
        </row>
        <row r="3934">
          <cell r="K3934" t="str">
            <v>00111105P.2</v>
          </cell>
        </row>
        <row r="3935">
          <cell r="K3935" t="str">
            <v>00111102P.2</v>
          </cell>
        </row>
        <row r="3936">
          <cell r="K3936" t="str">
            <v>00111102P.2</v>
          </cell>
        </row>
        <row r="3937">
          <cell r="K3937" t="str">
            <v>00111102P.2</v>
          </cell>
        </row>
        <row r="3938">
          <cell r="K3938" t="str">
            <v>00111102P.2</v>
          </cell>
        </row>
        <row r="3939">
          <cell r="K3939" t="str">
            <v>00111102P.2</v>
          </cell>
        </row>
        <row r="3940">
          <cell r="K3940" t="str">
            <v>00111102P.2</v>
          </cell>
        </row>
        <row r="3941">
          <cell r="K3941" t="str">
            <v>00111102P.2</v>
          </cell>
        </row>
        <row r="3942">
          <cell r="K3942" t="str">
            <v>00111102P.2</v>
          </cell>
        </row>
        <row r="3943">
          <cell r="K3943" t="str">
            <v>00111102P.2</v>
          </cell>
        </row>
        <row r="3944">
          <cell r="K3944" t="str">
            <v>00111102P.2</v>
          </cell>
        </row>
        <row r="3945">
          <cell r="K3945" t="str">
            <v>00111102P.2</v>
          </cell>
        </row>
        <row r="3946">
          <cell r="K3946" t="str">
            <v>00111102P.2</v>
          </cell>
        </row>
        <row r="3947">
          <cell r="K3947" t="str">
            <v>00111102P.2</v>
          </cell>
        </row>
        <row r="3948">
          <cell r="K3948" t="str">
            <v>00111102P.2</v>
          </cell>
        </row>
        <row r="3949">
          <cell r="K3949" t="str">
            <v>00111102P.2</v>
          </cell>
        </row>
        <row r="3950">
          <cell r="K3950" t="str">
            <v>00111102P.2</v>
          </cell>
        </row>
        <row r="3951">
          <cell r="K3951" t="str">
            <v>00111102P.2</v>
          </cell>
        </row>
        <row r="3952">
          <cell r="K3952" t="str">
            <v>00111102P.2</v>
          </cell>
        </row>
        <row r="3953">
          <cell r="K3953" t="str">
            <v>00111102P.2</v>
          </cell>
        </row>
        <row r="3954">
          <cell r="K3954" t="str">
            <v>00111102P.2</v>
          </cell>
        </row>
        <row r="3955">
          <cell r="K3955" t="str">
            <v>00111102P.2</v>
          </cell>
        </row>
        <row r="3956">
          <cell r="K3956" t="str">
            <v>00111102P.2</v>
          </cell>
        </row>
        <row r="3957">
          <cell r="K3957" t="str">
            <v>00111102P.2</v>
          </cell>
        </row>
        <row r="3958">
          <cell r="K3958" t="str">
            <v>00111102P.2</v>
          </cell>
        </row>
        <row r="3959">
          <cell r="K3959" t="str">
            <v>00111102P.2</v>
          </cell>
        </row>
        <row r="3960">
          <cell r="K3960" t="str">
            <v>00111102P.2</v>
          </cell>
        </row>
        <row r="3961">
          <cell r="K3961" t="str">
            <v>00111102P.2</v>
          </cell>
        </row>
        <row r="3962">
          <cell r="K3962" t="str">
            <v>00111102P.2</v>
          </cell>
        </row>
        <row r="3963">
          <cell r="K3963" t="str">
            <v>00111102P.2</v>
          </cell>
        </row>
        <row r="3964">
          <cell r="K3964" t="str">
            <v>00111102P.2</v>
          </cell>
        </row>
        <row r="3965">
          <cell r="K3965" t="str">
            <v>00111102P.2</v>
          </cell>
        </row>
        <row r="3966">
          <cell r="K3966" t="str">
            <v>00111102P.2</v>
          </cell>
        </row>
        <row r="3967">
          <cell r="K3967" t="str">
            <v>00111102P.2</v>
          </cell>
        </row>
        <row r="3968">
          <cell r="K3968" t="str">
            <v>00111102P.2</v>
          </cell>
        </row>
        <row r="3969">
          <cell r="K3969" t="str">
            <v>00111113P.2</v>
          </cell>
        </row>
        <row r="3970">
          <cell r="K3970" t="str">
            <v>00111113P.2</v>
          </cell>
        </row>
        <row r="3971">
          <cell r="K3971" t="str">
            <v>00111113P.2</v>
          </cell>
        </row>
        <row r="3972">
          <cell r="K3972" t="str">
            <v>00111113P.2</v>
          </cell>
        </row>
        <row r="3973">
          <cell r="K3973" t="str">
            <v>00111113P.2</v>
          </cell>
        </row>
        <row r="3974">
          <cell r="K3974" t="str">
            <v>00111113P.2</v>
          </cell>
        </row>
        <row r="3975">
          <cell r="K3975" t="str">
            <v>00111113P.2</v>
          </cell>
        </row>
        <row r="3976">
          <cell r="K3976" t="str">
            <v>00111113P.2</v>
          </cell>
        </row>
        <row r="3977">
          <cell r="K3977" t="str">
            <v>00111113P.2</v>
          </cell>
        </row>
        <row r="3978">
          <cell r="K3978" t="str">
            <v>00111113P.2</v>
          </cell>
        </row>
        <row r="3979">
          <cell r="K3979" t="str">
            <v>00111113P.2</v>
          </cell>
        </row>
        <row r="3980">
          <cell r="K3980" t="str">
            <v>00111113P.2</v>
          </cell>
        </row>
        <row r="3981">
          <cell r="K3981" t="str">
            <v>00111113P.2</v>
          </cell>
        </row>
        <row r="3982">
          <cell r="K3982" t="str">
            <v>00111113P.2</v>
          </cell>
        </row>
        <row r="3983">
          <cell r="K3983" t="str">
            <v>00111113P.2</v>
          </cell>
        </row>
        <row r="3984">
          <cell r="K3984" t="str">
            <v>00111113P.2</v>
          </cell>
        </row>
        <row r="3985">
          <cell r="K3985" t="str">
            <v>00111113P.2</v>
          </cell>
        </row>
        <row r="3986">
          <cell r="K3986" t="str">
            <v>00111113P.2</v>
          </cell>
        </row>
        <row r="3987">
          <cell r="K3987" t="str">
            <v>00111113P.2</v>
          </cell>
        </row>
        <row r="3988">
          <cell r="K3988" t="str">
            <v>00111113P.2</v>
          </cell>
        </row>
        <row r="3989">
          <cell r="K3989" t="str">
            <v>00111113P.2</v>
          </cell>
        </row>
        <row r="3990">
          <cell r="K3990" t="str">
            <v>00111113P.2</v>
          </cell>
        </row>
        <row r="3991">
          <cell r="K3991" t="str">
            <v>00111113P.2</v>
          </cell>
        </row>
        <row r="3992">
          <cell r="K3992" t="str">
            <v>00111110P.2</v>
          </cell>
        </row>
        <row r="3993">
          <cell r="K3993" t="str">
            <v>00111110P.2</v>
          </cell>
        </row>
        <row r="3994">
          <cell r="K3994" t="str">
            <v>00111110P.2</v>
          </cell>
        </row>
        <row r="3995">
          <cell r="K3995" t="str">
            <v>00111110P.2</v>
          </cell>
        </row>
        <row r="3996">
          <cell r="K3996" t="str">
            <v>00111110P.2</v>
          </cell>
        </row>
        <row r="3997">
          <cell r="K3997" t="str">
            <v>00111110P.2</v>
          </cell>
        </row>
        <row r="3998">
          <cell r="K3998" t="str">
            <v>00111110P.2</v>
          </cell>
        </row>
        <row r="3999">
          <cell r="K3999" t="str">
            <v>00111110P.2</v>
          </cell>
        </row>
        <row r="4000">
          <cell r="K4000" t="str">
            <v>00111110P.2</v>
          </cell>
        </row>
        <row r="4001">
          <cell r="K4001" t="str">
            <v>00111110P.2</v>
          </cell>
        </row>
        <row r="4002">
          <cell r="K4002" t="str">
            <v>00111114P.2</v>
          </cell>
        </row>
        <row r="4003">
          <cell r="K4003" t="str">
            <v>00111112P.2</v>
          </cell>
        </row>
        <row r="4004">
          <cell r="K4004" t="str">
            <v>00111112P.2</v>
          </cell>
        </row>
        <row r="4005">
          <cell r="K4005" t="str">
            <v>00111131P.2</v>
          </cell>
        </row>
        <row r="4006">
          <cell r="K4006" t="str">
            <v>00111110P.2</v>
          </cell>
        </row>
        <row r="4007">
          <cell r="K4007" t="str">
            <v>00111110P.2</v>
          </cell>
        </row>
        <row r="4008">
          <cell r="K4008" t="str">
            <v>00111110P.2</v>
          </cell>
        </row>
        <row r="4009">
          <cell r="K4009" t="str">
            <v>00111111P.2</v>
          </cell>
        </row>
        <row r="4010">
          <cell r="K4010" t="str">
            <v>00111151P.2</v>
          </cell>
        </row>
        <row r="4011">
          <cell r="K4011" t="str">
            <v>00111151P.2</v>
          </cell>
        </row>
        <row r="4012">
          <cell r="K4012" t="str">
            <v>00111151P.2</v>
          </cell>
        </row>
        <row r="4013">
          <cell r="K4013" t="str">
            <v>00111151P.2</v>
          </cell>
        </row>
        <row r="4014">
          <cell r="K4014" t="str">
            <v>00111151P.2</v>
          </cell>
        </row>
        <row r="4015">
          <cell r="K4015" t="str">
            <v>00111151P.2</v>
          </cell>
        </row>
        <row r="4016">
          <cell r="K4016" t="str">
            <v>00111151P.2</v>
          </cell>
        </row>
        <row r="4017">
          <cell r="K4017" t="str">
            <v>00111151P.2</v>
          </cell>
        </row>
        <row r="4018">
          <cell r="K4018" t="str">
            <v>00111151P.2</v>
          </cell>
        </row>
        <row r="4019">
          <cell r="K4019" t="str">
            <v>00111151P.2</v>
          </cell>
        </row>
        <row r="4020">
          <cell r="K4020" t="str">
            <v>00111151P.2</v>
          </cell>
        </row>
        <row r="4021">
          <cell r="K4021" t="str">
            <v>00111151P.2</v>
          </cell>
        </row>
        <row r="4022">
          <cell r="K4022" t="str">
            <v>00111151P.2</v>
          </cell>
        </row>
        <row r="4023">
          <cell r="K4023" t="str">
            <v>00111151P.2</v>
          </cell>
        </row>
        <row r="4024">
          <cell r="K4024" t="str">
            <v>00111151P.2</v>
          </cell>
        </row>
        <row r="4025">
          <cell r="K4025" t="str">
            <v>00111151P.2</v>
          </cell>
        </row>
        <row r="4026">
          <cell r="K4026" t="str">
            <v>00111151P.2</v>
          </cell>
        </row>
        <row r="4027">
          <cell r="K4027" t="str">
            <v>00111151P.2</v>
          </cell>
        </row>
        <row r="4028">
          <cell r="K4028" t="str">
            <v>00111151P.2</v>
          </cell>
        </row>
        <row r="4029">
          <cell r="K4029" t="str">
            <v>00111151P.2</v>
          </cell>
        </row>
        <row r="4030">
          <cell r="K4030" t="str">
            <v>00111151P.2</v>
          </cell>
        </row>
        <row r="4031">
          <cell r="K4031" t="str">
            <v>00111151P.2</v>
          </cell>
        </row>
        <row r="4032">
          <cell r="K4032" t="str">
            <v>00111151P.2</v>
          </cell>
        </row>
        <row r="4033">
          <cell r="K4033" t="str">
            <v>00111151P.2</v>
          </cell>
        </row>
        <row r="4034">
          <cell r="K4034" t="str">
            <v>00111151P.2</v>
          </cell>
        </row>
        <row r="4035">
          <cell r="K4035" t="str">
            <v>00111151P.2</v>
          </cell>
        </row>
        <row r="4036">
          <cell r="K4036" t="str">
            <v>00111151P.2</v>
          </cell>
        </row>
        <row r="4037">
          <cell r="K4037" t="str">
            <v>00111151P.2</v>
          </cell>
        </row>
        <row r="4038">
          <cell r="K4038" t="str">
            <v>00111151P.2</v>
          </cell>
        </row>
        <row r="4039">
          <cell r="K4039" t="str">
            <v>00111151P.2</v>
          </cell>
        </row>
        <row r="4040">
          <cell r="K4040" t="str">
            <v>00111151P.2</v>
          </cell>
        </row>
        <row r="4041">
          <cell r="K4041" t="str">
            <v>00111151P.2</v>
          </cell>
        </row>
        <row r="4042">
          <cell r="K4042" t="str">
            <v>00111151P.2</v>
          </cell>
        </row>
        <row r="4043">
          <cell r="K4043" t="str">
            <v>00111151P.2</v>
          </cell>
        </row>
        <row r="4044">
          <cell r="K4044" t="str">
            <v>00111151P.2</v>
          </cell>
        </row>
        <row r="4045">
          <cell r="K4045" t="str">
            <v>00111151P.2</v>
          </cell>
        </row>
        <row r="4046">
          <cell r="K4046" t="str">
            <v>00111151P.2</v>
          </cell>
        </row>
        <row r="4047">
          <cell r="K4047" t="str">
            <v>00111151P.2</v>
          </cell>
        </row>
        <row r="4048">
          <cell r="K4048" t="str">
            <v>00111151P.2</v>
          </cell>
        </row>
        <row r="4049">
          <cell r="K4049" t="str">
            <v>00111151P.2</v>
          </cell>
        </row>
        <row r="4050">
          <cell r="K4050" t="str">
            <v>00111151P.2</v>
          </cell>
        </row>
        <row r="4051">
          <cell r="K4051" t="str">
            <v>00111154P.2</v>
          </cell>
        </row>
        <row r="4052">
          <cell r="K4052" t="str">
            <v>00111154P.2</v>
          </cell>
        </row>
        <row r="4053">
          <cell r="K4053" t="str">
            <v>00111154P.2</v>
          </cell>
        </row>
        <row r="4054">
          <cell r="K4054" t="str">
            <v>00111154P.2</v>
          </cell>
        </row>
        <row r="4055">
          <cell r="K4055" t="str">
            <v>00111154P.2</v>
          </cell>
        </row>
        <row r="4056">
          <cell r="K4056" t="str">
            <v>00111154P.2</v>
          </cell>
        </row>
        <row r="4057">
          <cell r="K4057" t="str">
            <v>00111154P.2</v>
          </cell>
        </row>
        <row r="4058">
          <cell r="K4058" t="str">
            <v>00111154P.2</v>
          </cell>
        </row>
        <row r="4059">
          <cell r="K4059" t="str">
            <v>00111154P.2</v>
          </cell>
        </row>
        <row r="4060">
          <cell r="K4060" t="str">
            <v>00111154P.2</v>
          </cell>
        </row>
        <row r="4061">
          <cell r="K4061" t="str">
            <v>00111154P.2</v>
          </cell>
        </row>
        <row r="4062">
          <cell r="K4062" t="str">
            <v>00111154P.2</v>
          </cell>
        </row>
        <row r="4063">
          <cell r="K4063" t="str">
            <v>00111154P.2</v>
          </cell>
        </row>
        <row r="4064">
          <cell r="K4064" t="str">
            <v>00111154P.2</v>
          </cell>
        </row>
        <row r="4065">
          <cell r="K4065" t="str">
            <v>00111154P.2</v>
          </cell>
        </row>
        <row r="4066">
          <cell r="K4066" t="str">
            <v>00111154P.2</v>
          </cell>
        </row>
        <row r="4067">
          <cell r="K4067" t="str">
            <v>00111154P.2</v>
          </cell>
        </row>
        <row r="4068">
          <cell r="K4068" t="str">
            <v>00111154P.2</v>
          </cell>
        </row>
        <row r="4069">
          <cell r="K4069" t="str">
            <v>00111154P.2</v>
          </cell>
        </row>
        <row r="4070">
          <cell r="K4070" t="str">
            <v>00111154P.2</v>
          </cell>
        </row>
        <row r="4071">
          <cell r="K4071" t="str">
            <v>00111156P.2</v>
          </cell>
        </row>
        <row r="4072">
          <cell r="K4072" t="str">
            <v>00111156P.2</v>
          </cell>
        </row>
        <row r="4073">
          <cell r="K4073" t="str">
            <v>00111156P.2</v>
          </cell>
        </row>
        <row r="4074">
          <cell r="K4074" t="str">
            <v>00111156P.2</v>
          </cell>
        </row>
        <row r="4075">
          <cell r="K4075" t="str">
            <v>00111156P.2</v>
          </cell>
        </row>
        <row r="4076">
          <cell r="K4076" t="str">
            <v>00111160P.2</v>
          </cell>
        </row>
        <row r="4077">
          <cell r="K4077" t="str">
            <v>00111143P.2</v>
          </cell>
        </row>
        <row r="4078">
          <cell r="K4078" t="str">
            <v>00111143P.2</v>
          </cell>
        </row>
        <row r="4079">
          <cell r="K4079" t="str">
            <v>00111143P.2</v>
          </cell>
        </row>
        <row r="4080">
          <cell r="K4080" t="str">
            <v>00111143P.2</v>
          </cell>
        </row>
        <row r="4081">
          <cell r="K4081" t="str">
            <v>00111143P.2</v>
          </cell>
        </row>
        <row r="4082">
          <cell r="K4082" t="str">
            <v>00111153P.2</v>
          </cell>
        </row>
        <row r="4083">
          <cell r="K4083" t="str">
            <v>00111153P.2</v>
          </cell>
        </row>
        <row r="4084">
          <cell r="K4084" t="str">
            <v>00111153P.2</v>
          </cell>
        </row>
        <row r="4085">
          <cell r="K4085" t="str">
            <v>00111153P.2</v>
          </cell>
        </row>
        <row r="4086">
          <cell r="K4086" t="str">
            <v>00111157P.2</v>
          </cell>
        </row>
        <row r="4087">
          <cell r="K4087" t="str">
            <v>00111157P.2</v>
          </cell>
        </row>
        <row r="4088">
          <cell r="K4088" t="str">
            <v>00111157P.2</v>
          </cell>
        </row>
        <row r="4089">
          <cell r="K4089" t="str">
            <v>00111156P.2</v>
          </cell>
        </row>
        <row r="4090">
          <cell r="K4090" t="str">
            <v>00111156P.2</v>
          </cell>
        </row>
        <row r="4091">
          <cell r="K4091" t="str">
            <v>00111156P.2</v>
          </cell>
        </row>
        <row r="4092">
          <cell r="K4092" t="str">
            <v>00111156P.2</v>
          </cell>
        </row>
        <row r="4093">
          <cell r="K4093" t="str">
            <v>00111156P.2</v>
          </cell>
        </row>
        <row r="4094">
          <cell r="K4094" t="str">
            <v>00111156P.2</v>
          </cell>
        </row>
        <row r="4095">
          <cell r="K4095" t="str">
            <v>00111156P.2</v>
          </cell>
        </row>
        <row r="4096">
          <cell r="K4096" t="str">
            <v>00111157P.2</v>
          </cell>
        </row>
        <row r="4097">
          <cell r="K4097" t="str">
            <v>00111157P.2</v>
          </cell>
        </row>
        <row r="4098">
          <cell r="K4098" t="str">
            <v>00111154P.2</v>
          </cell>
        </row>
        <row r="4099">
          <cell r="K4099" t="str">
            <v>00111154P.2</v>
          </cell>
        </row>
        <row r="4100">
          <cell r="K4100" t="str">
            <v>00111154P.2</v>
          </cell>
        </row>
        <row r="4101">
          <cell r="K4101" t="str">
            <v>00111154P.2</v>
          </cell>
        </row>
        <row r="4102">
          <cell r="K4102" t="str">
            <v>00111154P.2</v>
          </cell>
        </row>
        <row r="4103">
          <cell r="K4103" t="str">
            <v>00111154P.2</v>
          </cell>
        </row>
        <row r="4104">
          <cell r="K4104" t="str">
            <v>00111154P.2</v>
          </cell>
        </row>
        <row r="4105">
          <cell r="K4105" t="str">
            <v>00111154P.2</v>
          </cell>
        </row>
        <row r="4106">
          <cell r="K4106" t="str">
            <v>00111154P.2</v>
          </cell>
        </row>
        <row r="4107">
          <cell r="K4107" t="str">
            <v>00111154P.2</v>
          </cell>
        </row>
        <row r="4108">
          <cell r="K4108" t="str">
            <v>00111156P.2</v>
          </cell>
        </row>
        <row r="4109">
          <cell r="K4109" t="str">
            <v>00111156P.2</v>
          </cell>
        </row>
        <row r="4110">
          <cell r="K4110" t="str">
            <v>00111156P.2</v>
          </cell>
        </row>
        <row r="4111">
          <cell r="K4111" t="str">
            <v>00111156P.2</v>
          </cell>
        </row>
        <row r="4112">
          <cell r="K4112" t="str">
            <v>00111156P.2</v>
          </cell>
        </row>
        <row r="4113">
          <cell r="K4113" t="str">
            <v>00111156P.2</v>
          </cell>
        </row>
        <row r="4114">
          <cell r="K4114" t="str">
            <v>00111156P.2</v>
          </cell>
        </row>
        <row r="4115">
          <cell r="K4115" t="str">
            <v>00111156P.2</v>
          </cell>
        </row>
        <row r="4116">
          <cell r="K4116" t="str">
            <v>00111156P.2</v>
          </cell>
        </row>
        <row r="4117">
          <cell r="K4117" t="str">
            <v>00111156P.2</v>
          </cell>
        </row>
        <row r="4118">
          <cell r="K4118" t="str">
            <v>00111156P.2</v>
          </cell>
        </row>
        <row r="4119">
          <cell r="K4119" t="str">
            <v>00111156P.2</v>
          </cell>
        </row>
        <row r="4120">
          <cell r="K4120" t="str">
            <v>00111156P.2</v>
          </cell>
        </row>
        <row r="4121">
          <cell r="K4121" t="str">
            <v>00111156P.2</v>
          </cell>
        </row>
        <row r="4122">
          <cell r="K4122" t="str">
            <v>00111157P.2</v>
          </cell>
        </row>
        <row r="4123">
          <cell r="K4123" t="str">
            <v>00111157P.2</v>
          </cell>
        </row>
        <row r="4124">
          <cell r="K4124" t="str">
            <v>00111157P.2</v>
          </cell>
        </row>
        <row r="4125">
          <cell r="K4125" t="str">
            <v>00111157P.2</v>
          </cell>
        </row>
        <row r="4126">
          <cell r="K4126" t="str">
            <v>00111160P.2</v>
          </cell>
        </row>
        <row r="4127">
          <cell r="K4127" t="str">
            <v>00111160P.2</v>
          </cell>
        </row>
        <row r="4128">
          <cell r="K4128" t="str">
            <v>00111118P.2</v>
          </cell>
        </row>
        <row r="4129">
          <cell r="K4129" t="str">
            <v>00111118P.2</v>
          </cell>
        </row>
        <row r="4130">
          <cell r="K4130" t="str">
            <v>00111118P.2</v>
          </cell>
        </row>
        <row r="4131">
          <cell r="K4131" t="str">
            <v>00111157P.2</v>
          </cell>
        </row>
        <row r="4132">
          <cell r="K4132" t="str">
            <v>00111157P.2</v>
          </cell>
        </row>
        <row r="4133">
          <cell r="K4133" t="str">
            <v>00111157P.2</v>
          </cell>
        </row>
        <row r="4134">
          <cell r="K4134" t="str">
            <v>00111157P.2</v>
          </cell>
        </row>
        <row r="4135">
          <cell r="K4135" t="str">
            <v>00111157P.2</v>
          </cell>
        </row>
        <row r="4136">
          <cell r="K4136" t="str">
            <v>00111157P.2</v>
          </cell>
        </row>
        <row r="4137">
          <cell r="K4137" t="str">
            <v>00111157P.2</v>
          </cell>
        </row>
        <row r="4138">
          <cell r="K4138" t="str">
            <v>00111157P.2</v>
          </cell>
        </row>
        <row r="4139">
          <cell r="K4139" t="str">
            <v>00111157P.2</v>
          </cell>
        </row>
        <row r="4140">
          <cell r="K4140" t="str">
            <v>00111146P.2</v>
          </cell>
        </row>
        <row r="4141">
          <cell r="K4141" t="str">
            <v>00111146P.2</v>
          </cell>
        </row>
        <row r="4142">
          <cell r="K4142" t="str">
            <v>00111146P.2</v>
          </cell>
        </row>
        <row r="4143">
          <cell r="K4143" t="str">
            <v>00111146P.2</v>
          </cell>
        </row>
        <row r="4144">
          <cell r="K4144" t="str">
            <v>00111146P.2</v>
          </cell>
        </row>
        <row r="4145">
          <cell r="K4145" t="str">
            <v>00111146P.2</v>
          </cell>
        </row>
        <row r="4146">
          <cell r="K4146" t="str">
            <v>00111146P.2</v>
          </cell>
        </row>
        <row r="4147">
          <cell r="K4147" t="str">
            <v>00111140P.2</v>
          </cell>
        </row>
        <row r="4148">
          <cell r="K4148" t="str">
            <v>00111140P.2</v>
          </cell>
        </row>
        <row r="4149">
          <cell r="K4149" t="str">
            <v>00111140P.2</v>
          </cell>
        </row>
        <row r="4150">
          <cell r="K4150" t="str">
            <v>00111140P.2</v>
          </cell>
        </row>
        <row r="4151">
          <cell r="K4151" t="str">
            <v>00111140P.2</v>
          </cell>
        </row>
        <row r="4152">
          <cell r="K4152" t="str">
            <v>00111140P.2</v>
          </cell>
        </row>
        <row r="4153">
          <cell r="K4153" t="str">
            <v>00111140P.2</v>
          </cell>
        </row>
        <row r="4154">
          <cell r="K4154" t="str">
            <v>00111140P.2</v>
          </cell>
        </row>
        <row r="4155">
          <cell r="K4155" t="str">
            <v>00111140P.2</v>
          </cell>
        </row>
        <row r="4156">
          <cell r="K4156" t="str">
            <v>00111140P.2</v>
          </cell>
        </row>
        <row r="4157">
          <cell r="K4157" t="str">
            <v>00111140P.2</v>
          </cell>
        </row>
        <row r="4158">
          <cell r="K4158" t="str">
            <v>00111140P.2</v>
          </cell>
        </row>
        <row r="4159">
          <cell r="K4159" t="str">
            <v>00111158P.2</v>
          </cell>
        </row>
        <row r="4160">
          <cell r="K4160" t="str">
            <v>00111158P.2</v>
          </cell>
        </row>
        <row r="4161">
          <cell r="K4161" t="str">
            <v>00111158P.2</v>
          </cell>
        </row>
        <row r="4162">
          <cell r="K4162" t="str">
            <v>00111158P.2</v>
          </cell>
        </row>
        <row r="4163">
          <cell r="K4163" t="str">
            <v>00111158P.2</v>
          </cell>
        </row>
        <row r="4164">
          <cell r="K4164" t="str">
            <v>00111158P.2</v>
          </cell>
        </row>
        <row r="4165">
          <cell r="K4165" t="str">
            <v>00111158P.2</v>
          </cell>
        </row>
        <row r="4166">
          <cell r="K4166" t="str">
            <v>00111158P.2</v>
          </cell>
        </row>
        <row r="4167">
          <cell r="K4167" t="str">
            <v>00111158P.2</v>
          </cell>
        </row>
        <row r="4168">
          <cell r="K4168" t="str">
            <v>00111158P.2</v>
          </cell>
        </row>
        <row r="4169">
          <cell r="K4169" t="str">
            <v>00111158P.2</v>
          </cell>
        </row>
        <row r="4170">
          <cell r="K4170" t="str">
            <v>00111158P.2</v>
          </cell>
        </row>
        <row r="4171">
          <cell r="K4171" t="str">
            <v>00111158P.2</v>
          </cell>
        </row>
        <row r="4172">
          <cell r="K4172" t="str">
            <v>00111158P.2</v>
          </cell>
        </row>
        <row r="4173">
          <cell r="K4173" t="str">
            <v>00111110P.2</v>
          </cell>
        </row>
        <row r="4174">
          <cell r="K4174" t="str">
            <v>00111110P.2</v>
          </cell>
        </row>
        <row r="4175">
          <cell r="K4175" t="str">
            <v>00111110P.2</v>
          </cell>
        </row>
        <row r="4176">
          <cell r="K4176" t="str">
            <v>00111110P.2</v>
          </cell>
        </row>
        <row r="4177">
          <cell r="K4177" t="str">
            <v>00111110P.2</v>
          </cell>
        </row>
        <row r="4178">
          <cell r="K4178" t="str">
            <v>00111110P.2</v>
          </cell>
        </row>
        <row r="4179">
          <cell r="K4179" t="str">
            <v>00111110P.2</v>
          </cell>
        </row>
        <row r="4180">
          <cell r="K4180" t="str">
            <v>00111110P.2</v>
          </cell>
        </row>
        <row r="4181">
          <cell r="K4181" t="str">
            <v>00111110P.2</v>
          </cell>
        </row>
        <row r="4182">
          <cell r="K4182" t="str">
            <v>00111110P.2</v>
          </cell>
        </row>
        <row r="4183">
          <cell r="K4183" t="str">
            <v>00111112P.2</v>
          </cell>
        </row>
        <row r="4184">
          <cell r="K4184" t="str">
            <v>00111112P.2</v>
          </cell>
        </row>
        <row r="4185">
          <cell r="K4185" t="str">
            <v>00111112P.2</v>
          </cell>
        </row>
        <row r="4186">
          <cell r="K4186" t="str">
            <v>00111112P.2</v>
          </cell>
        </row>
        <row r="4187">
          <cell r="K4187" t="str">
            <v>00111112P.2</v>
          </cell>
        </row>
        <row r="4188">
          <cell r="K4188" t="str">
            <v>00111112P.2</v>
          </cell>
        </row>
        <row r="4189">
          <cell r="K4189" t="str">
            <v>00111112P.2</v>
          </cell>
        </row>
        <row r="4190">
          <cell r="K4190" t="str">
            <v>00111112P.2</v>
          </cell>
        </row>
        <row r="4191">
          <cell r="K4191" t="str">
            <v>00111112P.2</v>
          </cell>
        </row>
        <row r="4192">
          <cell r="K4192" t="str">
            <v>00111112P.2</v>
          </cell>
        </row>
        <row r="4193">
          <cell r="K4193" t="str">
            <v>00111113P.2</v>
          </cell>
        </row>
        <row r="4194">
          <cell r="K4194" t="str">
            <v>00111113P.2</v>
          </cell>
        </row>
        <row r="4195">
          <cell r="K4195" t="str">
            <v>00111113P.2</v>
          </cell>
        </row>
        <row r="4196">
          <cell r="K4196" t="str">
            <v>00111113P.2</v>
          </cell>
        </row>
        <row r="4197">
          <cell r="K4197" t="str">
            <v>00111113P.2</v>
          </cell>
        </row>
        <row r="4198">
          <cell r="K4198" t="str">
            <v>00111113P.2</v>
          </cell>
        </row>
        <row r="4199">
          <cell r="K4199" t="str">
            <v>00111113P.2</v>
          </cell>
        </row>
        <row r="4200">
          <cell r="K4200" t="str">
            <v>00111113P.2</v>
          </cell>
        </row>
        <row r="4201">
          <cell r="K4201" t="str">
            <v>00111113P.2</v>
          </cell>
        </row>
        <row r="4202">
          <cell r="K4202" t="str">
            <v>00111113P.2</v>
          </cell>
        </row>
        <row r="4203">
          <cell r="K4203" t="str">
            <v>00111113P.2</v>
          </cell>
        </row>
        <row r="4204">
          <cell r="K4204" t="str">
            <v>00111113P.2</v>
          </cell>
        </row>
        <row r="4205">
          <cell r="K4205" t="str">
            <v>00111113P.2</v>
          </cell>
        </row>
        <row r="4206">
          <cell r="K4206" t="str">
            <v>00111113P.2</v>
          </cell>
        </row>
        <row r="4207">
          <cell r="K4207" t="str">
            <v>00111113P.2</v>
          </cell>
        </row>
        <row r="4208">
          <cell r="K4208" t="str">
            <v>00111113P.2</v>
          </cell>
        </row>
        <row r="4209">
          <cell r="K4209" t="str">
            <v>00111113P.2</v>
          </cell>
        </row>
        <row r="4210">
          <cell r="K4210" t="str">
            <v>00111113P.2</v>
          </cell>
        </row>
        <row r="4211">
          <cell r="K4211" t="str">
            <v>00111113P.2</v>
          </cell>
        </row>
        <row r="4212">
          <cell r="K4212" t="str">
            <v>00111113P.2</v>
          </cell>
        </row>
        <row r="4213">
          <cell r="K4213" t="str">
            <v>00111113P.2</v>
          </cell>
        </row>
        <row r="4214">
          <cell r="K4214" t="str">
            <v>00111113P.2</v>
          </cell>
        </row>
        <row r="4215">
          <cell r="K4215" t="str">
            <v>00111113P.2</v>
          </cell>
        </row>
        <row r="4216">
          <cell r="K4216" t="str">
            <v>00111113P.2</v>
          </cell>
        </row>
        <row r="4217">
          <cell r="K4217" t="str">
            <v>00111114P.2</v>
          </cell>
        </row>
        <row r="4218">
          <cell r="K4218" t="str">
            <v>00111114P.2</v>
          </cell>
        </row>
        <row r="4219">
          <cell r="K4219" t="str">
            <v>00111114P.2</v>
          </cell>
        </row>
        <row r="4220">
          <cell r="K4220" t="str">
            <v>00111114P.2</v>
          </cell>
        </row>
        <row r="4221">
          <cell r="K4221" t="str">
            <v>00111114P.2</v>
          </cell>
        </row>
        <row r="4222">
          <cell r="K4222" t="str">
            <v>00111115P.2</v>
          </cell>
        </row>
        <row r="4223">
          <cell r="K4223" t="str">
            <v>00111115P.2</v>
          </cell>
        </row>
        <row r="4224">
          <cell r="K4224" t="str">
            <v>00111115P.2</v>
          </cell>
        </row>
        <row r="4225">
          <cell r="K4225" t="str">
            <v>00111115P.2</v>
          </cell>
        </row>
        <row r="4226">
          <cell r="K4226" t="str">
            <v>00111115P.2</v>
          </cell>
        </row>
        <row r="4227">
          <cell r="K4227" t="str">
            <v>00111115P.2</v>
          </cell>
        </row>
        <row r="4228">
          <cell r="K4228" t="str">
            <v>00111115P.2</v>
          </cell>
        </row>
        <row r="4229">
          <cell r="K4229" t="str">
            <v>00111115P.2</v>
          </cell>
        </row>
        <row r="4230">
          <cell r="K4230" t="str">
            <v>00111115P.2</v>
          </cell>
        </row>
        <row r="4231">
          <cell r="K4231" t="str">
            <v>00111115P.2</v>
          </cell>
        </row>
        <row r="4232">
          <cell r="K4232" t="str">
            <v>00111116P.2</v>
          </cell>
        </row>
        <row r="4233">
          <cell r="K4233" t="str">
            <v>00111116P.2</v>
          </cell>
        </row>
        <row r="4234">
          <cell r="K4234" t="str">
            <v>00111116P.2</v>
          </cell>
        </row>
        <row r="4235">
          <cell r="K4235" t="str">
            <v>00111116P.2</v>
          </cell>
        </row>
        <row r="4236">
          <cell r="K4236" t="str">
            <v>00111116P.2</v>
          </cell>
        </row>
        <row r="4237">
          <cell r="K4237" t="str">
            <v>00111116P.2</v>
          </cell>
        </row>
        <row r="4238">
          <cell r="K4238" t="str">
            <v>00111116P.2</v>
          </cell>
        </row>
        <row r="4239">
          <cell r="K4239" t="str">
            <v>00111116P.2</v>
          </cell>
        </row>
        <row r="4240">
          <cell r="K4240" t="str">
            <v>00111116P.2</v>
          </cell>
        </row>
        <row r="4241">
          <cell r="K4241" t="str">
            <v>00111116P.2</v>
          </cell>
        </row>
        <row r="4242">
          <cell r="K4242" t="str">
            <v>00111117P.2</v>
          </cell>
        </row>
        <row r="4243">
          <cell r="K4243" t="str">
            <v>00111117P.2</v>
          </cell>
        </row>
        <row r="4244">
          <cell r="K4244" t="str">
            <v>00111117P.2</v>
          </cell>
        </row>
        <row r="4245">
          <cell r="K4245" t="str">
            <v>00111117P.2</v>
          </cell>
        </row>
        <row r="4246">
          <cell r="K4246" t="str">
            <v>00111117P.2</v>
          </cell>
        </row>
        <row r="4247">
          <cell r="K4247" t="str">
            <v>00111117P.2</v>
          </cell>
        </row>
        <row r="4248">
          <cell r="K4248" t="str">
            <v>00111117P.2</v>
          </cell>
        </row>
        <row r="4249">
          <cell r="K4249" t="str">
            <v>00111117P.2</v>
          </cell>
        </row>
        <row r="4250">
          <cell r="K4250" t="str">
            <v>00111117P.2</v>
          </cell>
        </row>
        <row r="4251">
          <cell r="K4251" t="str">
            <v>00111117P.2</v>
          </cell>
        </row>
        <row r="4252">
          <cell r="K4252" t="str">
            <v>00111117P.2</v>
          </cell>
        </row>
        <row r="4253">
          <cell r="K4253" t="str">
            <v>00111117P.2</v>
          </cell>
        </row>
        <row r="4254">
          <cell r="K4254" t="str">
            <v>00111118P.2</v>
          </cell>
        </row>
        <row r="4255">
          <cell r="K4255" t="str">
            <v>00111118P.2</v>
          </cell>
        </row>
        <row r="4256">
          <cell r="K4256" t="str">
            <v>00111118P.2</v>
          </cell>
        </row>
        <row r="4257">
          <cell r="K4257" t="str">
            <v>00111118P.2</v>
          </cell>
        </row>
        <row r="4258">
          <cell r="K4258" t="str">
            <v>00111118P.2</v>
          </cell>
        </row>
        <row r="4259">
          <cell r="K4259" t="str">
            <v>00111118P.2</v>
          </cell>
        </row>
        <row r="4260">
          <cell r="K4260" t="str">
            <v>00111118P.2</v>
          </cell>
        </row>
        <row r="4261">
          <cell r="K4261" t="str">
            <v>00111118P.2</v>
          </cell>
        </row>
        <row r="4262">
          <cell r="K4262" t="str">
            <v>00111119P.2</v>
          </cell>
        </row>
        <row r="4263">
          <cell r="K4263" t="str">
            <v>00111119P.2</v>
          </cell>
        </row>
        <row r="4264">
          <cell r="K4264" t="str">
            <v>00111120P.2</v>
          </cell>
        </row>
        <row r="4265">
          <cell r="K4265" t="str">
            <v>00111120P.2</v>
          </cell>
        </row>
        <row r="4266">
          <cell r="K4266" t="str">
            <v>00111120P.2</v>
          </cell>
        </row>
        <row r="4267">
          <cell r="K4267" t="str">
            <v>00111120P.2</v>
          </cell>
        </row>
        <row r="4268">
          <cell r="K4268" t="str">
            <v>00111120P.2</v>
          </cell>
        </row>
        <row r="4269">
          <cell r="K4269" t="str">
            <v>00111120P.2</v>
          </cell>
        </row>
        <row r="4270">
          <cell r="K4270" t="str">
            <v>00111120P.2</v>
          </cell>
        </row>
        <row r="4271">
          <cell r="K4271" t="str">
            <v>00111120P.2</v>
          </cell>
        </row>
        <row r="4272">
          <cell r="K4272" t="str">
            <v>00111121P.2</v>
          </cell>
        </row>
        <row r="4273">
          <cell r="K4273" t="str">
            <v>00111121P.2</v>
          </cell>
        </row>
        <row r="4274">
          <cell r="K4274" t="str">
            <v>00111121P.2</v>
          </cell>
        </row>
        <row r="4275">
          <cell r="K4275" t="str">
            <v>00111121P.2</v>
          </cell>
        </row>
        <row r="4276">
          <cell r="K4276" t="str">
            <v>00111121P.2</v>
          </cell>
        </row>
        <row r="4277">
          <cell r="K4277" t="str">
            <v>00111121P.2</v>
          </cell>
        </row>
        <row r="4278">
          <cell r="K4278" t="str">
            <v>00111121P.2</v>
          </cell>
        </row>
        <row r="4279">
          <cell r="K4279" t="str">
            <v>00111121P.2</v>
          </cell>
        </row>
        <row r="4280">
          <cell r="K4280" t="str">
            <v>00111121P.2</v>
          </cell>
        </row>
        <row r="4281">
          <cell r="K4281" t="str">
            <v>00111121P.2</v>
          </cell>
        </row>
        <row r="4282">
          <cell r="K4282" t="str">
            <v>00111121P.2</v>
          </cell>
        </row>
        <row r="4283">
          <cell r="K4283" t="str">
            <v>00111121P.2</v>
          </cell>
        </row>
        <row r="4284">
          <cell r="K4284" t="str">
            <v>00111121P.2</v>
          </cell>
        </row>
        <row r="4285">
          <cell r="K4285" t="str">
            <v>00111122P.2</v>
          </cell>
        </row>
        <row r="4286">
          <cell r="K4286" t="str">
            <v>00111122P.2</v>
          </cell>
        </row>
        <row r="4287">
          <cell r="K4287" t="str">
            <v>00111122P.2</v>
          </cell>
        </row>
        <row r="4288">
          <cell r="K4288" t="str">
            <v>00111122P.2</v>
          </cell>
        </row>
        <row r="4289">
          <cell r="K4289" t="str">
            <v>00111122P.2</v>
          </cell>
        </row>
        <row r="4290">
          <cell r="K4290" t="str">
            <v>00111122P.2</v>
          </cell>
        </row>
        <row r="4291">
          <cell r="K4291" t="str">
            <v>00111122P.2</v>
          </cell>
        </row>
        <row r="4292">
          <cell r="K4292" t="str">
            <v>00111122P.2</v>
          </cell>
        </row>
        <row r="4293">
          <cell r="K4293" t="str">
            <v>00111122P.2</v>
          </cell>
        </row>
        <row r="4294">
          <cell r="K4294" t="str">
            <v>00111122P.2</v>
          </cell>
        </row>
        <row r="4295">
          <cell r="K4295" t="str">
            <v>00111122P.2</v>
          </cell>
        </row>
        <row r="4296">
          <cell r="K4296" t="str">
            <v>00111122P.2</v>
          </cell>
        </row>
        <row r="4297">
          <cell r="K4297" t="str">
            <v>00111122P.2</v>
          </cell>
        </row>
        <row r="4298">
          <cell r="K4298" t="str">
            <v>00111122P.2</v>
          </cell>
        </row>
        <row r="4299">
          <cell r="K4299" t="str">
            <v>00111122P.2</v>
          </cell>
        </row>
        <row r="4300">
          <cell r="K4300" t="str">
            <v>00111122P.2</v>
          </cell>
        </row>
        <row r="4301">
          <cell r="K4301" t="str">
            <v>00111122P.2</v>
          </cell>
        </row>
        <row r="4302">
          <cell r="K4302" t="str">
            <v>00111122P.2</v>
          </cell>
        </row>
        <row r="4303">
          <cell r="K4303" t="str">
            <v>00111122P.2</v>
          </cell>
        </row>
        <row r="4304">
          <cell r="K4304" t="str">
            <v>00111122P.2</v>
          </cell>
        </row>
        <row r="4305">
          <cell r="K4305" t="str">
            <v>00111123P.2</v>
          </cell>
        </row>
        <row r="4306">
          <cell r="K4306" t="str">
            <v>00111123P.2</v>
          </cell>
        </row>
        <row r="4307">
          <cell r="K4307" t="str">
            <v>00111123P.2</v>
          </cell>
        </row>
        <row r="4308">
          <cell r="K4308" t="str">
            <v>00111123P.2</v>
          </cell>
        </row>
        <row r="4309">
          <cell r="K4309" t="str">
            <v>00111123P.2</v>
          </cell>
        </row>
        <row r="4310">
          <cell r="K4310" t="str">
            <v>00111123P.2</v>
          </cell>
        </row>
        <row r="4311">
          <cell r="K4311" t="str">
            <v>00111123P.2</v>
          </cell>
        </row>
        <row r="4312">
          <cell r="K4312" t="str">
            <v>00111123P.2</v>
          </cell>
        </row>
        <row r="4313">
          <cell r="K4313" t="str">
            <v>00111123P.2</v>
          </cell>
        </row>
        <row r="4314">
          <cell r="K4314" t="str">
            <v>00111123P.2</v>
          </cell>
        </row>
        <row r="4315">
          <cell r="K4315" t="str">
            <v>00111123P.2</v>
          </cell>
        </row>
        <row r="4316">
          <cell r="K4316" t="str">
            <v>00111123P.2</v>
          </cell>
        </row>
        <row r="4317">
          <cell r="K4317" t="str">
            <v>00111124P.2</v>
          </cell>
        </row>
        <row r="4318">
          <cell r="K4318" t="str">
            <v>00111124P.2</v>
          </cell>
        </row>
        <row r="4319">
          <cell r="K4319" t="str">
            <v>00111124P.2</v>
          </cell>
        </row>
        <row r="4320">
          <cell r="K4320" t="str">
            <v>00111124P.2</v>
          </cell>
        </row>
        <row r="4321">
          <cell r="K4321" t="str">
            <v>00111124P.2</v>
          </cell>
        </row>
        <row r="4322">
          <cell r="K4322" t="str">
            <v>00111124P.2</v>
          </cell>
        </row>
        <row r="4323">
          <cell r="K4323" t="str">
            <v>00111124P.2</v>
          </cell>
        </row>
        <row r="4324">
          <cell r="K4324" t="str">
            <v>00111124P.2</v>
          </cell>
        </row>
        <row r="4325">
          <cell r="K4325" t="str">
            <v>00111124P.2</v>
          </cell>
        </row>
        <row r="4326">
          <cell r="K4326" t="str">
            <v>00111124P.2</v>
          </cell>
        </row>
        <row r="4327">
          <cell r="K4327" t="str">
            <v>00111125P.2</v>
          </cell>
        </row>
        <row r="4328">
          <cell r="K4328" t="str">
            <v>00111125P.2</v>
          </cell>
        </row>
        <row r="4329">
          <cell r="K4329" t="str">
            <v>00111125P.2</v>
          </cell>
        </row>
        <row r="4330">
          <cell r="K4330" t="str">
            <v>00111125P.2</v>
          </cell>
        </row>
        <row r="4331">
          <cell r="K4331" t="str">
            <v>00111125P.2</v>
          </cell>
        </row>
        <row r="4332">
          <cell r="K4332" t="str">
            <v>00111125P.2</v>
          </cell>
        </row>
        <row r="4333">
          <cell r="K4333" t="str">
            <v>00111125P.2</v>
          </cell>
        </row>
        <row r="4334">
          <cell r="K4334" t="str">
            <v>00111126P.2</v>
          </cell>
        </row>
        <row r="4335">
          <cell r="K4335" t="str">
            <v>00111126P.2</v>
          </cell>
        </row>
        <row r="4336">
          <cell r="K4336" t="str">
            <v>00111126P.2</v>
          </cell>
        </row>
        <row r="4337">
          <cell r="K4337" t="str">
            <v>00111126P.2</v>
          </cell>
        </row>
        <row r="4338">
          <cell r="K4338" t="str">
            <v>00111126P.2</v>
          </cell>
        </row>
        <row r="4339">
          <cell r="K4339" t="str">
            <v>00111126P.2</v>
          </cell>
        </row>
        <row r="4340">
          <cell r="K4340" t="str">
            <v>00111127P.2</v>
          </cell>
        </row>
        <row r="4341">
          <cell r="K4341" t="str">
            <v>00111127P.2</v>
          </cell>
        </row>
        <row r="4342">
          <cell r="K4342" t="str">
            <v>00111127P.2</v>
          </cell>
        </row>
        <row r="4343">
          <cell r="K4343" t="str">
            <v>00111127P.2</v>
          </cell>
        </row>
        <row r="4344">
          <cell r="K4344" t="str">
            <v>00111127P.2</v>
          </cell>
        </row>
        <row r="4345">
          <cell r="K4345" t="str">
            <v>00111127P.2</v>
          </cell>
        </row>
        <row r="4346">
          <cell r="K4346" t="str">
            <v>00111127P.2</v>
          </cell>
        </row>
        <row r="4347">
          <cell r="K4347" t="str">
            <v>00111127P.2</v>
          </cell>
        </row>
        <row r="4348">
          <cell r="K4348" t="str">
            <v>00111128P.2</v>
          </cell>
        </row>
        <row r="4349">
          <cell r="K4349" t="str">
            <v>00111128P.2</v>
          </cell>
        </row>
        <row r="4350">
          <cell r="K4350" t="str">
            <v>00111128P.2</v>
          </cell>
        </row>
        <row r="4351">
          <cell r="K4351" t="str">
            <v>00111128P.2</v>
          </cell>
        </row>
        <row r="4352">
          <cell r="K4352" t="str">
            <v>00111128P.2</v>
          </cell>
        </row>
        <row r="4353">
          <cell r="K4353" t="str">
            <v>00111128P.2</v>
          </cell>
        </row>
        <row r="4354">
          <cell r="K4354" t="str">
            <v>00111128P.2</v>
          </cell>
        </row>
        <row r="4355">
          <cell r="K4355" t="str">
            <v>00111128P.2</v>
          </cell>
        </row>
        <row r="4356">
          <cell r="K4356" t="str">
            <v>00111128P.2</v>
          </cell>
        </row>
        <row r="4357">
          <cell r="K4357" t="str">
            <v>00111128P.2</v>
          </cell>
        </row>
        <row r="4358">
          <cell r="K4358" t="str">
            <v>00111128P.2</v>
          </cell>
        </row>
        <row r="4359">
          <cell r="K4359" t="str">
            <v>00111128P.2</v>
          </cell>
        </row>
        <row r="4360">
          <cell r="K4360" t="str">
            <v>00111128P.2</v>
          </cell>
        </row>
        <row r="4361">
          <cell r="K4361" t="str">
            <v>00111128P.2</v>
          </cell>
        </row>
        <row r="4362">
          <cell r="K4362" t="str">
            <v>00111128P.2</v>
          </cell>
        </row>
        <row r="4363">
          <cell r="K4363" t="str">
            <v>00111128P.2</v>
          </cell>
        </row>
        <row r="4364">
          <cell r="K4364" t="str">
            <v>00111128P.2</v>
          </cell>
        </row>
        <row r="4365">
          <cell r="K4365" t="str">
            <v>00111129P.2</v>
          </cell>
        </row>
        <row r="4366">
          <cell r="K4366" t="str">
            <v>00111129P.2</v>
          </cell>
        </row>
        <row r="4367">
          <cell r="K4367" t="str">
            <v>00111129P.2</v>
          </cell>
        </row>
        <row r="4368">
          <cell r="K4368" t="str">
            <v>00111129P.2</v>
          </cell>
        </row>
        <row r="4369">
          <cell r="K4369" t="str">
            <v>00111129P.2</v>
          </cell>
        </row>
        <row r="4370">
          <cell r="K4370" t="str">
            <v>00111129P.2</v>
          </cell>
        </row>
        <row r="4371">
          <cell r="K4371" t="str">
            <v>00111129P.2</v>
          </cell>
        </row>
        <row r="4372">
          <cell r="K4372" t="str">
            <v>00111129P.2</v>
          </cell>
        </row>
        <row r="4373">
          <cell r="K4373" t="str">
            <v>00111129P.2</v>
          </cell>
        </row>
        <row r="4374">
          <cell r="K4374" t="str">
            <v>00111129P.2</v>
          </cell>
        </row>
        <row r="4375">
          <cell r="K4375" t="str">
            <v>00111129P.2</v>
          </cell>
        </row>
        <row r="4376">
          <cell r="K4376" t="str">
            <v>00111129P.2</v>
          </cell>
        </row>
        <row r="4377">
          <cell r="K4377" t="str">
            <v>00111130P.2</v>
          </cell>
        </row>
        <row r="4378">
          <cell r="K4378" t="str">
            <v>00111130P.2</v>
          </cell>
        </row>
        <row r="4379">
          <cell r="K4379" t="str">
            <v>00111130P.2</v>
          </cell>
        </row>
        <row r="4380">
          <cell r="K4380" t="str">
            <v>00111130P.2</v>
          </cell>
        </row>
        <row r="4381">
          <cell r="K4381" t="str">
            <v>00111130P.2</v>
          </cell>
        </row>
        <row r="4382">
          <cell r="K4382" t="str">
            <v>00111130P.2</v>
          </cell>
        </row>
        <row r="4383">
          <cell r="K4383" t="str">
            <v>00111130P.2</v>
          </cell>
        </row>
        <row r="4384">
          <cell r="K4384" t="str">
            <v>00111130P.2</v>
          </cell>
        </row>
        <row r="4385">
          <cell r="K4385" t="str">
            <v>00111130P.2</v>
          </cell>
        </row>
        <row r="4386">
          <cell r="K4386" t="str">
            <v>00111130P.2</v>
          </cell>
        </row>
        <row r="4387">
          <cell r="K4387" t="str">
            <v>00111130P.2</v>
          </cell>
        </row>
        <row r="4388">
          <cell r="K4388" t="str">
            <v>00111130P.2</v>
          </cell>
        </row>
        <row r="4389">
          <cell r="K4389" t="str">
            <v>00111130P.2</v>
          </cell>
        </row>
        <row r="4390">
          <cell r="K4390" t="str">
            <v>00111130P.2</v>
          </cell>
        </row>
        <row r="4391">
          <cell r="K4391" t="str">
            <v>00111130P.2</v>
          </cell>
        </row>
        <row r="4392">
          <cell r="K4392" t="str">
            <v>00111130P.2</v>
          </cell>
        </row>
        <row r="4393">
          <cell r="K4393" t="str">
            <v>00111130P.2</v>
          </cell>
        </row>
        <row r="4394">
          <cell r="K4394" t="str">
            <v>00111130P.2</v>
          </cell>
        </row>
        <row r="4395">
          <cell r="K4395" t="str">
            <v>00111130P.2</v>
          </cell>
        </row>
        <row r="4396">
          <cell r="K4396" t="str">
            <v>00111131P.2</v>
          </cell>
        </row>
        <row r="4397">
          <cell r="K4397" t="str">
            <v>00111131P.2</v>
          </cell>
        </row>
        <row r="4398">
          <cell r="K4398" t="str">
            <v>00111131P.2</v>
          </cell>
        </row>
        <row r="4399">
          <cell r="K4399" t="str">
            <v>00111131P.2</v>
          </cell>
        </row>
        <row r="4400">
          <cell r="K4400" t="str">
            <v>00111131P.2</v>
          </cell>
        </row>
        <row r="4401">
          <cell r="K4401" t="str">
            <v>00111131P.2</v>
          </cell>
        </row>
        <row r="4402">
          <cell r="K4402" t="str">
            <v>00111131P.2</v>
          </cell>
        </row>
        <row r="4403">
          <cell r="K4403" t="str">
            <v>00111131P.2</v>
          </cell>
        </row>
        <row r="4404">
          <cell r="K4404" t="str">
            <v>00111131P.2</v>
          </cell>
        </row>
        <row r="4405">
          <cell r="K4405" t="str">
            <v>00111131P.2</v>
          </cell>
        </row>
        <row r="4406">
          <cell r="K4406" t="str">
            <v>00111131P.2</v>
          </cell>
        </row>
        <row r="4407">
          <cell r="K4407" t="str">
            <v>00111131P.2</v>
          </cell>
        </row>
        <row r="4408">
          <cell r="K4408" t="str">
            <v>00111131P.2</v>
          </cell>
        </row>
        <row r="4409">
          <cell r="K4409" t="str">
            <v>00111131P.2</v>
          </cell>
        </row>
        <row r="4410">
          <cell r="K4410" t="str">
            <v>00111131P.2</v>
          </cell>
        </row>
        <row r="4411">
          <cell r="K4411" t="str">
            <v>00111131P.2</v>
          </cell>
        </row>
        <row r="4412">
          <cell r="K4412" t="str">
            <v>00111131P.2</v>
          </cell>
        </row>
        <row r="4413">
          <cell r="K4413" t="str">
            <v>00111131P.2</v>
          </cell>
        </row>
        <row r="4414">
          <cell r="K4414" t="str">
            <v>00111131P.2</v>
          </cell>
        </row>
        <row r="4415">
          <cell r="K4415" t="str">
            <v>00111131P.2</v>
          </cell>
        </row>
        <row r="4416">
          <cell r="K4416" t="str">
            <v>00111131P.2</v>
          </cell>
        </row>
        <row r="4417">
          <cell r="K4417" t="str">
            <v>00111132P.2</v>
          </cell>
        </row>
        <row r="4418">
          <cell r="K4418" t="str">
            <v>00111132P.2</v>
          </cell>
        </row>
        <row r="4419">
          <cell r="K4419" t="str">
            <v>00111132P.2</v>
          </cell>
        </row>
        <row r="4420">
          <cell r="K4420" t="str">
            <v>00111132P.2</v>
          </cell>
        </row>
        <row r="4421">
          <cell r="K4421" t="str">
            <v>00111132P.2</v>
          </cell>
        </row>
        <row r="4422">
          <cell r="K4422" t="str">
            <v>00111132P.2</v>
          </cell>
        </row>
        <row r="4423">
          <cell r="K4423" t="str">
            <v>00111132P.2</v>
          </cell>
        </row>
        <row r="4424">
          <cell r="K4424" t="str">
            <v>00111132P.2</v>
          </cell>
        </row>
        <row r="4425">
          <cell r="K4425" t="str">
            <v>00111132P.2</v>
          </cell>
        </row>
        <row r="4426">
          <cell r="K4426" t="str">
            <v>00111132P.2</v>
          </cell>
        </row>
        <row r="4427">
          <cell r="K4427" t="str">
            <v>00111132P.2</v>
          </cell>
        </row>
        <row r="4428">
          <cell r="K4428" t="str">
            <v>00111132P.2</v>
          </cell>
        </row>
        <row r="4429">
          <cell r="K4429" t="str">
            <v>00111132P.2</v>
          </cell>
        </row>
        <row r="4430">
          <cell r="K4430" t="str">
            <v>00111132P.2</v>
          </cell>
        </row>
        <row r="4431">
          <cell r="K4431" t="str">
            <v>00111132P.2</v>
          </cell>
        </row>
        <row r="4432">
          <cell r="K4432" t="str">
            <v>00111133P.2</v>
          </cell>
        </row>
        <row r="4433">
          <cell r="K4433" t="str">
            <v>00111133P.2</v>
          </cell>
        </row>
        <row r="4434">
          <cell r="K4434" t="str">
            <v>00111133P.2</v>
          </cell>
        </row>
        <row r="4435">
          <cell r="K4435" t="str">
            <v>00111133P.2</v>
          </cell>
        </row>
        <row r="4436">
          <cell r="K4436" t="str">
            <v>00111133P.2</v>
          </cell>
        </row>
        <row r="4437">
          <cell r="K4437" t="str">
            <v>00111133P.2</v>
          </cell>
        </row>
        <row r="4438">
          <cell r="K4438" t="str">
            <v>00111133P.2</v>
          </cell>
        </row>
        <row r="4439">
          <cell r="K4439" t="str">
            <v>00111133P.2</v>
          </cell>
        </row>
        <row r="4440">
          <cell r="K4440" t="str">
            <v>00111133P.2</v>
          </cell>
        </row>
        <row r="4441">
          <cell r="K4441" t="str">
            <v>00111133P.2</v>
          </cell>
        </row>
        <row r="4442">
          <cell r="K4442" t="str">
            <v>00111133P.2</v>
          </cell>
        </row>
        <row r="4443">
          <cell r="K4443" t="str">
            <v>00111133P.2</v>
          </cell>
        </row>
        <row r="4444">
          <cell r="K4444" t="str">
            <v>00111134P.2</v>
          </cell>
        </row>
        <row r="4445">
          <cell r="K4445" t="str">
            <v>00111134P.2</v>
          </cell>
        </row>
        <row r="4446">
          <cell r="K4446" t="str">
            <v>00111134P.2</v>
          </cell>
        </row>
        <row r="4447">
          <cell r="K4447" t="str">
            <v>00111134P.2</v>
          </cell>
        </row>
        <row r="4448">
          <cell r="K4448" t="str">
            <v>00111134P.2</v>
          </cell>
        </row>
        <row r="4449">
          <cell r="K4449" t="str">
            <v>00111134P.2</v>
          </cell>
        </row>
        <row r="4450">
          <cell r="K4450" t="str">
            <v>00111134P.2</v>
          </cell>
        </row>
        <row r="4451">
          <cell r="K4451" t="str">
            <v>00111134P.2</v>
          </cell>
        </row>
        <row r="4452">
          <cell r="K4452" t="str">
            <v>00111134P.2</v>
          </cell>
        </row>
        <row r="4453">
          <cell r="K4453" t="str">
            <v>00111134P.2</v>
          </cell>
        </row>
        <row r="4454">
          <cell r="K4454" t="str">
            <v>00111134P.2</v>
          </cell>
        </row>
        <row r="4455">
          <cell r="K4455" t="str">
            <v>00111134P.2</v>
          </cell>
        </row>
        <row r="4456">
          <cell r="K4456" t="str">
            <v>00111134P.2</v>
          </cell>
        </row>
        <row r="4457">
          <cell r="K4457" t="str">
            <v>00111134P.2</v>
          </cell>
        </row>
        <row r="4458">
          <cell r="K4458" t="str">
            <v>00111135P.2</v>
          </cell>
        </row>
        <row r="4459">
          <cell r="K4459" t="str">
            <v>00111135P.2</v>
          </cell>
        </row>
        <row r="4460">
          <cell r="K4460" t="str">
            <v>00111135P.2</v>
          </cell>
        </row>
        <row r="4461">
          <cell r="K4461" t="str">
            <v>00111135P.2</v>
          </cell>
        </row>
        <row r="4462">
          <cell r="K4462" t="str">
            <v>00111135P.2</v>
          </cell>
        </row>
        <row r="4463">
          <cell r="K4463" t="str">
            <v>00111135P.2</v>
          </cell>
        </row>
        <row r="4464">
          <cell r="K4464" t="str">
            <v>00111135P.2</v>
          </cell>
        </row>
        <row r="4465">
          <cell r="K4465" t="str">
            <v>00111135P.2</v>
          </cell>
        </row>
        <row r="4466">
          <cell r="K4466" t="str">
            <v>00111135P.2</v>
          </cell>
        </row>
        <row r="4467">
          <cell r="K4467" t="str">
            <v>00111135P.2</v>
          </cell>
        </row>
        <row r="4468">
          <cell r="K4468" t="str">
            <v>00111135P.2</v>
          </cell>
        </row>
        <row r="4469">
          <cell r="K4469" t="str">
            <v>00111135P.2</v>
          </cell>
        </row>
        <row r="4470">
          <cell r="K4470" t="str">
            <v>00111136P.2</v>
          </cell>
        </row>
        <row r="4471">
          <cell r="K4471" t="str">
            <v>00111136P.2</v>
          </cell>
        </row>
        <row r="4472">
          <cell r="K4472" t="str">
            <v>00111136P.2</v>
          </cell>
        </row>
        <row r="4473">
          <cell r="K4473" t="str">
            <v>00111136P.2</v>
          </cell>
        </row>
        <row r="4474">
          <cell r="K4474" t="str">
            <v>00111136P.2</v>
          </cell>
        </row>
        <row r="4475">
          <cell r="K4475" t="str">
            <v>00111136P.2</v>
          </cell>
        </row>
        <row r="4476">
          <cell r="K4476" t="str">
            <v>00111136P.2</v>
          </cell>
        </row>
        <row r="4477">
          <cell r="K4477" t="str">
            <v>00111136P.2</v>
          </cell>
        </row>
        <row r="4478">
          <cell r="K4478" t="str">
            <v>00111136P.2</v>
          </cell>
        </row>
        <row r="4479">
          <cell r="K4479" t="str">
            <v>00111136P.2</v>
          </cell>
        </row>
        <row r="4480">
          <cell r="K4480" t="str">
            <v>00111136P.2</v>
          </cell>
        </row>
        <row r="4481">
          <cell r="K4481" t="str">
            <v>00111136P.2</v>
          </cell>
        </row>
        <row r="4482">
          <cell r="K4482" t="str">
            <v>00111136P.2</v>
          </cell>
        </row>
        <row r="4483">
          <cell r="K4483" t="str">
            <v>00111136P.2</v>
          </cell>
        </row>
        <row r="4484">
          <cell r="K4484" t="str">
            <v>00111143P.2</v>
          </cell>
        </row>
        <row r="4485">
          <cell r="K4485" t="str">
            <v>00111143P.2</v>
          </cell>
        </row>
        <row r="4486">
          <cell r="K4486" t="str">
            <v>00111143P.2</v>
          </cell>
        </row>
        <row r="4487">
          <cell r="K4487" t="str">
            <v>00111145P.2</v>
          </cell>
        </row>
        <row r="4488">
          <cell r="K4488" t="str">
            <v>00111145P.2</v>
          </cell>
        </row>
        <row r="4489">
          <cell r="K4489" t="str">
            <v>00111145P.2</v>
          </cell>
        </row>
        <row r="4490">
          <cell r="K4490" t="str">
            <v>00111145P.2</v>
          </cell>
        </row>
        <row r="4491">
          <cell r="K4491" t="str">
            <v>00111145P.2</v>
          </cell>
        </row>
        <row r="4492">
          <cell r="K4492" t="str">
            <v>00111145P.2</v>
          </cell>
        </row>
        <row r="4493">
          <cell r="K4493" t="str">
            <v>00111145P.2</v>
          </cell>
        </row>
        <row r="4494">
          <cell r="K4494" t="str">
            <v>00111145P.2</v>
          </cell>
        </row>
        <row r="4495">
          <cell r="K4495" t="str">
            <v>00111145P.2</v>
          </cell>
        </row>
        <row r="4496">
          <cell r="K4496" t="str">
            <v>00111145P.2</v>
          </cell>
        </row>
        <row r="4497">
          <cell r="K4497" t="str">
            <v>00111145P.2</v>
          </cell>
        </row>
        <row r="4498">
          <cell r="K4498" t="str">
            <v>00111145P.2</v>
          </cell>
        </row>
        <row r="4499">
          <cell r="K4499" t="str">
            <v>00111145P.2</v>
          </cell>
        </row>
        <row r="4500">
          <cell r="K4500" t="str">
            <v>00111145P.2</v>
          </cell>
        </row>
        <row r="4501">
          <cell r="K4501" t="str">
            <v>00111145P.2</v>
          </cell>
        </row>
        <row r="4502">
          <cell r="K4502" t="str">
            <v>00111145P.2</v>
          </cell>
        </row>
        <row r="4503">
          <cell r="K4503" t="str">
            <v>00111153P.2</v>
          </cell>
        </row>
        <row r="4504">
          <cell r="K4504" t="str">
            <v>00111153P.2</v>
          </cell>
        </row>
        <row r="4505">
          <cell r="K4505" t="str">
            <v>00111153P.2</v>
          </cell>
        </row>
        <row r="4506">
          <cell r="K4506" t="str">
            <v>00111153P.2</v>
          </cell>
        </row>
        <row r="4507">
          <cell r="K4507" t="str">
            <v>00111153P.2</v>
          </cell>
        </row>
        <row r="4508">
          <cell r="K4508" t="str">
            <v>00111157P.2</v>
          </cell>
        </row>
        <row r="4509">
          <cell r="K4509" t="str">
            <v>00111157P.2</v>
          </cell>
        </row>
        <row r="4510">
          <cell r="K4510" t="str">
            <v>00111157P.2</v>
          </cell>
        </row>
        <row r="4511">
          <cell r="K4511" t="str">
            <v>00111157P.2</v>
          </cell>
        </row>
        <row r="4512">
          <cell r="K4512" t="str">
            <v>00111157P.2</v>
          </cell>
        </row>
        <row r="4513">
          <cell r="K4513" t="str">
            <v>00111157P.2</v>
          </cell>
        </row>
        <row r="4514">
          <cell r="K4514" t="str">
            <v>00111157P.2</v>
          </cell>
        </row>
        <row r="4515">
          <cell r="K4515" t="str">
            <v>00111159P.2</v>
          </cell>
        </row>
        <row r="4516">
          <cell r="K4516" t="str">
            <v>00111159P.2</v>
          </cell>
        </row>
        <row r="4517">
          <cell r="K4517" t="str">
            <v>00111159P.2</v>
          </cell>
        </row>
        <row r="4518">
          <cell r="K4518" t="str">
            <v>00111159P.2</v>
          </cell>
        </row>
        <row r="4519">
          <cell r="K4519" t="str">
            <v>00111159P.2</v>
          </cell>
        </row>
        <row r="4520">
          <cell r="K4520" t="str">
            <v>00111159P.2</v>
          </cell>
        </row>
        <row r="4521">
          <cell r="K4521" t="str">
            <v>00111157P.2</v>
          </cell>
        </row>
        <row r="4522">
          <cell r="K4522" t="str">
            <v>00111157P.2</v>
          </cell>
        </row>
        <row r="4523">
          <cell r="K4523" t="str">
            <v>00111157P.2</v>
          </cell>
        </row>
        <row r="4524">
          <cell r="K4524" t="str">
            <v>00111128P.2</v>
          </cell>
        </row>
        <row r="4525">
          <cell r="K4525" t="str">
            <v>00111128P.2</v>
          </cell>
        </row>
        <row r="4526">
          <cell r="K4526" t="str">
            <v>00111128P.2</v>
          </cell>
        </row>
        <row r="4527">
          <cell r="K4527" t="str">
            <v>00111128P.2</v>
          </cell>
        </row>
        <row r="4528">
          <cell r="K4528" t="str">
            <v>00111128P.2</v>
          </cell>
        </row>
        <row r="4529">
          <cell r="K4529" t="str">
            <v>00111128P.2</v>
          </cell>
        </row>
        <row r="4530">
          <cell r="K4530" t="str">
            <v>00111128P.2</v>
          </cell>
        </row>
        <row r="4531">
          <cell r="K4531" t="str">
            <v>00111128P.2</v>
          </cell>
        </row>
        <row r="4532">
          <cell r="K4532" t="str">
            <v>00111128P.2</v>
          </cell>
        </row>
        <row r="4533">
          <cell r="K4533" t="str">
            <v>00111128P.2</v>
          </cell>
        </row>
        <row r="4534">
          <cell r="K4534" t="str">
            <v>00111128P.2</v>
          </cell>
        </row>
        <row r="4535">
          <cell r="K4535" t="str">
            <v>00111128P.2</v>
          </cell>
        </row>
        <row r="4536">
          <cell r="K4536" t="str">
            <v>00111128P.2</v>
          </cell>
        </row>
        <row r="4537">
          <cell r="K4537" t="str">
            <v>00111128P.2</v>
          </cell>
        </row>
        <row r="4538">
          <cell r="K4538" t="str">
            <v>00111128P.2</v>
          </cell>
        </row>
        <row r="4539">
          <cell r="K4539" t="str">
            <v>00111128P.2</v>
          </cell>
        </row>
        <row r="4540">
          <cell r="K4540" t="str">
            <v>00111128P.2</v>
          </cell>
        </row>
        <row r="4541">
          <cell r="K4541" t="str">
            <v>00111128P.2</v>
          </cell>
        </row>
        <row r="4542">
          <cell r="K4542" t="str">
            <v>00111128P.2</v>
          </cell>
        </row>
        <row r="4543">
          <cell r="K4543" t="str">
            <v>00111128P.2</v>
          </cell>
        </row>
        <row r="4544">
          <cell r="K4544" t="str">
            <v>00111128P.2</v>
          </cell>
        </row>
        <row r="4545">
          <cell r="K4545" t="str">
            <v>00111128P.2</v>
          </cell>
        </row>
        <row r="4546">
          <cell r="K4546" t="str">
            <v>00111120P.2</v>
          </cell>
        </row>
        <row r="4547">
          <cell r="K4547" t="str">
            <v>00111121P.2</v>
          </cell>
        </row>
        <row r="4548">
          <cell r="K4548" t="str">
            <v>00111125P.2</v>
          </cell>
        </row>
        <row r="4549">
          <cell r="K4549" t="str">
            <v>00111130P.2</v>
          </cell>
        </row>
        <row r="4550">
          <cell r="K4550" t="str">
            <v>00111136P.2</v>
          </cell>
        </row>
        <row r="4551">
          <cell r="K4551" t="str">
            <v>00111141P.2</v>
          </cell>
        </row>
        <row r="4552">
          <cell r="K4552" t="str">
            <v>00111154P.2</v>
          </cell>
        </row>
        <row r="4553">
          <cell r="K4553" t="str">
            <v>00111131P.2</v>
          </cell>
        </row>
        <row r="4554">
          <cell r="K4554" t="str">
            <v>00111130P.2</v>
          </cell>
        </row>
        <row r="4555">
          <cell r="K4555" t="str">
            <v>00111124P.2</v>
          </cell>
        </row>
        <row r="4556">
          <cell r="K4556" t="str">
            <v>00111131P.2</v>
          </cell>
        </row>
        <row r="4557">
          <cell r="K4557" t="str">
            <v>00111131P.2</v>
          </cell>
        </row>
        <row r="4558">
          <cell r="K4558" t="str">
            <v>00111131P.2</v>
          </cell>
        </row>
        <row r="4559">
          <cell r="K4559" t="str">
            <v>00111103P.2</v>
          </cell>
        </row>
        <row r="4560">
          <cell r="K4560" t="str">
            <v>00111159P.2</v>
          </cell>
        </row>
        <row r="4561">
          <cell r="K4561" t="str">
            <v>00111125P.2</v>
          </cell>
        </row>
        <row r="4562">
          <cell r="K4562" t="str">
            <v>00111125P.2</v>
          </cell>
        </row>
        <row r="4563">
          <cell r="K4563" t="str">
            <v>00111125P.2</v>
          </cell>
        </row>
        <row r="4564">
          <cell r="K4564" t="str">
            <v>00111125P.2</v>
          </cell>
        </row>
        <row r="4565">
          <cell r="K4565" t="str">
            <v>00111125P.2</v>
          </cell>
        </row>
        <row r="4566">
          <cell r="K4566" t="str">
            <v>00111125P.2</v>
          </cell>
        </row>
        <row r="4567">
          <cell r="K4567" t="str">
            <v>00111125P.2</v>
          </cell>
        </row>
        <row r="4568">
          <cell r="K4568" t="str">
            <v>00111125P.2</v>
          </cell>
        </row>
        <row r="4569">
          <cell r="K4569" t="str">
            <v>00111125P.2</v>
          </cell>
        </row>
        <row r="4570">
          <cell r="K4570" t="str">
            <v>00111125P.2</v>
          </cell>
        </row>
        <row r="4571">
          <cell r="K4571" t="str">
            <v>00111125P.2</v>
          </cell>
        </row>
        <row r="4572">
          <cell r="K4572" t="str">
            <v>00111125P.2</v>
          </cell>
        </row>
        <row r="4573">
          <cell r="K4573" t="str">
            <v>00111125P.2</v>
          </cell>
        </row>
        <row r="4574">
          <cell r="K4574" t="str">
            <v>00111126P.2</v>
          </cell>
        </row>
        <row r="4575">
          <cell r="K4575" t="str">
            <v>00111111P.2</v>
          </cell>
        </row>
        <row r="4576">
          <cell r="K4576" t="str">
            <v>00111119P.2</v>
          </cell>
        </row>
        <row r="4577">
          <cell r="K4577" t="str">
            <v>00111101P.2</v>
          </cell>
        </row>
        <row r="4578">
          <cell r="K4578" t="str">
            <v>00111101P.2</v>
          </cell>
        </row>
        <row r="4579">
          <cell r="K4579" t="str">
            <v>00111160P.2</v>
          </cell>
        </row>
        <row r="4580">
          <cell r="K4580" t="str">
            <v>00111150P.2</v>
          </cell>
        </row>
        <row r="4581">
          <cell r="K4581" t="str">
            <v>00111150P.2</v>
          </cell>
        </row>
        <row r="4582">
          <cell r="K4582" t="str">
            <v>00111150P.2</v>
          </cell>
        </row>
        <row r="4583">
          <cell r="K4583" t="str">
            <v>00111150P.2</v>
          </cell>
        </row>
        <row r="4584">
          <cell r="K4584" t="str">
            <v>00111148P.2</v>
          </cell>
        </row>
        <row r="4585">
          <cell r="K4585" t="str">
            <v>00111150P.2</v>
          </cell>
        </row>
        <row r="4586">
          <cell r="K4586" t="str">
            <v>00111150P.2</v>
          </cell>
        </row>
        <row r="4587">
          <cell r="K4587" t="str">
            <v>00111150P.2</v>
          </cell>
        </row>
        <row r="4588">
          <cell r="K4588" t="str">
            <v>00111135P.2</v>
          </cell>
        </row>
        <row r="4589">
          <cell r="K4589" t="str">
            <v>00111134P.2</v>
          </cell>
        </row>
        <row r="4590">
          <cell r="K4590" t="str">
            <v>00111135P.2</v>
          </cell>
        </row>
        <row r="4591">
          <cell r="K4591" t="str">
            <v>00111134P.2</v>
          </cell>
        </row>
        <row r="4592">
          <cell r="K4592" t="str">
            <v>00111159P.2</v>
          </cell>
        </row>
        <row r="4593">
          <cell r="K4593" t="str">
            <v>00111159P.2</v>
          </cell>
        </row>
        <row r="4594">
          <cell r="K4594" t="str">
            <v>00111159P.2</v>
          </cell>
        </row>
        <row r="4595">
          <cell r="K4595" t="str">
            <v>00111114P.2</v>
          </cell>
        </row>
        <row r="4596">
          <cell r="K4596" t="str">
            <v>00111114P.2</v>
          </cell>
        </row>
        <row r="4597">
          <cell r="K4597" t="str">
            <v>00111114P.2</v>
          </cell>
        </row>
        <row r="4598">
          <cell r="K4598" t="str">
            <v>00111114P.2</v>
          </cell>
        </row>
        <row r="4599">
          <cell r="K4599" t="str">
            <v>00111114P.2</v>
          </cell>
        </row>
        <row r="4600">
          <cell r="K4600" t="str">
            <v>00111114P.2</v>
          </cell>
        </row>
        <row r="4601">
          <cell r="K4601" t="str">
            <v>00111114P.2</v>
          </cell>
        </row>
        <row r="4602">
          <cell r="K4602" t="str">
            <v>00111113P.2</v>
          </cell>
        </row>
        <row r="4603">
          <cell r="K4603" t="str">
            <v>00111113P.2</v>
          </cell>
        </row>
        <row r="4604">
          <cell r="K4604" t="str">
            <v>00111113P.2</v>
          </cell>
        </row>
        <row r="4605">
          <cell r="K4605" t="str">
            <v>00111117P.2</v>
          </cell>
        </row>
        <row r="4606">
          <cell r="K4606" t="str">
            <v>00111113P.2</v>
          </cell>
        </row>
        <row r="4607">
          <cell r="K4607" t="str">
            <v>00111113P.2</v>
          </cell>
        </row>
        <row r="4608">
          <cell r="K4608" t="str">
            <v>00111117P.2</v>
          </cell>
        </row>
        <row r="4609">
          <cell r="K4609" t="str">
            <v>00111113P.2</v>
          </cell>
        </row>
        <row r="4610">
          <cell r="K4610" t="str">
            <v>00111116P.2</v>
          </cell>
        </row>
        <row r="4611">
          <cell r="K4611" t="str">
            <v>00111116P.2</v>
          </cell>
        </row>
        <row r="4612">
          <cell r="K4612" t="str">
            <v>00111116P.2</v>
          </cell>
        </row>
        <row r="4613">
          <cell r="K4613" t="str">
            <v>00111118P.2</v>
          </cell>
        </row>
        <row r="4614">
          <cell r="K4614" t="str">
            <v>00111146P.2</v>
          </cell>
        </row>
        <row r="4615">
          <cell r="K4615" t="str">
            <v>00111146P.2</v>
          </cell>
        </row>
        <row r="4616">
          <cell r="K4616" t="str">
            <v>00111146P.2</v>
          </cell>
        </row>
        <row r="4617">
          <cell r="K4617" t="str">
            <v>00111146P.2</v>
          </cell>
        </row>
        <row r="4618">
          <cell r="K4618" t="str">
            <v>00111146P.2</v>
          </cell>
        </row>
        <row r="4619">
          <cell r="K4619" t="str">
            <v>00111146P.2</v>
          </cell>
        </row>
        <row r="4620">
          <cell r="K4620" t="str">
            <v>00111146P.2</v>
          </cell>
        </row>
        <row r="4621">
          <cell r="K4621" t="str">
            <v>00111146P.2</v>
          </cell>
        </row>
        <row r="4622">
          <cell r="K4622" t="str">
            <v>00111146P.2</v>
          </cell>
        </row>
        <row r="4623">
          <cell r="K4623" t="str">
            <v>00111143P.2</v>
          </cell>
        </row>
        <row r="4624">
          <cell r="K4624" t="str">
            <v>00111143P.2</v>
          </cell>
        </row>
        <row r="4625">
          <cell r="K4625" t="str">
            <v>00111143P.2</v>
          </cell>
        </row>
        <row r="4626">
          <cell r="K4626" t="str">
            <v>00111149P.2</v>
          </cell>
        </row>
        <row r="4627">
          <cell r="K4627" t="str">
            <v>00111143P.2</v>
          </cell>
        </row>
        <row r="4628">
          <cell r="K4628" t="str">
            <v>00111143P.2</v>
          </cell>
        </row>
        <row r="4629">
          <cell r="K4629" t="str">
            <v>00111149P.2</v>
          </cell>
        </row>
        <row r="4630">
          <cell r="K4630" t="str">
            <v>00111143P.2</v>
          </cell>
        </row>
        <row r="4631">
          <cell r="K4631" t="str">
            <v>00111143P.2</v>
          </cell>
        </row>
        <row r="4632">
          <cell r="K4632" t="str">
            <v>00111149P.2</v>
          </cell>
        </row>
        <row r="4633">
          <cell r="K4633" t="str">
            <v>00111143P.2</v>
          </cell>
        </row>
        <row r="4634">
          <cell r="K4634" t="str">
            <v>00111146P.2</v>
          </cell>
        </row>
        <row r="4635">
          <cell r="K4635" t="str">
            <v>00111143P.2</v>
          </cell>
        </row>
        <row r="4636">
          <cell r="K4636" t="str">
            <v>00111143P.2</v>
          </cell>
        </row>
        <row r="4637">
          <cell r="K4637" t="str">
            <v>00111143P.2</v>
          </cell>
        </row>
        <row r="4638">
          <cell r="K4638" t="str">
            <v>00111143P.2</v>
          </cell>
        </row>
        <row r="4639">
          <cell r="K4639" t="str">
            <v>00111143P.2</v>
          </cell>
        </row>
        <row r="4640">
          <cell r="K4640" t="str">
            <v>00111106P.2</v>
          </cell>
        </row>
        <row r="4641">
          <cell r="K4641" t="str">
            <v>00111107P.2</v>
          </cell>
        </row>
        <row r="4642">
          <cell r="K4642" t="str">
            <v>00111107P.2</v>
          </cell>
        </row>
        <row r="4643">
          <cell r="K4643" t="str">
            <v>00111145P.2</v>
          </cell>
        </row>
        <row r="4644">
          <cell r="K4644" t="str">
            <v>00111131P.2</v>
          </cell>
        </row>
        <row r="4645">
          <cell r="K4645" t="str">
            <v>00111109P.2</v>
          </cell>
        </row>
        <row r="4646">
          <cell r="K4646" t="str">
            <v>00111145P.2</v>
          </cell>
        </row>
        <row r="4647">
          <cell r="K4647" t="str">
            <v>00111145P.2</v>
          </cell>
        </row>
        <row r="4648">
          <cell r="K4648" t="str">
            <v>00111113P.2</v>
          </cell>
        </row>
        <row r="4649">
          <cell r="K4649" t="str">
            <v>00111109P.2</v>
          </cell>
        </row>
        <row r="4650">
          <cell r="K4650" t="str">
            <v>00111134P.2</v>
          </cell>
        </row>
        <row r="4651">
          <cell r="K4651" t="str">
            <v>00111134P.2</v>
          </cell>
        </row>
        <row r="4652">
          <cell r="K4652" t="str">
            <v>00111134P.2</v>
          </cell>
        </row>
        <row r="4653">
          <cell r="K4653" t="str">
            <v>00111128P.2</v>
          </cell>
        </row>
        <row r="4654">
          <cell r="K4654" t="str">
            <v>00111145P.2</v>
          </cell>
        </row>
        <row r="4655">
          <cell r="K4655" t="str">
            <v>00111145P.2</v>
          </cell>
        </row>
        <row r="4656">
          <cell r="K4656" t="str">
            <v>00111145P.2</v>
          </cell>
        </row>
        <row r="4657">
          <cell r="K4657" t="str">
            <v>00111145P.2</v>
          </cell>
        </row>
        <row r="4658">
          <cell r="K4658" t="str">
            <v>00111145P.2</v>
          </cell>
        </row>
        <row r="4659">
          <cell r="K4659" t="str">
            <v>00111145P.2</v>
          </cell>
        </row>
        <row r="4660">
          <cell r="K4660" t="str">
            <v>00111145P.2</v>
          </cell>
        </row>
        <row r="4661">
          <cell r="K4661" t="str">
            <v>00111145P.2</v>
          </cell>
        </row>
        <row r="4662">
          <cell r="K4662" t="str">
            <v>00111145P.2</v>
          </cell>
        </row>
        <row r="4663">
          <cell r="K4663" t="str">
            <v>00111145P.2</v>
          </cell>
        </row>
        <row r="4664">
          <cell r="K4664" t="str">
            <v>00111145P.2</v>
          </cell>
        </row>
        <row r="4665">
          <cell r="K4665" t="str">
            <v>00111145P.2</v>
          </cell>
        </row>
        <row r="4666">
          <cell r="K4666" t="str">
            <v>00111145P.2</v>
          </cell>
        </row>
        <row r="4667">
          <cell r="K4667" t="str">
            <v>00111145P.2</v>
          </cell>
        </row>
        <row r="4668">
          <cell r="K4668" t="str">
            <v>00111122P.2</v>
          </cell>
        </row>
        <row r="4669">
          <cell r="K4669" t="str">
            <v>00111122P.2</v>
          </cell>
        </row>
        <row r="4670">
          <cell r="K4670" t="str">
            <v>00111122P.2</v>
          </cell>
        </row>
        <row r="4671">
          <cell r="K4671" t="str">
            <v>00111123P.2</v>
          </cell>
        </row>
        <row r="4672">
          <cell r="K4672" t="str">
            <v>00111123P.2</v>
          </cell>
        </row>
        <row r="4673">
          <cell r="K4673" t="str">
            <v>00111145P.2</v>
          </cell>
        </row>
        <row r="4674">
          <cell r="K4674" t="str">
            <v>00111145P.2</v>
          </cell>
        </row>
        <row r="4675">
          <cell r="K4675" t="str">
            <v>00111122P.2</v>
          </cell>
        </row>
        <row r="4676">
          <cell r="K4676" t="str">
            <v>00111153P.2</v>
          </cell>
        </row>
        <row r="4677">
          <cell r="K4677" t="str">
            <v>00111153P.2</v>
          </cell>
        </row>
        <row r="4678">
          <cell r="K4678" t="str">
            <v>00111153P.2</v>
          </cell>
        </row>
        <row r="4679">
          <cell r="K4679" t="str">
            <v>00111153P.2</v>
          </cell>
        </row>
        <row r="4680">
          <cell r="K4680" t="str">
            <v>00111145P.2</v>
          </cell>
        </row>
        <row r="4681">
          <cell r="K4681" t="str">
            <v>00111145P.2</v>
          </cell>
        </row>
        <row r="4682">
          <cell r="K4682" t="str">
            <v>00111145P.2</v>
          </cell>
        </row>
        <row r="4683">
          <cell r="K4683" t="str">
            <v>00111145P.2</v>
          </cell>
        </row>
        <row r="4684">
          <cell r="K4684" t="str">
            <v>00111145P.2</v>
          </cell>
        </row>
        <row r="4685">
          <cell r="K4685" t="str">
            <v>00111145P.2</v>
          </cell>
        </row>
        <row r="4686">
          <cell r="K4686" t="str">
            <v>00111145P.2</v>
          </cell>
        </row>
        <row r="4687">
          <cell r="K4687" t="str">
            <v>00111145P.2</v>
          </cell>
        </row>
        <row r="4688">
          <cell r="K4688" t="str">
            <v>00111145P.2</v>
          </cell>
        </row>
        <row r="4689">
          <cell r="K4689" t="str">
            <v>00111145P.2</v>
          </cell>
        </row>
        <row r="4690">
          <cell r="K4690" t="str">
            <v>00111145P.2</v>
          </cell>
        </row>
        <row r="4691">
          <cell r="K4691" t="str">
            <v>00111145P.2</v>
          </cell>
        </row>
        <row r="4692">
          <cell r="K4692" t="str">
            <v>00111145P.2</v>
          </cell>
        </row>
        <row r="4693">
          <cell r="K4693" t="str">
            <v>00111145P.2</v>
          </cell>
        </row>
        <row r="4694">
          <cell r="K4694" t="str">
            <v>00111145P.2</v>
          </cell>
        </row>
        <row r="4695">
          <cell r="K4695" t="str">
            <v>00111145P.2</v>
          </cell>
        </row>
        <row r="4696">
          <cell r="K4696" t="str">
            <v>00111145P.2</v>
          </cell>
        </row>
        <row r="4697">
          <cell r="K4697" t="str">
            <v>00111145P.2</v>
          </cell>
        </row>
        <row r="4698">
          <cell r="K4698" t="str">
            <v>00111145P.2</v>
          </cell>
        </row>
        <row r="4699">
          <cell r="K4699" t="str">
            <v>00111145P.2</v>
          </cell>
        </row>
        <row r="4700">
          <cell r="K4700" t="str">
            <v>00111145P.2</v>
          </cell>
        </row>
        <row r="4701">
          <cell r="K4701" t="str">
            <v>00111145P.2</v>
          </cell>
        </row>
        <row r="4702">
          <cell r="K4702" t="str">
            <v>00111145P.2</v>
          </cell>
        </row>
        <row r="4703">
          <cell r="K4703" t="str">
            <v>00111145P.2</v>
          </cell>
        </row>
        <row r="4704">
          <cell r="K4704" t="str">
            <v>00111145P.2</v>
          </cell>
        </row>
        <row r="4705">
          <cell r="K4705" t="str">
            <v>00111145P.2</v>
          </cell>
        </row>
        <row r="4706">
          <cell r="K4706" t="str">
            <v>00111145P.2</v>
          </cell>
        </row>
        <row r="4707">
          <cell r="K4707" t="str">
            <v>00111149P.2</v>
          </cell>
        </row>
        <row r="4708">
          <cell r="K4708" t="str">
            <v>00111149P.2</v>
          </cell>
        </row>
        <row r="4709">
          <cell r="K4709" t="str">
            <v>00111149P.2</v>
          </cell>
        </row>
        <row r="4710">
          <cell r="K4710" t="str">
            <v>00111150P.2</v>
          </cell>
        </row>
        <row r="4711">
          <cell r="K4711" t="str">
            <v>00111150P.2</v>
          </cell>
        </row>
        <row r="4712">
          <cell r="K4712" t="str">
            <v>00111150P.2</v>
          </cell>
        </row>
        <row r="4713">
          <cell r="K4713" t="str">
            <v>00111150P.2</v>
          </cell>
        </row>
        <row r="4714">
          <cell r="K4714" t="str">
            <v>00111150P.2</v>
          </cell>
        </row>
        <row r="4715">
          <cell r="K4715" t="str">
            <v>00111150P.2</v>
          </cell>
        </row>
        <row r="4716">
          <cell r="K4716" t="str">
            <v>00111150P.2</v>
          </cell>
        </row>
        <row r="4717">
          <cell r="K4717" t="str">
            <v>00111153P.2</v>
          </cell>
        </row>
        <row r="4718">
          <cell r="K4718" t="str">
            <v>00111153P.2</v>
          </cell>
        </row>
        <row r="4719">
          <cell r="K4719" t="str">
            <v>00111153P.2</v>
          </cell>
        </row>
        <row r="4720">
          <cell r="K4720" t="str">
            <v>00111153P.2</v>
          </cell>
        </row>
        <row r="4721">
          <cell r="K4721" t="str">
            <v>00111153P.2</v>
          </cell>
        </row>
        <row r="4722">
          <cell r="K4722" t="str">
            <v>00111153P.2</v>
          </cell>
        </row>
        <row r="4723">
          <cell r="K4723" t="str">
            <v>00111153P.2</v>
          </cell>
        </row>
        <row r="4724">
          <cell r="K4724" t="str">
            <v>00111153P.2</v>
          </cell>
        </row>
        <row r="4725">
          <cell r="K4725" t="str">
            <v>00111153P.2</v>
          </cell>
        </row>
        <row r="4726">
          <cell r="K4726" t="str">
            <v>00111153P.2</v>
          </cell>
        </row>
        <row r="4727">
          <cell r="K4727" t="str">
            <v>00111153P.2</v>
          </cell>
        </row>
        <row r="4728">
          <cell r="K4728" t="str">
            <v>00111153P.2</v>
          </cell>
        </row>
        <row r="4729">
          <cell r="K4729" t="str">
            <v>00111153P.2</v>
          </cell>
        </row>
        <row r="4730">
          <cell r="K4730" t="str">
            <v>00111145P.2</v>
          </cell>
        </row>
        <row r="4731">
          <cell r="K4731" t="str">
            <v>00111145P.2</v>
          </cell>
        </row>
        <row r="4732">
          <cell r="K4732" t="str">
            <v>00111145P.2</v>
          </cell>
        </row>
        <row r="4733">
          <cell r="K4733" t="str">
            <v>00111145P.2</v>
          </cell>
        </row>
        <row r="4734">
          <cell r="K4734" t="str">
            <v>00111145P.2</v>
          </cell>
        </row>
        <row r="4735">
          <cell r="K4735" t="str">
            <v>00111145P.2</v>
          </cell>
        </row>
        <row r="4736">
          <cell r="K4736" t="str">
            <v>00111145P.2</v>
          </cell>
        </row>
        <row r="4737">
          <cell r="K4737" t="str">
            <v>00111145P.2</v>
          </cell>
        </row>
        <row r="4738">
          <cell r="K4738" t="str">
            <v>00111145P.2</v>
          </cell>
        </row>
        <row r="4739">
          <cell r="K4739" t="str">
            <v>00111145P.2</v>
          </cell>
        </row>
        <row r="4740">
          <cell r="K4740" t="str">
            <v>00111145P.2</v>
          </cell>
        </row>
        <row r="4741">
          <cell r="K4741" t="str">
            <v>00111145P.2</v>
          </cell>
        </row>
        <row r="4742">
          <cell r="K4742" t="str">
            <v>00111145P.2</v>
          </cell>
        </row>
        <row r="4743">
          <cell r="K4743" t="str">
            <v>00111145P.2</v>
          </cell>
        </row>
        <row r="4744">
          <cell r="K4744" t="str">
            <v>00111145P.2</v>
          </cell>
        </row>
        <row r="4745">
          <cell r="K4745" t="str">
            <v>00111145P.2</v>
          </cell>
        </row>
        <row r="4746">
          <cell r="K4746" t="str">
            <v>00111145P.2</v>
          </cell>
        </row>
        <row r="4747">
          <cell r="K4747" t="str">
            <v>00111145P.2</v>
          </cell>
        </row>
        <row r="4748">
          <cell r="K4748" t="str">
            <v>00111145P.2</v>
          </cell>
        </row>
        <row r="4749">
          <cell r="K4749" t="str">
            <v>00111145P.2</v>
          </cell>
        </row>
        <row r="4750">
          <cell r="K4750" t="str">
            <v>00111145P.2</v>
          </cell>
        </row>
        <row r="4751">
          <cell r="K4751" t="str">
            <v>00111145P.2</v>
          </cell>
        </row>
        <row r="4752">
          <cell r="K4752" t="str">
            <v>00111145P.2</v>
          </cell>
        </row>
        <row r="4753">
          <cell r="K4753" t="str">
            <v>00111145P.2</v>
          </cell>
        </row>
        <row r="4754">
          <cell r="K4754" t="str">
            <v>00111145P.2</v>
          </cell>
        </row>
        <row r="4755">
          <cell r="K4755" t="str">
            <v>00111145P.2</v>
          </cell>
        </row>
        <row r="4756">
          <cell r="K4756" t="str">
            <v>00111145P.2</v>
          </cell>
        </row>
        <row r="4757">
          <cell r="K4757" t="str">
            <v>00111145P.2</v>
          </cell>
        </row>
        <row r="4758">
          <cell r="K4758" t="str">
            <v>00111145P.2</v>
          </cell>
        </row>
        <row r="4759">
          <cell r="K4759" t="str">
            <v>00111145P.2</v>
          </cell>
        </row>
        <row r="4760">
          <cell r="K4760" t="str">
            <v>00111145P.2</v>
          </cell>
        </row>
        <row r="4761">
          <cell r="K4761" t="str">
            <v>00111145P.2</v>
          </cell>
        </row>
        <row r="4762">
          <cell r="K4762" t="str">
            <v>00111145P.2</v>
          </cell>
        </row>
        <row r="4763">
          <cell r="K4763" t="str">
            <v>00111145P.2</v>
          </cell>
        </row>
        <row r="4764">
          <cell r="K4764" t="str">
            <v>00111145P.2</v>
          </cell>
        </row>
        <row r="4765">
          <cell r="K4765" t="str">
            <v>00111145P.2</v>
          </cell>
        </row>
        <row r="4766">
          <cell r="K4766" t="str">
            <v>00111145P.2</v>
          </cell>
        </row>
        <row r="4767">
          <cell r="K4767" t="str">
            <v>00111145P.2</v>
          </cell>
        </row>
        <row r="4768">
          <cell r="K4768" t="str">
            <v>00111145P.2</v>
          </cell>
        </row>
        <row r="4769">
          <cell r="K4769" t="str">
            <v>00111145P.2</v>
          </cell>
        </row>
        <row r="4770">
          <cell r="K4770" t="str">
            <v>00111145P.2</v>
          </cell>
        </row>
        <row r="4771">
          <cell r="K4771" t="str">
            <v>00111145P.2</v>
          </cell>
        </row>
        <row r="4772">
          <cell r="K4772" t="str">
            <v>00111145P.2</v>
          </cell>
        </row>
        <row r="4773">
          <cell r="K4773" t="str">
            <v>00111145P.2</v>
          </cell>
        </row>
        <row r="4774">
          <cell r="K4774" t="str">
            <v>00111145P.2</v>
          </cell>
        </row>
        <row r="4775">
          <cell r="K4775" t="str">
            <v>00111145P.2</v>
          </cell>
        </row>
        <row r="4776">
          <cell r="K4776" t="str">
            <v>00111145P.2</v>
          </cell>
        </row>
        <row r="4777">
          <cell r="K4777" t="str">
            <v>00111145P.2</v>
          </cell>
        </row>
        <row r="4778">
          <cell r="K4778" t="str">
            <v>00111145P.2</v>
          </cell>
        </row>
        <row r="4779">
          <cell r="K4779" t="str">
            <v>00111145P.2</v>
          </cell>
        </row>
        <row r="4780">
          <cell r="K4780" t="str">
            <v>00111145P.2</v>
          </cell>
        </row>
        <row r="4781">
          <cell r="K4781" t="str">
            <v>00111149P.2</v>
          </cell>
        </row>
        <row r="4782">
          <cell r="K4782" t="str">
            <v>00111149P.2</v>
          </cell>
        </row>
        <row r="4783">
          <cell r="K4783" t="str">
            <v>00111149P.2</v>
          </cell>
        </row>
        <row r="4784">
          <cell r="K4784" t="str">
            <v>00111149P.2</v>
          </cell>
        </row>
        <row r="4785">
          <cell r="K4785" t="str">
            <v>00111149P.2</v>
          </cell>
        </row>
        <row r="4786">
          <cell r="K4786" t="str">
            <v>00111149P.2</v>
          </cell>
        </row>
        <row r="4787">
          <cell r="K4787" t="str">
            <v>00111149P.2</v>
          </cell>
        </row>
        <row r="4788">
          <cell r="K4788" t="str">
            <v>00111149P.2</v>
          </cell>
        </row>
        <row r="4789">
          <cell r="K4789" t="str">
            <v>00111149P.2</v>
          </cell>
        </row>
        <row r="4790">
          <cell r="K4790" t="str">
            <v>00111149P.2</v>
          </cell>
        </row>
        <row r="4791">
          <cell r="K4791" t="str">
            <v>00111149P.2</v>
          </cell>
        </row>
        <row r="4792">
          <cell r="K4792" t="str">
            <v>00111149P.2</v>
          </cell>
        </row>
        <row r="4793">
          <cell r="K4793" t="str">
            <v>00111149P.2</v>
          </cell>
        </row>
        <row r="4794">
          <cell r="K4794" t="str">
            <v>00111149P.2</v>
          </cell>
        </row>
        <row r="4795">
          <cell r="K4795" t="str">
            <v>00111149P.2</v>
          </cell>
        </row>
        <row r="4796">
          <cell r="K4796" t="str">
            <v>00111149P.2</v>
          </cell>
        </row>
        <row r="4797">
          <cell r="K4797" t="str">
            <v>00111150P.2</v>
          </cell>
        </row>
        <row r="4798">
          <cell r="K4798" t="str">
            <v>00111150P.2</v>
          </cell>
        </row>
        <row r="4799">
          <cell r="K4799" t="str">
            <v>00111150P.2</v>
          </cell>
        </row>
        <row r="4800">
          <cell r="K4800" t="str">
            <v>00111150P.2</v>
          </cell>
        </row>
        <row r="4801">
          <cell r="K4801" t="str">
            <v>00111150P.2</v>
          </cell>
        </row>
        <row r="4802">
          <cell r="K4802" t="str">
            <v>00111150P.2</v>
          </cell>
        </row>
        <row r="4803">
          <cell r="K4803" t="str">
            <v>00111150P.2</v>
          </cell>
        </row>
        <row r="4804">
          <cell r="K4804" t="str">
            <v>00111106P.2</v>
          </cell>
        </row>
        <row r="4805">
          <cell r="K4805" t="str">
            <v>01010043E.111</v>
          </cell>
        </row>
        <row r="4806">
          <cell r="K4806" t="str">
            <v>01010020E.13</v>
          </cell>
        </row>
        <row r="4807">
          <cell r="K4807" t="str">
            <v>01010020E.13</v>
          </cell>
        </row>
        <row r="4808">
          <cell r="K4808" t="str">
            <v>01010016E.13</v>
          </cell>
        </row>
        <row r="4809">
          <cell r="K4809" t="str">
            <v>01010012E.13</v>
          </cell>
        </row>
        <row r="4810">
          <cell r="K4810" t="str">
            <v>01010021E.111</v>
          </cell>
        </row>
        <row r="4811">
          <cell r="K4811" t="str">
            <v>01010010E.13</v>
          </cell>
        </row>
        <row r="4812">
          <cell r="K4812" t="str">
            <v>01010029E.13</v>
          </cell>
        </row>
        <row r="4813">
          <cell r="K4813" t="str">
            <v>01010031E.13</v>
          </cell>
        </row>
        <row r="4814">
          <cell r="K4814" t="str">
            <v>01010014E.111</v>
          </cell>
        </row>
        <row r="4815">
          <cell r="K4815" t="str">
            <v>01010027E.111</v>
          </cell>
        </row>
        <row r="4816">
          <cell r="K4816" t="str">
            <v>01010010E.111</v>
          </cell>
        </row>
        <row r="4817">
          <cell r="K4817" t="str">
            <v>01010016E.111</v>
          </cell>
        </row>
        <row r="4818">
          <cell r="K4818" t="str">
            <v>01010010E.111</v>
          </cell>
        </row>
        <row r="4819">
          <cell r="K4819" t="str">
            <v>01010018E.111</v>
          </cell>
        </row>
        <row r="4820">
          <cell r="K4820" t="str">
            <v>01010024E.111</v>
          </cell>
        </row>
        <row r="4821">
          <cell r="K4821" t="str">
            <v>01010021E.111</v>
          </cell>
        </row>
        <row r="4822">
          <cell r="K4822" t="str">
            <v>01010023E.111</v>
          </cell>
        </row>
        <row r="4823">
          <cell r="K4823" t="str">
            <v>01010029E.111</v>
          </cell>
        </row>
        <row r="4824">
          <cell r="K4824" t="str">
            <v>01010012E.111</v>
          </cell>
        </row>
        <row r="4825">
          <cell r="K4825" t="str">
            <v>01010034E.111</v>
          </cell>
        </row>
        <row r="4826">
          <cell r="K4826" t="str">
            <v>01010022E.111</v>
          </cell>
        </row>
        <row r="4827">
          <cell r="K4827" t="str">
            <v>01010020E.111</v>
          </cell>
        </row>
        <row r="4828">
          <cell r="K4828" t="str">
            <v>01010012E.111</v>
          </cell>
        </row>
        <row r="4829">
          <cell r="K4829" t="str">
            <v>01010021E.111</v>
          </cell>
        </row>
        <row r="4830">
          <cell r="K4830" t="str">
            <v>01010043E.111</v>
          </cell>
        </row>
        <row r="4831">
          <cell r="K4831" t="str">
            <v>01010014E.111</v>
          </cell>
        </row>
        <row r="4832">
          <cell r="K4832" t="str">
            <v>01010017E.111</v>
          </cell>
        </row>
        <row r="4833">
          <cell r="K4833" t="str">
            <v>01010019E.111</v>
          </cell>
        </row>
        <row r="4834">
          <cell r="K4834" t="str">
            <v>01010020E.111</v>
          </cell>
        </row>
        <row r="4835">
          <cell r="K4835" t="str">
            <v>01010032E.111</v>
          </cell>
        </row>
        <row r="4836">
          <cell r="K4836" t="str">
            <v>01010033E.111</v>
          </cell>
        </row>
        <row r="4837">
          <cell r="K4837" t="str">
            <v>01010059E.111</v>
          </cell>
        </row>
        <row r="4838">
          <cell r="K4838" t="str">
            <v>01010024E.122</v>
          </cell>
        </row>
        <row r="4839">
          <cell r="K4839" t="str">
            <v>01010025E.122</v>
          </cell>
        </row>
        <row r="4840">
          <cell r="K4840" t="str">
            <v>01010028E.122</v>
          </cell>
        </row>
        <row r="4841">
          <cell r="K4841" t="str">
            <v>01010031E.122</v>
          </cell>
        </row>
        <row r="4842">
          <cell r="K4842" t="str">
            <v>01010051E.122</v>
          </cell>
        </row>
        <row r="4843">
          <cell r="K4843" t="str">
            <v>01010026E.122</v>
          </cell>
        </row>
        <row r="4844">
          <cell r="K4844" t="str">
            <v>01010027E.122</v>
          </cell>
        </row>
        <row r="4845">
          <cell r="K4845" t="str">
            <v>01010029E.122</v>
          </cell>
        </row>
        <row r="4846">
          <cell r="K4846" t="str">
            <v>01010030E.122</v>
          </cell>
        </row>
        <row r="4847">
          <cell r="K4847" t="str">
            <v>01010036E.122</v>
          </cell>
        </row>
        <row r="4848">
          <cell r="K4848" t="str">
            <v>01010053E.122</v>
          </cell>
        </row>
        <row r="4849">
          <cell r="K4849" t="str">
            <v>01010010E.111</v>
          </cell>
        </row>
        <row r="4850">
          <cell r="K4850" t="str">
            <v>01010053E.111</v>
          </cell>
        </row>
        <row r="4851">
          <cell r="K4851" t="str">
            <v>00201143D.121</v>
          </cell>
        </row>
        <row r="4852">
          <cell r="K4852" t="str">
            <v>00201102D.112</v>
          </cell>
        </row>
        <row r="4853">
          <cell r="K4853" t="str">
            <v>00201102D.112</v>
          </cell>
        </row>
        <row r="4854">
          <cell r="K4854" t="str">
            <v>00201102D.112</v>
          </cell>
        </row>
        <row r="4855">
          <cell r="K4855" t="str">
            <v>00201102D.112</v>
          </cell>
        </row>
        <row r="4856">
          <cell r="K4856" t="str">
            <v>00201102D.111</v>
          </cell>
        </row>
        <row r="4857">
          <cell r="K4857" t="str">
            <v>00201161D.112</v>
          </cell>
        </row>
        <row r="4858">
          <cell r="K4858" t="str">
            <v>00201145D.122</v>
          </cell>
        </row>
        <row r="4859">
          <cell r="K4859" t="str">
            <v>00201150D.111</v>
          </cell>
        </row>
        <row r="4860">
          <cell r="K4860" t="str">
            <v>00201157D.111</v>
          </cell>
        </row>
        <row r="4861">
          <cell r="K4861" t="str">
            <v>00201160D.121</v>
          </cell>
        </row>
        <row r="4862">
          <cell r="K4862" t="str">
            <v>00201111D.111</v>
          </cell>
        </row>
        <row r="4863">
          <cell r="K4863" t="str">
            <v>00201127D.111</v>
          </cell>
        </row>
        <row r="4864">
          <cell r="K4864" t="str">
            <v>00201119D.111</v>
          </cell>
        </row>
        <row r="4865">
          <cell r="K4865" t="str">
            <v>00201136D.111</v>
          </cell>
        </row>
        <row r="4866">
          <cell r="K4866" t="str">
            <v>00201125D.121</v>
          </cell>
        </row>
        <row r="4867">
          <cell r="K4867" t="str">
            <v>00201129D.111</v>
          </cell>
        </row>
        <row r="4868">
          <cell r="K4868" t="str">
            <v>00201127D.121</v>
          </cell>
        </row>
        <row r="4869">
          <cell r="K4869" t="str">
            <v>00201132D.121</v>
          </cell>
        </row>
        <row r="4870">
          <cell r="K4870" t="str">
            <v>00201126D.121</v>
          </cell>
        </row>
        <row r="4871">
          <cell r="K4871" t="str">
            <v>00201121D.121</v>
          </cell>
        </row>
        <row r="4872">
          <cell r="K4872" t="str">
            <v>00201112D.111</v>
          </cell>
        </row>
        <row r="4873">
          <cell r="K4873" t="str">
            <v>00201126D.111</v>
          </cell>
        </row>
        <row r="4874">
          <cell r="K4874" t="str">
            <v>00201121D.121</v>
          </cell>
        </row>
        <row r="4875">
          <cell r="K4875" t="str">
            <v>00201133D.121</v>
          </cell>
        </row>
        <row r="4876">
          <cell r="K4876" t="str">
            <v>00201123D.121</v>
          </cell>
        </row>
        <row r="4877">
          <cell r="K4877" t="str">
            <v>00201135D.111</v>
          </cell>
        </row>
        <row r="4878">
          <cell r="K4878" t="str">
            <v>00201111D.111</v>
          </cell>
        </row>
        <row r="4879">
          <cell r="K4879" t="str">
            <v>00201123D.121</v>
          </cell>
        </row>
        <row r="4880">
          <cell r="K4880" t="str">
            <v>00201113D.111</v>
          </cell>
        </row>
        <row r="4881">
          <cell r="K4881" t="str">
            <v>00201128D.121</v>
          </cell>
        </row>
        <row r="4882">
          <cell r="K4882" t="str">
            <v>00201131D.111</v>
          </cell>
        </row>
        <row r="4883">
          <cell r="K4883" t="str">
            <v>00201128D.111</v>
          </cell>
        </row>
        <row r="4884">
          <cell r="K4884" t="str">
            <v>00201126D.121</v>
          </cell>
        </row>
        <row r="4885">
          <cell r="K4885" t="str">
            <v>00201126D.111</v>
          </cell>
        </row>
        <row r="4886">
          <cell r="K4886" t="str">
            <v>00201116D.121</v>
          </cell>
        </row>
        <row r="4887">
          <cell r="K4887" t="str">
            <v>00201143D.111</v>
          </cell>
        </row>
        <row r="4888">
          <cell r="K4888" t="str">
            <v>00201143D.121</v>
          </cell>
        </row>
        <row r="4889">
          <cell r="K4889" t="str">
            <v>00201113D.111</v>
          </cell>
        </row>
        <row r="4890">
          <cell r="K4890" t="str">
            <v>00201121D.111</v>
          </cell>
        </row>
        <row r="4891">
          <cell r="K4891" t="str">
            <v>00201127D.111</v>
          </cell>
        </row>
        <row r="4892">
          <cell r="K4892" t="str">
            <v>00201134D.111</v>
          </cell>
        </row>
        <row r="4893">
          <cell r="K4893" t="str">
            <v>00201142D.121</v>
          </cell>
        </row>
        <row r="4894">
          <cell r="K4894" t="str">
            <v>00201153D.111</v>
          </cell>
        </row>
        <row r="4895">
          <cell r="K4895" t="str">
            <v>00201159D.111</v>
          </cell>
        </row>
        <row r="4896">
          <cell r="K4896" t="str">
            <v>00201159D.121</v>
          </cell>
        </row>
        <row r="4897">
          <cell r="K4897" t="str">
            <v>00201117D.111</v>
          </cell>
        </row>
        <row r="4898">
          <cell r="K4898" t="str">
            <v>00201119D.111</v>
          </cell>
        </row>
        <row r="4899">
          <cell r="K4899" t="str">
            <v>00201120D.111</v>
          </cell>
        </row>
        <row r="4900">
          <cell r="K4900" t="str">
            <v>00201124D.111</v>
          </cell>
        </row>
        <row r="4901">
          <cell r="K4901" t="str">
            <v>00201150D.111</v>
          </cell>
        </row>
        <row r="4902">
          <cell r="K4902" t="str">
            <v>00201151D.111</v>
          </cell>
        </row>
        <row r="4903">
          <cell r="K4903" t="str">
            <v>00201128D.111</v>
          </cell>
        </row>
        <row r="4904">
          <cell r="K4904" t="str">
            <v>00201133D.111</v>
          </cell>
        </row>
        <row r="4905">
          <cell r="K4905" t="str">
            <v>00201135D.111</v>
          </cell>
        </row>
        <row r="4906">
          <cell r="K4906" t="str">
            <v>00201115D.121</v>
          </cell>
        </row>
        <row r="4907">
          <cell r="K4907" t="str">
            <v>00201117D.121</v>
          </cell>
        </row>
        <row r="4908">
          <cell r="K4908" t="str">
            <v>00201124D.121</v>
          </cell>
        </row>
        <row r="4909">
          <cell r="K4909" t="str">
            <v>00201143D.121</v>
          </cell>
        </row>
        <row r="4910">
          <cell r="K4910" t="str">
            <v>00201111D.121</v>
          </cell>
        </row>
        <row r="4911">
          <cell r="K4911" t="str">
            <v>00201125D.121</v>
          </cell>
        </row>
        <row r="4912">
          <cell r="K4912" t="str">
            <v>00201129D.121</v>
          </cell>
        </row>
        <row r="4913">
          <cell r="K4913" t="str">
            <v>00201143D.121</v>
          </cell>
        </row>
        <row r="4914">
          <cell r="K4914" t="str">
            <v>00201120D.111</v>
          </cell>
        </row>
        <row r="4915">
          <cell r="K4915" t="str">
            <v>00201122D.111</v>
          </cell>
        </row>
        <row r="4916">
          <cell r="K4916" t="str">
            <v>00201126D.111</v>
          </cell>
        </row>
        <row r="4917">
          <cell r="K4917" t="str">
            <v>00201128D.111</v>
          </cell>
        </row>
        <row r="4918">
          <cell r="K4918" t="str">
            <v>00201134D.121</v>
          </cell>
        </row>
        <row r="4919">
          <cell r="K4919" t="str">
            <v>00201153D.111</v>
          </cell>
        </row>
        <row r="4920">
          <cell r="K4920" t="str">
            <v>00201159D.121</v>
          </cell>
        </row>
        <row r="4921">
          <cell r="K4921" t="str">
            <v>00201106D.111</v>
          </cell>
        </row>
        <row r="4922">
          <cell r="K4922" t="str">
            <v>00201106D.122</v>
          </cell>
        </row>
        <row r="4923">
          <cell r="K4923" t="str">
            <v>00201158D.111</v>
          </cell>
        </row>
        <row r="4924">
          <cell r="K4924" t="str">
            <v>00201145D.121</v>
          </cell>
        </row>
        <row r="4925">
          <cell r="K4925" t="str">
            <v>00201145D.122</v>
          </cell>
        </row>
        <row r="4926">
          <cell r="K4926" t="str">
            <v>00201150D.111</v>
          </cell>
        </row>
        <row r="4927">
          <cell r="K4927" t="str">
            <v>00201157D.122</v>
          </cell>
        </row>
        <row r="4928">
          <cell r="K4928" t="str">
            <v>00201109D.121</v>
          </cell>
        </row>
        <row r="4929">
          <cell r="K4929" t="str">
            <v>00201127D.111</v>
          </cell>
        </row>
        <row r="4930">
          <cell r="K4930" t="str">
            <v>00201149D.111</v>
          </cell>
        </row>
        <row r="4931">
          <cell r="K4931" t="str">
            <v>00201107D.121</v>
          </cell>
        </row>
        <row r="4932">
          <cell r="K4932" t="str">
            <v>00201120D.121</v>
          </cell>
        </row>
        <row r="4933">
          <cell r="K4933" t="str">
            <v>00201122D.121</v>
          </cell>
        </row>
        <row r="4934">
          <cell r="K4934" t="str">
            <v>00201130D.121</v>
          </cell>
        </row>
        <row r="4935">
          <cell r="K4935" t="str">
            <v>00201131D.121</v>
          </cell>
        </row>
        <row r="4936">
          <cell r="K4936" t="str">
            <v>00201134D.121</v>
          </cell>
        </row>
        <row r="4937">
          <cell r="K4937" t="str">
            <v>00201158D.121</v>
          </cell>
        </row>
        <row r="4938">
          <cell r="K4938" t="str">
            <v>00201149D.121</v>
          </cell>
        </row>
        <row r="4939">
          <cell r="K4939" t="str">
            <v>00201149D.121</v>
          </cell>
        </row>
        <row r="4940">
          <cell r="K4940" t="str">
            <v>00201154D.111</v>
          </cell>
        </row>
        <row r="4941">
          <cell r="K4941" t="str">
            <v>00201160D.111</v>
          </cell>
        </row>
        <row r="4942">
          <cell r="K4942" t="str">
            <v>00201154D.121</v>
          </cell>
        </row>
        <row r="4943">
          <cell r="K4943" t="str">
            <v>00201160D.121</v>
          </cell>
        </row>
        <row r="4944">
          <cell r="K4944" t="str">
            <v>00201147D.111</v>
          </cell>
        </row>
        <row r="4945">
          <cell r="K4945" t="str">
            <v>00201154D.111</v>
          </cell>
        </row>
        <row r="4946">
          <cell r="K4946" t="str">
            <v>00201151D.111</v>
          </cell>
        </row>
        <row r="4947">
          <cell r="K4947" t="str">
            <v>00201151D.111</v>
          </cell>
        </row>
        <row r="4948">
          <cell r="K4948" t="str">
            <v>00201151D.122</v>
          </cell>
        </row>
        <row r="4949">
          <cell r="K4949" t="str">
            <v>00201151D.122</v>
          </cell>
        </row>
        <row r="4950">
          <cell r="K4950" t="str">
            <v>00201151D.122</v>
          </cell>
        </row>
        <row r="4951">
          <cell r="K4951" t="str">
            <v>00201156D.121</v>
          </cell>
        </row>
        <row r="4952">
          <cell r="K4952" t="str">
            <v>00201156D.122</v>
          </cell>
        </row>
        <row r="4953">
          <cell r="K4953" t="str">
            <v>00201160D.111</v>
          </cell>
        </row>
        <row r="4954">
          <cell r="K4954" t="str">
            <v>00201160D.121</v>
          </cell>
        </row>
        <row r="4955">
          <cell r="K4955" t="str">
            <v>00201156D.111</v>
          </cell>
        </row>
        <row r="4956">
          <cell r="K4956" t="str">
            <v>00201156D.121</v>
          </cell>
        </row>
        <row r="4957">
          <cell r="K4957" t="str">
            <v>00201156D.111</v>
          </cell>
        </row>
        <row r="4958">
          <cell r="K4958" t="str">
            <v>00201156D.111</v>
          </cell>
        </row>
        <row r="4959">
          <cell r="K4959" t="str">
            <v>00201105D.112</v>
          </cell>
        </row>
        <row r="4960">
          <cell r="K4960" t="str">
            <v>00201126D.111</v>
          </cell>
        </row>
        <row r="4961">
          <cell r="K4961" t="str">
            <v>00201128D.111</v>
          </cell>
        </row>
        <row r="4962">
          <cell r="K4962" t="str">
            <v>00201136D.111</v>
          </cell>
        </row>
        <row r="4963">
          <cell r="K4963" t="str">
            <v>00201153D.111</v>
          </cell>
        </row>
        <row r="4964">
          <cell r="K4964" t="str">
            <v>00201118D.121</v>
          </cell>
        </row>
        <row r="4965">
          <cell r="K4965" t="str">
            <v>00201113D.111</v>
          </cell>
        </row>
        <row r="4966">
          <cell r="K4966" t="str">
            <v>00201146D.121</v>
          </cell>
        </row>
        <row r="4967">
          <cell r="K4967" t="str">
            <v>00201146D.121</v>
          </cell>
        </row>
        <row r="4968">
          <cell r="K4968" t="str">
            <v>00201127D.122</v>
          </cell>
        </row>
        <row r="4969">
          <cell r="K4969" t="str">
            <v>00201145D.111</v>
          </cell>
        </row>
        <row r="4970">
          <cell r="K4970" t="str">
            <v>00201153D.111</v>
          </cell>
        </row>
        <row r="4971">
          <cell r="K4971" t="str">
            <v>00201145D.111</v>
          </cell>
        </row>
        <row r="4972">
          <cell r="K4972" t="str">
            <v>00201145D.121</v>
          </cell>
        </row>
        <row r="4973">
          <cell r="K4973" t="str">
            <v>00201145D.111</v>
          </cell>
        </row>
        <row r="4974">
          <cell r="K4974" t="str">
            <v>00201145D.121</v>
          </cell>
        </row>
        <row r="4975">
          <cell r="K4975" t="str">
            <v>00201148D.29</v>
          </cell>
        </row>
        <row r="4976">
          <cell r="K4976" t="str">
            <v>00201143D.29</v>
          </cell>
        </row>
        <row r="4977">
          <cell r="K4977" t="str">
            <v>00201134D.29</v>
          </cell>
        </row>
        <row r="4978">
          <cell r="K4978" t="str">
            <v>00201149D.29</v>
          </cell>
        </row>
        <row r="4979">
          <cell r="K4979" t="str">
            <v>00201159D.29</v>
          </cell>
        </row>
        <row r="4980">
          <cell r="K4980" t="str">
            <v>00201111D.29</v>
          </cell>
        </row>
        <row r="4981">
          <cell r="K4981" t="str">
            <v>00201119D.29</v>
          </cell>
        </row>
        <row r="4982">
          <cell r="K4982" t="str">
            <v>00201121D.29</v>
          </cell>
        </row>
        <row r="4983">
          <cell r="K4983" t="str">
            <v>00201129D.29</v>
          </cell>
        </row>
        <row r="4984">
          <cell r="K4984" t="str">
            <v>00201110D.29</v>
          </cell>
        </row>
        <row r="4985">
          <cell r="K4985" t="str">
            <v>00201126D.29</v>
          </cell>
        </row>
        <row r="4986">
          <cell r="K4986" t="str">
            <v>00201130D.29</v>
          </cell>
        </row>
        <row r="4987">
          <cell r="K4987" t="str">
            <v>00201121D.29</v>
          </cell>
        </row>
        <row r="4988">
          <cell r="K4988" t="str">
            <v>00201132D.29</v>
          </cell>
        </row>
        <row r="4989">
          <cell r="K4989" t="str">
            <v>00201131D.29</v>
          </cell>
        </row>
        <row r="4990">
          <cell r="K4990" t="str">
            <v>00201123D.29</v>
          </cell>
        </row>
        <row r="4991">
          <cell r="K4991" t="str">
            <v>00201110D.29</v>
          </cell>
        </row>
        <row r="4992">
          <cell r="K4992" t="str">
            <v>00201111D.29</v>
          </cell>
        </row>
        <row r="4993">
          <cell r="K4993" t="str">
            <v>00201135D.29</v>
          </cell>
        </row>
        <row r="4994">
          <cell r="K4994" t="str">
            <v>00201132D.29</v>
          </cell>
        </row>
        <row r="4995">
          <cell r="K4995" t="str">
            <v>00201113D.29</v>
          </cell>
        </row>
        <row r="4996">
          <cell r="K4996" t="str">
            <v>00201110D.29</v>
          </cell>
        </row>
        <row r="4997">
          <cell r="K4997" t="str">
            <v>00201134D.29</v>
          </cell>
        </row>
        <row r="4998">
          <cell r="K4998" t="str">
            <v>00201120D.29</v>
          </cell>
        </row>
        <row r="4999">
          <cell r="K4999" t="str">
            <v>00201130D.29</v>
          </cell>
        </row>
        <row r="5000">
          <cell r="K5000" t="str">
            <v>00201129D.29</v>
          </cell>
        </row>
        <row r="5001">
          <cell r="K5001" t="str">
            <v>00201151D.29</v>
          </cell>
        </row>
        <row r="5002">
          <cell r="K5002" t="str">
            <v>00201108D.29</v>
          </cell>
        </row>
        <row r="5003">
          <cell r="K5003" t="str">
            <v>00201110D.29</v>
          </cell>
        </row>
        <row r="5004">
          <cell r="K5004" t="str">
            <v>00201116D.29</v>
          </cell>
        </row>
        <row r="5005">
          <cell r="K5005" t="str">
            <v>00201124D.29</v>
          </cell>
        </row>
        <row r="5006">
          <cell r="K5006" t="str">
            <v>00201111D.29</v>
          </cell>
        </row>
        <row r="5007">
          <cell r="K5007" t="str">
            <v>00201119D.29</v>
          </cell>
        </row>
        <row r="5008">
          <cell r="K5008" t="str">
            <v>00201130D.29</v>
          </cell>
        </row>
        <row r="5009">
          <cell r="K5009" t="str">
            <v>00201149D.29</v>
          </cell>
        </row>
        <row r="5010">
          <cell r="K5010" t="str">
            <v>00201123D.29</v>
          </cell>
        </row>
        <row r="5011">
          <cell r="K5011" t="str">
            <v>00201134D.29</v>
          </cell>
        </row>
        <row r="5012">
          <cell r="K5012" t="str">
            <v>00201149D.29</v>
          </cell>
        </row>
        <row r="5013">
          <cell r="K5013" t="str">
            <v>00201150D.29</v>
          </cell>
        </row>
        <row r="5014">
          <cell r="K5014" t="str">
            <v>00201110D.29</v>
          </cell>
        </row>
        <row r="5015">
          <cell r="K5015" t="str">
            <v>00201128D.29</v>
          </cell>
        </row>
        <row r="5016">
          <cell r="K5016" t="str">
            <v>00201136D.29</v>
          </cell>
        </row>
        <row r="5017">
          <cell r="K5017" t="str">
            <v>00201110D.29</v>
          </cell>
        </row>
        <row r="5018">
          <cell r="K5018" t="str">
            <v>00201120D.29</v>
          </cell>
        </row>
        <row r="5019">
          <cell r="K5019" t="str">
            <v>00201155D.29</v>
          </cell>
        </row>
        <row r="5020">
          <cell r="K5020" t="str">
            <v>00201159D.29</v>
          </cell>
        </row>
        <row r="5021">
          <cell r="K5021" t="str">
            <v>00201109D.29</v>
          </cell>
        </row>
        <row r="5022">
          <cell r="K5022" t="str">
            <v>00201153D.29</v>
          </cell>
        </row>
        <row r="5023">
          <cell r="K5023" t="str">
            <v>00201159D.29</v>
          </cell>
        </row>
        <row r="5024">
          <cell r="K5024" t="str">
            <v>00201151D.29</v>
          </cell>
        </row>
        <row r="5025">
          <cell r="K5025" t="str">
            <v>00201156D.29</v>
          </cell>
        </row>
        <row r="5026">
          <cell r="K5026" t="str">
            <v>00201157D.29</v>
          </cell>
        </row>
        <row r="5027">
          <cell r="K5027" t="str">
            <v>00201156D.29</v>
          </cell>
        </row>
        <row r="5028">
          <cell r="K5028" t="str">
            <v>00201254D.29</v>
          </cell>
        </row>
        <row r="5029">
          <cell r="K5029" t="str">
            <v>00201146D.29</v>
          </cell>
        </row>
        <row r="5030">
          <cell r="K5030" t="str">
            <v>00201112D.29</v>
          </cell>
        </row>
        <row r="5031">
          <cell r="K5031" t="str">
            <v>00201122D.29</v>
          </cell>
        </row>
        <row r="5032">
          <cell r="K5032" t="str">
            <v>00201149D.29</v>
          </cell>
        </row>
        <row r="5033">
          <cell r="K5033" t="str">
            <v>00201145D.29</v>
          </cell>
        </row>
        <row r="5034">
          <cell r="K5034" t="str">
            <v>00201150D.29</v>
          </cell>
        </row>
        <row r="5035">
          <cell r="K5035" t="str">
            <v>00711254D.31</v>
          </cell>
        </row>
        <row r="5036">
          <cell r="K5036" t="str">
            <v>00201154K.1</v>
          </cell>
        </row>
        <row r="5037">
          <cell r="K5037" t="str">
            <v>00201157K.1</v>
          </cell>
        </row>
        <row r="5038">
          <cell r="K5038" t="str">
            <v>00021243P.11</v>
          </cell>
        </row>
        <row r="5039">
          <cell r="K5039" t="str">
            <v>00021243P.11</v>
          </cell>
        </row>
        <row r="5040">
          <cell r="K5040" t="str">
            <v>00021243P.11</v>
          </cell>
        </row>
        <row r="5041">
          <cell r="K5041" t="str">
            <v>00021203P.11</v>
          </cell>
        </row>
        <row r="5042">
          <cell r="K5042" t="str">
            <v>00021238P.11</v>
          </cell>
        </row>
        <row r="5043">
          <cell r="K5043" t="str">
            <v>00021238P.11</v>
          </cell>
        </row>
        <row r="5044">
          <cell r="K5044" t="str">
            <v>00021238P.11</v>
          </cell>
        </row>
        <row r="5045">
          <cell r="K5045" t="str">
            <v>00021239P.11</v>
          </cell>
        </row>
        <row r="5046">
          <cell r="K5046" t="str">
            <v>00021239P.11</v>
          </cell>
        </row>
        <row r="5047">
          <cell r="K5047" t="str">
            <v>00021240P.11</v>
          </cell>
        </row>
        <row r="5048">
          <cell r="K5048" t="str">
            <v>00021258P.11</v>
          </cell>
        </row>
        <row r="5049">
          <cell r="K5049" t="str">
            <v>00021258P.11</v>
          </cell>
        </row>
        <row r="5050">
          <cell r="K5050" t="str">
            <v>00021258P.11</v>
          </cell>
        </row>
        <row r="5051">
          <cell r="K5051" t="str">
            <v>00021258P.11</v>
          </cell>
        </row>
        <row r="5052">
          <cell r="K5052" t="str">
            <v>00021258P.11</v>
          </cell>
        </row>
        <row r="5053">
          <cell r="K5053" t="str">
            <v>00021250P.11</v>
          </cell>
        </row>
        <row r="5054">
          <cell r="K5054" t="str">
            <v>00021202P.11</v>
          </cell>
        </row>
        <row r="5055">
          <cell r="K5055" t="str">
            <v>00021202P.11</v>
          </cell>
        </row>
        <row r="5056">
          <cell r="K5056" t="str">
            <v>00021202P.12</v>
          </cell>
        </row>
        <row r="5057">
          <cell r="K5057" t="str">
            <v>00021202P.11</v>
          </cell>
        </row>
        <row r="5058">
          <cell r="K5058" t="str">
            <v>00021202P.11</v>
          </cell>
        </row>
        <row r="5059">
          <cell r="K5059" t="str">
            <v>00021202P.11</v>
          </cell>
        </row>
        <row r="5060">
          <cell r="K5060" t="str">
            <v>00021202P.11</v>
          </cell>
        </row>
        <row r="5061">
          <cell r="K5061" t="str">
            <v>00021202P.11</v>
          </cell>
        </row>
        <row r="5062">
          <cell r="K5062" t="str">
            <v>00021252P.11</v>
          </cell>
        </row>
        <row r="5063">
          <cell r="K5063" t="str">
            <v>00021243P.11</v>
          </cell>
        </row>
        <row r="5064">
          <cell r="K5064" t="str">
            <v>00021236P.11</v>
          </cell>
        </row>
        <row r="5065">
          <cell r="K5065" t="str">
            <v>00021222P.11</v>
          </cell>
        </row>
        <row r="5066">
          <cell r="K5066" t="str">
            <v>00021223P.11</v>
          </cell>
        </row>
        <row r="5067">
          <cell r="K5067" t="str">
            <v>00021223P.11</v>
          </cell>
        </row>
        <row r="5068">
          <cell r="K5068" t="str">
            <v>00021210P.11</v>
          </cell>
        </row>
        <row r="5069">
          <cell r="K5069" t="str">
            <v>00021210P.11</v>
          </cell>
        </row>
        <row r="5070">
          <cell r="K5070" t="str">
            <v>00021210P.11</v>
          </cell>
        </row>
        <row r="5071">
          <cell r="K5071" t="str">
            <v>00021226P.11</v>
          </cell>
        </row>
        <row r="5072">
          <cell r="K5072" t="str">
            <v>00021226P.11</v>
          </cell>
        </row>
        <row r="5073">
          <cell r="K5073" t="str">
            <v>00021226P.11</v>
          </cell>
        </row>
        <row r="5074">
          <cell r="K5074" t="str">
            <v>00021226P.11</v>
          </cell>
        </row>
        <row r="5075">
          <cell r="K5075" t="str">
            <v>00021234P.11</v>
          </cell>
        </row>
        <row r="5076">
          <cell r="K5076" t="str">
            <v>00021234P.11</v>
          </cell>
        </row>
        <row r="5077">
          <cell r="K5077" t="str">
            <v>00021234P.11</v>
          </cell>
        </row>
        <row r="5078">
          <cell r="K5078" t="str">
            <v>00021234P.11</v>
          </cell>
        </row>
        <row r="5079">
          <cell r="K5079" t="str">
            <v>00021243P.11</v>
          </cell>
        </row>
        <row r="5080">
          <cell r="K5080" t="str">
            <v>00021245P.11</v>
          </cell>
        </row>
        <row r="5081">
          <cell r="K5081" t="str">
            <v>00021245P.11</v>
          </cell>
        </row>
        <row r="5082">
          <cell r="K5082" t="str">
            <v>00021245P.11</v>
          </cell>
        </row>
        <row r="5083">
          <cell r="K5083" t="str">
            <v>00021248P.11</v>
          </cell>
        </row>
        <row r="5084">
          <cell r="K5084" t="str">
            <v>00021248P.11</v>
          </cell>
        </row>
        <row r="5085">
          <cell r="K5085" t="str">
            <v>00021250P.11</v>
          </cell>
        </row>
        <row r="5086">
          <cell r="K5086" t="str">
            <v>00021257P.11</v>
          </cell>
        </row>
        <row r="5087">
          <cell r="K5087" t="str">
            <v>00021207P.11</v>
          </cell>
        </row>
        <row r="5088">
          <cell r="K5088" t="str">
            <v>00021226P.11</v>
          </cell>
        </row>
        <row r="5089">
          <cell r="K5089" t="str">
            <v>00021260P.11</v>
          </cell>
        </row>
        <row r="5090">
          <cell r="K5090" t="str">
            <v>00021260P.11</v>
          </cell>
        </row>
        <row r="5091">
          <cell r="K5091" t="str">
            <v>00021227P.11</v>
          </cell>
        </row>
        <row r="5092">
          <cell r="K5092" t="str">
            <v>00021220P.11</v>
          </cell>
        </row>
        <row r="5093">
          <cell r="K5093" t="str">
            <v>00021226P.11</v>
          </cell>
        </row>
        <row r="5094">
          <cell r="K5094" t="str">
            <v>00021220P.11</v>
          </cell>
        </row>
        <row r="5095">
          <cell r="K5095" t="str">
            <v>00021216P.11</v>
          </cell>
        </row>
        <row r="5096">
          <cell r="K5096" t="str">
            <v>00021213P.11</v>
          </cell>
        </row>
        <row r="5097">
          <cell r="K5097" t="str">
            <v>00021213P.11</v>
          </cell>
        </row>
        <row r="5098">
          <cell r="K5098" t="str">
            <v>00021226P.11</v>
          </cell>
        </row>
        <row r="5099">
          <cell r="K5099" t="str">
            <v>00021213P.11</v>
          </cell>
        </row>
        <row r="5100">
          <cell r="K5100" t="str">
            <v>00021222P.11</v>
          </cell>
        </row>
        <row r="5101">
          <cell r="K5101" t="str">
            <v>00021228P.11</v>
          </cell>
        </row>
        <row r="5102">
          <cell r="K5102" t="str">
            <v>00021232P.11</v>
          </cell>
        </row>
        <row r="5103">
          <cell r="K5103" t="str">
            <v>00021231P.11</v>
          </cell>
        </row>
        <row r="5104">
          <cell r="K5104" t="str">
            <v>00021213P.11</v>
          </cell>
        </row>
        <row r="5105">
          <cell r="K5105" t="str">
            <v>00021236P.11</v>
          </cell>
        </row>
        <row r="5106">
          <cell r="K5106" t="str">
            <v>00021231P.11</v>
          </cell>
        </row>
        <row r="5107">
          <cell r="K5107" t="str">
            <v>00021220P.11</v>
          </cell>
        </row>
        <row r="5108">
          <cell r="K5108" t="str">
            <v>00021232P.11</v>
          </cell>
        </row>
        <row r="5109">
          <cell r="K5109" t="str">
            <v>00021224P.11</v>
          </cell>
        </row>
        <row r="5110">
          <cell r="K5110" t="str">
            <v>00021225P.11</v>
          </cell>
        </row>
        <row r="5111">
          <cell r="K5111" t="str">
            <v>00021236P.11</v>
          </cell>
        </row>
        <row r="5112">
          <cell r="K5112" t="str">
            <v>00021211P.11</v>
          </cell>
        </row>
        <row r="5113">
          <cell r="K5113" t="str">
            <v>00021223P.11</v>
          </cell>
        </row>
        <row r="5114">
          <cell r="K5114" t="str">
            <v>00021225P.11</v>
          </cell>
        </row>
        <row r="5115">
          <cell r="K5115" t="str">
            <v>00021225P.11</v>
          </cell>
        </row>
        <row r="5116">
          <cell r="K5116" t="str">
            <v>00021236P.11</v>
          </cell>
        </row>
        <row r="5117">
          <cell r="K5117" t="str">
            <v>00021210P.11</v>
          </cell>
        </row>
        <row r="5118">
          <cell r="K5118" t="str">
            <v>00021223P.11</v>
          </cell>
        </row>
        <row r="5119">
          <cell r="K5119" t="str">
            <v>00021224P.11</v>
          </cell>
        </row>
        <row r="5120">
          <cell r="K5120" t="str">
            <v>00021228P.11</v>
          </cell>
        </row>
        <row r="5121">
          <cell r="K5121" t="str">
            <v>00021231P.11</v>
          </cell>
        </row>
        <row r="5122">
          <cell r="K5122" t="str">
            <v>00021210P.11</v>
          </cell>
        </row>
        <row r="5123">
          <cell r="K5123" t="str">
            <v>00021213P.11</v>
          </cell>
        </row>
        <row r="5124">
          <cell r="K5124" t="str">
            <v>00021217P.11</v>
          </cell>
        </row>
        <row r="5125">
          <cell r="K5125" t="str">
            <v>00021217P.11</v>
          </cell>
        </row>
        <row r="5126">
          <cell r="K5126" t="str">
            <v>00021222P.11</v>
          </cell>
        </row>
        <row r="5127">
          <cell r="K5127" t="str">
            <v>00021228P.11</v>
          </cell>
        </row>
        <row r="5128">
          <cell r="K5128" t="str">
            <v>00021230P.11</v>
          </cell>
        </row>
        <row r="5129">
          <cell r="K5129" t="str">
            <v>00021230P.11</v>
          </cell>
        </row>
        <row r="5130">
          <cell r="K5130" t="str">
            <v>00021231P.11</v>
          </cell>
        </row>
        <row r="5131">
          <cell r="K5131" t="str">
            <v>00021235P.11</v>
          </cell>
        </row>
        <row r="5132">
          <cell r="K5132" t="str">
            <v>00021235P.11</v>
          </cell>
        </row>
        <row r="5133">
          <cell r="K5133" t="str">
            <v>00021214P.11</v>
          </cell>
        </row>
        <row r="5134">
          <cell r="K5134" t="str">
            <v>00021222P.11</v>
          </cell>
        </row>
        <row r="5135">
          <cell r="K5135" t="str">
            <v>00021226P.11</v>
          </cell>
        </row>
        <row r="5136">
          <cell r="K5136" t="str">
            <v>00021229P.11</v>
          </cell>
        </row>
        <row r="5137">
          <cell r="K5137" t="str">
            <v>00021232P.11</v>
          </cell>
        </row>
        <row r="5138">
          <cell r="K5138" t="str">
            <v>00021234P.11</v>
          </cell>
        </row>
        <row r="5139">
          <cell r="K5139" t="str">
            <v>00021234P.11</v>
          </cell>
        </row>
        <row r="5140">
          <cell r="K5140" t="str">
            <v>00021234P.11</v>
          </cell>
        </row>
        <row r="5141">
          <cell r="K5141" t="str">
            <v>00021236P.11</v>
          </cell>
        </row>
        <row r="5142">
          <cell r="K5142" t="str">
            <v>00021236P.11</v>
          </cell>
        </row>
        <row r="5143">
          <cell r="K5143" t="str">
            <v>00021210P.11</v>
          </cell>
        </row>
        <row r="5144">
          <cell r="K5144" t="str">
            <v>00021213P.11</v>
          </cell>
        </row>
        <row r="5145">
          <cell r="K5145" t="str">
            <v>00021218P.11</v>
          </cell>
        </row>
        <row r="5146">
          <cell r="K5146" t="str">
            <v>00021228P.11</v>
          </cell>
        </row>
        <row r="5147">
          <cell r="K5147" t="str">
            <v>00021230P.11</v>
          </cell>
        </row>
        <row r="5148">
          <cell r="K5148" t="str">
            <v>00021213P.11</v>
          </cell>
        </row>
        <row r="5149">
          <cell r="K5149" t="str">
            <v>00021214P.11</v>
          </cell>
        </row>
        <row r="5150">
          <cell r="K5150" t="str">
            <v>00021218P.11</v>
          </cell>
        </row>
        <row r="5151">
          <cell r="K5151" t="str">
            <v>00021226P.11</v>
          </cell>
        </row>
        <row r="5152">
          <cell r="K5152" t="str">
            <v>00021229P.11</v>
          </cell>
        </row>
        <row r="5153">
          <cell r="K5153" t="str">
            <v>00021231P.11</v>
          </cell>
        </row>
        <row r="5154">
          <cell r="K5154" t="str">
            <v>00021235P.11</v>
          </cell>
        </row>
        <row r="5155">
          <cell r="K5155" t="str">
            <v>00021236P.11</v>
          </cell>
        </row>
        <row r="5156">
          <cell r="K5156" t="str">
            <v>00021236P.11</v>
          </cell>
        </row>
        <row r="5157">
          <cell r="K5157" t="str">
            <v>00021234P.11</v>
          </cell>
        </row>
        <row r="5158">
          <cell r="K5158" t="str">
            <v>00021235P.11</v>
          </cell>
        </row>
        <row r="5159">
          <cell r="K5159" t="str">
            <v>00021212P.11</v>
          </cell>
        </row>
        <row r="5160">
          <cell r="K5160" t="str">
            <v>00021212P.11</v>
          </cell>
        </row>
        <row r="5161">
          <cell r="K5161" t="str">
            <v>00021225P.11</v>
          </cell>
        </row>
        <row r="5162">
          <cell r="K5162" t="str">
            <v>00021231P.11</v>
          </cell>
        </row>
        <row r="5163">
          <cell r="K5163" t="str">
            <v>00021231P.11</v>
          </cell>
        </row>
        <row r="5164">
          <cell r="K5164" t="str">
            <v>00021233P.11</v>
          </cell>
        </row>
        <row r="5165">
          <cell r="K5165" t="str">
            <v>00021236P.11</v>
          </cell>
        </row>
        <row r="5166">
          <cell r="K5166" t="str">
            <v>00021221P.11</v>
          </cell>
        </row>
        <row r="5167">
          <cell r="K5167" t="str">
            <v>00021217P.11</v>
          </cell>
        </row>
        <row r="5168">
          <cell r="K5168" t="str">
            <v>00021220P.11</v>
          </cell>
        </row>
        <row r="5169">
          <cell r="K5169" t="str">
            <v>00021217P.11</v>
          </cell>
        </row>
        <row r="5170">
          <cell r="K5170" t="str">
            <v>00021217P.11</v>
          </cell>
        </row>
        <row r="5171">
          <cell r="K5171" t="str">
            <v>00021231P.11</v>
          </cell>
        </row>
        <row r="5172">
          <cell r="K5172" t="str">
            <v>00021235P.11</v>
          </cell>
        </row>
        <row r="5173">
          <cell r="K5173" t="str">
            <v>00021236P.11</v>
          </cell>
        </row>
        <row r="5174">
          <cell r="K5174" t="str">
            <v>00021226P.11</v>
          </cell>
        </row>
        <row r="5175">
          <cell r="K5175" t="str">
            <v>00021231P.11</v>
          </cell>
        </row>
        <row r="5176">
          <cell r="K5176" t="str">
            <v>00021232P.11</v>
          </cell>
        </row>
        <row r="5177">
          <cell r="K5177" t="str">
            <v>00021236P.11</v>
          </cell>
        </row>
        <row r="5178">
          <cell r="K5178" t="str">
            <v>00021231P.11</v>
          </cell>
        </row>
        <row r="5179">
          <cell r="K5179" t="str">
            <v>00021231P.11</v>
          </cell>
        </row>
        <row r="5180">
          <cell r="K5180" t="str">
            <v>00021229P.11</v>
          </cell>
        </row>
        <row r="5181">
          <cell r="K5181" t="str">
            <v>00021230P.11</v>
          </cell>
        </row>
        <row r="5182">
          <cell r="K5182" t="str">
            <v>00021232P.11</v>
          </cell>
        </row>
        <row r="5183">
          <cell r="K5183" t="str">
            <v>00021223P.11</v>
          </cell>
        </row>
        <row r="5184">
          <cell r="K5184" t="str">
            <v>00021231P.11</v>
          </cell>
        </row>
        <row r="5185">
          <cell r="K5185" t="str">
            <v>00021236P.11</v>
          </cell>
        </row>
        <row r="5186">
          <cell r="K5186" t="str">
            <v>00021221P.11</v>
          </cell>
        </row>
        <row r="5187">
          <cell r="K5187" t="str">
            <v>00021235P.11</v>
          </cell>
        </row>
        <row r="5188">
          <cell r="K5188" t="str">
            <v>00021217P.11</v>
          </cell>
        </row>
        <row r="5189">
          <cell r="K5189" t="str">
            <v>00021218P.11</v>
          </cell>
        </row>
        <row r="5190">
          <cell r="K5190" t="str">
            <v>00021230P.11</v>
          </cell>
        </row>
        <row r="5191">
          <cell r="K5191" t="str">
            <v>00021228P.11</v>
          </cell>
        </row>
        <row r="5192">
          <cell r="K5192" t="str">
            <v>00021233P.11</v>
          </cell>
        </row>
        <row r="5193">
          <cell r="K5193" t="str">
            <v>00021225P.11</v>
          </cell>
        </row>
        <row r="5194">
          <cell r="K5194" t="str">
            <v>00021230P.11</v>
          </cell>
        </row>
        <row r="5195">
          <cell r="K5195" t="str">
            <v>00021233P.11</v>
          </cell>
        </row>
        <row r="5196">
          <cell r="K5196" t="str">
            <v>00021235P.11</v>
          </cell>
        </row>
        <row r="5197">
          <cell r="K5197" t="str">
            <v>00021215P.11</v>
          </cell>
        </row>
        <row r="5198">
          <cell r="K5198" t="str">
            <v>00021231P.11</v>
          </cell>
        </row>
        <row r="5199">
          <cell r="K5199" t="str">
            <v>00021221P.11</v>
          </cell>
        </row>
        <row r="5200">
          <cell r="K5200" t="str">
            <v>00021221P.11</v>
          </cell>
        </row>
        <row r="5201">
          <cell r="K5201" t="str">
            <v>00021232P.11</v>
          </cell>
        </row>
        <row r="5202">
          <cell r="K5202" t="str">
            <v>00021217P.11</v>
          </cell>
        </row>
        <row r="5203">
          <cell r="K5203" t="str">
            <v>00021235P.11</v>
          </cell>
        </row>
        <row r="5204">
          <cell r="K5204" t="str">
            <v>00021232P.11</v>
          </cell>
        </row>
        <row r="5205">
          <cell r="K5205" t="str">
            <v>00021226P.11</v>
          </cell>
        </row>
        <row r="5206">
          <cell r="K5206" t="str">
            <v>00021221P.11</v>
          </cell>
        </row>
        <row r="5207">
          <cell r="K5207" t="str">
            <v>00021220P.11</v>
          </cell>
        </row>
        <row r="5208">
          <cell r="K5208" t="str">
            <v>00021226P.11</v>
          </cell>
        </row>
        <row r="5209">
          <cell r="K5209" t="str">
            <v>00021232P.11</v>
          </cell>
        </row>
        <row r="5210">
          <cell r="K5210" t="str">
            <v>00021231P.11</v>
          </cell>
        </row>
        <row r="5211">
          <cell r="K5211" t="str">
            <v>00021213P.11</v>
          </cell>
        </row>
        <row r="5212">
          <cell r="K5212" t="str">
            <v>00021221P.11</v>
          </cell>
        </row>
        <row r="5213">
          <cell r="K5213" t="str">
            <v>00021229P.11</v>
          </cell>
        </row>
        <row r="5214">
          <cell r="K5214" t="str">
            <v>00021233P.11</v>
          </cell>
        </row>
        <row r="5215">
          <cell r="K5215" t="str">
            <v>00021226P.11</v>
          </cell>
        </row>
        <row r="5216">
          <cell r="K5216" t="str">
            <v>00021232P.11</v>
          </cell>
        </row>
        <row r="5217">
          <cell r="K5217" t="str">
            <v>00021231P.11</v>
          </cell>
        </row>
        <row r="5218">
          <cell r="K5218" t="str">
            <v>00021235P.11</v>
          </cell>
        </row>
        <row r="5219">
          <cell r="K5219" t="str">
            <v>00021221P.11</v>
          </cell>
        </row>
        <row r="5220">
          <cell r="K5220" t="str">
            <v>00021222P.11</v>
          </cell>
        </row>
        <row r="5221">
          <cell r="K5221" t="str">
            <v>00021231P.11</v>
          </cell>
        </row>
        <row r="5222">
          <cell r="K5222" t="str">
            <v>00021223P.11</v>
          </cell>
        </row>
        <row r="5223">
          <cell r="K5223" t="str">
            <v>00021235P.11</v>
          </cell>
        </row>
        <row r="5224">
          <cell r="K5224" t="str">
            <v>00021236P.11</v>
          </cell>
        </row>
        <row r="5225">
          <cell r="K5225" t="str">
            <v>00021233P.11</v>
          </cell>
        </row>
        <row r="5226">
          <cell r="K5226" t="str">
            <v>00021232P.11</v>
          </cell>
        </row>
        <row r="5227">
          <cell r="K5227" t="str">
            <v>00021233P.11</v>
          </cell>
        </row>
        <row r="5228">
          <cell r="K5228" t="str">
            <v>00021226P.11</v>
          </cell>
        </row>
        <row r="5229">
          <cell r="K5229" t="str">
            <v>00021228P.11</v>
          </cell>
        </row>
        <row r="5230">
          <cell r="K5230" t="str">
            <v>00021232P.11</v>
          </cell>
        </row>
        <row r="5231">
          <cell r="K5231" t="str">
            <v>00021213P.11</v>
          </cell>
        </row>
        <row r="5232">
          <cell r="K5232" t="str">
            <v>00021232P.11</v>
          </cell>
        </row>
        <row r="5233">
          <cell r="K5233" t="str">
            <v>00021234P.11</v>
          </cell>
        </row>
        <row r="5234">
          <cell r="K5234" t="str">
            <v>00021233P.11</v>
          </cell>
        </row>
        <row r="5235">
          <cell r="K5235" t="str">
            <v>00021223P.11</v>
          </cell>
        </row>
        <row r="5236">
          <cell r="K5236" t="str">
            <v>00021229P.11</v>
          </cell>
        </row>
        <row r="5237">
          <cell r="K5237" t="str">
            <v>00021229P.11</v>
          </cell>
        </row>
        <row r="5238">
          <cell r="K5238" t="str">
            <v>00021233P.11</v>
          </cell>
        </row>
        <row r="5239">
          <cell r="K5239" t="str">
            <v>00021223P.11</v>
          </cell>
        </row>
        <row r="5240">
          <cell r="K5240" t="str">
            <v>00021236P.11</v>
          </cell>
        </row>
        <row r="5241">
          <cell r="K5241" t="str">
            <v>00021229P.11</v>
          </cell>
        </row>
        <row r="5242">
          <cell r="K5242" t="str">
            <v>00021232P.11</v>
          </cell>
        </row>
        <row r="5243">
          <cell r="K5243" t="str">
            <v>00021222P.11</v>
          </cell>
        </row>
        <row r="5244">
          <cell r="K5244" t="str">
            <v>00021225P.11</v>
          </cell>
        </row>
        <row r="5245">
          <cell r="K5245" t="str">
            <v>00021224P.11</v>
          </cell>
        </row>
        <row r="5246">
          <cell r="K5246" t="str">
            <v>00021230P.11</v>
          </cell>
        </row>
        <row r="5247">
          <cell r="K5247" t="str">
            <v>00021236P.11</v>
          </cell>
        </row>
        <row r="5248">
          <cell r="K5248" t="str">
            <v>00021231P.11</v>
          </cell>
        </row>
        <row r="5249">
          <cell r="K5249" t="str">
            <v>00021229P.11</v>
          </cell>
        </row>
        <row r="5250">
          <cell r="K5250" t="str">
            <v>00021225P.11</v>
          </cell>
        </row>
        <row r="5251">
          <cell r="K5251" t="str">
            <v>00021236P.11</v>
          </cell>
        </row>
        <row r="5252">
          <cell r="K5252" t="str">
            <v>00021227P.11</v>
          </cell>
        </row>
        <row r="5253">
          <cell r="K5253" t="str">
            <v>00021235P.11</v>
          </cell>
        </row>
        <row r="5254">
          <cell r="K5254" t="str">
            <v>00021214P.11</v>
          </cell>
        </row>
        <row r="5255">
          <cell r="K5255" t="str">
            <v>00021215P.11</v>
          </cell>
        </row>
        <row r="5256">
          <cell r="K5256" t="str">
            <v>00021231P.11</v>
          </cell>
        </row>
        <row r="5257">
          <cell r="K5257" t="str">
            <v>00021235P.11</v>
          </cell>
        </row>
        <row r="5258">
          <cell r="K5258" t="str">
            <v>00021221P.11</v>
          </cell>
        </row>
        <row r="5259">
          <cell r="K5259" t="str">
            <v>00021229P.11</v>
          </cell>
        </row>
        <row r="5260">
          <cell r="K5260" t="str">
            <v>00021210P.11</v>
          </cell>
        </row>
        <row r="5261">
          <cell r="K5261" t="str">
            <v>00021222P.11</v>
          </cell>
        </row>
        <row r="5262">
          <cell r="K5262" t="str">
            <v>00021234P.11</v>
          </cell>
        </row>
        <row r="5263">
          <cell r="K5263" t="str">
            <v>00021226P.11</v>
          </cell>
        </row>
        <row r="5264">
          <cell r="K5264" t="str">
            <v>00021224P.11</v>
          </cell>
        </row>
        <row r="5265">
          <cell r="K5265" t="str">
            <v>00021221P.11</v>
          </cell>
        </row>
        <row r="5266">
          <cell r="K5266" t="str">
            <v>00021226P.11</v>
          </cell>
        </row>
        <row r="5267">
          <cell r="K5267" t="str">
            <v>00021236P.11</v>
          </cell>
        </row>
        <row r="5268">
          <cell r="K5268" t="str">
            <v>00021221P.11</v>
          </cell>
        </row>
        <row r="5269">
          <cell r="K5269" t="str">
            <v>00021231P.11</v>
          </cell>
        </row>
        <row r="5270">
          <cell r="K5270" t="str">
            <v>00021227P.11</v>
          </cell>
        </row>
        <row r="5271">
          <cell r="K5271" t="str">
            <v>00021231P.11</v>
          </cell>
        </row>
        <row r="5272">
          <cell r="K5272" t="str">
            <v>00021222P.11</v>
          </cell>
        </row>
        <row r="5273">
          <cell r="K5273" t="str">
            <v>00021234P.11</v>
          </cell>
        </row>
        <row r="5274">
          <cell r="K5274" t="str">
            <v>00021212P.11</v>
          </cell>
        </row>
        <row r="5275">
          <cell r="K5275" t="str">
            <v>00021235P.11</v>
          </cell>
        </row>
        <row r="5276">
          <cell r="K5276" t="str">
            <v>00021218P.11</v>
          </cell>
        </row>
        <row r="5277">
          <cell r="K5277" t="str">
            <v>00021233P.11</v>
          </cell>
        </row>
        <row r="5278">
          <cell r="K5278" t="str">
            <v>00021218P.11</v>
          </cell>
        </row>
        <row r="5279">
          <cell r="K5279" t="str">
            <v>00021229P.11</v>
          </cell>
        </row>
        <row r="5280">
          <cell r="K5280" t="str">
            <v>00021233P.11</v>
          </cell>
        </row>
        <row r="5281">
          <cell r="K5281" t="str">
            <v>00021233P.11</v>
          </cell>
        </row>
        <row r="5282">
          <cell r="K5282" t="str">
            <v>00021227P.11</v>
          </cell>
        </row>
        <row r="5283">
          <cell r="K5283" t="str">
            <v>00021229P.11</v>
          </cell>
        </row>
        <row r="5284">
          <cell r="K5284" t="str">
            <v>00021231P.11</v>
          </cell>
        </row>
        <row r="5285">
          <cell r="K5285" t="str">
            <v>00021232P.11</v>
          </cell>
        </row>
        <row r="5286">
          <cell r="K5286" t="str">
            <v>00021210P.11</v>
          </cell>
        </row>
        <row r="5287">
          <cell r="K5287" t="str">
            <v>00021230P.11</v>
          </cell>
        </row>
        <row r="5288">
          <cell r="K5288" t="str">
            <v>00021219P.11</v>
          </cell>
        </row>
        <row r="5289">
          <cell r="K5289" t="str">
            <v>00021223P.11</v>
          </cell>
        </row>
        <row r="5290">
          <cell r="K5290" t="str">
            <v>00021229P.11</v>
          </cell>
        </row>
        <row r="5291">
          <cell r="K5291" t="str">
            <v>00021213P.11</v>
          </cell>
        </row>
        <row r="5292">
          <cell r="K5292" t="str">
            <v>00021213P.11</v>
          </cell>
        </row>
        <row r="5293">
          <cell r="K5293" t="str">
            <v>00021213P.11</v>
          </cell>
        </row>
        <row r="5294">
          <cell r="K5294" t="str">
            <v>00021219P.11</v>
          </cell>
        </row>
        <row r="5295">
          <cell r="K5295" t="str">
            <v>00021220P.11</v>
          </cell>
        </row>
        <row r="5296">
          <cell r="K5296" t="str">
            <v>00021229P.11</v>
          </cell>
        </row>
        <row r="5297">
          <cell r="K5297" t="str">
            <v>00021231P.11</v>
          </cell>
        </row>
        <row r="5298">
          <cell r="K5298" t="str">
            <v>00021228P.11</v>
          </cell>
        </row>
        <row r="5299">
          <cell r="K5299" t="str">
            <v>00021223P.11</v>
          </cell>
        </row>
        <row r="5300">
          <cell r="K5300" t="str">
            <v>00021232P.11</v>
          </cell>
        </row>
        <row r="5301">
          <cell r="K5301" t="str">
            <v>00021236P.11</v>
          </cell>
        </row>
        <row r="5302">
          <cell r="K5302" t="str">
            <v>00021212P.11</v>
          </cell>
        </row>
        <row r="5303">
          <cell r="K5303" t="str">
            <v>00021225P.11</v>
          </cell>
        </row>
        <row r="5304">
          <cell r="K5304" t="str">
            <v>00021212P.11</v>
          </cell>
        </row>
        <row r="5305">
          <cell r="K5305" t="str">
            <v>00021210P.11</v>
          </cell>
        </row>
        <row r="5306">
          <cell r="K5306" t="str">
            <v>00021216P.11</v>
          </cell>
        </row>
        <row r="5307">
          <cell r="K5307" t="str">
            <v>00021214P.11</v>
          </cell>
        </row>
        <row r="5308">
          <cell r="K5308" t="str">
            <v>00021228P.11</v>
          </cell>
        </row>
        <row r="5309">
          <cell r="K5309" t="str">
            <v>00021222P.11</v>
          </cell>
        </row>
        <row r="5310">
          <cell r="K5310" t="str">
            <v>00021229P.11</v>
          </cell>
        </row>
        <row r="5311">
          <cell r="K5311" t="str">
            <v>00021227P.11</v>
          </cell>
        </row>
        <row r="5312">
          <cell r="K5312" t="str">
            <v>00021236P.11</v>
          </cell>
        </row>
        <row r="5313">
          <cell r="K5313" t="str">
            <v>00021210P.11</v>
          </cell>
        </row>
        <row r="5314">
          <cell r="K5314" t="str">
            <v>00021216P.11</v>
          </cell>
        </row>
        <row r="5315">
          <cell r="K5315" t="str">
            <v>00021231P.11</v>
          </cell>
        </row>
        <row r="5316">
          <cell r="K5316" t="str">
            <v>00021225P.11</v>
          </cell>
        </row>
        <row r="5317">
          <cell r="K5317" t="str">
            <v>00021236P.11</v>
          </cell>
        </row>
        <row r="5318">
          <cell r="K5318" t="str">
            <v>00021231P.11</v>
          </cell>
        </row>
        <row r="5319">
          <cell r="K5319" t="str">
            <v>00021212P.11</v>
          </cell>
        </row>
        <row r="5320">
          <cell r="K5320" t="str">
            <v>00021219P.11</v>
          </cell>
        </row>
        <row r="5321">
          <cell r="K5321" t="str">
            <v>00021222P.11</v>
          </cell>
        </row>
        <row r="5322">
          <cell r="K5322" t="str">
            <v>00021221P.11</v>
          </cell>
        </row>
        <row r="5323">
          <cell r="K5323" t="str">
            <v>00021231P.11</v>
          </cell>
        </row>
        <row r="5324">
          <cell r="K5324" t="str">
            <v>00021235P.11</v>
          </cell>
        </row>
        <row r="5325">
          <cell r="K5325" t="str">
            <v>00021221P.11</v>
          </cell>
        </row>
        <row r="5326">
          <cell r="K5326" t="str">
            <v>00021223P.11</v>
          </cell>
        </row>
        <row r="5327">
          <cell r="K5327" t="str">
            <v>00021224P.11</v>
          </cell>
        </row>
        <row r="5328">
          <cell r="K5328" t="str">
            <v>00021221P.11</v>
          </cell>
        </row>
        <row r="5329">
          <cell r="K5329" t="str">
            <v>00021221P.11</v>
          </cell>
        </row>
        <row r="5330">
          <cell r="K5330" t="str">
            <v>00021233P.11</v>
          </cell>
        </row>
        <row r="5331">
          <cell r="K5331" t="str">
            <v>00021231P.11</v>
          </cell>
        </row>
        <row r="5332">
          <cell r="K5332" t="str">
            <v>00021236P.11</v>
          </cell>
        </row>
        <row r="5333">
          <cell r="K5333" t="str">
            <v>00021213P.11</v>
          </cell>
        </row>
        <row r="5334">
          <cell r="K5334" t="str">
            <v>00021236P.11</v>
          </cell>
        </row>
        <row r="5335">
          <cell r="K5335" t="str">
            <v>00021229P.11</v>
          </cell>
        </row>
        <row r="5336">
          <cell r="K5336" t="str">
            <v>00021232P.11</v>
          </cell>
        </row>
        <row r="5337">
          <cell r="K5337" t="str">
            <v>00021229P.11</v>
          </cell>
        </row>
        <row r="5338">
          <cell r="K5338" t="str">
            <v>00021234P.11</v>
          </cell>
        </row>
        <row r="5339">
          <cell r="K5339" t="str">
            <v>00021229P.11</v>
          </cell>
        </row>
        <row r="5340">
          <cell r="K5340" t="str">
            <v>00021221P.11</v>
          </cell>
        </row>
        <row r="5341">
          <cell r="K5341" t="str">
            <v>00021229P.11</v>
          </cell>
        </row>
        <row r="5342">
          <cell r="K5342" t="str">
            <v>00021231P.11</v>
          </cell>
        </row>
        <row r="5343">
          <cell r="K5343" t="str">
            <v>00021229P.11</v>
          </cell>
        </row>
        <row r="5344">
          <cell r="K5344" t="str">
            <v>00021212P.11</v>
          </cell>
        </row>
        <row r="5345">
          <cell r="K5345" t="str">
            <v>00021231P.11</v>
          </cell>
        </row>
        <row r="5346">
          <cell r="K5346" t="str">
            <v>00021232P.11</v>
          </cell>
        </row>
        <row r="5347">
          <cell r="K5347" t="str">
            <v>00021228P.11</v>
          </cell>
        </row>
        <row r="5348">
          <cell r="K5348" t="str">
            <v>00021228P.11</v>
          </cell>
        </row>
        <row r="5349">
          <cell r="K5349" t="str">
            <v>00021222P.11</v>
          </cell>
        </row>
        <row r="5350">
          <cell r="K5350" t="str">
            <v>00021233P.11</v>
          </cell>
        </row>
        <row r="5351">
          <cell r="K5351" t="str">
            <v>00021229P.11</v>
          </cell>
        </row>
        <row r="5352">
          <cell r="K5352" t="str">
            <v>00021210P.11</v>
          </cell>
        </row>
        <row r="5353">
          <cell r="K5353" t="str">
            <v>00021231P.11</v>
          </cell>
        </row>
        <row r="5354">
          <cell r="K5354" t="str">
            <v>00021233P.11</v>
          </cell>
        </row>
        <row r="5355">
          <cell r="K5355" t="str">
            <v>00021233P.11</v>
          </cell>
        </row>
        <row r="5356">
          <cell r="K5356" t="str">
            <v>00021235P.11</v>
          </cell>
        </row>
        <row r="5357">
          <cell r="K5357" t="str">
            <v>00021220P.11</v>
          </cell>
        </row>
        <row r="5358">
          <cell r="K5358" t="str">
            <v>00021225P.11</v>
          </cell>
        </row>
        <row r="5359">
          <cell r="K5359" t="str">
            <v>00021231P.11</v>
          </cell>
        </row>
        <row r="5360">
          <cell r="K5360" t="str">
            <v>00021233P.11</v>
          </cell>
        </row>
        <row r="5361">
          <cell r="K5361" t="str">
            <v>00021225P.11</v>
          </cell>
        </row>
        <row r="5362">
          <cell r="K5362" t="str">
            <v>00021228P.11</v>
          </cell>
        </row>
        <row r="5363">
          <cell r="K5363" t="str">
            <v>00021229P.11</v>
          </cell>
        </row>
        <row r="5364">
          <cell r="K5364" t="str">
            <v>00021230P.11</v>
          </cell>
        </row>
        <row r="5365">
          <cell r="K5365" t="str">
            <v>00021225P.11</v>
          </cell>
        </row>
        <row r="5366">
          <cell r="K5366" t="str">
            <v>00021234P.11</v>
          </cell>
        </row>
        <row r="5367">
          <cell r="K5367" t="str">
            <v>00021229P.11</v>
          </cell>
        </row>
        <row r="5368">
          <cell r="K5368" t="str">
            <v>00021234P.11</v>
          </cell>
        </row>
        <row r="5369">
          <cell r="K5369" t="str">
            <v>00021226P.11</v>
          </cell>
        </row>
        <row r="5370">
          <cell r="K5370" t="str">
            <v>00021227P.11</v>
          </cell>
        </row>
        <row r="5371">
          <cell r="K5371" t="str">
            <v>00021211P.11</v>
          </cell>
        </row>
        <row r="5372">
          <cell r="K5372" t="str">
            <v>00021216P.11</v>
          </cell>
        </row>
        <row r="5373">
          <cell r="K5373" t="str">
            <v>00021223P.11</v>
          </cell>
        </row>
        <row r="5374">
          <cell r="K5374" t="str">
            <v>00021230P.11</v>
          </cell>
        </row>
        <row r="5375">
          <cell r="K5375" t="str">
            <v>00021235P.11</v>
          </cell>
        </row>
        <row r="5376">
          <cell r="K5376" t="str">
            <v>00021231P.11</v>
          </cell>
        </row>
        <row r="5377">
          <cell r="K5377" t="str">
            <v>00021232P.11</v>
          </cell>
        </row>
        <row r="5378">
          <cell r="K5378" t="str">
            <v>00021230P.11</v>
          </cell>
        </row>
        <row r="5379">
          <cell r="K5379" t="str">
            <v>00021220P.11</v>
          </cell>
        </row>
        <row r="5380">
          <cell r="K5380" t="str">
            <v>00021236P.11</v>
          </cell>
        </row>
        <row r="5381">
          <cell r="K5381" t="str">
            <v>00021213P.11</v>
          </cell>
        </row>
        <row r="5382">
          <cell r="K5382" t="str">
            <v>00021223P.11</v>
          </cell>
        </row>
        <row r="5383">
          <cell r="K5383" t="str">
            <v>00021218P.11</v>
          </cell>
        </row>
        <row r="5384">
          <cell r="K5384" t="str">
            <v>00021226P.11</v>
          </cell>
        </row>
        <row r="5385">
          <cell r="K5385" t="str">
            <v>00021233P.11</v>
          </cell>
        </row>
        <row r="5386">
          <cell r="K5386" t="str">
            <v>00021228P.11</v>
          </cell>
        </row>
        <row r="5387">
          <cell r="K5387" t="str">
            <v>00021218P.11</v>
          </cell>
        </row>
        <row r="5388">
          <cell r="K5388" t="str">
            <v>00021228P.11</v>
          </cell>
        </row>
        <row r="5389">
          <cell r="K5389" t="str">
            <v>00021231P.11</v>
          </cell>
        </row>
        <row r="5390">
          <cell r="K5390" t="str">
            <v>00021231P.11</v>
          </cell>
        </row>
        <row r="5391">
          <cell r="K5391" t="str">
            <v>00021220P.11</v>
          </cell>
        </row>
        <row r="5392">
          <cell r="K5392" t="str">
            <v>00021217P.11</v>
          </cell>
        </row>
        <row r="5393">
          <cell r="K5393" t="str">
            <v>00021234P.11</v>
          </cell>
        </row>
        <row r="5394">
          <cell r="K5394" t="str">
            <v>00021229P.11</v>
          </cell>
        </row>
        <row r="5395">
          <cell r="K5395" t="str">
            <v>00021235P.11</v>
          </cell>
        </row>
        <row r="5396">
          <cell r="K5396" t="str">
            <v>00021231P.11</v>
          </cell>
        </row>
        <row r="5397">
          <cell r="K5397" t="str">
            <v>00021213P.11</v>
          </cell>
        </row>
        <row r="5398">
          <cell r="K5398" t="str">
            <v>00021231P.11</v>
          </cell>
        </row>
        <row r="5399">
          <cell r="K5399" t="str">
            <v>00021226P.11</v>
          </cell>
        </row>
        <row r="5400">
          <cell r="K5400" t="str">
            <v>00021232P.11</v>
          </cell>
        </row>
        <row r="5401">
          <cell r="K5401" t="str">
            <v>00021229P.11</v>
          </cell>
        </row>
        <row r="5402">
          <cell r="K5402" t="str">
            <v>00021210P.11</v>
          </cell>
        </row>
        <row r="5403">
          <cell r="K5403" t="str">
            <v>00021223P.11</v>
          </cell>
        </row>
        <row r="5404">
          <cell r="K5404" t="str">
            <v>00021232P.11</v>
          </cell>
        </row>
        <row r="5405">
          <cell r="K5405" t="str">
            <v>00021231P.11</v>
          </cell>
        </row>
        <row r="5406">
          <cell r="K5406" t="str">
            <v>00021222P.11</v>
          </cell>
        </row>
        <row r="5407">
          <cell r="K5407" t="str">
            <v>00021224P.11</v>
          </cell>
        </row>
        <row r="5408">
          <cell r="K5408" t="str">
            <v>00021231P.11</v>
          </cell>
        </row>
        <row r="5409">
          <cell r="K5409" t="str">
            <v>00021229P.11</v>
          </cell>
        </row>
        <row r="5410">
          <cell r="K5410" t="str">
            <v>00021221P.11</v>
          </cell>
        </row>
        <row r="5411">
          <cell r="K5411" t="str">
            <v>00021225P.11</v>
          </cell>
        </row>
        <row r="5412">
          <cell r="K5412" t="str">
            <v>00021218P.11</v>
          </cell>
        </row>
        <row r="5413">
          <cell r="K5413" t="str">
            <v>00021217P.11</v>
          </cell>
        </row>
        <row r="5414">
          <cell r="K5414" t="str">
            <v>00021215P.11</v>
          </cell>
        </row>
        <row r="5415">
          <cell r="K5415" t="str">
            <v>00021212P.11</v>
          </cell>
        </row>
        <row r="5416">
          <cell r="K5416" t="str">
            <v>00021232P.11</v>
          </cell>
        </row>
        <row r="5417">
          <cell r="K5417" t="str">
            <v>00021222P.11</v>
          </cell>
        </row>
        <row r="5418">
          <cell r="K5418" t="str">
            <v>00021229P.11</v>
          </cell>
        </row>
        <row r="5419">
          <cell r="K5419" t="str">
            <v>00021229P.11</v>
          </cell>
        </row>
        <row r="5420">
          <cell r="K5420" t="str">
            <v>00021232P.11</v>
          </cell>
        </row>
        <row r="5421">
          <cell r="K5421" t="str">
            <v>00021232P.11</v>
          </cell>
        </row>
        <row r="5422">
          <cell r="K5422" t="str">
            <v>00021231P.11</v>
          </cell>
        </row>
        <row r="5423">
          <cell r="K5423" t="str">
            <v>00021232P.11</v>
          </cell>
        </row>
        <row r="5424">
          <cell r="K5424" t="str">
            <v>00021228P.11</v>
          </cell>
        </row>
        <row r="5425">
          <cell r="K5425" t="str">
            <v>00021217P.11</v>
          </cell>
        </row>
        <row r="5426">
          <cell r="K5426" t="str">
            <v>00021226P.11</v>
          </cell>
        </row>
        <row r="5427">
          <cell r="K5427" t="str">
            <v>00021225P.11</v>
          </cell>
        </row>
        <row r="5428">
          <cell r="K5428" t="str">
            <v>00021224P.11</v>
          </cell>
        </row>
        <row r="5429">
          <cell r="K5429" t="str">
            <v>00021232P.11</v>
          </cell>
        </row>
        <row r="5430">
          <cell r="K5430" t="str">
            <v>00021226P.11</v>
          </cell>
        </row>
        <row r="5431">
          <cell r="K5431" t="str">
            <v>00021212P.11</v>
          </cell>
        </row>
        <row r="5432">
          <cell r="K5432" t="str">
            <v>00021213P.11</v>
          </cell>
        </row>
        <row r="5433">
          <cell r="K5433" t="str">
            <v>00021210P.11</v>
          </cell>
        </row>
        <row r="5434">
          <cell r="K5434" t="str">
            <v>00021229P.11</v>
          </cell>
        </row>
        <row r="5435">
          <cell r="K5435" t="str">
            <v>00021234P.11</v>
          </cell>
        </row>
        <row r="5436">
          <cell r="K5436" t="str">
            <v>00021220P.11</v>
          </cell>
        </row>
        <row r="5437">
          <cell r="K5437" t="str">
            <v>00021214P.11</v>
          </cell>
        </row>
        <row r="5438">
          <cell r="K5438" t="str">
            <v>00021231P.11</v>
          </cell>
        </row>
        <row r="5439">
          <cell r="K5439" t="str">
            <v>00021231P.11</v>
          </cell>
        </row>
        <row r="5440">
          <cell r="K5440" t="str">
            <v>00021217P.11</v>
          </cell>
        </row>
        <row r="5441">
          <cell r="K5441" t="str">
            <v>00021232P.11</v>
          </cell>
        </row>
        <row r="5442">
          <cell r="K5442" t="str">
            <v>00021225P.11</v>
          </cell>
        </row>
        <row r="5443">
          <cell r="K5443" t="str">
            <v>00021212P.11</v>
          </cell>
        </row>
        <row r="5444">
          <cell r="K5444" t="str">
            <v>00021224P.11</v>
          </cell>
        </row>
        <row r="5445">
          <cell r="K5445" t="str">
            <v>00021229P.11</v>
          </cell>
        </row>
        <row r="5446">
          <cell r="K5446" t="str">
            <v>00021230P.11</v>
          </cell>
        </row>
        <row r="5447">
          <cell r="K5447" t="str">
            <v>00021222P.11</v>
          </cell>
        </row>
        <row r="5448">
          <cell r="K5448" t="str">
            <v>00021222P.11</v>
          </cell>
        </row>
        <row r="5449">
          <cell r="K5449" t="str">
            <v>00021220P.11</v>
          </cell>
        </row>
        <row r="5450">
          <cell r="K5450" t="str">
            <v>00021212P.11</v>
          </cell>
        </row>
        <row r="5451">
          <cell r="K5451" t="str">
            <v>00021210P.11</v>
          </cell>
        </row>
        <row r="5452">
          <cell r="K5452" t="str">
            <v>00021215P.11</v>
          </cell>
        </row>
        <row r="5453">
          <cell r="K5453" t="str">
            <v>00021212P.11</v>
          </cell>
        </row>
        <row r="5454">
          <cell r="K5454" t="str">
            <v>00021227P.11</v>
          </cell>
        </row>
        <row r="5455">
          <cell r="K5455" t="str">
            <v>00021227P.11</v>
          </cell>
        </row>
        <row r="5456">
          <cell r="K5456" t="str">
            <v>00021228P.11</v>
          </cell>
        </row>
        <row r="5457">
          <cell r="K5457" t="str">
            <v>00021220P.11</v>
          </cell>
        </row>
        <row r="5458">
          <cell r="K5458" t="str">
            <v>00021213P.11</v>
          </cell>
        </row>
        <row r="5459">
          <cell r="K5459" t="str">
            <v>00021210P.11</v>
          </cell>
        </row>
        <row r="5460">
          <cell r="K5460" t="str">
            <v>00021228P.11</v>
          </cell>
        </row>
        <row r="5461">
          <cell r="K5461" t="str">
            <v>00021212P.11</v>
          </cell>
        </row>
        <row r="5462">
          <cell r="K5462" t="str">
            <v>00021231P.11</v>
          </cell>
        </row>
        <row r="5463">
          <cell r="K5463" t="str">
            <v>00021236P.11</v>
          </cell>
        </row>
        <row r="5464">
          <cell r="K5464" t="str">
            <v>00021231P.11</v>
          </cell>
        </row>
        <row r="5465">
          <cell r="K5465" t="str">
            <v>00021234P.11</v>
          </cell>
        </row>
        <row r="5466">
          <cell r="K5466" t="str">
            <v>00021229P.11</v>
          </cell>
        </row>
        <row r="5467">
          <cell r="K5467" t="str">
            <v>00021230P.11</v>
          </cell>
        </row>
        <row r="5468">
          <cell r="K5468" t="str">
            <v>00021234P.11</v>
          </cell>
        </row>
        <row r="5469">
          <cell r="K5469" t="str">
            <v>00021228P.11</v>
          </cell>
        </row>
        <row r="5470">
          <cell r="K5470" t="str">
            <v>00021208P.11</v>
          </cell>
        </row>
        <row r="5471">
          <cell r="K5471" t="str">
            <v>00021208P.11</v>
          </cell>
        </row>
        <row r="5472">
          <cell r="K5472" t="str">
            <v>00021212P.11</v>
          </cell>
        </row>
        <row r="5473">
          <cell r="K5473" t="str">
            <v>00021212P.11</v>
          </cell>
        </row>
        <row r="5474">
          <cell r="K5474" t="str">
            <v>00021212P.11</v>
          </cell>
        </row>
        <row r="5475">
          <cell r="K5475" t="str">
            <v>00021212P.11</v>
          </cell>
        </row>
        <row r="5476">
          <cell r="K5476" t="str">
            <v>00021213P.11</v>
          </cell>
        </row>
        <row r="5477">
          <cell r="K5477" t="str">
            <v>00021213P.11</v>
          </cell>
        </row>
        <row r="5478">
          <cell r="K5478" t="str">
            <v>00021213P.11</v>
          </cell>
        </row>
        <row r="5479">
          <cell r="K5479" t="str">
            <v>00021214P.11</v>
          </cell>
        </row>
        <row r="5480">
          <cell r="K5480" t="str">
            <v>00021222P.11</v>
          </cell>
        </row>
        <row r="5481">
          <cell r="K5481" t="str">
            <v>00021222P.11</v>
          </cell>
        </row>
        <row r="5482">
          <cell r="K5482" t="str">
            <v>00021222P.11</v>
          </cell>
        </row>
        <row r="5483">
          <cell r="K5483" t="str">
            <v>00021222P.11</v>
          </cell>
        </row>
        <row r="5484">
          <cell r="K5484" t="str">
            <v>00021223P.11</v>
          </cell>
        </row>
        <row r="5485">
          <cell r="K5485" t="str">
            <v>00021224P.11</v>
          </cell>
        </row>
        <row r="5486">
          <cell r="K5486" t="str">
            <v>00021226P.11</v>
          </cell>
        </row>
        <row r="5487">
          <cell r="K5487" t="str">
            <v>00021226P.11</v>
          </cell>
        </row>
        <row r="5488">
          <cell r="K5488" t="str">
            <v>00021226P.11</v>
          </cell>
        </row>
        <row r="5489">
          <cell r="K5489" t="str">
            <v>00021228P.11</v>
          </cell>
        </row>
        <row r="5490">
          <cell r="K5490" t="str">
            <v>00021228P.11</v>
          </cell>
        </row>
        <row r="5491">
          <cell r="K5491" t="str">
            <v>00021228P.11</v>
          </cell>
        </row>
        <row r="5492">
          <cell r="K5492" t="str">
            <v>00021228P.11</v>
          </cell>
        </row>
        <row r="5493">
          <cell r="K5493" t="str">
            <v>00021233P.11</v>
          </cell>
        </row>
        <row r="5494">
          <cell r="K5494" t="str">
            <v>00021211P.11</v>
          </cell>
        </row>
        <row r="5495">
          <cell r="K5495" t="str">
            <v>00021211P.11</v>
          </cell>
        </row>
        <row r="5496">
          <cell r="K5496" t="str">
            <v>00021215P.11</v>
          </cell>
        </row>
        <row r="5497">
          <cell r="K5497" t="str">
            <v>00021215P.11</v>
          </cell>
        </row>
        <row r="5498">
          <cell r="K5498" t="str">
            <v>00021216P.11</v>
          </cell>
        </row>
        <row r="5499">
          <cell r="K5499" t="str">
            <v>00021217P.11</v>
          </cell>
        </row>
        <row r="5500">
          <cell r="K5500" t="str">
            <v>00021217P.11</v>
          </cell>
        </row>
        <row r="5501">
          <cell r="K5501" t="str">
            <v>00021220P.11</v>
          </cell>
        </row>
        <row r="5502">
          <cell r="K5502" t="str">
            <v>00021220P.11</v>
          </cell>
        </row>
        <row r="5503">
          <cell r="K5503" t="str">
            <v>00021222P.11</v>
          </cell>
        </row>
        <row r="5504">
          <cell r="K5504" t="str">
            <v>00021222P.11</v>
          </cell>
        </row>
        <row r="5505">
          <cell r="K5505" t="str">
            <v>00021222P.11</v>
          </cell>
        </row>
        <row r="5506">
          <cell r="K5506" t="str">
            <v>00021222P.11</v>
          </cell>
        </row>
        <row r="5507">
          <cell r="K5507" t="str">
            <v>00021222P.11</v>
          </cell>
        </row>
        <row r="5508">
          <cell r="K5508" t="str">
            <v>00021225P.11</v>
          </cell>
        </row>
        <row r="5509">
          <cell r="K5509" t="str">
            <v>00021225P.11</v>
          </cell>
        </row>
        <row r="5510">
          <cell r="K5510" t="str">
            <v>00021226P.11</v>
          </cell>
        </row>
        <row r="5511">
          <cell r="K5511" t="str">
            <v>00021228P.11</v>
          </cell>
        </row>
        <row r="5512">
          <cell r="K5512" t="str">
            <v>00021228P.11</v>
          </cell>
        </row>
        <row r="5513">
          <cell r="K5513" t="str">
            <v>00021228P.11</v>
          </cell>
        </row>
        <row r="5514">
          <cell r="K5514" t="str">
            <v>00021228P.11</v>
          </cell>
        </row>
        <row r="5515">
          <cell r="K5515" t="str">
            <v>00021228P.11</v>
          </cell>
        </row>
        <row r="5516">
          <cell r="K5516" t="str">
            <v>00021228P.11</v>
          </cell>
        </row>
        <row r="5517">
          <cell r="K5517" t="str">
            <v>00021228P.11</v>
          </cell>
        </row>
        <row r="5518">
          <cell r="K5518" t="str">
            <v>00021228P.11</v>
          </cell>
        </row>
        <row r="5519">
          <cell r="K5519" t="str">
            <v>00021228P.11</v>
          </cell>
        </row>
        <row r="5520">
          <cell r="K5520" t="str">
            <v>00021228P.11</v>
          </cell>
        </row>
        <row r="5521">
          <cell r="K5521" t="str">
            <v>00021228P.11</v>
          </cell>
        </row>
        <row r="5522">
          <cell r="K5522" t="str">
            <v>00021228P.11</v>
          </cell>
        </row>
        <row r="5523">
          <cell r="K5523" t="str">
            <v>00021229P.11</v>
          </cell>
        </row>
        <row r="5524">
          <cell r="K5524" t="str">
            <v>00021229P.11</v>
          </cell>
        </row>
        <row r="5525">
          <cell r="K5525" t="str">
            <v>00021231P.11</v>
          </cell>
        </row>
        <row r="5526">
          <cell r="K5526" t="str">
            <v>00021231P.11</v>
          </cell>
        </row>
        <row r="5527">
          <cell r="K5527" t="str">
            <v>00021231P.11</v>
          </cell>
        </row>
        <row r="5528">
          <cell r="K5528" t="str">
            <v>00021231P.11</v>
          </cell>
        </row>
        <row r="5529">
          <cell r="K5529" t="str">
            <v>00021231P.11</v>
          </cell>
        </row>
        <row r="5530">
          <cell r="K5530" t="str">
            <v>00021231P.11</v>
          </cell>
        </row>
        <row r="5531">
          <cell r="K5531" t="str">
            <v>00021235P.11</v>
          </cell>
        </row>
        <row r="5532">
          <cell r="K5532" t="str">
            <v>00021235P.11</v>
          </cell>
        </row>
        <row r="5533">
          <cell r="K5533" t="str">
            <v>00021210P.11</v>
          </cell>
        </row>
        <row r="5534">
          <cell r="K5534" t="str">
            <v>00021210P.11</v>
          </cell>
        </row>
        <row r="5535">
          <cell r="K5535" t="str">
            <v>00021210P.11</v>
          </cell>
        </row>
        <row r="5536">
          <cell r="K5536" t="str">
            <v>00021210P.11</v>
          </cell>
        </row>
        <row r="5537">
          <cell r="K5537" t="str">
            <v>00021210P.11</v>
          </cell>
        </row>
        <row r="5538">
          <cell r="K5538" t="str">
            <v>00021211P.11</v>
          </cell>
        </row>
        <row r="5539">
          <cell r="K5539" t="str">
            <v>00021211P.11</v>
          </cell>
        </row>
        <row r="5540">
          <cell r="K5540" t="str">
            <v>00021212P.11</v>
          </cell>
        </row>
        <row r="5541">
          <cell r="K5541" t="str">
            <v>00021212P.11</v>
          </cell>
        </row>
        <row r="5542">
          <cell r="K5542" t="str">
            <v>00021212P.11</v>
          </cell>
        </row>
        <row r="5543">
          <cell r="K5543" t="str">
            <v>00021212P.11</v>
          </cell>
        </row>
        <row r="5544">
          <cell r="K5544" t="str">
            <v>00021213P.11</v>
          </cell>
        </row>
        <row r="5545">
          <cell r="K5545" t="str">
            <v>00021213P.11</v>
          </cell>
        </row>
        <row r="5546">
          <cell r="K5546" t="str">
            <v>00021213P.11</v>
          </cell>
        </row>
        <row r="5547">
          <cell r="K5547" t="str">
            <v>00021214P.11</v>
          </cell>
        </row>
        <row r="5548">
          <cell r="K5548" t="str">
            <v>00021216P.11</v>
          </cell>
        </row>
        <row r="5549">
          <cell r="K5549" t="str">
            <v>00021217P.11</v>
          </cell>
        </row>
        <row r="5550">
          <cell r="K5550" t="str">
            <v>00021217P.11</v>
          </cell>
        </row>
        <row r="5551">
          <cell r="K5551" t="str">
            <v>00021217P.11</v>
          </cell>
        </row>
        <row r="5552">
          <cell r="K5552" t="str">
            <v>00021217P.11</v>
          </cell>
        </row>
        <row r="5553">
          <cell r="K5553" t="str">
            <v>00021218P.11</v>
          </cell>
        </row>
        <row r="5554">
          <cell r="K5554" t="str">
            <v>00021220P.11</v>
          </cell>
        </row>
        <row r="5555">
          <cell r="K5555" t="str">
            <v>00021220P.11</v>
          </cell>
        </row>
        <row r="5556">
          <cell r="K5556" t="str">
            <v>00021221P.11</v>
          </cell>
        </row>
        <row r="5557">
          <cell r="K5557" t="str">
            <v>00021221P.11</v>
          </cell>
        </row>
        <row r="5558">
          <cell r="K5558" t="str">
            <v>00021222P.11</v>
          </cell>
        </row>
        <row r="5559">
          <cell r="K5559" t="str">
            <v>00021222P.11</v>
          </cell>
        </row>
        <row r="5560">
          <cell r="K5560" t="str">
            <v>00021222P.11</v>
          </cell>
        </row>
        <row r="5561">
          <cell r="K5561" t="str">
            <v>00021223P.11</v>
          </cell>
        </row>
        <row r="5562">
          <cell r="K5562" t="str">
            <v>00021223P.11</v>
          </cell>
        </row>
        <row r="5563">
          <cell r="K5563" t="str">
            <v>00021223P.11</v>
          </cell>
        </row>
        <row r="5564">
          <cell r="K5564" t="str">
            <v>00021223P.11</v>
          </cell>
        </row>
        <row r="5565">
          <cell r="K5565" t="str">
            <v>00021223P.11</v>
          </cell>
        </row>
        <row r="5566">
          <cell r="K5566" t="str">
            <v>00021223P.11</v>
          </cell>
        </row>
        <row r="5567">
          <cell r="K5567" t="str">
            <v>00021224P.11</v>
          </cell>
        </row>
        <row r="5568">
          <cell r="K5568" t="str">
            <v>00021224P.11</v>
          </cell>
        </row>
        <row r="5569">
          <cell r="K5569" t="str">
            <v>00021224P.11</v>
          </cell>
        </row>
        <row r="5570">
          <cell r="K5570" t="str">
            <v>00021224P.11</v>
          </cell>
        </row>
        <row r="5571">
          <cell r="K5571" t="str">
            <v>00021225P.11</v>
          </cell>
        </row>
        <row r="5572">
          <cell r="K5572" t="str">
            <v>00021225P.11</v>
          </cell>
        </row>
        <row r="5573">
          <cell r="K5573" t="str">
            <v>00021225P.11</v>
          </cell>
        </row>
        <row r="5574">
          <cell r="K5574" t="str">
            <v>00021226P.11</v>
          </cell>
        </row>
        <row r="5575">
          <cell r="K5575" t="str">
            <v>00021226P.11</v>
          </cell>
        </row>
        <row r="5576">
          <cell r="K5576" t="str">
            <v>00021226P.11</v>
          </cell>
        </row>
        <row r="5577">
          <cell r="K5577" t="str">
            <v>00021227P.11</v>
          </cell>
        </row>
        <row r="5578">
          <cell r="K5578" t="str">
            <v>00021228P.11</v>
          </cell>
        </row>
        <row r="5579">
          <cell r="K5579" t="str">
            <v>00021228P.11</v>
          </cell>
        </row>
        <row r="5580">
          <cell r="K5580" t="str">
            <v>00021228P.11</v>
          </cell>
        </row>
        <row r="5581">
          <cell r="K5581" t="str">
            <v>00021228P.11</v>
          </cell>
        </row>
        <row r="5582">
          <cell r="K5582" t="str">
            <v>00021228P.11</v>
          </cell>
        </row>
        <row r="5583">
          <cell r="K5583" t="str">
            <v>00021228P.11</v>
          </cell>
        </row>
        <row r="5584">
          <cell r="K5584" t="str">
            <v>00021228P.11</v>
          </cell>
        </row>
        <row r="5585">
          <cell r="K5585" t="str">
            <v>00021228P.11</v>
          </cell>
        </row>
        <row r="5586">
          <cell r="K5586" t="str">
            <v>00021228P.11</v>
          </cell>
        </row>
        <row r="5587">
          <cell r="K5587" t="str">
            <v>00021229P.11</v>
          </cell>
        </row>
        <row r="5588">
          <cell r="K5588" t="str">
            <v>00021229P.11</v>
          </cell>
        </row>
        <row r="5589">
          <cell r="K5589" t="str">
            <v>00021229P.11</v>
          </cell>
        </row>
        <row r="5590">
          <cell r="K5590" t="str">
            <v>00021229P.11</v>
          </cell>
        </row>
        <row r="5591">
          <cell r="K5591" t="str">
            <v>00021230P.11</v>
          </cell>
        </row>
        <row r="5592">
          <cell r="K5592" t="str">
            <v>00021231P.11</v>
          </cell>
        </row>
        <row r="5593">
          <cell r="K5593" t="str">
            <v>00021231P.11</v>
          </cell>
        </row>
        <row r="5594">
          <cell r="K5594" t="str">
            <v>00021231P.11</v>
          </cell>
        </row>
        <row r="5595">
          <cell r="K5595" t="str">
            <v>00021232P.11</v>
          </cell>
        </row>
        <row r="5596">
          <cell r="K5596" t="str">
            <v>00021232P.11</v>
          </cell>
        </row>
        <row r="5597">
          <cell r="K5597" t="str">
            <v>00021232P.11</v>
          </cell>
        </row>
        <row r="5598">
          <cell r="K5598" t="str">
            <v>00021232P.11</v>
          </cell>
        </row>
        <row r="5599">
          <cell r="K5599" t="str">
            <v>00021232P.11</v>
          </cell>
        </row>
        <row r="5600">
          <cell r="K5600" t="str">
            <v>00021232P.11</v>
          </cell>
        </row>
        <row r="5601">
          <cell r="K5601" t="str">
            <v>00021233P.11</v>
          </cell>
        </row>
        <row r="5602">
          <cell r="K5602" t="str">
            <v>00021233P.11</v>
          </cell>
        </row>
        <row r="5603">
          <cell r="K5603" t="str">
            <v>00021233P.11</v>
          </cell>
        </row>
        <row r="5604">
          <cell r="K5604" t="str">
            <v>00021233P.11</v>
          </cell>
        </row>
        <row r="5605">
          <cell r="K5605" t="str">
            <v>00021233P.11</v>
          </cell>
        </row>
        <row r="5606">
          <cell r="K5606" t="str">
            <v>00021233P.11</v>
          </cell>
        </row>
        <row r="5607">
          <cell r="K5607" t="str">
            <v>00021233P.11</v>
          </cell>
        </row>
        <row r="5608">
          <cell r="K5608" t="str">
            <v>00021233P.11</v>
          </cell>
        </row>
        <row r="5609">
          <cell r="K5609" t="str">
            <v>00021233P.11</v>
          </cell>
        </row>
        <row r="5610">
          <cell r="K5610" t="str">
            <v>00021233P.11</v>
          </cell>
        </row>
        <row r="5611">
          <cell r="K5611" t="str">
            <v>00021234P.11</v>
          </cell>
        </row>
        <row r="5612">
          <cell r="K5612" t="str">
            <v>00021234P.11</v>
          </cell>
        </row>
        <row r="5613">
          <cell r="K5613" t="str">
            <v>00021234P.11</v>
          </cell>
        </row>
        <row r="5614">
          <cell r="K5614" t="str">
            <v>00021234P.11</v>
          </cell>
        </row>
        <row r="5615">
          <cell r="K5615" t="str">
            <v>00021234P.11</v>
          </cell>
        </row>
        <row r="5616">
          <cell r="K5616" t="str">
            <v>00021235P.11</v>
          </cell>
        </row>
        <row r="5617">
          <cell r="K5617" t="str">
            <v>00021235P.11</v>
          </cell>
        </row>
        <row r="5618">
          <cell r="K5618" t="str">
            <v>00021235P.11</v>
          </cell>
        </row>
        <row r="5619">
          <cell r="K5619" t="str">
            <v>00021235P.11</v>
          </cell>
        </row>
        <row r="5620">
          <cell r="K5620" t="str">
            <v>00021235P.11</v>
          </cell>
        </row>
        <row r="5621">
          <cell r="K5621" t="str">
            <v>00021235P.11</v>
          </cell>
        </row>
        <row r="5622">
          <cell r="K5622" t="str">
            <v>00021235P.11</v>
          </cell>
        </row>
        <row r="5623">
          <cell r="K5623" t="str">
            <v>00021236P.11</v>
          </cell>
        </row>
        <row r="5624">
          <cell r="K5624" t="str">
            <v>00021236P.11</v>
          </cell>
        </row>
        <row r="5625">
          <cell r="K5625" t="str">
            <v>00021236P.11</v>
          </cell>
        </row>
        <row r="5626">
          <cell r="K5626" t="str">
            <v>00021236P.11</v>
          </cell>
        </row>
        <row r="5627">
          <cell r="K5627" t="str">
            <v>00021236P.11</v>
          </cell>
        </row>
        <row r="5628">
          <cell r="K5628" t="str">
            <v>00021236P.11</v>
          </cell>
        </row>
        <row r="5629">
          <cell r="K5629" t="str">
            <v>00021236P.11</v>
          </cell>
        </row>
        <row r="5630">
          <cell r="K5630" t="str">
            <v>00021253P.11</v>
          </cell>
        </row>
        <row r="5631">
          <cell r="K5631" t="str">
            <v>00021253P.11</v>
          </cell>
        </row>
        <row r="5632">
          <cell r="K5632" t="str">
            <v>00021242P.11</v>
          </cell>
        </row>
        <row r="5633">
          <cell r="K5633" t="str">
            <v>00021242P.11</v>
          </cell>
        </row>
        <row r="5634">
          <cell r="K5634" t="str">
            <v>00021242P.11</v>
          </cell>
        </row>
        <row r="5635">
          <cell r="K5635" t="str">
            <v>00021241P.11</v>
          </cell>
        </row>
        <row r="5636">
          <cell r="K5636" t="str">
            <v>00021206P.11</v>
          </cell>
        </row>
        <row r="5637">
          <cell r="K5637" t="str">
            <v>00021206P.11</v>
          </cell>
        </row>
        <row r="5638">
          <cell r="K5638" t="str">
            <v>00021206P.11</v>
          </cell>
        </row>
        <row r="5639">
          <cell r="K5639" t="str">
            <v>00021206P.11</v>
          </cell>
        </row>
        <row r="5640">
          <cell r="K5640" t="str">
            <v>00021207P.11</v>
          </cell>
        </row>
        <row r="5641">
          <cell r="K5641" t="str">
            <v>00021214P.11</v>
          </cell>
        </row>
        <row r="5642">
          <cell r="K5642" t="str">
            <v>00021228P.11</v>
          </cell>
        </row>
        <row r="5643">
          <cell r="K5643" t="str">
            <v>00021228P.11</v>
          </cell>
        </row>
        <row r="5644">
          <cell r="K5644" t="str">
            <v>00021228P.11</v>
          </cell>
        </row>
        <row r="5645">
          <cell r="K5645" t="str">
            <v>00021228P.11</v>
          </cell>
        </row>
        <row r="5646">
          <cell r="K5646" t="str">
            <v>00021230P.11</v>
          </cell>
        </row>
        <row r="5647">
          <cell r="K5647" t="str">
            <v>00021230P.11</v>
          </cell>
        </row>
        <row r="5648">
          <cell r="K5648" t="str">
            <v>00021230P.11</v>
          </cell>
        </row>
        <row r="5649">
          <cell r="K5649" t="str">
            <v>00021257P.11</v>
          </cell>
        </row>
        <row r="5650">
          <cell r="K5650" t="str">
            <v>00021257P.11</v>
          </cell>
        </row>
        <row r="5651">
          <cell r="K5651" t="str">
            <v>00021257P.11</v>
          </cell>
        </row>
        <row r="5652">
          <cell r="K5652" t="str">
            <v>00021258P.11</v>
          </cell>
        </row>
        <row r="5653">
          <cell r="K5653" t="str">
            <v>00021249P.11</v>
          </cell>
        </row>
        <row r="5654">
          <cell r="K5654" t="str">
            <v>00021249P.11</v>
          </cell>
        </row>
        <row r="5655">
          <cell r="K5655" t="str">
            <v>00021243P.11</v>
          </cell>
        </row>
        <row r="5656">
          <cell r="K5656" t="str">
            <v>00021212P.11</v>
          </cell>
        </row>
        <row r="5657">
          <cell r="K5657" t="str">
            <v>00021231P.11</v>
          </cell>
        </row>
        <row r="5658">
          <cell r="K5658" t="str">
            <v>00021232P.11</v>
          </cell>
        </row>
        <row r="5659">
          <cell r="K5659" t="str">
            <v>00021232P.11</v>
          </cell>
        </row>
        <row r="5660">
          <cell r="K5660" t="str">
            <v>00021232P.11</v>
          </cell>
        </row>
        <row r="5661">
          <cell r="K5661" t="str">
            <v>00021233P.11</v>
          </cell>
        </row>
        <row r="5662">
          <cell r="K5662" t="str">
            <v>00021236P.11</v>
          </cell>
        </row>
        <row r="5663">
          <cell r="K5663" t="str">
            <v>00021250P.11</v>
          </cell>
        </row>
        <row r="5664">
          <cell r="K5664" t="str">
            <v>00021251P.11</v>
          </cell>
        </row>
        <row r="5665">
          <cell r="K5665" t="str">
            <v>00021253P.11</v>
          </cell>
        </row>
        <row r="5666">
          <cell r="K5666" t="str">
            <v>00021210P.11</v>
          </cell>
        </row>
        <row r="5667">
          <cell r="K5667" t="str">
            <v>00021210P.11</v>
          </cell>
        </row>
        <row r="5668">
          <cell r="K5668" t="str">
            <v>00021211P.11</v>
          </cell>
        </row>
        <row r="5669">
          <cell r="K5669" t="str">
            <v>00021212P.11</v>
          </cell>
        </row>
        <row r="5670">
          <cell r="K5670" t="str">
            <v>00021213P.11</v>
          </cell>
        </row>
        <row r="5671">
          <cell r="K5671" t="str">
            <v>00021222P.11</v>
          </cell>
        </row>
        <row r="5672">
          <cell r="K5672" t="str">
            <v>00021229P.11</v>
          </cell>
        </row>
        <row r="5673">
          <cell r="K5673" t="str">
            <v>00021230P.11</v>
          </cell>
        </row>
        <row r="5674">
          <cell r="K5674" t="str">
            <v>00021232P.11</v>
          </cell>
        </row>
        <row r="5675">
          <cell r="K5675" t="str">
            <v>00021232P.11</v>
          </cell>
        </row>
        <row r="5676">
          <cell r="K5676" t="str">
            <v>00021232P.11</v>
          </cell>
        </row>
        <row r="5677">
          <cell r="K5677" t="str">
            <v>00021233P.11</v>
          </cell>
        </row>
        <row r="5678">
          <cell r="K5678" t="str">
            <v>00021234P.11</v>
          </cell>
        </row>
        <row r="5679">
          <cell r="K5679" t="str">
            <v>00021236P.11</v>
          </cell>
        </row>
        <row r="5680">
          <cell r="K5680" t="str">
            <v>00021250P.11</v>
          </cell>
        </row>
        <row r="5681">
          <cell r="K5681" t="str">
            <v>00021253P.11</v>
          </cell>
        </row>
        <row r="5682">
          <cell r="K5682" t="str">
            <v>00021253P.11</v>
          </cell>
        </row>
        <row r="5683">
          <cell r="K5683" t="str">
            <v>00021253P.11</v>
          </cell>
        </row>
        <row r="5684">
          <cell r="K5684" t="str">
            <v>00021259P.11</v>
          </cell>
        </row>
        <row r="5685">
          <cell r="K5685" t="str">
            <v>00021210P.11</v>
          </cell>
        </row>
        <row r="5686">
          <cell r="K5686" t="str">
            <v>00021210P.11</v>
          </cell>
        </row>
        <row r="5687">
          <cell r="K5687" t="str">
            <v>00021210P.11</v>
          </cell>
        </row>
        <row r="5688">
          <cell r="K5688" t="str">
            <v>00021210P.11</v>
          </cell>
        </row>
        <row r="5689">
          <cell r="K5689" t="str">
            <v>00021210P.11</v>
          </cell>
        </row>
        <row r="5690">
          <cell r="K5690" t="str">
            <v>00021210P.11</v>
          </cell>
        </row>
        <row r="5691">
          <cell r="K5691" t="str">
            <v>00021210P.11</v>
          </cell>
        </row>
        <row r="5692">
          <cell r="K5692" t="str">
            <v>00021212P.11</v>
          </cell>
        </row>
        <row r="5693">
          <cell r="K5693" t="str">
            <v>00021212P.11</v>
          </cell>
        </row>
        <row r="5694">
          <cell r="K5694" t="str">
            <v>00021213P.11</v>
          </cell>
        </row>
        <row r="5695">
          <cell r="K5695" t="str">
            <v>00021213P.11</v>
          </cell>
        </row>
        <row r="5696">
          <cell r="K5696" t="str">
            <v>00021213P.11</v>
          </cell>
        </row>
        <row r="5697">
          <cell r="K5697" t="str">
            <v>00021213P.11</v>
          </cell>
        </row>
        <row r="5698">
          <cell r="K5698" t="str">
            <v>00021213P.11</v>
          </cell>
        </row>
        <row r="5699">
          <cell r="K5699" t="str">
            <v>00021213P.11</v>
          </cell>
        </row>
        <row r="5700">
          <cell r="K5700" t="str">
            <v>00021213P.11</v>
          </cell>
        </row>
        <row r="5701">
          <cell r="K5701" t="str">
            <v>00021213P.11</v>
          </cell>
        </row>
        <row r="5702">
          <cell r="K5702" t="str">
            <v>00021213P.11</v>
          </cell>
        </row>
        <row r="5703">
          <cell r="K5703" t="str">
            <v>00021213P.11</v>
          </cell>
        </row>
        <row r="5704">
          <cell r="K5704" t="str">
            <v>00021213P.11</v>
          </cell>
        </row>
        <row r="5705">
          <cell r="K5705" t="str">
            <v>00021217P.11</v>
          </cell>
        </row>
        <row r="5706">
          <cell r="K5706" t="str">
            <v>00021217P.11</v>
          </cell>
        </row>
        <row r="5707">
          <cell r="K5707" t="str">
            <v>00021218P.11</v>
          </cell>
        </row>
        <row r="5708">
          <cell r="K5708" t="str">
            <v>00021218P.11</v>
          </cell>
        </row>
        <row r="5709">
          <cell r="K5709" t="str">
            <v>00021220P.11</v>
          </cell>
        </row>
        <row r="5710">
          <cell r="K5710" t="str">
            <v>00021221P.11</v>
          </cell>
        </row>
        <row r="5711">
          <cell r="K5711" t="str">
            <v>00021222P.11</v>
          </cell>
        </row>
        <row r="5712">
          <cell r="K5712" t="str">
            <v>00021222P.11</v>
          </cell>
        </row>
        <row r="5713">
          <cell r="K5713" t="str">
            <v>00021222P.11</v>
          </cell>
        </row>
        <row r="5714">
          <cell r="K5714" t="str">
            <v>00021222P.11</v>
          </cell>
        </row>
        <row r="5715">
          <cell r="K5715" t="str">
            <v>00021226P.11</v>
          </cell>
        </row>
        <row r="5716">
          <cell r="K5716" t="str">
            <v>00021226P.11</v>
          </cell>
        </row>
        <row r="5717">
          <cell r="K5717" t="str">
            <v>00021228P.11</v>
          </cell>
        </row>
        <row r="5718">
          <cell r="K5718" t="str">
            <v>00021228P.11</v>
          </cell>
        </row>
        <row r="5719">
          <cell r="K5719" t="str">
            <v>00021230P.11</v>
          </cell>
        </row>
        <row r="5720">
          <cell r="K5720" t="str">
            <v>00021230P.11</v>
          </cell>
        </row>
        <row r="5721">
          <cell r="K5721" t="str">
            <v>00021231P.11</v>
          </cell>
        </row>
        <row r="5722">
          <cell r="K5722" t="str">
            <v>00021231P.11</v>
          </cell>
        </row>
        <row r="5723">
          <cell r="K5723" t="str">
            <v>00021231P.11</v>
          </cell>
        </row>
        <row r="5724">
          <cell r="K5724" t="str">
            <v>00021231P.11</v>
          </cell>
        </row>
        <row r="5725">
          <cell r="K5725" t="str">
            <v>00021255P.11</v>
          </cell>
        </row>
        <row r="5726">
          <cell r="K5726" t="str">
            <v>00021255P.11</v>
          </cell>
        </row>
        <row r="5727">
          <cell r="K5727" t="str">
            <v>00021234P.11</v>
          </cell>
        </row>
        <row r="5728">
          <cell r="K5728" t="str">
            <v>00021234P.11</v>
          </cell>
        </row>
        <row r="5729">
          <cell r="K5729" t="str">
            <v>00021234P.11</v>
          </cell>
        </row>
        <row r="5730">
          <cell r="K5730" t="str">
            <v>00021234P.11</v>
          </cell>
        </row>
        <row r="5731">
          <cell r="K5731" t="str">
            <v>00021236P.11</v>
          </cell>
        </row>
        <row r="5732">
          <cell r="K5732" t="str">
            <v>00021236P.11</v>
          </cell>
        </row>
        <row r="5733">
          <cell r="K5733" t="str">
            <v>00021236P.11</v>
          </cell>
        </row>
        <row r="5734">
          <cell r="K5734" t="str">
            <v>00021253P.11</v>
          </cell>
        </row>
        <row r="5735">
          <cell r="K5735" t="str">
            <v>00021259P.11</v>
          </cell>
        </row>
        <row r="5736">
          <cell r="K5736" t="str">
            <v>00021258P.11</v>
          </cell>
        </row>
        <row r="5737">
          <cell r="K5737" t="str">
            <v>00021258P.11</v>
          </cell>
        </row>
        <row r="5738">
          <cell r="K5738" t="str">
            <v>00021245P.11</v>
          </cell>
        </row>
        <row r="5739">
          <cell r="K5739" t="str">
            <v>00021245P.11</v>
          </cell>
        </row>
        <row r="5740">
          <cell r="K5740" t="str">
            <v>00021250P.11</v>
          </cell>
        </row>
        <row r="5741">
          <cell r="K5741" t="str">
            <v>00021250P.11</v>
          </cell>
        </row>
        <row r="5742">
          <cell r="K5742" t="str">
            <v>00021250P.11</v>
          </cell>
        </row>
        <row r="5743">
          <cell r="K5743" t="str">
            <v>00021250P.11</v>
          </cell>
        </row>
        <row r="5744">
          <cell r="K5744" t="str">
            <v>00021257P.11</v>
          </cell>
        </row>
        <row r="5745">
          <cell r="K5745" t="str">
            <v>00021257P.11</v>
          </cell>
        </row>
        <row r="5746">
          <cell r="K5746" t="str">
            <v>00021209P.11</v>
          </cell>
        </row>
        <row r="5747">
          <cell r="K5747" t="str">
            <v>00021206P.11</v>
          </cell>
        </row>
        <row r="5748">
          <cell r="K5748" t="str">
            <v>00021206P.11</v>
          </cell>
        </row>
        <row r="5749">
          <cell r="K5749" t="str">
            <v>00021206P.11</v>
          </cell>
        </row>
        <row r="5750">
          <cell r="K5750" t="str">
            <v>00021210P.11</v>
          </cell>
        </row>
        <row r="5751">
          <cell r="K5751" t="str">
            <v>00021210P.11</v>
          </cell>
        </row>
        <row r="5752">
          <cell r="K5752" t="str">
            <v>00021210P.11</v>
          </cell>
        </row>
        <row r="5753">
          <cell r="K5753" t="str">
            <v>00021210P.11</v>
          </cell>
        </row>
        <row r="5754">
          <cell r="K5754" t="str">
            <v>00021210P.11</v>
          </cell>
        </row>
        <row r="5755">
          <cell r="K5755" t="str">
            <v>00021210P.11</v>
          </cell>
        </row>
        <row r="5756">
          <cell r="K5756" t="str">
            <v>00021210P.11</v>
          </cell>
        </row>
        <row r="5757">
          <cell r="K5757" t="str">
            <v>00021210P.11</v>
          </cell>
        </row>
        <row r="5758">
          <cell r="K5758" t="str">
            <v>00021211P.11</v>
          </cell>
        </row>
        <row r="5759">
          <cell r="K5759" t="str">
            <v>00021213P.11</v>
          </cell>
        </row>
        <row r="5760">
          <cell r="K5760" t="str">
            <v>00021213P.11</v>
          </cell>
        </row>
        <row r="5761">
          <cell r="K5761" t="str">
            <v>00021213P.11</v>
          </cell>
        </row>
        <row r="5762">
          <cell r="K5762" t="str">
            <v>00021213P.11</v>
          </cell>
        </row>
        <row r="5763">
          <cell r="K5763" t="str">
            <v>00021214P.11</v>
          </cell>
        </row>
        <row r="5764">
          <cell r="K5764" t="str">
            <v>00021214P.11</v>
          </cell>
        </row>
        <row r="5765">
          <cell r="K5765" t="str">
            <v>00021214P.11</v>
          </cell>
        </row>
        <row r="5766">
          <cell r="K5766" t="str">
            <v>00021216P.11</v>
          </cell>
        </row>
        <row r="5767">
          <cell r="K5767" t="str">
            <v>00021216P.11</v>
          </cell>
        </row>
        <row r="5768">
          <cell r="K5768" t="str">
            <v>00021217P.11</v>
          </cell>
        </row>
        <row r="5769">
          <cell r="K5769" t="str">
            <v>00021217P.11</v>
          </cell>
        </row>
        <row r="5770">
          <cell r="K5770" t="str">
            <v>00021220P.11</v>
          </cell>
        </row>
        <row r="5771">
          <cell r="K5771" t="str">
            <v>00021221P.11</v>
          </cell>
        </row>
        <row r="5772">
          <cell r="K5772" t="str">
            <v>00021221P.11</v>
          </cell>
        </row>
        <row r="5773">
          <cell r="K5773" t="str">
            <v>00021221P.11</v>
          </cell>
        </row>
        <row r="5774">
          <cell r="K5774" t="str">
            <v>00021222P.11</v>
          </cell>
        </row>
        <row r="5775">
          <cell r="K5775" t="str">
            <v>00021223P.11</v>
          </cell>
        </row>
        <row r="5776">
          <cell r="K5776" t="str">
            <v>00021223P.11</v>
          </cell>
        </row>
        <row r="5777">
          <cell r="K5777" t="str">
            <v>00021224P.11</v>
          </cell>
        </row>
        <row r="5778">
          <cell r="K5778" t="str">
            <v>00021224P.11</v>
          </cell>
        </row>
        <row r="5779">
          <cell r="K5779" t="str">
            <v>00021225P.11</v>
          </cell>
        </row>
        <row r="5780">
          <cell r="K5780" t="str">
            <v>00021225P.11</v>
          </cell>
        </row>
        <row r="5781">
          <cell r="K5781" t="str">
            <v>00021225P.11</v>
          </cell>
        </row>
        <row r="5782">
          <cell r="K5782" t="str">
            <v>00021225P.11</v>
          </cell>
        </row>
        <row r="5783">
          <cell r="K5783" t="str">
            <v>00021225P.11</v>
          </cell>
        </row>
        <row r="5784">
          <cell r="K5784" t="str">
            <v>00021226P.11</v>
          </cell>
        </row>
        <row r="5785">
          <cell r="K5785" t="str">
            <v>00021226P.11</v>
          </cell>
        </row>
        <row r="5786">
          <cell r="K5786" t="str">
            <v>00021226P.11</v>
          </cell>
        </row>
        <row r="5787">
          <cell r="K5787" t="str">
            <v>00021227P.11</v>
          </cell>
        </row>
        <row r="5788">
          <cell r="K5788" t="str">
            <v>00021228P.11</v>
          </cell>
        </row>
        <row r="5789">
          <cell r="K5789" t="str">
            <v>00021228P.11</v>
          </cell>
        </row>
        <row r="5790">
          <cell r="K5790" t="str">
            <v>00021228P.11</v>
          </cell>
        </row>
        <row r="5791">
          <cell r="K5791" t="str">
            <v>00021228P.11</v>
          </cell>
        </row>
        <row r="5792">
          <cell r="K5792" t="str">
            <v>00021228P.11</v>
          </cell>
        </row>
        <row r="5793">
          <cell r="K5793" t="str">
            <v>00021228P.11</v>
          </cell>
        </row>
        <row r="5794">
          <cell r="K5794" t="str">
            <v>00021228P.11</v>
          </cell>
        </row>
        <row r="5795">
          <cell r="K5795" t="str">
            <v>00021228P.11</v>
          </cell>
        </row>
        <row r="5796">
          <cell r="K5796" t="str">
            <v>00021229P.11</v>
          </cell>
        </row>
        <row r="5797">
          <cell r="K5797" t="str">
            <v>00021229P.11</v>
          </cell>
        </row>
        <row r="5798">
          <cell r="K5798" t="str">
            <v>00021229P.11</v>
          </cell>
        </row>
        <row r="5799">
          <cell r="K5799" t="str">
            <v>00021229P.11</v>
          </cell>
        </row>
        <row r="5800">
          <cell r="K5800" t="str">
            <v>00021229P.11</v>
          </cell>
        </row>
        <row r="5801">
          <cell r="K5801" t="str">
            <v>00021229P.11</v>
          </cell>
        </row>
        <row r="5802">
          <cell r="K5802" t="str">
            <v>00021229P.11</v>
          </cell>
        </row>
        <row r="5803">
          <cell r="K5803" t="str">
            <v>00021229P.11</v>
          </cell>
        </row>
        <row r="5804">
          <cell r="K5804" t="str">
            <v>00021229P.11</v>
          </cell>
        </row>
        <row r="5805">
          <cell r="K5805" t="str">
            <v>00021229P.11</v>
          </cell>
        </row>
        <row r="5806">
          <cell r="K5806" t="str">
            <v>00021229P.11</v>
          </cell>
        </row>
        <row r="5807">
          <cell r="K5807" t="str">
            <v>00021229P.11</v>
          </cell>
        </row>
        <row r="5808">
          <cell r="K5808" t="str">
            <v>00021230P.11</v>
          </cell>
        </row>
        <row r="5809">
          <cell r="K5809" t="str">
            <v>00021230P.11</v>
          </cell>
        </row>
        <row r="5810">
          <cell r="K5810" t="str">
            <v>00021230P.11</v>
          </cell>
        </row>
        <row r="5811">
          <cell r="K5811" t="str">
            <v>00021230P.11</v>
          </cell>
        </row>
        <row r="5812">
          <cell r="K5812" t="str">
            <v>00021231P.11</v>
          </cell>
        </row>
        <row r="5813">
          <cell r="K5813" t="str">
            <v>00021231P.11</v>
          </cell>
        </row>
        <row r="5814">
          <cell r="K5814" t="str">
            <v>00021231P.11</v>
          </cell>
        </row>
        <row r="5815">
          <cell r="K5815" t="str">
            <v>00021231P.11</v>
          </cell>
        </row>
        <row r="5816">
          <cell r="K5816" t="str">
            <v>00021231P.11</v>
          </cell>
        </row>
        <row r="5817">
          <cell r="K5817" t="str">
            <v>00021231P.11</v>
          </cell>
        </row>
        <row r="5818">
          <cell r="K5818" t="str">
            <v>00021231P.11</v>
          </cell>
        </row>
        <row r="5819">
          <cell r="K5819" t="str">
            <v>00021231P.11</v>
          </cell>
        </row>
        <row r="5820">
          <cell r="K5820" t="str">
            <v>00021231P.11</v>
          </cell>
        </row>
        <row r="5821">
          <cell r="K5821" t="str">
            <v>00021231P.11</v>
          </cell>
        </row>
        <row r="5822">
          <cell r="K5822" t="str">
            <v>00021232P.11</v>
          </cell>
        </row>
        <row r="5823">
          <cell r="K5823" t="str">
            <v>00021232P.11</v>
          </cell>
        </row>
        <row r="5824">
          <cell r="K5824" t="str">
            <v>00021232P.11</v>
          </cell>
        </row>
        <row r="5825">
          <cell r="K5825" t="str">
            <v>00021232P.11</v>
          </cell>
        </row>
        <row r="5826">
          <cell r="K5826" t="str">
            <v>00021232P.11</v>
          </cell>
        </row>
        <row r="5827">
          <cell r="K5827" t="str">
            <v>00021232P.11</v>
          </cell>
        </row>
        <row r="5828">
          <cell r="K5828" t="str">
            <v>00021232P.11</v>
          </cell>
        </row>
        <row r="5829">
          <cell r="K5829" t="str">
            <v>00021232P.11</v>
          </cell>
        </row>
        <row r="5830">
          <cell r="K5830" t="str">
            <v>00021233P.11</v>
          </cell>
        </row>
        <row r="5831">
          <cell r="K5831" t="str">
            <v>00021233P.11</v>
          </cell>
        </row>
        <row r="5832">
          <cell r="K5832" t="str">
            <v>00021233P.11</v>
          </cell>
        </row>
        <row r="5833">
          <cell r="K5833" t="str">
            <v>00021233P.11</v>
          </cell>
        </row>
        <row r="5834">
          <cell r="K5834" t="str">
            <v>00021233P.11</v>
          </cell>
        </row>
        <row r="5835">
          <cell r="K5835" t="str">
            <v>00021234P.11</v>
          </cell>
        </row>
        <row r="5836">
          <cell r="K5836" t="str">
            <v>00021234P.11</v>
          </cell>
        </row>
        <row r="5837">
          <cell r="K5837" t="str">
            <v>00021234P.11</v>
          </cell>
        </row>
        <row r="5838">
          <cell r="K5838" t="str">
            <v>00021234P.11</v>
          </cell>
        </row>
        <row r="5839">
          <cell r="K5839" t="str">
            <v>00021235P.11</v>
          </cell>
        </row>
        <row r="5840">
          <cell r="K5840" t="str">
            <v>00021235P.11</v>
          </cell>
        </row>
        <row r="5841">
          <cell r="K5841" t="str">
            <v>00021235P.11</v>
          </cell>
        </row>
        <row r="5842">
          <cell r="K5842" t="str">
            <v>00021235P.11</v>
          </cell>
        </row>
        <row r="5843">
          <cell r="K5843" t="str">
            <v>00021235P.11</v>
          </cell>
        </row>
        <row r="5844">
          <cell r="K5844" t="str">
            <v>00021236P.11</v>
          </cell>
        </row>
        <row r="5845">
          <cell r="K5845" t="str">
            <v>00021236P.11</v>
          </cell>
        </row>
        <row r="5846">
          <cell r="K5846" t="str">
            <v>00021236P.11</v>
          </cell>
        </row>
        <row r="5847">
          <cell r="K5847" t="str">
            <v>00021236P.11</v>
          </cell>
        </row>
        <row r="5848">
          <cell r="K5848" t="str">
            <v>00021236P.11</v>
          </cell>
        </row>
        <row r="5849">
          <cell r="K5849" t="str">
            <v>00021236P.11</v>
          </cell>
        </row>
        <row r="5850">
          <cell r="K5850" t="str">
            <v>00021236P.11</v>
          </cell>
        </row>
        <row r="5851">
          <cell r="K5851" t="str">
            <v>00021258P.11</v>
          </cell>
        </row>
        <row r="5852">
          <cell r="K5852" t="str">
            <v>00021258P.11</v>
          </cell>
        </row>
        <row r="5853">
          <cell r="K5853" t="str">
            <v>00021238P.11</v>
          </cell>
        </row>
        <row r="5854">
          <cell r="K5854" t="str">
            <v>00021238P.11</v>
          </cell>
        </row>
        <row r="5855">
          <cell r="K5855" t="str">
            <v>00021239P.11</v>
          </cell>
        </row>
        <row r="5856">
          <cell r="K5856" t="str">
            <v>00021240P.11</v>
          </cell>
        </row>
        <row r="5857">
          <cell r="K5857" t="str">
            <v>00021240P.11</v>
          </cell>
        </row>
        <row r="5858">
          <cell r="K5858" t="str">
            <v>00021245P.11</v>
          </cell>
        </row>
        <row r="5859">
          <cell r="K5859" t="str">
            <v>00021245P.11</v>
          </cell>
        </row>
        <row r="5860">
          <cell r="K5860" t="str">
            <v>00021245P.11</v>
          </cell>
        </row>
        <row r="5861">
          <cell r="K5861" t="str">
            <v>00021248P.11</v>
          </cell>
        </row>
        <row r="5862">
          <cell r="K5862" t="str">
            <v>00021248P.11</v>
          </cell>
        </row>
        <row r="5863">
          <cell r="K5863" t="str">
            <v>00021249P.11</v>
          </cell>
        </row>
        <row r="5864">
          <cell r="K5864" t="str">
            <v>00021257P.11</v>
          </cell>
        </row>
        <row r="5865">
          <cell r="K5865" t="str">
            <v>00021258P.11</v>
          </cell>
        </row>
        <row r="5866">
          <cell r="K5866" t="str">
            <v>00021258P.11</v>
          </cell>
        </row>
        <row r="5867">
          <cell r="K5867" t="str">
            <v>00021258P.11</v>
          </cell>
        </row>
        <row r="5868">
          <cell r="K5868" t="str">
            <v>00021259P.11</v>
          </cell>
        </row>
        <row r="5869">
          <cell r="K5869" t="str">
            <v>00021211P.11</v>
          </cell>
        </row>
        <row r="5870">
          <cell r="K5870" t="str">
            <v>00021221P.11</v>
          </cell>
        </row>
        <row r="5871">
          <cell r="K5871" t="str">
            <v>00021231P.11</v>
          </cell>
        </row>
        <row r="5872">
          <cell r="K5872" t="str">
            <v>00021231P.11</v>
          </cell>
        </row>
        <row r="5873">
          <cell r="K5873" t="str">
            <v>00021254P.13</v>
          </cell>
        </row>
        <row r="5874">
          <cell r="K5874" t="str">
            <v>00021247P.11</v>
          </cell>
        </row>
        <row r="5875">
          <cell r="K5875" t="str">
            <v>00021247P.11</v>
          </cell>
        </row>
        <row r="5876">
          <cell r="K5876" t="str">
            <v>00021247P.11</v>
          </cell>
        </row>
        <row r="5877">
          <cell r="K5877" t="str">
            <v>00021205P.12</v>
          </cell>
        </row>
        <row r="5878">
          <cell r="K5878" t="str">
            <v>00021210P.11</v>
          </cell>
        </row>
        <row r="5879">
          <cell r="K5879" t="str">
            <v>00021210P.11</v>
          </cell>
        </row>
        <row r="5880">
          <cell r="K5880" t="str">
            <v>00021212P.11</v>
          </cell>
        </row>
        <row r="5881">
          <cell r="K5881" t="str">
            <v>00021202P.11</v>
          </cell>
        </row>
        <row r="5882">
          <cell r="K5882" t="str">
            <v>00021202P.11</v>
          </cell>
        </row>
        <row r="5883">
          <cell r="K5883" t="str">
            <v>00021202P.11</v>
          </cell>
        </row>
        <row r="5884">
          <cell r="K5884" t="str">
            <v>00021213P.11</v>
          </cell>
        </row>
        <row r="5885">
          <cell r="K5885" t="str">
            <v>00021211P.11</v>
          </cell>
        </row>
        <row r="5886">
          <cell r="K5886" t="str">
            <v>00021251P.11</v>
          </cell>
        </row>
        <row r="5887">
          <cell r="K5887" t="str">
            <v>00021251P.11</v>
          </cell>
        </row>
        <row r="5888">
          <cell r="K5888" t="str">
            <v>00021254P.11</v>
          </cell>
        </row>
        <row r="5889">
          <cell r="K5889" t="str">
            <v>00021254P.11</v>
          </cell>
        </row>
        <row r="5890">
          <cell r="K5890" t="str">
            <v>00021254P.11</v>
          </cell>
        </row>
        <row r="5891">
          <cell r="K5891" t="str">
            <v>00021254P.11</v>
          </cell>
        </row>
        <row r="5892">
          <cell r="K5892" t="str">
            <v>00021254P.11</v>
          </cell>
        </row>
        <row r="5893">
          <cell r="K5893" t="str">
            <v>00021256P.11</v>
          </cell>
        </row>
        <row r="5894">
          <cell r="K5894" t="str">
            <v>00021256P.11</v>
          </cell>
        </row>
        <row r="5895">
          <cell r="K5895" t="str">
            <v>00021256P.11</v>
          </cell>
        </row>
        <row r="5896">
          <cell r="K5896" t="str">
            <v>00021256P.11</v>
          </cell>
        </row>
        <row r="5897">
          <cell r="K5897" t="str">
            <v>00021256P.11</v>
          </cell>
        </row>
        <row r="5898">
          <cell r="K5898" t="str">
            <v>00021260P.11</v>
          </cell>
        </row>
        <row r="5899">
          <cell r="K5899" t="str">
            <v>00021249P.11</v>
          </cell>
        </row>
        <row r="5900">
          <cell r="K5900" t="str">
            <v>00021253P.11</v>
          </cell>
        </row>
        <row r="5901">
          <cell r="K5901" t="str">
            <v>00021254P.11</v>
          </cell>
        </row>
        <row r="5902">
          <cell r="K5902" t="str">
            <v>00021254P.11</v>
          </cell>
        </row>
        <row r="5903">
          <cell r="K5903" t="str">
            <v>00021254P.11</v>
          </cell>
        </row>
        <row r="5904">
          <cell r="K5904" t="str">
            <v>00021254P.11</v>
          </cell>
        </row>
        <row r="5905">
          <cell r="K5905" t="str">
            <v>00021254P.11</v>
          </cell>
        </row>
        <row r="5906">
          <cell r="K5906" t="str">
            <v>00021254P.11</v>
          </cell>
        </row>
        <row r="5907">
          <cell r="K5907" t="str">
            <v>00021254P.13</v>
          </cell>
        </row>
        <row r="5908">
          <cell r="K5908" t="str">
            <v>00021256P.11</v>
          </cell>
        </row>
        <row r="5909">
          <cell r="K5909" t="str">
            <v>00021256P.11</v>
          </cell>
        </row>
        <row r="5910">
          <cell r="K5910" t="str">
            <v>00021256P.11</v>
          </cell>
        </row>
        <row r="5911">
          <cell r="K5911" t="str">
            <v>00021260P.11</v>
          </cell>
        </row>
        <row r="5912">
          <cell r="K5912" t="str">
            <v>00021257P.11</v>
          </cell>
        </row>
        <row r="5913">
          <cell r="K5913" t="str">
            <v>00021240P.11</v>
          </cell>
        </row>
        <row r="5914">
          <cell r="K5914" t="str">
            <v>00021258P.11</v>
          </cell>
        </row>
        <row r="5915">
          <cell r="K5915" t="str">
            <v>00021210P.11</v>
          </cell>
        </row>
        <row r="5916">
          <cell r="K5916" t="str">
            <v>00021210P.11</v>
          </cell>
        </row>
        <row r="5917">
          <cell r="K5917" t="str">
            <v>00021213P.11</v>
          </cell>
        </row>
        <row r="5918">
          <cell r="K5918" t="str">
            <v>00021214P.11</v>
          </cell>
        </row>
        <row r="5919">
          <cell r="K5919" t="str">
            <v>00021214P.11</v>
          </cell>
        </row>
        <row r="5920">
          <cell r="K5920" t="str">
            <v>00021220P.11</v>
          </cell>
        </row>
        <row r="5921">
          <cell r="K5921" t="str">
            <v>00021222P.11</v>
          </cell>
        </row>
        <row r="5922">
          <cell r="K5922" t="str">
            <v>00021222P.11</v>
          </cell>
        </row>
        <row r="5923">
          <cell r="K5923" t="str">
            <v>00021223P.11</v>
          </cell>
        </row>
        <row r="5924">
          <cell r="K5924" t="str">
            <v>00021226P.11</v>
          </cell>
        </row>
        <row r="5925">
          <cell r="K5925" t="str">
            <v>00021228P.11</v>
          </cell>
        </row>
        <row r="5926">
          <cell r="K5926" t="str">
            <v>00021228P.11</v>
          </cell>
        </row>
        <row r="5927">
          <cell r="K5927" t="str">
            <v>00021232P.11</v>
          </cell>
        </row>
        <row r="5928">
          <cell r="K5928" t="str">
            <v>00021232P.11</v>
          </cell>
        </row>
        <row r="5929">
          <cell r="K5929" t="str">
            <v>00021233P.11</v>
          </cell>
        </row>
        <row r="5930">
          <cell r="K5930" t="str">
            <v>00021234P.11</v>
          </cell>
        </row>
        <row r="5931">
          <cell r="K5931" t="str">
            <v>00021235P.11</v>
          </cell>
        </row>
        <row r="5932">
          <cell r="K5932" t="str">
            <v>00021235P.11</v>
          </cell>
        </row>
        <row r="5933">
          <cell r="K5933" t="str">
            <v>00021258P.11</v>
          </cell>
        </row>
        <row r="5934">
          <cell r="K5934" t="str">
            <v>00021258P.11</v>
          </cell>
        </row>
        <row r="5935">
          <cell r="K5935" t="str">
            <v>00021253P.11</v>
          </cell>
        </row>
        <row r="5936">
          <cell r="K5936" t="str">
            <v>00021257P.11</v>
          </cell>
        </row>
        <row r="5937">
          <cell r="K5937" t="str">
            <v>00021257P.11</v>
          </cell>
        </row>
        <row r="5938">
          <cell r="K5938" t="str">
            <v>00021257P.11</v>
          </cell>
        </row>
        <row r="5939">
          <cell r="K5939" t="str">
            <v>00021257P.11</v>
          </cell>
        </row>
        <row r="5940">
          <cell r="K5940" t="str">
            <v>00021259P.11</v>
          </cell>
        </row>
        <row r="5941">
          <cell r="K5941" t="str">
            <v>00021257P.11</v>
          </cell>
        </row>
        <row r="5942">
          <cell r="K5942" t="str">
            <v>00021228P.11</v>
          </cell>
        </row>
        <row r="5943">
          <cell r="K5943" t="str">
            <v>00021259P.11</v>
          </cell>
        </row>
        <row r="5944">
          <cell r="K5944" t="str">
            <v>00021201P.11</v>
          </cell>
        </row>
        <row r="5945">
          <cell r="K5945" t="str">
            <v>00021250P.11</v>
          </cell>
        </row>
        <row r="5946">
          <cell r="K5946" t="str">
            <v>00021250P.11</v>
          </cell>
        </row>
        <row r="5947">
          <cell r="K5947" t="str">
            <v>00021213P.11</v>
          </cell>
        </row>
        <row r="5948">
          <cell r="K5948" t="str">
            <v>00021218P.11</v>
          </cell>
        </row>
        <row r="5949">
          <cell r="K5949" t="str">
            <v>00021246P.11</v>
          </cell>
        </row>
        <row r="5950">
          <cell r="K5950" t="str">
            <v>00021246P.11</v>
          </cell>
        </row>
        <row r="5951">
          <cell r="K5951" t="str">
            <v>00021227P.11</v>
          </cell>
        </row>
        <row r="5952">
          <cell r="K5952" t="str">
            <v>00021245P.11</v>
          </cell>
        </row>
        <row r="5953">
          <cell r="K5953" t="str">
            <v>00021223P.11</v>
          </cell>
        </row>
        <row r="5954">
          <cell r="K5954" t="str">
            <v>00021223P.11</v>
          </cell>
        </row>
        <row r="5955">
          <cell r="K5955" t="str">
            <v>00021253P.11</v>
          </cell>
        </row>
        <row r="5956">
          <cell r="K5956" t="str">
            <v>00021245P.11</v>
          </cell>
        </row>
        <row r="5957">
          <cell r="K5957" t="str">
            <v>00021245P.11</v>
          </cell>
        </row>
        <row r="5958">
          <cell r="K5958" t="str">
            <v>00021245P.11</v>
          </cell>
        </row>
        <row r="5959">
          <cell r="K5959" t="str">
            <v>00021250P.11</v>
          </cell>
        </row>
        <row r="5960">
          <cell r="K5960" t="str">
            <v>00021250P.11</v>
          </cell>
        </row>
        <row r="5961">
          <cell r="K5961" t="str">
            <v>00021253P.11</v>
          </cell>
        </row>
        <row r="5962">
          <cell r="K5962" t="str">
            <v>00021245P.11</v>
          </cell>
        </row>
        <row r="5963">
          <cell r="K5963" t="str">
            <v>00021245P.11</v>
          </cell>
        </row>
        <row r="5964">
          <cell r="K5964" t="str">
            <v>00021245P.11</v>
          </cell>
        </row>
        <row r="5965">
          <cell r="K5965" t="str">
            <v>00021245P.11</v>
          </cell>
        </row>
        <row r="5966">
          <cell r="K5966" t="str">
            <v>00021249P.11</v>
          </cell>
        </row>
        <row r="5967">
          <cell r="K5967" t="str">
            <v>00021249P.11</v>
          </cell>
        </row>
        <row r="5968">
          <cell r="K5968" t="str">
            <v>00021250P.11</v>
          </cell>
        </row>
        <row r="5969">
          <cell r="K5969" t="str">
            <v>00021250P.11</v>
          </cell>
        </row>
        <row r="5970">
          <cell r="K5970" t="str">
            <v>00111148P.2</v>
          </cell>
        </row>
        <row r="5971">
          <cell r="K5971" t="str">
            <v>00111148P.2</v>
          </cell>
        </row>
        <row r="5972">
          <cell r="K5972" t="str">
            <v>00111148P.2</v>
          </cell>
        </row>
        <row r="5973">
          <cell r="K5973" t="str">
            <v>00111148P.2</v>
          </cell>
        </row>
        <row r="5974">
          <cell r="K5974" t="str">
            <v>00111148P.2</v>
          </cell>
        </row>
        <row r="5975">
          <cell r="K5975" t="str">
            <v>00111148P.2</v>
          </cell>
        </row>
        <row r="5976">
          <cell r="K5976" t="str">
            <v>00111148P.2</v>
          </cell>
        </row>
        <row r="5977">
          <cell r="K5977" t="str">
            <v>00111148P.2</v>
          </cell>
        </row>
        <row r="5978">
          <cell r="K5978" t="str">
            <v>00111143P.2</v>
          </cell>
        </row>
        <row r="5979">
          <cell r="K5979" t="str">
            <v>00111143P.2</v>
          </cell>
        </row>
        <row r="5980">
          <cell r="K5980" t="str">
            <v>00111143P.2</v>
          </cell>
        </row>
        <row r="5981">
          <cell r="K5981" t="str">
            <v>00111143P.2</v>
          </cell>
        </row>
        <row r="5982">
          <cell r="K5982" t="str">
            <v>00111143P.2</v>
          </cell>
        </row>
        <row r="5983">
          <cell r="K5983" t="str">
            <v>00111143P.2</v>
          </cell>
        </row>
        <row r="5984">
          <cell r="K5984" t="str">
            <v>00111143P.2</v>
          </cell>
        </row>
        <row r="5985">
          <cell r="K5985" t="str">
            <v>00111143P.2</v>
          </cell>
        </row>
        <row r="5986">
          <cell r="K5986" t="str">
            <v>00111143P.2</v>
          </cell>
        </row>
        <row r="5987">
          <cell r="K5987" t="str">
            <v>00111143P.2</v>
          </cell>
        </row>
        <row r="5988">
          <cell r="K5988" t="str">
            <v>00111143P.2</v>
          </cell>
        </row>
        <row r="5989">
          <cell r="K5989" t="str">
            <v>00111143P.2</v>
          </cell>
        </row>
        <row r="5990">
          <cell r="K5990" t="str">
            <v>00111143P.2</v>
          </cell>
        </row>
        <row r="5991">
          <cell r="K5991" t="str">
            <v>00111103P.2</v>
          </cell>
        </row>
        <row r="5992">
          <cell r="K5992" t="str">
            <v>00111103P.2</v>
          </cell>
        </row>
        <row r="5993">
          <cell r="K5993" t="str">
            <v>00111103P.2</v>
          </cell>
        </row>
        <row r="5994">
          <cell r="K5994" t="str">
            <v>00111103P.2</v>
          </cell>
        </row>
        <row r="5995">
          <cell r="K5995" t="str">
            <v>00111103P.2</v>
          </cell>
        </row>
        <row r="5996">
          <cell r="K5996" t="str">
            <v>00111104P.2</v>
          </cell>
        </row>
        <row r="5997">
          <cell r="K5997" t="str">
            <v>00111104P.2</v>
          </cell>
        </row>
        <row r="5998">
          <cell r="K5998" t="str">
            <v>00111104P.2</v>
          </cell>
        </row>
        <row r="5999">
          <cell r="K5999" t="str">
            <v>00111104P.2</v>
          </cell>
        </row>
        <row r="6000">
          <cell r="K6000" t="str">
            <v>00111105P.2</v>
          </cell>
        </row>
        <row r="6001">
          <cell r="K6001" t="str">
            <v>00111105P.2</v>
          </cell>
        </row>
        <row r="6002">
          <cell r="K6002" t="str">
            <v>00111105P.2</v>
          </cell>
        </row>
        <row r="6003">
          <cell r="K6003" t="str">
            <v>00111105P.2</v>
          </cell>
        </row>
        <row r="6004">
          <cell r="K6004" t="str">
            <v>00111138P.2</v>
          </cell>
        </row>
        <row r="6005">
          <cell r="K6005" t="str">
            <v>00111138P.2</v>
          </cell>
        </row>
        <row r="6006">
          <cell r="K6006" t="str">
            <v>00111138P.2</v>
          </cell>
        </row>
        <row r="6007">
          <cell r="K6007" t="str">
            <v>00111138P.2</v>
          </cell>
        </row>
        <row r="6008">
          <cell r="K6008" t="str">
            <v>00111138P.2</v>
          </cell>
        </row>
        <row r="6009">
          <cell r="K6009" t="str">
            <v>00111138P.2</v>
          </cell>
        </row>
        <row r="6010">
          <cell r="K6010" t="str">
            <v>00111138P.2</v>
          </cell>
        </row>
        <row r="6011">
          <cell r="K6011" t="str">
            <v>00111138P.2</v>
          </cell>
        </row>
        <row r="6012">
          <cell r="K6012" t="str">
            <v>00111138P.2</v>
          </cell>
        </row>
        <row r="6013">
          <cell r="K6013" t="str">
            <v>00111138P.2</v>
          </cell>
        </row>
        <row r="6014">
          <cell r="K6014" t="str">
            <v>00111138P.2</v>
          </cell>
        </row>
        <row r="6015">
          <cell r="K6015" t="str">
            <v>00111138P.2</v>
          </cell>
        </row>
        <row r="6016">
          <cell r="K6016" t="str">
            <v>00111138P.2</v>
          </cell>
        </row>
        <row r="6017">
          <cell r="K6017" t="str">
            <v>00111138P.2</v>
          </cell>
        </row>
        <row r="6018">
          <cell r="K6018" t="str">
            <v>00111138P.2</v>
          </cell>
        </row>
        <row r="6019">
          <cell r="K6019" t="str">
            <v>00111139P.2</v>
          </cell>
        </row>
        <row r="6020">
          <cell r="K6020" t="str">
            <v>00111139P.2</v>
          </cell>
        </row>
        <row r="6021">
          <cell r="K6021" t="str">
            <v>00111139P.2</v>
          </cell>
        </row>
        <row r="6022">
          <cell r="K6022" t="str">
            <v>00111139P.2</v>
          </cell>
        </row>
        <row r="6023">
          <cell r="K6023" t="str">
            <v>00111139P.2</v>
          </cell>
        </row>
        <row r="6024">
          <cell r="K6024" t="str">
            <v>00111139P.2</v>
          </cell>
        </row>
        <row r="6025">
          <cell r="K6025" t="str">
            <v>00111139P.2</v>
          </cell>
        </row>
        <row r="6026">
          <cell r="K6026" t="str">
            <v>00111140P.2</v>
          </cell>
        </row>
        <row r="6027">
          <cell r="K6027" t="str">
            <v>00111158P.2</v>
          </cell>
        </row>
        <row r="6028">
          <cell r="K6028" t="str">
            <v>00111140P.2</v>
          </cell>
        </row>
        <row r="6029">
          <cell r="K6029" t="str">
            <v>00111140P.2</v>
          </cell>
        </row>
        <row r="6030">
          <cell r="K6030" t="str">
            <v>00111140P.2</v>
          </cell>
        </row>
        <row r="6031">
          <cell r="K6031" t="str">
            <v>00111140P.2</v>
          </cell>
        </row>
        <row r="6032">
          <cell r="K6032" t="str">
            <v>00111140P.2</v>
          </cell>
        </row>
        <row r="6033">
          <cell r="K6033" t="str">
            <v>00111140P.2</v>
          </cell>
        </row>
        <row r="6034">
          <cell r="K6034" t="str">
            <v>00111140P.2</v>
          </cell>
        </row>
        <row r="6035">
          <cell r="K6035" t="str">
            <v>00111140P.2</v>
          </cell>
        </row>
        <row r="6036">
          <cell r="K6036" t="str">
            <v>00111140P.2</v>
          </cell>
        </row>
        <row r="6037">
          <cell r="K6037" t="str">
            <v>00111140P.2</v>
          </cell>
        </row>
        <row r="6038">
          <cell r="K6038" t="str">
            <v>00111140P.2</v>
          </cell>
        </row>
        <row r="6039">
          <cell r="K6039" t="str">
            <v>00111140P.2</v>
          </cell>
        </row>
        <row r="6040">
          <cell r="K6040" t="str">
            <v>00111140P.2</v>
          </cell>
        </row>
        <row r="6041">
          <cell r="K6041" t="str">
            <v>00111140P.2</v>
          </cell>
        </row>
        <row r="6042">
          <cell r="K6042" t="str">
            <v>00111158P.2</v>
          </cell>
        </row>
        <row r="6043">
          <cell r="K6043" t="str">
            <v>00111158P.2</v>
          </cell>
        </row>
        <row r="6044">
          <cell r="K6044" t="str">
            <v>00111158P.2</v>
          </cell>
        </row>
        <row r="6045">
          <cell r="K6045" t="str">
            <v>00111158P.2</v>
          </cell>
        </row>
        <row r="6046">
          <cell r="K6046" t="str">
            <v>00111158P.2</v>
          </cell>
        </row>
        <row r="6047">
          <cell r="K6047" t="str">
            <v>00111158P.2</v>
          </cell>
        </row>
        <row r="6048">
          <cell r="K6048" t="str">
            <v>00111158P.2</v>
          </cell>
        </row>
        <row r="6049">
          <cell r="K6049" t="str">
            <v>00111158P.2</v>
          </cell>
        </row>
        <row r="6050">
          <cell r="K6050" t="str">
            <v>00111158P.2</v>
          </cell>
        </row>
        <row r="6051">
          <cell r="K6051" t="str">
            <v>00111158P.2</v>
          </cell>
        </row>
        <row r="6052">
          <cell r="K6052" t="str">
            <v>00111158P.2</v>
          </cell>
        </row>
        <row r="6053">
          <cell r="K6053" t="str">
            <v>00111158P.2</v>
          </cell>
        </row>
        <row r="6054">
          <cell r="K6054" t="str">
            <v>00111158P.2</v>
          </cell>
        </row>
        <row r="6055">
          <cell r="K6055" t="str">
            <v>00111150P.2</v>
          </cell>
        </row>
        <row r="6056">
          <cell r="K6056" t="str">
            <v>00111150P.2</v>
          </cell>
        </row>
        <row r="6057">
          <cell r="K6057" t="str">
            <v>00111150P.2</v>
          </cell>
        </row>
        <row r="6058">
          <cell r="K6058" t="str">
            <v>00111150P.2</v>
          </cell>
        </row>
        <row r="6059">
          <cell r="K6059" t="str">
            <v>00111150P.2</v>
          </cell>
        </row>
        <row r="6060">
          <cell r="K6060" t="str">
            <v>00111150P.2</v>
          </cell>
        </row>
        <row r="6061">
          <cell r="K6061" t="str">
            <v>00111102P.2</v>
          </cell>
        </row>
        <row r="6062">
          <cell r="K6062" t="str">
            <v>00111102P.2</v>
          </cell>
        </row>
        <row r="6063">
          <cell r="K6063" t="str">
            <v>00111102P.2</v>
          </cell>
        </row>
        <row r="6064">
          <cell r="K6064" t="str">
            <v>00111102P.2</v>
          </cell>
        </row>
        <row r="6065">
          <cell r="K6065" t="str">
            <v>00111102P.2</v>
          </cell>
        </row>
        <row r="6066">
          <cell r="K6066" t="str">
            <v>00111102P.2</v>
          </cell>
        </row>
        <row r="6067">
          <cell r="K6067" t="str">
            <v>00111102P.2</v>
          </cell>
        </row>
        <row r="6068">
          <cell r="K6068" t="str">
            <v>00111102P.2</v>
          </cell>
        </row>
        <row r="6069">
          <cell r="K6069" t="str">
            <v>00111102P.2</v>
          </cell>
        </row>
        <row r="6070">
          <cell r="K6070" t="str">
            <v>00111102P.2</v>
          </cell>
        </row>
        <row r="6071">
          <cell r="K6071" t="str">
            <v>00111102P.2</v>
          </cell>
        </row>
        <row r="6072">
          <cell r="K6072" t="str">
            <v>00111102P.2</v>
          </cell>
        </row>
        <row r="6073">
          <cell r="K6073" t="str">
            <v>00111102P.2</v>
          </cell>
        </row>
        <row r="6074">
          <cell r="K6074" t="str">
            <v>00111102P.2</v>
          </cell>
        </row>
        <row r="6075">
          <cell r="K6075" t="str">
            <v>00111102P.2</v>
          </cell>
        </row>
        <row r="6076">
          <cell r="K6076" t="str">
            <v>00111102P.2</v>
          </cell>
        </row>
        <row r="6077">
          <cell r="K6077" t="str">
            <v>00111102P.2</v>
          </cell>
        </row>
        <row r="6078">
          <cell r="K6078" t="str">
            <v>00111102P.2</v>
          </cell>
        </row>
        <row r="6079">
          <cell r="K6079" t="str">
            <v>00111102P.2</v>
          </cell>
        </row>
        <row r="6080">
          <cell r="K6080" t="str">
            <v>00111102P.2</v>
          </cell>
        </row>
        <row r="6081">
          <cell r="K6081" t="str">
            <v>00111102P.2</v>
          </cell>
        </row>
        <row r="6082">
          <cell r="K6082" t="str">
            <v>00111102P.2</v>
          </cell>
        </row>
        <row r="6083">
          <cell r="K6083" t="str">
            <v>00111102P.2</v>
          </cell>
        </row>
        <row r="6084">
          <cell r="K6084" t="str">
            <v>00111102P.2</v>
          </cell>
        </row>
        <row r="6085">
          <cell r="K6085" t="str">
            <v>00111102P.2</v>
          </cell>
        </row>
        <row r="6086">
          <cell r="K6086" t="str">
            <v>00111102P.2</v>
          </cell>
        </row>
        <row r="6087">
          <cell r="K6087" t="str">
            <v>00111102P.2</v>
          </cell>
        </row>
        <row r="6088">
          <cell r="K6088" t="str">
            <v>00111102P.2</v>
          </cell>
        </row>
        <row r="6089">
          <cell r="K6089" t="str">
            <v>00111102P.2</v>
          </cell>
        </row>
        <row r="6090">
          <cell r="K6090" t="str">
            <v>00111102P.2</v>
          </cell>
        </row>
        <row r="6091">
          <cell r="K6091" t="str">
            <v>00111102P.2</v>
          </cell>
        </row>
        <row r="6092">
          <cell r="K6092" t="str">
            <v>00111102P.2</v>
          </cell>
        </row>
        <row r="6093">
          <cell r="K6093" t="str">
            <v>00111102P.2</v>
          </cell>
        </row>
        <row r="6094">
          <cell r="K6094" t="str">
            <v>00111102P.2</v>
          </cell>
        </row>
        <row r="6095">
          <cell r="K6095" t="str">
            <v>00111102P.2</v>
          </cell>
        </row>
        <row r="6096">
          <cell r="K6096" t="str">
            <v>00111102P.2</v>
          </cell>
        </row>
        <row r="6097">
          <cell r="K6097" t="str">
            <v>00111102P.2</v>
          </cell>
        </row>
        <row r="6098">
          <cell r="K6098" t="str">
            <v>00111102P.2</v>
          </cell>
        </row>
        <row r="6099">
          <cell r="K6099" t="str">
            <v>00111102P.2</v>
          </cell>
        </row>
        <row r="6100">
          <cell r="K6100" t="str">
            <v>00111152P.2</v>
          </cell>
        </row>
        <row r="6101">
          <cell r="K6101" t="str">
            <v>00111152P.2</v>
          </cell>
        </row>
        <row r="6102">
          <cell r="K6102" t="str">
            <v>00111152P.2</v>
          </cell>
        </row>
        <row r="6103">
          <cell r="K6103" t="str">
            <v>00111152P.2</v>
          </cell>
        </row>
        <row r="6104">
          <cell r="K6104" t="str">
            <v>00111152P.2</v>
          </cell>
        </row>
        <row r="6105">
          <cell r="K6105" t="str">
            <v>00111143P.2</v>
          </cell>
        </row>
        <row r="6106">
          <cell r="K6106" t="str">
            <v>00111143P.2</v>
          </cell>
        </row>
        <row r="6107">
          <cell r="K6107" t="str">
            <v>00111143P.2</v>
          </cell>
        </row>
        <row r="6108">
          <cell r="K6108" t="str">
            <v>00111143P.2</v>
          </cell>
        </row>
        <row r="6109">
          <cell r="K6109" t="str">
            <v>00111123P.2</v>
          </cell>
        </row>
        <row r="6110">
          <cell r="K6110" t="str">
            <v>00111135P.2</v>
          </cell>
        </row>
        <row r="6111">
          <cell r="K6111" t="str">
            <v>00111135P.2</v>
          </cell>
        </row>
        <row r="6112">
          <cell r="K6112" t="str">
            <v>00111136P.2</v>
          </cell>
        </row>
        <row r="6113">
          <cell r="K6113" t="str">
            <v>00111136P.2</v>
          </cell>
        </row>
        <row r="6114">
          <cell r="K6114" t="str">
            <v>00111136P.2</v>
          </cell>
        </row>
        <row r="6115">
          <cell r="K6115" t="str">
            <v>00111136P.2</v>
          </cell>
        </row>
        <row r="6116">
          <cell r="K6116" t="str">
            <v>00111136P.2</v>
          </cell>
        </row>
        <row r="6117">
          <cell r="K6117" t="str">
            <v>00111136P.2</v>
          </cell>
        </row>
        <row r="6118">
          <cell r="K6118" t="str">
            <v>00111136P.2</v>
          </cell>
        </row>
        <row r="6119">
          <cell r="K6119" t="str">
            <v>00111122P.2</v>
          </cell>
        </row>
        <row r="6120">
          <cell r="K6120" t="str">
            <v>00111122P.2</v>
          </cell>
        </row>
        <row r="6121">
          <cell r="K6121" t="str">
            <v>00111128P.2</v>
          </cell>
        </row>
        <row r="6122">
          <cell r="K6122" t="str">
            <v>00111128P.2</v>
          </cell>
        </row>
        <row r="6123">
          <cell r="K6123" t="str">
            <v>00111153P.2</v>
          </cell>
        </row>
        <row r="6124">
          <cell r="K6124" t="str">
            <v>00111153P.2</v>
          </cell>
        </row>
        <row r="6125">
          <cell r="K6125" t="str">
            <v>00111153P.2</v>
          </cell>
        </row>
        <row r="6126">
          <cell r="K6126" t="str">
            <v>00111153P.2</v>
          </cell>
        </row>
        <row r="6127">
          <cell r="K6127" t="str">
            <v>00111153P.2</v>
          </cell>
        </row>
        <row r="6128">
          <cell r="K6128" t="str">
            <v>00111122P.2</v>
          </cell>
        </row>
        <row r="6129">
          <cell r="K6129" t="str">
            <v>00111123P.2</v>
          </cell>
        </row>
        <row r="6130">
          <cell r="K6130" t="str">
            <v>00111110P.2</v>
          </cell>
        </row>
        <row r="6131">
          <cell r="K6131" t="str">
            <v>00111110P.2</v>
          </cell>
        </row>
        <row r="6132">
          <cell r="K6132" t="str">
            <v>00111110P.2</v>
          </cell>
        </row>
        <row r="6133">
          <cell r="K6133" t="str">
            <v>00111110P.2</v>
          </cell>
        </row>
        <row r="6134">
          <cell r="K6134" t="str">
            <v>00111110P.2</v>
          </cell>
        </row>
        <row r="6135">
          <cell r="K6135" t="str">
            <v>00111118P.2</v>
          </cell>
        </row>
        <row r="6136">
          <cell r="K6136" t="str">
            <v>00111118P.2</v>
          </cell>
        </row>
        <row r="6137">
          <cell r="K6137" t="str">
            <v>00111118P.2</v>
          </cell>
        </row>
        <row r="6138">
          <cell r="K6138" t="str">
            <v>00111118P.2</v>
          </cell>
        </row>
        <row r="6139">
          <cell r="K6139" t="str">
            <v>00111118P.2</v>
          </cell>
        </row>
        <row r="6140">
          <cell r="K6140" t="str">
            <v>00111126P.2</v>
          </cell>
        </row>
        <row r="6141">
          <cell r="K6141" t="str">
            <v>00111126P.2</v>
          </cell>
        </row>
        <row r="6142">
          <cell r="K6142" t="str">
            <v>00111126P.2</v>
          </cell>
        </row>
        <row r="6143">
          <cell r="K6143" t="str">
            <v>00111126P.2</v>
          </cell>
        </row>
        <row r="6144">
          <cell r="K6144" t="str">
            <v>00111126P.2</v>
          </cell>
        </row>
        <row r="6145">
          <cell r="K6145" t="str">
            <v>00111134P.2</v>
          </cell>
        </row>
        <row r="6146">
          <cell r="K6146" t="str">
            <v>00111134P.2</v>
          </cell>
        </row>
        <row r="6147">
          <cell r="K6147" t="str">
            <v>00111134P.2</v>
          </cell>
        </row>
        <row r="6148">
          <cell r="K6148" t="str">
            <v>00111134P.2</v>
          </cell>
        </row>
        <row r="6149">
          <cell r="K6149" t="str">
            <v>00111134P.2</v>
          </cell>
        </row>
        <row r="6150">
          <cell r="K6150" t="str">
            <v>00111134P.2</v>
          </cell>
        </row>
        <row r="6151">
          <cell r="K6151" t="str">
            <v>00111134P.2</v>
          </cell>
        </row>
        <row r="6152">
          <cell r="K6152" t="str">
            <v>00111143P.2</v>
          </cell>
        </row>
        <row r="6153">
          <cell r="K6153" t="str">
            <v>00111145P.2</v>
          </cell>
        </row>
        <row r="6154">
          <cell r="K6154" t="str">
            <v>00111145P.2</v>
          </cell>
        </row>
        <row r="6155">
          <cell r="K6155" t="str">
            <v>00111145P.2</v>
          </cell>
        </row>
        <row r="6156">
          <cell r="K6156" t="str">
            <v>00111145P.2</v>
          </cell>
        </row>
        <row r="6157">
          <cell r="K6157" t="str">
            <v>00111145P.2</v>
          </cell>
        </row>
        <row r="6158">
          <cell r="K6158" t="str">
            <v>00111145P.2</v>
          </cell>
        </row>
        <row r="6159">
          <cell r="K6159" t="str">
            <v>00111145P.2</v>
          </cell>
        </row>
        <row r="6160">
          <cell r="K6160" t="str">
            <v>00111145P.2</v>
          </cell>
        </row>
        <row r="6161">
          <cell r="K6161" t="str">
            <v>00111145P.2</v>
          </cell>
        </row>
        <row r="6162">
          <cell r="K6162" t="str">
            <v>00111145P.2</v>
          </cell>
        </row>
        <row r="6163">
          <cell r="K6163" t="str">
            <v>00111145P.2</v>
          </cell>
        </row>
        <row r="6164">
          <cell r="K6164" t="str">
            <v>00111145P.2</v>
          </cell>
        </row>
        <row r="6165">
          <cell r="K6165" t="str">
            <v>00111145P.2</v>
          </cell>
        </row>
        <row r="6166">
          <cell r="K6166" t="str">
            <v>00111145P.2</v>
          </cell>
        </row>
        <row r="6167">
          <cell r="K6167" t="str">
            <v>00111145P.2</v>
          </cell>
        </row>
        <row r="6168">
          <cell r="K6168" t="str">
            <v>00111145P.2</v>
          </cell>
        </row>
        <row r="6169">
          <cell r="K6169" t="str">
            <v>00111145P.2</v>
          </cell>
        </row>
        <row r="6170">
          <cell r="K6170" t="str">
            <v>00111145P.2</v>
          </cell>
        </row>
        <row r="6171">
          <cell r="K6171" t="str">
            <v>00111145P.2</v>
          </cell>
        </row>
        <row r="6172">
          <cell r="K6172" t="str">
            <v>00111145P.2</v>
          </cell>
        </row>
        <row r="6173">
          <cell r="K6173" t="str">
            <v>00111145P.2</v>
          </cell>
        </row>
        <row r="6174">
          <cell r="K6174" t="str">
            <v>00111145P.2</v>
          </cell>
        </row>
        <row r="6175">
          <cell r="K6175" t="str">
            <v>00111145P.2</v>
          </cell>
        </row>
        <row r="6176">
          <cell r="K6176" t="str">
            <v>00111145P.2</v>
          </cell>
        </row>
        <row r="6177">
          <cell r="K6177" t="str">
            <v>00111145P.2</v>
          </cell>
        </row>
        <row r="6178">
          <cell r="K6178" t="str">
            <v>00111145P.2</v>
          </cell>
        </row>
        <row r="6179">
          <cell r="K6179" t="str">
            <v>00111145P.2</v>
          </cell>
        </row>
        <row r="6180">
          <cell r="K6180" t="str">
            <v>00111145P.2</v>
          </cell>
        </row>
        <row r="6181">
          <cell r="K6181" t="str">
            <v>00111145P.2</v>
          </cell>
        </row>
        <row r="6182">
          <cell r="K6182" t="str">
            <v>00111145P.2</v>
          </cell>
        </row>
        <row r="6183">
          <cell r="K6183" t="str">
            <v>00111145P.2</v>
          </cell>
        </row>
        <row r="6184">
          <cell r="K6184" t="str">
            <v>00111145P.2</v>
          </cell>
        </row>
        <row r="6185">
          <cell r="K6185" t="str">
            <v>00111145P.2</v>
          </cell>
        </row>
        <row r="6186">
          <cell r="K6186" t="str">
            <v>00111148P.2</v>
          </cell>
        </row>
        <row r="6187">
          <cell r="K6187" t="str">
            <v>00111148P.2</v>
          </cell>
        </row>
        <row r="6188">
          <cell r="K6188" t="str">
            <v>00111148P.2</v>
          </cell>
        </row>
        <row r="6189">
          <cell r="K6189" t="str">
            <v>00111148P.2</v>
          </cell>
        </row>
        <row r="6190">
          <cell r="K6190" t="str">
            <v>00111148P.2</v>
          </cell>
        </row>
        <row r="6191">
          <cell r="K6191" t="str">
            <v>00111148P.2</v>
          </cell>
        </row>
        <row r="6192">
          <cell r="K6192" t="str">
            <v>00111148P.2</v>
          </cell>
        </row>
        <row r="6193">
          <cell r="K6193" t="str">
            <v>00111148P.2</v>
          </cell>
        </row>
        <row r="6194">
          <cell r="K6194" t="str">
            <v>00111149P.2</v>
          </cell>
        </row>
        <row r="6195">
          <cell r="K6195" t="str">
            <v>00111149P.2</v>
          </cell>
        </row>
        <row r="6196">
          <cell r="K6196" t="str">
            <v>00111149P.2</v>
          </cell>
        </row>
        <row r="6197">
          <cell r="K6197" t="str">
            <v>00111150P.2</v>
          </cell>
        </row>
        <row r="6198">
          <cell r="K6198" t="str">
            <v>00111150P.2</v>
          </cell>
        </row>
        <row r="6199">
          <cell r="K6199" t="str">
            <v>00111150P.2</v>
          </cell>
        </row>
        <row r="6200">
          <cell r="K6200" t="str">
            <v>00111150P.2</v>
          </cell>
        </row>
        <row r="6201">
          <cell r="K6201" t="str">
            <v>00111150P.2</v>
          </cell>
        </row>
        <row r="6202">
          <cell r="K6202" t="str">
            <v>00111150P.2</v>
          </cell>
        </row>
        <row r="6203">
          <cell r="K6203" t="str">
            <v>00111150P.2</v>
          </cell>
        </row>
        <row r="6204">
          <cell r="K6204" t="str">
            <v>00111150P.2</v>
          </cell>
        </row>
        <row r="6205">
          <cell r="K6205" t="str">
            <v>00111150P.2</v>
          </cell>
        </row>
        <row r="6206">
          <cell r="K6206" t="str">
            <v>00111157P.2</v>
          </cell>
        </row>
        <row r="6207">
          <cell r="K6207" t="str">
            <v>00111159P.2</v>
          </cell>
        </row>
        <row r="6208">
          <cell r="K6208" t="str">
            <v>00111159P.2</v>
          </cell>
        </row>
        <row r="6209">
          <cell r="K6209" t="str">
            <v>00111159P.2</v>
          </cell>
        </row>
        <row r="6210">
          <cell r="K6210" t="str">
            <v>00111159P.2</v>
          </cell>
        </row>
        <row r="6211">
          <cell r="K6211" t="str">
            <v>00111159P.2</v>
          </cell>
        </row>
        <row r="6212">
          <cell r="K6212" t="str">
            <v>00111159P.2</v>
          </cell>
        </row>
        <row r="6213">
          <cell r="K6213" t="str">
            <v>00111107P.2</v>
          </cell>
        </row>
        <row r="6214">
          <cell r="K6214" t="str">
            <v>00111107P.2</v>
          </cell>
        </row>
        <row r="6215">
          <cell r="K6215" t="str">
            <v>00111144P.2</v>
          </cell>
        </row>
        <row r="6216">
          <cell r="K6216" t="str">
            <v>00111144P.2</v>
          </cell>
        </row>
        <row r="6217">
          <cell r="K6217" t="str">
            <v>00111144P.2</v>
          </cell>
        </row>
        <row r="6218">
          <cell r="K6218" t="str">
            <v>00111144P.2</v>
          </cell>
        </row>
        <row r="6219">
          <cell r="K6219" t="str">
            <v>00111144P.2</v>
          </cell>
        </row>
        <row r="6220">
          <cell r="K6220" t="str">
            <v>00111160P.2</v>
          </cell>
        </row>
        <row r="6221">
          <cell r="K6221" t="str">
            <v>00111160P.2</v>
          </cell>
        </row>
        <row r="6222">
          <cell r="K6222" t="str">
            <v>00111160P.2</v>
          </cell>
        </row>
        <row r="6223">
          <cell r="K6223" t="str">
            <v>00111160P.2</v>
          </cell>
        </row>
        <row r="6224">
          <cell r="K6224" t="str">
            <v>00111160P.2</v>
          </cell>
        </row>
        <row r="6225">
          <cell r="K6225" t="str">
            <v>00111160P.2</v>
          </cell>
        </row>
        <row r="6226">
          <cell r="K6226" t="str">
            <v>00111160P.2</v>
          </cell>
        </row>
        <row r="6227">
          <cell r="K6227" t="str">
            <v>00111160P.2</v>
          </cell>
        </row>
        <row r="6228">
          <cell r="K6228" t="str">
            <v>00111160P.2</v>
          </cell>
        </row>
        <row r="6229">
          <cell r="K6229" t="str">
            <v>00111160P.2</v>
          </cell>
        </row>
        <row r="6230">
          <cell r="K6230" t="str">
            <v>00111160P.2</v>
          </cell>
        </row>
        <row r="6231">
          <cell r="K6231" t="str">
            <v>00111160P.2</v>
          </cell>
        </row>
        <row r="6232">
          <cell r="K6232" t="str">
            <v>00111160P.2</v>
          </cell>
        </row>
        <row r="6233">
          <cell r="K6233" t="str">
            <v>00111160P.2</v>
          </cell>
        </row>
        <row r="6234">
          <cell r="K6234" t="str">
            <v>00111160P.2</v>
          </cell>
        </row>
        <row r="6235">
          <cell r="K6235" t="str">
            <v>00111160P.2</v>
          </cell>
        </row>
        <row r="6236">
          <cell r="K6236" t="str">
            <v>00111160P.2</v>
          </cell>
        </row>
        <row r="6237">
          <cell r="K6237" t="str">
            <v>00111160P.2</v>
          </cell>
        </row>
        <row r="6238">
          <cell r="K6238" t="str">
            <v>00111160P.2</v>
          </cell>
        </row>
        <row r="6239">
          <cell r="K6239" t="str">
            <v>00111160P.2</v>
          </cell>
        </row>
        <row r="6240">
          <cell r="K6240" t="str">
            <v>00111160P.2</v>
          </cell>
        </row>
        <row r="6241">
          <cell r="K6241" t="str">
            <v>00111160P.2</v>
          </cell>
        </row>
        <row r="6242">
          <cell r="K6242" t="str">
            <v>00111160P.2</v>
          </cell>
        </row>
        <row r="6243">
          <cell r="K6243" t="str">
            <v>00111159P.2</v>
          </cell>
        </row>
        <row r="6244">
          <cell r="K6244" t="str">
            <v>00111159P.2</v>
          </cell>
        </row>
        <row r="6245">
          <cell r="K6245" t="str">
            <v>00111159P.2</v>
          </cell>
        </row>
        <row r="6246">
          <cell r="K6246" t="str">
            <v>00111159P.2</v>
          </cell>
        </row>
        <row r="6247">
          <cell r="K6247" t="str">
            <v>00111159P.2</v>
          </cell>
        </row>
        <row r="6248">
          <cell r="K6248" t="str">
            <v>00111159P.2</v>
          </cell>
        </row>
        <row r="6249">
          <cell r="K6249" t="str">
            <v>00111159P.2</v>
          </cell>
        </row>
        <row r="6250">
          <cell r="K6250" t="str">
            <v>00111112P.2</v>
          </cell>
        </row>
        <row r="6251">
          <cell r="K6251" t="str">
            <v>00111121P.2</v>
          </cell>
        </row>
        <row r="6252">
          <cell r="K6252" t="str">
            <v>00111121P.2</v>
          </cell>
        </row>
        <row r="6253">
          <cell r="K6253" t="str">
            <v>00111122P.2</v>
          </cell>
        </row>
        <row r="6254">
          <cell r="K6254" t="str">
            <v>00111128P.2</v>
          </cell>
        </row>
        <row r="6255">
          <cell r="K6255" t="str">
            <v>00111130P.2</v>
          </cell>
        </row>
        <row r="6256">
          <cell r="K6256" t="str">
            <v>00111131P.2</v>
          </cell>
        </row>
        <row r="6257">
          <cell r="K6257" t="str">
            <v>00111133P.2</v>
          </cell>
        </row>
        <row r="6258">
          <cell r="K6258" t="str">
            <v>00111135P.2</v>
          </cell>
        </row>
        <row r="6259">
          <cell r="K6259" t="str">
            <v>00111112P.2</v>
          </cell>
        </row>
        <row r="6260">
          <cell r="K6260" t="str">
            <v>00111115P.2</v>
          </cell>
        </row>
        <row r="6261">
          <cell r="K6261" t="str">
            <v>00111116P.2</v>
          </cell>
        </row>
        <row r="6262">
          <cell r="K6262" t="str">
            <v>00111119P.2</v>
          </cell>
        </row>
        <row r="6263">
          <cell r="K6263" t="str">
            <v>00111120P.2</v>
          </cell>
        </row>
        <row r="6264">
          <cell r="K6264" t="str">
            <v>00111120P.2</v>
          </cell>
        </row>
        <row r="6265">
          <cell r="K6265" t="str">
            <v>00111126P.2</v>
          </cell>
        </row>
        <row r="6266">
          <cell r="K6266" t="str">
            <v>00111127P.2</v>
          </cell>
        </row>
        <row r="6267">
          <cell r="K6267" t="str">
            <v>00111128P.2</v>
          </cell>
        </row>
        <row r="6268">
          <cell r="K6268" t="str">
            <v>00111128P.2</v>
          </cell>
        </row>
        <row r="6269">
          <cell r="K6269" t="str">
            <v>00111132P.2</v>
          </cell>
        </row>
        <row r="6270">
          <cell r="K6270" t="str">
            <v>00111118P.2</v>
          </cell>
        </row>
        <row r="6271">
          <cell r="K6271" t="str">
            <v>00111110P.2</v>
          </cell>
        </row>
        <row r="6272">
          <cell r="K6272" t="str">
            <v>00111112P.2</v>
          </cell>
        </row>
        <row r="6273">
          <cell r="K6273" t="str">
            <v>00111113P.2</v>
          </cell>
        </row>
        <row r="6274">
          <cell r="K6274" t="str">
            <v>00111114P.2</v>
          </cell>
        </row>
        <row r="6275">
          <cell r="K6275" t="str">
            <v>00111117P.2</v>
          </cell>
        </row>
        <row r="6276">
          <cell r="K6276" t="str">
            <v>00111117P.2</v>
          </cell>
        </row>
        <row r="6277">
          <cell r="K6277" t="str">
            <v>00111117P.2</v>
          </cell>
        </row>
        <row r="6278">
          <cell r="K6278" t="str">
            <v>00111117P.2</v>
          </cell>
        </row>
        <row r="6279">
          <cell r="K6279" t="str">
            <v>00111118P.2</v>
          </cell>
        </row>
        <row r="6280">
          <cell r="K6280" t="str">
            <v>00111118P.2</v>
          </cell>
        </row>
        <row r="6281">
          <cell r="K6281" t="str">
            <v>00111118P.2</v>
          </cell>
        </row>
        <row r="6282">
          <cell r="K6282" t="str">
            <v>00111119P.2</v>
          </cell>
        </row>
        <row r="6283">
          <cell r="K6283" t="str">
            <v>00111119P.2</v>
          </cell>
        </row>
        <row r="6284">
          <cell r="K6284" t="str">
            <v>00111119P.2</v>
          </cell>
        </row>
        <row r="6285">
          <cell r="K6285" t="str">
            <v>00111122P.2</v>
          </cell>
        </row>
        <row r="6286">
          <cell r="K6286" t="str">
            <v>00111131P.2</v>
          </cell>
        </row>
        <row r="6287">
          <cell r="K6287" t="str">
            <v>00111131P.2</v>
          </cell>
        </row>
        <row r="6288">
          <cell r="K6288" t="str">
            <v>00111132P.2</v>
          </cell>
        </row>
        <row r="6289">
          <cell r="K6289" t="str">
            <v>00111135P.2</v>
          </cell>
        </row>
        <row r="6290">
          <cell r="K6290" t="str">
            <v>00111112P.2</v>
          </cell>
        </row>
        <row r="6291">
          <cell r="K6291" t="str">
            <v>00111121P.2</v>
          </cell>
        </row>
        <row r="6292">
          <cell r="K6292" t="str">
            <v>00111130P.2</v>
          </cell>
        </row>
        <row r="6293">
          <cell r="K6293" t="str">
            <v>00111132P.2</v>
          </cell>
        </row>
        <row r="6294">
          <cell r="K6294" t="str">
            <v>00111132P.2</v>
          </cell>
        </row>
        <row r="6295">
          <cell r="K6295" t="str">
            <v>00111114P.2</v>
          </cell>
        </row>
        <row r="6296">
          <cell r="K6296" t="str">
            <v>00111115P.2</v>
          </cell>
        </row>
        <row r="6297">
          <cell r="K6297" t="str">
            <v>00111116P.2</v>
          </cell>
        </row>
        <row r="6298">
          <cell r="K6298" t="str">
            <v>00111119P.2</v>
          </cell>
        </row>
        <row r="6299">
          <cell r="K6299" t="str">
            <v>00111128P.2</v>
          </cell>
        </row>
        <row r="6300">
          <cell r="K6300" t="str">
            <v>00111129P.2</v>
          </cell>
        </row>
        <row r="6301">
          <cell r="K6301" t="str">
            <v>00111129P.2</v>
          </cell>
        </row>
        <row r="6302">
          <cell r="K6302" t="str">
            <v>00111130P.2</v>
          </cell>
        </row>
        <row r="6303">
          <cell r="K6303" t="str">
            <v>00111131P.2</v>
          </cell>
        </row>
        <row r="6304">
          <cell r="K6304" t="str">
            <v>00111131P.2</v>
          </cell>
        </row>
        <row r="6305">
          <cell r="K6305" t="str">
            <v>00111132P.2</v>
          </cell>
        </row>
        <row r="6306">
          <cell r="K6306" t="str">
            <v>00111135P.2</v>
          </cell>
        </row>
        <row r="6307">
          <cell r="K6307" t="str">
            <v>00111110P.2</v>
          </cell>
        </row>
        <row r="6308">
          <cell r="K6308" t="str">
            <v>00111112P.2</v>
          </cell>
        </row>
        <row r="6309">
          <cell r="K6309" t="str">
            <v>00111113P.2</v>
          </cell>
        </row>
        <row r="6310">
          <cell r="K6310" t="str">
            <v>00111113P.2</v>
          </cell>
        </row>
        <row r="6311">
          <cell r="K6311" t="str">
            <v>00111113P.2</v>
          </cell>
        </row>
        <row r="6312">
          <cell r="K6312" t="str">
            <v>00111114P.2</v>
          </cell>
        </row>
        <row r="6313">
          <cell r="K6313" t="str">
            <v>00111118P.2</v>
          </cell>
        </row>
        <row r="6314">
          <cell r="K6314" t="str">
            <v>00111123P.2</v>
          </cell>
        </row>
        <row r="6315">
          <cell r="K6315" t="str">
            <v>00111124P.2</v>
          </cell>
        </row>
        <row r="6316">
          <cell r="K6316" t="str">
            <v>00111129P.2</v>
          </cell>
        </row>
        <row r="6317">
          <cell r="K6317" t="str">
            <v>00111135P.2</v>
          </cell>
        </row>
        <row r="6318">
          <cell r="K6318" t="str">
            <v>00111121P.2</v>
          </cell>
        </row>
        <row r="6319">
          <cell r="K6319" t="str">
            <v>00111135P.2</v>
          </cell>
        </row>
        <row r="6320">
          <cell r="K6320" t="str">
            <v>00111110P.2</v>
          </cell>
        </row>
        <row r="6321">
          <cell r="K6321" t="str">
            <v>00111112P.2</v>
          </cell>
        </row>
        <row r="6322">
          <cell r="K6322" t="str">
            <v>00111112P.2</v>
          </cell>
        </row>
        <row r="6323">
          <cell r="K6323" t="str">
            <v>00111114P.2</v>
          </cell>
        </row>
        <row r="6324">
          <cell r="K6324" t="str">
            <v>00111115P.2</v>
          </cell>
        </row>
        <row r="6325">
          <cell r="K6325" t="str">
            <v>00111116P.2</v>
          </cell>
        </row>
        <row r="6326">
          <cell r="K6326" t="str">
            <v>00111116P.2</v>
          </cell>
        </row>
        <row r="6327">
          <cell r="K6327" t="str">
            <v>00111117P.2</v>
          </cell>
        </row>
        <row r="6328">
          <cell r="K6328" t="str">
            <v>00111119P.2</v>
          </cell>
        </row>
        <row r="6329">
          <cell r="K6329" t="str">
            <v>00111121P.2</v>
          </cell>
        </row>
        <row r="6330">
          <cell r="K6330" t="str">
            <v>00111128P.2</v>
          </cell>
        </row>
        <row r="6331">
          <cell r="K6331" t="str">
            <v>00111129P.2</v>
          </cell>
        </row>
        <row r="6332">
          <cell r="K6332" t="str">
            <v>00111131P.2</v>
          </cell>
        </row>
        <row r="6333">
          <cell r="K6333" t="str">
            <v>00111119P.2</v>
          </cell>
        </row>
        <row r="6334">
          <cell r="K6334" t="str">
            <v>00111133P.2</v>
          </cell>
        </row>
        <row r="6335">
          <cell r="K6335" t="str">
            <v>00111113P.2</v>
          </cell>
        </row>
        <row r="6336">
          <cell r="K6336" t="str">
            <v>00111128P.2</v>
          </cell>
        </row>
        <row r="6337">
          <cell r="K6337" t="str">
            <v>00111134P.2</v>
          </cell>
        </row>
        <row r="6338">
          <cell r="K6338" t="str">
            <v>00111135P.2</v>
          </cell>
        </row>
        <row r="6339">
          <cell r="K6339" t="str">
            <v>00111123P.2</v>
          </cell>
        </row>
        <row r="6340">
          <cell r="K6340" t="str">
            <v>00111110P.2</v>
          </cell>
        </row>
        <row r="6341">
          <cell r="K6341" t="str">
            <v>00111110P.2</v>
          </cell>
        </row>
        <row r="6342">
          <cell r="K6342" t="str">
            <v>00111110P.2</v>
          </cell>
        </row>
        <row r="6343">
          <cell r="K6343" t="str">
            <v>00111112P.2</v>
          </cell>
        </row>
        <row r="6344">
          <cell r="K6344" t="str">
            <v>00111116P.2</v>
          </cell>
        </row>
        <row r="6345">
          <cell r="K6345" t="str">
            <v>00111135P.2</v>
          </cell>
        </row>
        <row r="6346">
          <cell r="K6346" t="str">
            <v>00111136P.2</v>
          </cell>
        </row>
        <row r="6347">
          <cell r="K6347" t="str">
            <v>00111123P.2</v>
          </cell>
        </row>
        <row r="6348">
          <cell r="K6348" t="str">
            <v>00111113P.2</v>
          </cell>
        </row>
        <row r="6349">
          <cell r="K6349" t="str">
            <v>00111132P.2</v>
          </cell>
        </row>
        <row r="6350">
          <cell r="K6350" t="str">
            <v>00111110P.2</v>
          </cell>
        </row>
        <row r="6351">
          <cell r="K6351" t="str">
            <v>00111115P.2</v>
          </cell>
        </row>
        <row r="6352">
          <cell r="K6352" t="str">
            <v>00111116P.2</v>
          </cell>
        </row>
        <row r="6353">
          <cell r="K6353" t="str">
            <v>00111117P.2</v>
          </cell>
        </row>
        <row r="6354">
          <cell r="K6354" t="str">
            <v>00111110P.2</v>
          </cell>
        </row>
        <row r="6355">
          <cell r="K6355" t="str">
            <v>00111115P.2</v>
          </cell>
        </row>
        <row r="6356">
          <cell r="K6356" t="str">
            <v>00111115P.2</v>
          </cell>
        </row>
        <row r="6357">
          <cell r="K6357" t="str">
            <v>00111115P.2</v>
          </cell>
        </row>
        <row r="6358">
          <cell r="K6358" t="str">
            <v>00111116P.2</v>
          </cell>
        </row>
        <row r="6359">
          <cell r="K6359" t="str">
            <v>00111120P.2</v>
          </cell>
        </row>
        <row r="6360">
          <cell r="K6360" t="str">
            <v>00111127P.2</v>
          </cell>
        </row>
        <row r="6361">
          <cell r="K6361" t="str">
            <v>00111130P.2</v>
          </cell>
        </row>
        <row r="6362">
          <cell r="K6362" t="str">
            <v>00111134P.2</v>
          </cell>
        </row>
        <row r="6363">
          <cell r="K6363" t="str">
            <v>00111136P.2</v>
          </cell>
        </row>
        <row r="6364">
          <cell r="K6364" t="str">
            <v>00111110P.2</v>
          </cell>
        </row>
        <row r="6365">
          <cell r="K6365" t="str">
            <v>00111127P.2</v>
          </cell>
        </row>
        <row r="6366">
          <cell r="K6366" t="str">
            <v>00111136P.2</v>
          </cell>
        </row>
        <row r="6367">
          <cell r="K6367" t="str">
            <v>00111121P.2</v>
          </cell>
        </row>
        <row r="6368">
          <cell r="K6368" t="str">
            <v>00111124P.2</v>
          </cell>
        </row>
        <row r="6369">
          <cell r="K6369" t="str">
            <v>00111133P.2</v>
          </cell>
        </row>
        <row r="6370">
          <cell r="K6370" t="str">
            <v>00111126P.2</v>
          </cell>
        </row>
        <row r="6371">
          <cell r="K6371" t="str">
            <v>00111127P.2</v>
          </cell>
        </row>
        <row r="6372">
          <cell r="K6372" t="str">
            <v>00111116P.2</v>
          </cell>
        </row>
        <row r="6373">
          <cell r="K6373" t="str">
            <v>00111112P.2</v>
          </cell>
        </row>
        <row r="6374">
          <cell r="K6374" t="str">
            <v>00111118P.2</v>
          </cell>
        </row>
        <row r="6375">
          <cell r="K6375" t="str">
            <v>00111123P.2</v>
          </cell>
        </row>
        <row r="6376">
          <cell r="K6376" t="str">
            <v>00111124P.2</v>
          </cell>
        </row>
        <row r="6377">
          <cell r="K6377" t="str">
            <v>00111126P.2</v>
          </cell>
        </row>
        <row r="6378">
          <cell r="K6378" t="str">
            <v>00111132P.2</v>
          </cell>
        </row>
        <row r="6379">
          <cell r="K6379" t="str">
            <v>00111124P.2</v>
          </cell>
        </row>
        <row r="6380">
          <cell r="K6380" t="str">
            <v>00111128P.2</v>
          </cell>
        </row>
        <row r="6381">
          <cell r="K6381" t="str">
            <v>00111135P.2</v>
          </cell>
        </row>
        <row r="6382">
          <cell r="K6382" t="str">
            <v>00111124P.2</v>
          </cell>
        </row>
        <row r="6383">
          <cell r="K6383" t="str">
            <v>00111124P.2</v>
          </cell>
        </row>
        <row r="6384">
          <cell r="K6384" t="str">
            <v>00111129P.2</v>
          </cell>
        </row>
        <row r="6385">
          <cell r="K6385" t="str">
            <v>00111115P.2</v>
          </cell>
        </row>
        <row r="6386">
          <cell r="K6386" t="str">
            <v>00111117P.2</v>
          </cell>
        </row>
        <row r="6387">
          <cell r="K6387" t="str">
            <v>00111124P.2</v>
          </cell>
        </row>
        <row r="6388">
          <cell r="K6388" t="str">
            <v>00111132P.2</v>
          </cell>
        </row>
        <row r="6389">
          <cell r="K6389" t="str">
            <v>00111136P.2</v>
          </cell>
        </row>
        <row r="6390">
          <cell r="K6390" t="str">
            <v>00111123P.2</v>
          </cell>
        </row>
        <row r="6391">
          <cell r="K6391" t="str">
            <v>00111112P.2</v>
          </cell>
        </row>
        <row r="6392">
          <cell r="K6392" t="str">
            <v>00111113P.2</v>
          </cell>
        </row>
        <row r="6393">
          <cell r="K6393" t="str">
            <v>00111116P.2</v>
          </cell>
        </row>
        <row r="6394">
          <cell r="K6394" t="str">
            <v>00111118P.2</v>
          </cell>
        </row>
        <row r="6395">
          <cell r="K6395" t="str">
            <v>00111126P.2</v>
          </cell>
        </row>
        <row r="6396">
          <cell r="K6396" t="str">
            <v>00111127P.2</v>
          </cell>
        </row>
        <row r="6397">
          <cell r="K6397" t="str">
            <v>00111121P.2</v>
          </cell>
        </row>
        <row r="6398">
          <cell r="K6398" t="str">
            <v>00111129P.2</v>
          </cell>
        </row>
        <row r="6399">
          <cell r="K6399" t="str">
            <v>00111110P.2</v>
          </cell>
        </row>
        <row r="6400">
          <cell r="K6400" t="str">
            <v>00111126P.2</v>
          </cell>
        </row>
        <row r="6401">
          <cell r="K6401" t="str">
            <v>00111128P.2</v>
          </cell>
        </row>
        <row r="6402">
          <cell r="K6402" t="str">
            <v>00111131P.2</v>
          </cell>
        </row>
        <row r="6403">
          <cell r="K6403" t="str">
            <v>00111134P.2</v>
          </cell>
        </row>
        <row r="6404">
          <cell r="K6404" t="str">
            <v>00111110P.2</v>
          </cell>
        </row>
        <row r="6405">
          <cell r="K6405" t="str">
            <v>00111110P.2</v>
          </cell>
        </row>
        <row r="6406">
          <cell r="K6406" t="str">
            <v>00111111P.2</v>
          </cell>
        </row>
        <row r="6407">
          <cell r="K6407" t="str">
            <v>00111116P.2</v>
          </cell>
        </row>
        <row r="6408">
          <cell r="K6408" t="str">
            <v>00111117P.2</v>
          </cell>
        </row>
        <row r="6409">
          <cell r="K6409" t="str">
            <v>00111130P.2</v>
          </cell>
        </row>
        <row r="6410">
          <cell r="K6410" t="str">
            <v>00111136P.2</v>
          </cell>
        </row>
        <row r="6411">
          <cell r="K6411" t="str">
            <v>00111136P.2</v>
          </cell>
        </row>
        <row r="6412">
          <cell r="K6412" t="str">
            <v>00111130P.2</v>
          </cell>
        </row>
        <row r="6413">
          <cell r="K6413" t="str">
            <v>00111121P.2</v>
          </cell>
        </row>
        <row r="6414">
          <cell r="K6414" t="str">
            <v>00111133P.2</v>
          </cell>
        </row>
        <row r="6415">
          <cell r="K6415" t="str">
            <v>00111121P.2</v>
          </cell>
        </row>
        <row r="6416">
          <cell r="K6416" t="str">
            <v>00111124P.2</v>
          </cell>
        </row>
        <row r="6417">
          <cell r="K6417" t="str">
            <v>00111125P.2</v>
          </cell>
        </row>
        <row r="6418">
          <cell r="K6418" t="str">
            <v>00111117P.2</v>
          </cell>
        </row>
        <row r="6419">
          <cell r="K6419" t="str">
            <v>00111117P.2</v>
          </cell>
        </row>
        <row r="6420">
          <cell r="K6420" t="str">
            <v>00111124P.2</v>
          </cell>
        </row>
        <row r="6421">
          <cell r="K6421" t="str">
            <v>00111127P.2</v>
          </cell>
        </row>
        <row r="6422">
          <cell r="K6422" t="str">
            <v>00111130P.2</v>
          </cell>
        </row>
        <row r="6423">
          <cell r="K6423" t="str">
            <v>00111133P.2</v>
          </cell>
        </row>
        <row r="6424">
          <cell r="K6424" t="str">
            <v>00111135P.2</v>
          </cell>
        </row>
        <row r="6425">
          <cell r="K6425" t="str">
            <v>00111136P.2</v>
          </cell>
        </row>
        <row r="6426">
          <cell r="K6426" t="str">
            <v>00111123P.2</v>
          </cell>
        </row>
        <row r="6427">
          <cell r="K6427" t="str">
            <v>00111113P.2</v>
          </cell>
        </row>
        <row r="6428">
          <cell r="K6428" t="str">
            <v>00111117P.2</v>
          </cell>
        </row>
        <row r="6429">
          <cell r="K6429" t="str">
            <v>00111136P.2</v>
          </cell>
        </row>
        <row r="6430">
          <cell r="K6430" t="str">
            <v>00111115P.2</v>
          </cell>
        </row>
        <row r="6431">
          <cell r="K6431" t="str">
            <v>00111124P.2</v>
          </cell>
        </row>
        <row r="6432">
          <cell r="K6432" t="str">
            <v>00111125P.2</v>
          </cell>
        </row>
        <row r="6433">
          <cell r="K6433" t="str">
            <v>00111134P.2</v>
          </cell>
        </row>
        <row r="6434">
          <cell r="K6434" t="str">
            <v>00111110P.2</v>
          </cell>
        </row>
        <row r="6435">
          <cell r="K6435" t="str">
            <v>00111116P.2</v>
          </cell>
        </row>
        <row r="6436">
          <cell r="K6436" t="str">
            <v>00111130P.2</v>
          </cell>
        </row>
        <row r="6437">
          <cell r="K6437" t="str">
            <v>00111128P.2</v>
          </cell>
        </row>
        <row r="6438">
          <cell r="K6438" t="str">
            <v>00111120P.2</v>
          </cell>
        </row>
        <row r="6439">
          <cell r="K6439" t="str">
            <v>00111124P.2</v>
          </cell>
        </row>
        <row r="6440">
          <cell r="K6440" t="str">
            <v>00111132P.2</v>
          </cell>
        </row>
        <row r="6441">
          <cell r="K6441" t="str">
            <v>00111110P.2</v>
          </cell>
        </row>
        <row r="6442">
          <cell r="K6442" t="str">
            <v>00111131P.2</v>
          </cell>
        </row>
        <row r="6443">
          <cell r="K6443" t="str">
            <v>00111135P.2</v>
          </cell>
        </row>
        <row r="6444">
          <cell r="K6444" t="str">
            <v>00111118P.2</v>
          </cell>
        </row>
        <row r="6445">
          <cell r="K6445" t="str">
            <v>00111126P.2</v>
          </cell>
        </row>
        <row r="6446">
          <cell r="K6446" t="str">
            <v>00111111P.2</v>
          </cell>
        </row>
        <row r="6447">
          <cell r="K6447" t="str">
            <v>00111113P.2</v>
          </cell>
        </row>
        <row r="6448">
          <cell r="K6448" t="str">
            <v>00111116P.2</v>
          </cell>
        </row>
        <row r="6449">
          <cell r="K6449" t="str">
            <v>00111116P.2</v>
          </cell>
        </row>
        <row r="6450">
          <cell r="K6450" t="str">
            <v>00111118P.2</v>
          </cell>
        </row>
        <row r="6451">
          <cell r="K6451" t="str">
            <v>00111127P.2</v>
          </cell>
        </row>
        <row r="6452">
          <cell r="K6452" t="str">
            <v>00111131P.2</v>
          </cell>
        </row>
        <row r="6453">
          <cell r="K6453" t="str">
            <v>00111114P.2</v>
          </cell>
        </row>
        <row r="6454">
          <cell r="K6454" t="str">
            <v>00111132P.2</v>
          </cell>
        </row>
        <row r="6455">
          <cell r="K6455" t="str">
            <v>00111134P.2</v>
          </cell>
        </row>
        <row r="6456">
          <cell r="K6456" t="str">
            <v>00111135P.2</v>
          </cell>
        </row>
        <row r="6457">
          <cell r="K6457" t="str">
            <v>00111136P.2</v>
          </cell>
        </row>
        <row r="6458">
          <cell r="K6458" t="str">
            <v>00111116P.2</v>
          </cell>
        </row>
        <row r="6459">
          <cell r="K6459" t="str">
            <v>00111117P.2</v>
          </cell>
        </row>
        <row r="6460">
          <cell r="K6460" t="str">
            <v>00111129P.2</v>
          </cell>
        </row>
        <row r="6461">
          <cell r="K6461" t="str">
            <v>00111129P.2</v>
          </cell>
        </row>
        <row r="6462">
          <cell r="K6462" t="str">
            <v>00111132P.2</v>
          </cell>
        </row>
        <row r="6463">
          <cell r="K6463" t="str">
            <v>00111135P.2</v>
          </cell>
        </row>
        <row r="6464">
          <cell r="K6464" t="str">
            <v>00111131P.2</v>
          </cell>
        </row>
        <row r="6465">
          <cell r="K6465" t="str">
            <v>00111132P.2</v>
          </cell>
        </row>
        <row r="6466">
          <cell r="K6466" t="str">
            <v>00111133P.2</v>
          </cell>
        </row>
        <row r="6467">
          <cell r="K6467" t="str">
            <v>00111114P.2</v>
          </cell>
        </row>
        <row r="6468">
          <cell r="K6468" t="str">
            <v>00111121P.2</v>
          </cell>
        </row>
        <row r="6469">
          <cell r="K6469" t="str">
            <v>00111118P.2</v>
          </cell>
        </row>
        <row r="6470">
          <cell r="K6470" t="str">
            <v>00111133P.2</v>
          </cell>
        </row>
        <row r="6471">
          <cell r="K6471" t="str">
            <v>00111115P.2</v>
          </cell>
        </row>
        <row r="6472">
          <cell r="K6472" t="str">
            <v>00111128P.2</v>
          </cell>
        </row>
        <row r="6473">
          <cell r="K6473" t="str">
            <v>00111113P.2</v>
          </cell>
        </row>
        <row r="6474">
          <cell r="K6474" t="str">
            <v>00111110P.2</v>
          </cell>
        </row>
        <row r="6475">
          <cell r="K6475" t="str">
            <v>00111110P.2</v>
          </cell>
        </row>
        <row r="6476">
          <cell r="K6476" t="str">
            <v>00111114P.2</v>
          </cell>
        </row>
        <row r="6477">
          <cell r="K6477" t="str">
            <v>00111116P.2</v>
          </cell>
        </row>
        <row r="6478">
          <cell r="K6478" t="str">
            <v>00111123P.2</v>
          </cell>
        </row>
        <row r="6479">
          <cell r="K6479" t="str">
            <v>00111129P.2</v>
          </cell>
        </row>
        <row r="6480">
          <cell r="K6480" t="str">
            <v>00111130P.2</v>
          </cell>
        </row>
        <row r="6481">
          <cell r="K6481" t="str">
            <v>00111114P.2</v>
          </cell>
        </row>
        <row r="6482">
          <cell r="K6482" t="str">
            <v>00111124P.2</v>
          </cell>
        </row>
        <row r="6483">
          <cell r="K6483" t="str">
            <v>00111118P.2</v>
          </cell>
        </row>
        <row r="6484">
          <cell r="K6484" t="str">
            <v>00111133P.2</v>
          </cell>
        </row>
        <row r="6485">
          <cell r="K6485" t="str">
            <v>00111132P.2</v>
          </cell>
        </row>
        <row r="6486">
          <cell r="K6486" t="str">
            <v>00111135P.2</v>
          </cell>
        </row>
        <row r="6487">
          <cell r="K6487" t="str">
            <v>00111134P.2</v>
          </cell>
        </row>
        <row r="6488">
          <cell r="K6488" t="str">
            <v>00111122P.2</v>
          </cell>
        </row>
        <row r="6489">
          <cell r="K6489" t="str">
            <v>00111126P.2</v>
          </cell>
        </row>
        <row r="6490">
          <cell r="K6490" t="str">
            <v>00111132P.2</v>
          </cell>
        </row>
        <row r="6491">
          <cell r="K6491" t="str">
            <v>00111128P.2</v>
          </cell>
        </row>
        <row r="6492">
          <cell r="K6492" t="str">
            <v>00111114P.2</v>
          </cell>
        </row>
        <row r="6493">
          <cell r="K6493" t="str">
            <v>00111116P.2</v>
          </cell>
        </row>
        <row r="6494">
          <cell r="K6494" t="str">
            <v>00111130P.2</v>
          </cell>
        </row>
        <row r="6495">
          <cell r="K6495" t="str">
            <v>00111117P.2</v>
          </cell>
        </row>
        <row r="6496">
          <cell r="K6496" t="str">
            <v>00111113P.2</v>
          </cell>
        </row>
        <row r="6497">
          <cell r="K6497" t="str">
            <v>00111120P.2</v>
          </cell>
        </row>
        <row r="6498">
          <cell r="K6498" t="str">
            <v>00111117P.2</v>
          </cell>
        </row>
        <row r="6499">
          <cell r="K6499" t="str">
            <v>00111121P.2</v>
          </cell>
        </row>
        <row r="6500">
          <cell r="K6500" t="str">
            <v>00111121P.2</v>
          </cell>
        </row>
        <row r="6501">
          <cell r="K6501" t="str">
            <v>00111128P.2</v>
          </cell>
        </row>
        <row r="6502">
          <cell r="K6502" t="str">
            <v>00111136P.2</v>
          </cell>
        </row>
        <row r="6503">
          <cell r="K6503" t="str">
            <v>00111131P.2</v>
          </cell>
        </row>
        <row r="6504">
          <cell r="K6504" t="str">
            <v>00111117P.2</v>
          </cell>
        </row>
        <row r="6505">
          <cell r="K6505" t="str">
            <v>00111132P.2</v>
          </cell>
        </row>
        <row r="6506">
          <cell r="K6506" t="str">
            <v>00111124P.2</v>
          </cell>
        </row>
        <row r="6507">
          <cell r="K6507" t="str">
            <v>00111126P.2</v>
          </cell>
        </row>
        <row r="6508">
          <cell r="K6508" t="str">
            <v>00111116P.2</v>
          </cell>
        </row>
        <row r="6509">
          <cell r="K6509" t="str">
            <v>00111121P.2</v>
          </cell>
        </row>
        <row r="6510">
          <cell r="K6510" t="str">
            <v>00111122P.2</v>
          </cell>
        </row>
        <row r="6511">
          <cell r="K6511" t="str">
            <v>00111126P.2</v>
          </cell>
        </row>
        <row r="6512">
          <cell r="K6512" t="str">
            <v>00111127P.2</v>
          </cell>
        </row>
        <row r="6513">
          <cell r="K6513" t="str">
            <v>00111112P.2</v>
          </cell>
        </row>
        <row r="6514">
          <cell r="K6514" t="str">
            <v>00111112P.2</v>
          </cell>
        </row>
        <row r="6515">
          <cell r="K6515" t="str">
            <v>00111125P.2</v>
          </cell>
        </row>
        <row r="6516">
          <cell r="K6516" t="str">
            <v>00111118P.2</v>
          </cell>
        </row>
        <row r="6517">
          <cell r="K6517" t="str">
            <v>00111118P.2</v>
          </cell>
        </row>
        <row r="6518">
          <cell r="K6518" t="str">
            <v>00111126P.2</v>
          </cell>
        </row>
        <row r="6519">
          <cell r="K6519" t="str">
            <v>00111128P.2</v>
          </cell>
        </row>
        <row r="6520">
          <cell r="K6520" t="str">
            <v>00111132P.2</v>
          </cell>
        </row>
        <row r="6521">
          <cell r="K6521" t="str">
            <v>00111124P.2</v>
          </cell>
        </row>
        <row r="6522">
          <cell r="K6522" t="str">
            <v>00111125P.2</v>
          </cell>
        </row>
        <row r="6523">
          <cell r="K6523" t="str">
            <v>00111128P.2</v>
          </cell>
        </row>
        <row r="6524">
          <cell r="K6524" t="str">
            <v>00111133P.2</v>
          </cell>
        </row>
        <row r="6525">
          <cell r="K6525" t="str">
            <v>00111127P.2</v>
          </cell>
        </row>
        <row r="6526">
          <cell r="K6526" t="str">
            <v>00111111P.2</v>
          </cell>
        </row>
        <row r="6527">
          <cell r="K6527" t="str">
            <v>00111128P.2</v>
          </cell>
        </row>
        <row r="6528">
          <cell r="K6528" t="str">
            <v>00111110P.2</v>
          </cell>
        </row>
        <row r="6529">
          <cell r="K6529" t="str">
            <v>00111113P.2</v>
          </cell>
        </row>
        <row r="6530">
          <cell r="K6530" t="str">
            <v>00111133P.2</v>
          </cell>
        </row>
        <row r="6531">
          <cell r="K6531" t="str">
            <v>00111125P.2</v>
          </cell>
        </row>
        <row r="6532">
          <cell r="K6532" t="str">
            <v>00111131P.2</v>
          </cell>
        </row>
        <row r="6533">
          <cell r="K6533" t="str">
            <v>00111120P.2</v>
          </cell>
        </row>
        <row r="6534">
          <cell r="K6534" t="str">
            <v>00111128P.2</v>
          </cell>
        </row>
        <row r="6535">
          <cell r="K6535" t="str">
            <v>00111131P.2</v>
          </cell>
        </row>
        <row r="6536">
          <cell r="K6536" t="str">
            <v>00111136P.2</v>
          </cell>
        </row>
        <row r="6537">
          <cell r="K6537" t="str">
            <v>00111120P.2</v>
          </cell>
        </row>
        <row r="6538">
          <cell r="K6538" t="str">
            <v>00111124P.2</v>
          </cell>
        </row>
        <row r="6539">
          <cell r="K6539" t="str">
            <v>00111135P.2</v>
          </cell>
        </row>
        <row r="6540">
          <cell r="K6540" t="str">
            <v>00111136P.2</v>
          </cell>
        </row>
        <row r="6541">
          <cell r="K6541" t="str">
            <v>00111135P.2</v>
          </cell>
        </row>
        <row r="6542">
          <cell r="K6542" t="str">
            <v>00111113P.2</v>
          </cell>
        </row>
        <row r="6543">
          <cell r="K6543" t="str">
            <v>00111132P.2</v>
          </cell>
        </row>
        <row r="6544">
          <cell r="K6544" t="str">
            <v>00111133P.2</v>
          </cell>
        </row>
        <row r="6545">
          <cell r="K6545" t="str">
            <v>00111121P.2</v>
          </cell>
        </row>
        <row r="6546">
          <cell r="K6546" t="str">
            <v>00111122P.2</v>
          </cell>
        </row>
        <row r="6547">
          <cell r="K6547" t="str">
            <v>00111115P.2</v>
          </cell>
        </row>
        <row r="6548">
          <cell r="K6548" t="str">
            <v>00111131P.2</v>
          </cell>
        </row>
        <row r="6549">
          <cell r="K6549" t="str">
            <v>00111132P.2</v>
          </cell>
        </row>
        <row r="6550">
          <cell r="K6550" t="str">
            <v>00111135P.2</v>
          </cell>
        </row>
        <row r="6551">
          <cell r="K6551" t="str">
            <v>00111123P.2</v>
          </cell>
        </row>
        <row r="6552">
          <cell r="K6552" t="str">
            <v>00111126P.2</v>
          </cell>
        </row>
        <row r="6553">
          <cell r="K6553" t="str">
            <v>00111131P.2</v>
          </cell>
        </row>
        <row r="6554">
          <cell r="K6554" t="str">
            <v>00111131P.2</v>
          </cell>
        </row>
        <row r="6555">
          <cell r="K6555" t="str">
            <v>00111112P.2</v>
          </cell>
        </row>
        <row r="6556">
          <cell r="K6556" t="str">
            <v>00111136P.2</v>
          </cell>
        </row>
        <row r="6557">
          <cell r="K6557" t="str">
            <v>00111116P.2</v>
          </cell>
        </row>
        <row r="6558">
          <cell r="K6558" t="str">
            <v>00111110P.2</v>
          </cell>
        </row>
        <row r="6559">
          <cell r="K6559" t="str">
            <v>00111125P.2</v>
          </cell>
        </row>
        <row r="6560">
          <cell r="K6560" t="str">
            <v>00111122P.2</v>
          </cell>
        </row>
        <row r="6561">
          <cell r="K6561" t="str">
            <v>00111113P.2</v>
          </cell>
        </row>
        <row r="6562">
          <cell r="K6562" t="str">
            <v>00111133P.2</v>
          </cell>
        </row>
        <row r="6563">
          <cell r="K6563" t="str">
            <v>00111120P.2</v>
          </cell>
        </row>
        <row r="6564">
          <cell r="K6564" t="str">
            <v>00111110P.2</v>
          </cell>
        </row>
        <row r="6565">
          <cell r="K6565" t="str">
            <v>00111112P.2</v>
          </cell>
        </row>
        <row r="6566">
          <cell r="K6566" t="str">
            <v>00111127P.2</v>
          </cell>
        </row>
        <row r="6567">
          <cell r="K6567" t="str">
            <v>00111133P.2</v>
          </cell>
        </row>
        <row r="6568">
          <cell r="K6568" t="str">
            <v>00111112P.2</v>
          </cell>
        </row>
        <row r="6569">
          <cell r="K6569" t="str">
            <v>00111126P.2</v>
          </cell>
        </row>
        <row r="6570">
          <cell r="K6570" t="str">
            <v>00111121P.2</v>
          </cell>
        </row>
        <row r="6571">
          <cell r="K6571" t="str">
            <v>00111110P.2</v>
          </cell>
        </row>
        <row r="6572">
          <cell r="K6572" t="str">
            <v>00111123P.2</v>
          </cell>
        </row>
        <row r="6573">
          <cell r="K6573" t="str">
            <v>00111126P.2</v>
          </cell>
        </row>
        <row r="6574">
          <cell r="K6574" t="str">
            <v>00111122P.2</v>
          </cell>
        </row>
        <row r="6575">
          <cell r="K6575" t="str">
            <v>00111127P.2</v>
          </cell>
        </row>
        <row r="6576">
          <cell r="K6576" t="str">
            <v>00111136P.2</v>
          </cell>
        </row>
        <row r="6577">
          <cell r="K6577" t="str">
            <v>00111110P.2</v>
          </cell>
        </row>
        <row r="6578">
          <cell r="K6578" t="str">
            <v>00111123P.2</v>
          </cell>
        </row>
        <row r="6579">
          <cell r="K6579" t="str">
            <v>00111113P.2</v>
          </cell>
        </row>
        <row r="6580">
          <cell r="K6580" t="str">
            <v>00111113P.2</v>
          </cell>
        </row>
        <row r="6581">
          <cell r="K6581" t="str">
            <v>00111118P.2</v>
          </cell>
        </row>
        <row r="6582">
          <cell r="K6582" t="str">
            <v>00111135P.2</v>
          </cell>
        </row>
        <row r="6583">
          <cell r="K6583" t="str">
            <v>00111132P.2</v>
          </cell>
        </row>
        <row r="6584">
          <cell r="K6584" t="str">
            <v>00111130P.2</v>
          </cell>
        </row>
        <row r="6585">
          <cell r="K6585" t="str">
            <v>00111131P.2</v>
          </cell>
        </row>
        <row r="6586">
          <cell r="K6586" t="str">
            <v>00111118P.2</v>
          </cell>
        </row>
        <row r="6587">
          <cell r="K6587" t="str">
            <v>00111131P.2</v>
          </cell>
        </row>
        <row r="6588">
          <cell r="K6588" t="str">
            <v>00111117P.2</v>
          </cell>
        </row>
        <row r="6589">
          <cell r="K6589" t="str">
            <v>00111125P.2</v>
          </cell>
        </row>
        <row r="6590">
          <cell r="K6590" t="str">
            <v>00111136P.2</v>
          </cell>
        </row>
        <row r="6591">
          <cell r="K6591" t="str">
            <v>00111135P.2</v>
          </cell>
        </row>
        <row r="6592">
          <cell r="K6592" t="str">
            <v>00111121P.2</v>
          </cell>
        </row>
        <row r="6593">
          <cell r="K6593" t="str">
            <v>00111113P.2</v>
          </cell>
        </row>
        <row r="6594">
          <cell r="K6594" t="str">
            <v>00111134P.2</v>
          </cell>
        </row>
        <row r="6595">
          <cell r="K6595" t="str">
            <v>00111118P.2</v>
          </cell>
        </row>
        <row r="6596">
          <cell r="K6596" t="str">
            <v>00111112P.2</v>
          </cell>
        </row>
        <row r="6597">
          <cell r="K6597" t="str">
            <v>00111116P.2</v>
          </cell>
        </row>
        <row r="6598">
          <cell r="K6598" t="str">
            <v>00111129P.2</v>
          </cell>
        </row>
        <row r="6599">
          <cell r="K6599" t="str">
            <v>00111136P.2</v>
          </cell>
        </row>
        <row r="6600">
          <cell r="K6600" t="str">
            <v>00111117P.2</v>
          </cell>
        </row>
        <row r="6601">
          <cell r="K6601" t="str">
            <v>00111121P.2</v>
          </cell>
        </row>
        <row r="6602">
          <cell r="K6602" t="str">
            <v>00111128P.2</v>
          </cell>
        </row>
        <row r="6603">
          <cell r="K6603" t="str">
            <v>00111132P.2</v>
          </cell>
        </row>
        <row r="6604">
          <cell r="K6604" t="str">
            <v>00111132P.2</v>
          </cell>
        </row>
        <row r="6605">
          <cell r="K6605" t="str">
            <v>00111131P.2</v>
          </cell>
        </row>
        <row r="6606">
          <cell r="K6606" t="str">
            <v>00111121P.2</v>
          </cell>
        </row>
        <row r="6607">
          <cell r="K6607" t="str">
            <v>00111118P.2</v>
          </cell>
        </row>
        <row r="6608">
          <cell r="K6608" t="str">
            <v>00111117P.2</v>
          </cell>
        </row>
        <row r="6609">
          <cell r="K6609" t="str">
            <v>00111133P.2</v>
          </cell>
        </row>
        <row r="6610">
          <cell r="K6610" t="str">
            <v>00111113P.2</v>
          </cell>
        </row>
        <row r="6611">
          <cell r="K6611" t="str">
            <v>00111114P.2</v>
          </cell>
        </row>
        <row r="6612">
          <cell r="K6612" t="str">
            <v>00111116P.2</v>
          </cell>
        </row>
        <row r="6613">
          <cell r="K6613" t="str">
            <v>00111118P.2</v>
          </cell>
        </row>
        <row r="6614">
          <cell r="K6614" t="str">
            <v>00111128P.2</v>
          </cell>
        </row>
        <row r="6615">
          <cell r="K6615" t="str">
            <v>00111135P.2</v>
          </cell>
        </row>
        <row r="6616">
          <cell r="K6616" t="str">
            <v>00111126P.2</v>
          </cell>
        </row>
        <row r="6617">
          <cell r="K6617" t="str">
            <v>00111112P.2</v>
          </cell>
        </row>
        <row r="6618">
          <cell r="K6618" t="str">
            <v>00111122P.2</v>
          </cell>
        </row>
        <row r="6619">
          <cell r="K6619" t="str">
            <v>00111133P.2</v>
          </cell>
        </row>
        <row r="6620">
          <cell r="K6620" t="str">
            <v>00111128P.2</v>
          </cell>
        </row>
        <row r="6621">
          <cell r="K6621" t="str">
            <v>00111133P.2</v>
          </cell>
        </row>
        <row r="6622">
          <cell r="K6622" t="str">
            <v>00111136P.2</v>
          </cell>
        </row>
        <row r="6623">
          <cell r="K6623" t="str">
            <v>00111131P.2</v>
          </cell>
        </row>
        <row r="6624">
          <cell r="K6624" t="str">
            <v>00111128P.2</v>
          </cell>
        </row>
        <row r="6625">
          <cell r="K6625" t="str">
            <v>00111110P.2</v>
          </cell>
        </row>
        <row r="6626">
          <cell r="K6626" t="str">
            <v>00111120P.2</v>
          </cell>
        </row>
        <row r="6627">
          <cell r="K6627" t="str">
            <v>00111135P.2</v>
          </cell>
        </row>
        <row r="6628">
          <cell r="K6628" t="str">
            <v>00111130P.2</v>
          </cell>
        </row>
        <row r="6629">
          <cell r="K6629" t="str">
            <v>00111136P.2</v>
          </cell>
        </row>
        <row r="6630">
          <cell r="K6630" t="str">
            <v>00111112P.2</v>
          </cell>
        </row>
        <row r="6631">
          <cell r="K6631" t="str">
            <v>00111136P.2</v>
          </cell>
        </row>
        <row r="6632">
          <cell r="K6632" t="str">
            <v>00111135P.2</v>
          </cell>
        </row>
        <row r="6633">
          <cell r="K6633" t="str">
            <v>00111110P.2</v>
          </cell>
        </row>
        <row r="6634">
          <cell r="K6634" t="str">
            <v>00111117P.2</v>
          </cell>
        </row>
        <row r="6635">
          <cell r="K6635" t="str">
            <v>00111134P.2</v>
          </cell>
        </row>
        <row r="6636">
          <cell r="K6636" t="str">
            <v>00111110P.2</v>
          </cell>
        </row>
        <row r="6637">
          <cell r="K6637" t="str">
            <v>00111134P.2</v>
          </cell>
        </row>
        <row r="6638">
          <cell r="K6638" t="str">
            <v>00111121P.2</v>
          </cell>
        </row>
        <row r="6639">
          <cell r="K6639" t="str">
            <v>00111125P.2</v>
          </cell>
        </row>
        <row r="6640">
          <cell r="K6640" t="str">
            <v>00111124P.2</v>
          </cell>
        </row>
        <row r="6641">
          <cell r="K6641" t="str">
            <v>00111135P.2</v>
          </cell>
        </row>
        <row r="6642">
          <cell r="K6642" t="str">
            <v>00111134P.2</v>
          </cell>
        </row>
        <row r="6643">
          <cell r="K6643" t="str">
            <v>00111112P.2</v>
          </cell>
        </row>
        <row r="6644">
          <cell r="K6644" t="str">
            <v>00111121P.2</v>
          </cell>
        </row>
        <row r="6645">
          <cell r="K6645" t="str">
            <v>00111123P.2</v>
          </cell>
        </row>
        <row r="6646">
          <cell r="K6646" t="str">
            <v>00111122P.2</v>
          </cell>
        </row>
        <row r="6647">
          <cell r="K6647" t="str">
            <v>00111123P.2</v>
          </cell>
        </row>
        <row r="6648">
          <cell r="K6648" t="str">
            <v>00111126P.2</v>
          </cell>
        </row>
        <row r="6649">
          <cell r="K6649" t="str">
            <v>00111123P.2</v>
          </cell>
        </row>
        <row r="6650">
          <cell r="K6650" t="str">
            <v>00111131P.2</v>
          </cell>
        </row>
        <row r="6651">
          <cell r="K6651" t="str">
            <v>00111136P.2</v>
          </cell>
        </row>
        <row r="6652">
          <cell r="K6652" t="str">
            <v>00111131P.2</v>
          </cell>
        </row>
        <row r="6653">
          <cell r="K6653" t="str">
            <v>00111122P.2</v>
          </cell>
        </row>
        <row r="6654">
          <cell r="K6654" t="str">
            <v>00111130P.2</v>
          </cell>
        </row>
        <row r="6655">
          <cell r="K6655" t="str">
            <v>00111135P.2</v>
          </cell>
        </row>
        <row r="6656">
          <cell r="K6656" t="str">
            <v>00111128P.2</v>
          </cell>
        </row>
        <row r="6657">
          <cell r="K6657" t="str">
            <v>00111135P.2</v>
          </cell>
        </row>
        <row r="6658">
          <cell r="K6658" t="str">
            <v>00111123P.2</v>
          </cell>
        </row>
        <row r="6659">
          <cell r="K6659" t="str">
            <v>00111123P.2</v>
          </cell>
        </row>
        <row r="6660">
          <cell r="K6660" t="str">
            <v>00111129P.2</v>
          </cell>
        </row>
        <row r="6661">
          <cell r="K6661" t="str">
            <v>00111132P.2</v>
          </cell>
        </row>
        <row r="6662">
          <cell r="K6662" t="str">
            <v>00111114P.2</v>
          </cell>
        </row>
        <row r="6663">
          <cell r="K6663" t="str">
            <v>00111134P.2</v>
          </cell>
        </row>
        <row r="6664">
          <cell r="K6664" t="str">
            <v>00111126P.2</v>
          </cell>
        </row>
        <row r="6665">
          <cell r="K6665" t="str">
            <v>00111134P.2</v>
          </cell>
        </row>
        <row r="6666">
          <cell r="K6666" t="str">
            <v>00111110P.2</v>
          </cell>
        </row>
        <row r="6667">
          <cell r="K6667" t="str">
            <v>00111134P.2</v>
          </cell>
        </row>
        <row r="6668">
          <cell r="K6668" t="str">
            <v>00111124P.2</v>
          </cell>
        </row>
        <row r="6669">
          <cell r="K6669" t="str">
            <v>00111116P.2</v>
          </cell>
        </row>
        <row r="6670">
          <cell r="K6670" t="str">
            <v>00111119P.2</v>
          </cell>
        </row>
        <row r="6671">
          <cell r="K6671" t="str">
            <v>00111131P.2</v>
          </cell>
        </row>
        <row r="6672">
          <cell r="K6672" t="str">
            <v>00111115P.2</v>
          </cell>
        </row>
        <row r="6673">
          <cell r="K6673" t="str">
            <v>00111110P.2</v>
          </cell>
        </row>
        <row r="6674">
          <cell r="K6674" t="str">
            <v>00111128P.2</v>
          </cell>
        </row>
        <row r="6675">
          <cell r="K6675" t="str">
            <v>00111132P.2</v>
          </cell>
        </row>
        <row r="6676">
          <cell r="K6676" t="str">
            <v>00111117P.2</v>
          </cell>
        </row>
        <row r="6677">
          <cell r="K6677" t="str">
            <v>00111133P.2</v>
          </cell>
        </row>
        <row r="6678">
          <cell r="K6678" t="str">
            <v>00111131P.2</v>
          </cell>
        </row>
        <row r="6679">
          <cell r="K6679" t="str">
            <v>00111112P.2</v>
          </cell>
        </row>
        <row r="6680">
          <cell r="K6680" t="str">
            <v>00111129P.2</v>
          </cell>
        </row>
        <row r="6681">
          <cell r="K6681" t="str">
            <v>00111132P.2</v>
          </cell>
        </row>
        <row r="6682">
          <cell r="K6682" t="str">
            <v>00111118P.2</v>
          </cell>
        </row>
        <row r="6683">
          <cell r="K6683" t="str">
            <v>00111121P.2</v>
          </cell>
        </row>
        <row r="6684">
          <cell r="K6684" t="str">
            <v>00111124P.2</v>
          </cell>
        </row>
        <row r="6685">
          <cell r="K6685" t="str">
            <v>00111133P.2</v>
          </cell>
        </row>
        <row r="6686">
          <cell r="K6686" t="str">
            <v>00111136P.2</v>
          </cell>
        </row>
        <row r="6687">
          <cell r="K6687" t="str">
            <v>00111121P.2</v>
          </cell>
        </row>
        <row r="6688">
          <cell r="K6688" t="str">
            <v>00111113P.2</v>
          </cell>
        </row>
        <row r="6689">
          <cell r="K6689" t="str">
            <v>00111135P.2</v>
          </cell>
        </row>
        <row r="6690">
          <cell r="K6690" t="str">
            <v>00111129P.2</v>
          </cell>
        </row>
        <row r="6691">
          <cell r="K6691" t="str">
            <v>00111130P.2</v>
          </cell>
        </row>
        <row r="6692">
          <cell r="K6692" t="str">
            <v>00111116P.2</v>
          </cell>
        </row>
        <row r="6693">
          <cell r="K6693" t="str">
            <v>00111127P.2</v>
          </cell>
        </row>
        <row r="6694">
          <cell r="K6694" t="str">
            <v>00111117P.2</v>
          </cell>
        </row>
        <row r="6695">
          <cell r="K6695" t="str">
            <v>00111116P.2</v>
          </cell>
        </row>
        <row r="6696">
          <cell r="K6696" t="str">
            <v>00111112P.2</v>
          </cell>
        </row>
        <row r="6697">
          <cell r="K6697" t="str">
            <v>00111133P.2</v>
          </cell>
        </row>
        <row r="6698">
          <cell r="K6698" t="str">
            <v>00111136P.2</v>
          </cell>
        </row>
        <row r="6699">
          <cell r="K6699" t="str">
            <v>00111117P.2</v>
          </cell>
        </row>
        <row r="6700">
          <cell r="K6700" t="str">
            <v>00111122P.2</v>
          </cell>
        </row>
        <row r="6701">
          <cell r="K6701" t="str">
            <v>00111118P.2</v>
          </cell>
        </row>
        <row r="6702">
          <cell r="K6702" t="str">
            <v>00111114P.2</v>
          </cell>
        </row>
        <row r="6703">
          <cell r="K6703" t="str">
            <v>00111129P.2</v>
          </cell>
        </row>
        <row r="6704">
          <cell r="K6704" t="str">
            <v>00111116P.2</v>
          </cell>
        </row>
        <row r="6705">
          <cell r="K6705" t="str">
            <v>00111136P.2</v>
          </cell>
        </row>
        <row r="6706">
          <cell r="K6706" t="str">
            <v>00111120P.2</v>
          </cell>
        </row>
        <row r="6707">
          <cell r="K6707" t="str">
            <v>00111129P.2</v>
          </cell>
        </row>
        <row r="6708">
          <cell r="K6708" t="str">
            <v>00111132P.2</v>
          </cell>
        </row>
        <row r="6709">
          <cell r="K6709" t="str">
            <v>00111120P.2</v>
          </cell>
        </row>
        <row r="6710">
          <cell r="K6710" t="str">
            <v>00111132P.2</v>
          </cell>
        </row>
        <row r="6711">
          <cell r="K6711" t="str">
            <v>00111113P.2</v>
          </cell>
        </row>
        <row r="6712">
          <cell r="K6712" t="str">
            <v>00111126P.2</v>
          </cell>
        </row>
        <row r="6713">
          <cell r="K6713" t="str">
            <v>00111110P.2</v>
          </cell>
        </row>
        <row r="6714">
          <cell r="K6714" t="str">
            <v>00111135P.2</v>
          </cell>
        </row>
        <row r="6715">
          <cell r="K6715" t="str">
            <v>00111131P.2</v>
          </cell>
        </row>
        <row r="6716">
          <cell r="K6716" t="str">
            <v>00111129P.2</v>
          </cell>
        </row>
        <row r="6717">
          <cell r="K6717" t="str">
            <v>00111118P.2</v>
          </cell>
        </row>
        <row r="6718">
          <cell r="K6718" t="str">
            <v>00111117P.2</v>
          </cell>
        </row>
        <row r="6719">
          <cell r="K6719" t="str">
            <v>00111129P.2</v>
          </cell>
        </row>
        <row r="6720">
          <cell r="K6720" t="str">
            <v>00111118P.2</v>
          </cell>
        </row>
        <row r="6721">
          <cell r="K6721" t="str">
            <v>00111112P.2</v>
          </cell>
        </row>
        <row r="6722">
          <cell r="K6722" t="str">
            <v>00111130P.2</v>
          </cell>
        </row>
        <row r="6723">
          <cell r="K6723" t="str">
            <v>00111115P.2</v>
          </cell>
        </row>
        <row r="6724">
          <cell r="K6724" t="str">
            <v>00111127P.2</v>
          </cell>
        </row>
        <row r="6725">
          <cell r="K6725" t="str">
            <v>00111131P.2</v>
          </cell>
        </row>
        <row r="6726">
          <cell r="K6726" t="str">
            <v>00111110P.2</v>
          </cell>
        </row>
        <row r="6727">
          <cell r="K6727" t="str">
            <v>00111127P.2</v>
          </cell>
        </row>
        <row r="6728">
          <cell r="K6728" t="str">
            <v>00111127P.2</v>
          </cell>
        </row>
        <row r="6729">
          <cell r="K6729" t="str">
            <v>00111114P.2</v>
          </cell>
        </row>
        <row r="6730">
          <cell r="K6730" t="str">
            <v>00111117P.2</v>
          </cell>
        </row>
        <row r="6731">
          <cell r="K6731" t="str">
            <v>00111113P.2</v>
          </cell>
        </row>
        <row r="6732">
          <cell r="K6732" t="str">
            <v>00111126P.2</v>
          </cell>
        </row>
        <row r="6733">
          <cell r="K6733" t="str">
            <v>00111134P.2</v>
          </cell>
        </row>
        <row r="6734">
          <cell r="K6734" t="str">
            <v>00111122P.2</v>
          </cell>
        </row>
        <row r="6735">
          <cell r="K6735" t="str">
            <v>00111124P.2</v>
          </cell>
        </row>
        <row r="6736">
          <cell r="K6736" t="str">
            <v>00111136P.2</v>
          </cell>
        </row>
        <row r="6737">
          <cell r="K6737" t="str">
            <v>00111133P.2</v>
          </cell>
        </row>
        <row r="6738">
          <cell r="K6738" t="str">
            <v>00111131P.2</v>
          </cell>
        </row>
        <row r="6739">
          <cell r="K6739" t="str">
            <v>00111136P.2</v>
          </cell>
        </row>
        <row r="6740">
          <cell r="K6740" t="str">
            <v>00111113P.2</v>
          </cell>
        </row>
        <row r="6741">
          <cell r="K6741" t="str">
            <v>00111122P.2</v>
          </cell>
        </row>
        <row r="6742">
          <cell r="K6742" t="str">
            <v>00111128P.2</v>
          </cell>
        </row>
        <row r="6743">
          <cell r="K6743" t="str">
            <v>00111132P.2</v>
          </cell>
        </row>
        <row r="6744">
          <cell r="K6744" t="str">
            <v>00111124P.2</v>
          </cell>
        </row>
        <row r="6745">
          <cell r="K6745" t="str">
            <v>00111110P.2</v>
          </cell>
        </row>
        <row r="6746">
          <cell r="K6746" t="str">
            <v>00111123P.2</v>
          </cell>
        </row>
        <row r="6747">
          <cell r="K6747" t="str">
            <v>00111134P.2</v>
          </cell>
        </row>
        <row r="6748">
          <cell r="K6748" t="str">
            <v>00111134P.2</v>
          </cell>
        </row>
        <row r="6749">
          <cell r="K6749" t="str">
            <v>00111116P.2</v>
          </cell>
        </row>
        <row r="6750">
          <cell r="K6750" t="str">
            <v>00111122P.2</v>
          </cell>
        </row>
        <row r="6751">
          <cell r="K6751" t="str">
            <v>00111126P.2</v>
          </cell>
        </row>
        <row r="6752">
          <cell r="K6752" t="str">
            <v>00111124P.2</v>
          </cell>
        </row>
        <row r="6753">
          <cell r="K6753" t="str">
            <v>00111129P.2</v>
          </cell>
        </row>
        <row r="6754">
          <cell r="K6754" t="str">
            <v>00111127P.2</v>
          </cell>
        </row>
        <row r="6755">
          <cell r="K6755" t="str">
            <v>00111133P.2</v>
          </cell>
        </row>
        <row r="6756">
          <cell r="K6756" t="str">
            <v>00111136P.2</v>
          </cell>
        </row>
        <row r="6757">
          <cell r="K6757" t="str">
            <v>00111111P.2</v>
          </cell>
        </row>
        <row r="6758">
          <cell r="K6758" t="str">
            <v>00111123P.2</v>
          </cell>
        </row>
        <row r="6759">
          <cell r="K6759" t="str">
            <v>00111112P.2</v>
          </cell>
        </row>
        <row r="6760">
          <cell r="K6760" t="str">
            <v>00111129P.2</v>
          </cell>
        </row>
        <row r="6761">
          <cell r="K6761" t="str">
            <v>00111121P.2</v>
          </cell>
        </row>
        <row r="6762">
          <cell r="K6762" t="str">
            <v>00111136P.2</v>
          </cell>
        </row>
        <row r="6763">
          <cell r="K6763" t="str">
            <v>00111117P.2</v>
          </cell>
        </row>
        <row r="6764">
          <cell r="K6764" t="str">
            <v>00111110P.2</v>
          </cell>
        </row>
        <row r="6765">
          <cell r="K6765" t="str">
            <v>00111129P.2</v>
          </cell>
        </row>
        <row r="6766">
          <cell r="K6766" t="str">
            <v>00111112P.2</v>
          </cell>
        </row>
        <row r="6767">
          <cell r="K6767" t="str">
            <v>00111132P.2</v>
          </cell>
        </row>
        <row r="6768">
          <cell r="K6768" t="str">
            <v>00111130P.2</v>
          </cell>
        </row>
        <row r="6769">
          <cell r="K6769" t="str">
            <v>00111119P.2</v>
          </cell>
        </row>
        <row r="6770">
          <cell r="K6770" t="str">
            <v>00111120P.2</v>
          </cell>
        </row>
        <row r="6771">
          <cell r="K6771" t="str">
            <v>00111110P.2</v>
          </cell>
        </row>
        <row r="6772">
          <cell r="K6772" t="str">
            <v>00111114P.2</v>
          </cell>
        </row>
        <row r="6773">
          <cell r="K6773" t="str">
            <v>00111135P.2</v>
          </cell>
        </row>
        <row r="6774">
          <cell r="K6774" t="str">
            <v>00111132P.2</v>
          </cell>
        </row>
        <row r="6775">
          <cell r="K6775" t="str">
            <v>00111128P.2</v>
          </cell>
        </row>
        <row r="6776">
          <cell r="K6776" t="str">
            <v>00111126P.2</v>
          </cell>
        </row>
        <row r="6777">
          <cell r="K6777" t="str">
            <v>00111110P.2</v>
          </cell>
        </row>
        <row r="6778">
          <cell r="K6778" t="str">
            <v>00111134P.2</v>
          </cell>
        </row>
        <row r="6779">
          <cell r="K6779" t="str">
            <v>00111112P.2</v>
          </cell>
        </row>
        <row r="6780">
          <cell r="K6780" t="str">
            <v>00111133P.2</v>
          </cell>
        </row>
        <row r="6781">
          <cell r="K6781" t="str">
            <v>00111136P.2</v>
          </cell>
        </row>
        <row r="6782">
          <cell r="K6782" t="str">
            <v>00111110P.2</v>
          </cell>
        </row>
        <row r="6783">
          <cell r="K6783" t="str">
            <v>00111127P.2</v>
          </cell>
        </row>
        <row r="6784">
          <cell r="K6784" t="str">
            <v>00111132P.2</v>
          </cell>
        </row>
        <row r="6785">
          <cell r="K6785" t="str">
            <v>00111124P.2</v>
          </cell>
        </row>
        <row r="6786">
          <cell r="K6786" t="str">
            <v>00111131P.2</v>
          </cell>
        </row>
        <row r="6787">
          <cell r="K6787" t="str">
            <v>00111111P.2</v>
          </cell>
        </row>
        <row r="6788">
          <cell r="K6788" t="str">
            <v>00111131P.2</v>
          </cell>
        </row>
        <row r="6789">
          <cell r="K6789" t="str">
            <v>00111133P.2</v>
          </cell>
        </row>
        <row r="6790">
          <cell r="K6790" t="str">
            <v>00111117P.2</v>
          </cell>
        </row>
        <row r="6791">
          <cell r="K6791" t="str">
            <v>00111133P.2</v>
          </cell>
        </row>
        <row r="6792">
          <cell r="K6792" t="str">
            <v>00111114P.2</v>
          </cell>
        </row>
        <row r="6793">
          <cell r="K6793" t="str">
            <v>00111135P.2</v>
          </cell>
        </row>
        <row r="6794">
          <cell r="K6794" t="str">
            <v>00111126P.2</v>
          </cell>
        </row>
        <row r="6795">
          <cell r="K6795" t="str">
            <v>00111134P.2</v>
          </cell>
        </row>
        <row r="6796">
          <cell r="K6796" t="str">
            <v>00111134P.2</v>
          </cell>
        </row>
        <row r="6797">
          <cell r="K6797" t="str">
            <v>00111130P.2</v>
          </cell>
        </row>
        <row r="6798">
          <cell r="K6798" t="str">
            <v>00111122P.2</v>
          </cell>
        </row>
        <row r="6799">
          <cell r="K6799" t="str">
            <v>00111132P.2</v>
          </cell>
        </row>
        <row r="6800">
          <cell r="K6800" t="str">
            <v>00111135P.2</v>
          </cell>
        </row>
        <row r="6801">
          <cell r="K6801" t="str">
            <v>00111121P.2</v>
          </cell>
        </row>
        <row r="6802">
          <cell r="K6802" t="str">
            <v>00111128P.2</v>
          </cell>
        </row>
        <row r="6803">
          <cell r="K6803" t="str">
            <v>00111110P.2</v>
          </cell>
        </row>
        <row r="6804">
          <cell r="K6804" t="str">
            <v>00111134P.2</v>
          </cell>
        </row>
        <row r="6805">
          <cell r="K6805" t="str">
            <v>00111128P.2</v>
          </cell>
        </row>
        <row r="6806">
          <cell r="K6806" t="str">
            <v>00111113P.2</v>
          </cell>
        </row>
        <row r="6807">
          <cell r="K6807" t="str">
            <v>00111134P.2</v>
          </cell>
        </row>
        <row r="6808">
          <cell r="K6808" t="str">
            <v>00111124P.2</v>
          </cell>
        </row>
        <row r="6809">
          <cell r="K6809" t="str">
            <v>00111128P.2</v>
          </cell>
        </row>
        <row r="6810">
          <cell r="K6810" t="str">
            <v>00111136P.2</v>
          </cell>
        </row>
        <row r="6811">
          <cell r="K6811" t="str">
            <v>00111129P.2</v>
          </cell>
        </row>
        <row r="6812">
          <cell r="K6812" t="str">
            <v>00111131P.2</v>
          </cell>
        </row>
        <row r="6813">
          <cell r="K6813" t="str">
            <v>00111133P.2</v>
          </cell>
        </row>
        <row r="6814">
          <cell r="K6814" t="str">
            <v>00111120P.2</v>
          </cell>
        </row>
        <row r="6815">
          <cell r="K6815" t="str">
            <v>00111136P.2</v>
          </cell>
        </row>
        <row r="6816">
          <cell r="K6816" t="str">
            <v>00111136P.2</v>
          </cell>
        </row>
        <row r="6817">
          <cell r="K6817" t="str">
            <v>00111113P.2</v>
          </cell>
        </row>
        <row r="6818">
          <cell r="K6818" t="str">
            <v>00111136P.2</v>
          </cell>
        </row>
        <row r="6819">
          <cell r="K6819" t="str">
            <v>00111110P.2</v>
          </cell>
        </row>
        <row r="6820">
          <cell r="K6820" t="str">
            <v>00111123P.2</v>
          </cell>
        </row>
        <row r="6821">
          <cell r="K6821" t="str">
            <v>00111121P.2</v>
          </cell>
        </row>
        <row r="6822">
          <cell r="K6822" t="str">
            <v>00111116P.2</v>
          </cell>
        </row>
        <row r="6823">
          <cell r="K6823" t="str">
            <v>00111113P.2</v>
          </cell>
        </row>
        <row r="6824">
          <cell r="K6824" t="str">
            <v>00111129P.2</v>
          </cell>
        </row>
        <row r="6825">
          <cell r="K6825" t="str">
            <v>00111130P.2</v>
          </cell>
        </row>
        <row r="6826">
          <cell r="K6826" t="str">
            <v>00111131P.2</v>
          </cell>
        </row>
        <row r="6827">
          <cell r="K6827" t="str">
            <v>00111125P.2</v>
          </cell>
        </row>
        <row r="6828">
          <cell r="K6828" t="str">
            <v>00111128P.2</v>
          </cell>
        </row>
        <row r="6829">
          <cell r="K6829" t="str">
            <v>00111115P.2</v>
          </cell>
        </row>
        <row r="6830">
          <cell r="K6830" t="str">
            <v>00111120P.2</v>
          </cell>
        </row>
        <row r="6831">
          <cell r="K6831" t="str">
            <v>00111129P.2</v>
          </cell>
        </row>
        <row r="6832">
          <cell r="K6832" t="str">
            <v>00111123P.2</v>
          </cell>
        </row>
        <row r="6833">
          <cell r="K6833" t="str">
            <v>00111116P.2</v>
          </cell>
        </row>
        <row r="6834">
          <cell r="K6834" t="str">
            <v>00111131P.2</v>
          </cell>
        </row>
        <row r="6835">
          <cell r="K6835" t="str">
            <v>00111113P.2</v>
          </cell>
        </row>
        <row r="6836">
          <cell r="K6836" t="str">
            <v>00111133P.2</v>
          </cell>
        </row>
        <row r="6837">
          <cell r="K6837" t="str">
            <v>00111119P.2</v>
          </cell>
        </row>
        <row r="6838">
          <cell r="K6838" t="str">
            <v>00111130P.2</v>
          </cell>
        </row>
        <row r="6839">
          <cell r="K6839" t="str">
            <v>00111131P.2</v>
          </cell>
        </row>
        <row r="6840">
          <cell r="K6840" t="str">
            <v>00111136P.2</v>
          </cell>
        </row>
        <row r="6841">
          <cell r="K6841" t="str">
            <v>00111134P.2</v>
          </cell>
        </row>
        <row r="6842">
          <cell r="K6842" t="str">
            <v>00111110P.2</v>
          </cell>
        </row>
        <row r="6843">
          <cell r="K6843" t="str">
            <v>00111119P.2</v>
          </cell>
        </row>
        <row r="6844">
          <cell r="K6844" t="str">
            <v>00111134P.2</v>
          </cell>
        </row>
        <row r="6845">
          <cell r="K6845" t="str">
            <v>00111113P.2</v>
          </cell>
        </row>
        <row r="6846">
          <cell r="K6846" t="str">
            <v>00111128P.2</v>
          </cell>
        </row>
        <row r="6847">
          <cell r="K6847" t="str">
            <v>00111123P.2</v>
          </cell>
        </row>
        <row r="6848">
          <cell r="K6848" t="str">
            <v>00111117P.2</v>
          </cell>
        </row>
        <row r="6849">
          <cell r="K6849" t="str">
            <v>00111113P.2</v>
          </cell>
        </row>
        <row r="6850">
          <cell r="K6850" t="str">
            <v>00111114P.2</v>
          </cell>
        </row>
        <row r="6851">
          <cell r="K6851" t="str">
            <v>00111128P.2</v>
          </cell>
        </row>
        <row r="6852">
          <cell r="K6852" t="str">
            <v>00111125P.2</v>
          </cell>
        </row>
        <row r="6853">
          <cell r="K6853" t="str">
            <v>00111120P.2</v>
          </cell>
        </row>
        <row r="6854">
          <cell r="K6854" t="str">
            <v>00111112P.2</v>
          </cell>
        </row>
        <row r="6855">
          <cell r="K6855" t="str">
            <v>00111123P.2</v>
          </cell>
        </row>
        <row r="6856">
          <cell r="K6856" t="str">
            <v>00111134P.2</v>
          </cell>
        </row>
        <row r="6857">
          <cell r="K6857" t="str">
            <v>00111123P.2</v>
          </cell>
        </row>
        <row r="6858">
          <cell r="K6858" t="str">
            <v>00111134P.2</v>
          </cell>
        </row>
        <row r="6859">
          <cell r="K6859" t="str">
            <v>00111122P.2</v>
          </cell>
        </row>
        <row r="6860">
          <cell r="K6860" t="str">
            <v>00111128P.2</v>
          </cell>
        </row>
        <row r="6861">
          <cell r="K6861" t="str">
            <v>00111124P.2</v>
          </cell>
        </row>
        <row r="6862">
          <cell r="K6862" t="str">
            <v>00111110P.2</v>
          </cell>
        </row>
        <row r="6863">
          <cell r="K6863" t="str">
            <v>00111129P.2</v>
          </cell>
        </row>
        <row r="6864">
          <cell r="K6864" t="str">
            <v>00111121P.2</v>
          </cell>
        </row>
        <row r="6865">
          <cell r="K6865" t="str">
            <v>00111112P.2</v>
          </cell>
        </row>
        <row r="6866">
          <cell r="K6866" t="str">
            <v>00111113P.2</v>
          </cell>
        </row>
        <row r="6867">
          <cell r="K6867" t="str">
            <v>00111135P.2</v>
          </cell>
        </row>
        <row r="6868">
          <cell r="K6868" t="str">
            <v>00111118P.2</v>
          </cell>
        </row>
        <row r="6869">
          <cell r="K6869" t="str">
            <v>00111128P.2</v>
          </cell>
        </row>
        <row r="6870">
          <cell r="K6870" t="str">
            <v>00111123P.2</v>
          </cell>
        </row>
        <row r="6871">
          <cell r="K6871" t="str">
            <v>00111123P.2</v>
          </cell>
        </row>
        <row r="6872">
          <cell r="K6872" t="str">
            <v>00111131P.2</v>
          </cell>
        </row>
        <row r="6873">
          <cell r="K6873" t="str">
            <v>00111113P.2</v>
          </cell>
        </row>
        <row r="6874">
          <cell r="K6874" t="str">
            <v>00111122P.2</v>
          </cell>
        </row>
        <row r="6875">
          <cell r="K6875" t="str">
            <v>00111113P.2</v>
          </cell>
        </row>
        <row r="6876">
          <cell r="K6876" t="str">
            <v>00111117P.2</v>
          </cell>
        </row>
        <row r="6877">
          <cell r="K6877" t="str">
            <v>00111133P.2</v>
          </cell>
        </row>
        <row r="6878">
          <cell r="K6878" t="str">
            <v>00111136P.2</v>
          </cell>
        </row>
        <row r="6879">
          <cell r="K6879" t="str">
            <v>00111129P.2</v>
          </cell>
        </row>
        <row r="6880">
          <cell r="K6880" t="str">
            <v>00111126P.2</v>
          </cell>
        </row>
        <row r="6881">
          <cell r="K6881" t="str">
            <v>00111131P.2</v>
          </cell>
        </row>
        <row r="6882">
          <cell r="K6882" t="str">
            <v>00111130P.2</v>
          </cell>
        </row>
        <row r="6883">
          <cell r="K6883" t="str">
            <v>00111114P.2</v>
          </cell>
        </row>
        <row r="6884">
          <cell r="K6884" t="str">
            <v>00111134P.2</v>
          </cell>
        </row>
        <row r="6885">
          <cell r="K6885" t="str">
            <v>00111123P.2</v>
          </cell>
        </row>
        <row r="6886">
          <cell r="K6886" t="str">
            <v>00111112P.2</v>
          </cell>
        </row>
        <row r="6887">
          <cell r="K6887" t="str">
            <v>00111132P.2</v>
          </cell>
        </row>
        <row r="6888">
          <cell r="K6888" t="str">
            <v>00111110P.2</v>
          </cell>
        </row>
        <row r="6889">
          <cell r="K6889" t="str">
            <v>00111116P.2</v>
          </cell>
        </row>
        <row r="6890">
          <cell r="K6890" t="str">
            <v>00111110P.2</v>
          </cell>
        </row>
        <row r="6891">
          <cell r="K6891" t="str">
            <v>00111111P.2</v>
          </cell>
        </row>
        <row r="6892">
          <cell r="K6892" t="str">
            <v>00111124P.2</v>
          </cell>
        </row>
        <row r="6893">
          <cell r="K6893" t="str">
            <v>00111127P.2</v>
          </cell>
        </row>
        <row r="6894">
          <cell r="K6894" t="str">
            <v>00111111P.2</v>
          </cell>
        </row>
        <row r="6895">
          <cell r="K6895" t="str">
            <v>00111117P.2</v>
          </cell>
        </row>
        <row r="6896">
          <cell r="K6896" t="str">
            <v>00111132P.2</v>
          </cell>
        </row>
        <row r="6897">
          <cell r="K6897" t="str">
            <v>00111111P.2</v>
          </cell>
        </row>
        <row r="6898">
          <cell r="K6898" t="str">
            <v>00111128P.2</v>
          </cell>
        </row>
        <row r="6899">
          <cell r="K6899" t="str">
            <v>00111130P.2</v>
          </cell>
        </row>
        <row r="6900">
          <cell r="K6900" t="str">
            <v>00111135P.2</v>
          </cell>
        </row>
        <row r="6901">
          <cell r="K6901" t="str">
            <v>00111128P.2</v>
          </cell>
        </row>
        <row r="6902">
          <cell r="K6902" t="str">
            <v>00111122P.2</v>
          </cell>
        </row>
        <row r="6903">
          <cell r="K6903" t="str">
            <v>00111112P.2</v>
          </cell>
        </row>
        <row r="6904">
          <cell r="K6904" t="str">
            <v>00111131P.2</v>
          </cell>
        </row>
        <row r="6905">
          <cell r="K6905" t="str">
            <v>00111133P.2</v>
          </cell>
        </row>
        <row r="6906">
          <cell r="K6906" t="str">
            <v>00111122P.2</v>
          </cell>
        </row>
        <row r="6907">
          <cell r="K6907" t="str">
            <v>00111116P.2</v>
          </cell>
        </row>
        <row r="6908">
          <cell r="K6908" t="str">
            <v>00111136P.2</v>
          </cell>
        </row>
        <row r="6909">
          <cell r="K6909" t="str">
            <v>00111124P.2</v>
          </cell>
        </row>
        <row r="6910">
          <cell r="K6910" t="str">
            <v>00111124P.2</v>
          </cell>
        </row>
        <row r="6911">
          <cell r="K6911" t="str">
            <v>00111130P.2</v>
          </cell>
        </row>
        <row r="6912">
          <cell r="K6912" t="str">
            <v>00111128P.2</v>
          </cell>
        </row>
        <row r="6913">
          <cell r="K6913" t="str">
            <v>00111125P.2</v>
          </cell>
        </row>
        <row r="6914">
          <cell r="K6914" t="str">
            <v>00111130P.2</v>
          </cell>
        </row>
        <row r="6915">
          <cell r="K6915" t="str">
            <v>00111122P.2</v>
          </cell>
        </row>
        <row r="6916">
          <cell r="K6916" t="str">
            <v>00111133P.2</v>
          </cell>
        </row>
        <row r="6917">
          <cell r="K6917" t="str">
            <v>00111121P.2</v>
          </cell>
        </row>
        <row r="6918">
          <cell r="K6918" t="str">
            <v>00111113P.2</v>
          </cell>
        </row>
        <row r="6919">
          <cell r="K6919" t="str">
            <v>00111132P.2</v>
          </cell>
        </row>
        <row r="6920">
          <cell r="K6920" t="str">
            <v>00111123P.2</v>
          </cell>
        </row>
        <row r="6921">
          <cell r="K6921" t="str">
            <v>00111121P.2</v>
          </cell>
        </row>
        <row r="6922">
          <cell r="K6922" t="str">
            <v>00111135P.2</v>
          </cell>
        </row>
        <row r="6923">
          <cell r="K6923" t="str">
            <v>00111128P.2</v>
          </cell>
        </row>
        <row r="6924">
          <cell r="K6924" t="str">
            <v>00111116P.2</v>
          </cell>
        </row>
        <row r="6925">
          <cell r="K6925" t="str">
            <v>00111118P.2</v>
          </cell>
        </row>
        <row r="6926">
          <cell r="K6926" t="str">
            <v>00111128P.2</v>
          </cell>
        </row>
        <row r="6927">
          <cell r="K6927" t="str">
            <v>00111135P.2</v>
          </cell>
        </row>
        <row r="6928">
          <cell r="K6928" t="str">
            <v>00111123P.2</v>
          </cell>
        </row>
        <row r="6929">
          <cell r="K6929" t="str">
            <v>00111111P.2</v>
          </cell>
        </row>
        <row r="6930">
          <cell r="K6930" t="str">
            <v>00111110P.2</v>
          </cell>
        </row>
        <row r="6931">
          <cell r="K6931" t="str">
            <v>00111136P.2</v>
          </cell>
        </row>
        <row r="6932">
          <cell r="K6932" t="str">
            <v>00111112P.2</v>
          </cell>
        </row>
        <row r="6933">
          <cell r="K6933" t="str">
            <v>00111132P.2</v>
          </cell>
        </row>
        <row r="6934">
          <cell r="K6934" t="str">
            <v>00111117P.2</v>
          </cell>
        </row>
        <row r="6935">
          <cell r="K6935" t="str">
            <v>00111117P.2</v>
          </cell>
        </row>
        <row r="6936">
          <cell r="K6936" t="str">
            <v>00111120P.2</v>
          </cell>
        </row>
        <row r="6937">
          <cell r="K6937" t="str">
            <v>00111114P.2</v>
          </cell>
        </row>
        <row r="6938">
          <cell r="K6938" t="str">
            <v>00111127P.2</v>
          </cell>
        </row>
        <row r="6939">
          <cell r="K6939" t="str">
            <v>00111113P.2</v>
          </cell>
        </row>
        <row r="6940">
          <cell r="K6940" t="str">
            <v>00111131P.2</v>
          </cell>
        </row>
        <row r="6941">
          <cell r="K6941" t="str">
            <v>00111122P.2</v>
          </cell>
        </row>
        <row r="6942">
          <cell r="K6942" t="str">
            <v>00111128P.2</v>
          </cell>
        </row>
        <row r="6943">
          <cell r="K6943" t="str">
            <v>00111112P.2</v>
          </cell>
        </row>
        <row r="6944">
          <cell r="K6944" t="str">
            <v>00111115P.2</v>
          </cell>
        </row>
        <row r="6945">
          <cell r="K6945" t="str">
            <v>00111129P.2</v>
          </cell>
        </row>
        <row r="6946">
          <cell r="K6946" t="str">
            <v>00111123P.2</v>
          </cell>
        </row>
        <row r="6947">
          <cell r="K6947" t="str">
            <v>00111122P.2</v>
          </cell>
        </row>
        <row r="6948">
          <cell r="K6948" t="str">
            <v>00111134P.2</v>
          </cell>
        </row>
        <row r="6949">
          <cell r="K6949" t="str">
            <v>00111112P.2</v>
          </cell>
        </row>
        <row r="6950">
          <cell r="K6950" t="str">
            <v>00111121P.2</v>
          </cell>
        </row>
        <row r="6951">
          <cell r="K6951" t="str">
            <v>00111132P.2</v>
          </cell>
        </row>
        <row r="6952">
          <cell r="K6952" t="str">
            <v>00111131P.2</v>
          </cell>
        </row>
        <row r="6953">
          <cell r="K6953" t="str">
            <v>00111129P.2</v>
          </cell>
        </row>
        <row r="6954">
          <cell r="K6954" t="str">
            <v>00111110P.2</v>
          </cell>
        </row>
        <row r="6955">
          <cell r="K6955" t="str">
            <v>00111132P.2</v>
          </cell>
        </row>
        <row r="6956">
          <cell r="K6956" t="str">
            <v>00111112P.2</v>
          </cell>
        </row>
        <row r="6957">
          <cell r="K6957" t="str">
            <v>00111116P.2</v>
          </cell>
        </row>
        <row r="6958">
          <cell r="K6958" t="str">
            <v>00111112P.2</v>
          </cell>
        </row>
        <row r="6959">
          <cell r="K6959" t="str">
            <v>00111136P.2</v>
          </cell>
        </row>
        <row r="6960">
          <cell r="K6960" t="str">
            <v>00111122P.2</v>
          </cell>
        </row>
        <row r="6961">
          <cell r="K6961" t="str">
            <v>00111128P.2</v>
          </cell>
        </row>
        <row r="6962">
          <cell r="K6962" t="str">
            <v>00111130P.2</v>
          </cell>
        </row>
        <row r="6963">
          <cell r="K6963" t="str">
            <v>00111115P.2</v>
          </cell>
        </row>
        <row r="6964">
          <cell r="K6964" t="str">
            <v>00111129P.2</v>
          </cell>
        </row>
        <row r="6965">
          <cell r="K6965" t="str">
            <v>00111125P.2</v>
          </cell>
        </row>
        <row r="6966">
          <cell r="K6966" t="str">
            <v>00111132P.2</v>
          </cell>
        </row>
        <row r="6967">
          <cell r="K6967" t="str">
            <v>00111136P.2</v>
          </cell>
        </row>
        <row r="6968">
          <cell r="K6968" t="str">
            <v>00111112P.2</v>
          </cell>
        </row>
        <row r="6969">
          <cell r="K6969" t="str">
            <v>00111132P.2</v>
          </cell>
        </row>
        <row r="6970">
          <cell r="K6970" t="str">
            <v>00111134P.2</v>
          </cell>
        </row>
        <row r="6971">
          <cell r="K6971" t="str">
            <v>00111117P.2</v>
          </cell>
        </row>
        <row r="6972">
          <cell r="K6972" t="str">
            <v>00111112P.2</v>
          </cell>
        </row>
        <row r="6973">
          <cell r="K6973" t="str">
            <v>00111134P.2</v>
          </cell>
        </row>
        <row r="6974">
          <cell r="K6974" t="str">
            <v>00111120P.2</v>
          </cell>
        </row>
        <row r="6975">
          <cell r="K6975" t="str">
            <v>00111128P.2</v>
          </cell>
        </row>
        <row r="6976">
          <cell r="K6976" t="str">
            <v>00111120P.2</v>
          </cell>
        </row>
        <row r="6977">
          <cell r="K6977" t="str">
            <v>00111125P.2</v>
          </cell>
        </row>
        <row r="6978">
          <cell r="K6978" t="str">
            <v>00111134P.2</v>
          </cell>
        </row>
        <row r="6979">
          <cell r="K6979" t="str">
            <v>00111122P.2</v>
          </cell>
        </row>
        <row r="6980">
          <cell r="K6980" t="str">
            <v>00111128P.2</v>
          </cell>
        </row>
        <row r="6981">
          <cell r="K6981" t="str">
            <v>00111113P.2</v>
          </cell>
        </row>
        <row r="6982">
          <cell r="K6982" t="str">
            <v>00111113P.2</v>
          </cell>
        </row>
        <row r="6983">
          <cell r="K6983" t="str">
            <v>00111134P.2</v>
          </cell>
        </row>
        <row r="6984">
          <cell r="K6984" t="str">
            <v>00111130P.2</v>
          </cell>
        </row>
        <row r="6985">
          <cell r="K6985" t="str">
            <v>00111117P.2</v>
          </cell>
        </row>
        <row r="6986">
          <cell r="K6986" t="str">
            <v>00111134P.2</v>
          </cell>
        </row>
        <row r="6987">
          <cell r="K6987" t="str">
            <v>00111130P.2</v>
          </cell>
        </row>
        <row r="6988">
          <cell r="K6988" t="str">
            <v>00111114P.2</v>
          </cell>
        </row>
        <row r="6989">
          <cell r="K6989" t="str">
            <v>00111134P.2</v>
          </cell>
        </row>
        <row r="6990">
          <cell r="K6990" t="str">
            <v>00111129P.2</v>
          </cell>
        </row>
        <row r="6991">
          <cell r="K6991" t="str">
            <v>00111120P.2</v>
          </cell>
        </row>
        <row r="6992">
          <cell r="K6992" t="str">
            <v>00111131P.2</v>
          </cell>
        </row>
        <row r="6993">
          <cell r="K6993" t="str">
            <v>00111117P.2</v>
          </cell>
        </row>
        <row r="6994">
          <cell r="K6994" t="str">
            <v>00111132P.2</v>
          </cell>
        </row>
        <row r="6995">
          <cell r="K6995" t="str">
            <v>00111121P.2</v>
          </cell>
        </row>
        <row r="6996">
          <cell r="K6996" t="str">
            <v>00111113P.2</v>
          </cell>
        </row>
        <row r="6997">
          <cell r="K6997" t="str">
            <v>00111127P.2</v>
          </cell>
        </row>
        <row r="6998">
          <cell r="K6998" t="str">
            <v>00111113P.2</v>
          </cell>
        </row>
        <row r="6999">
          <cell r="K6999" t="str">
            <v>00111111P.2</v>
          </cell>
        </row>
        <row r="7000">
          <cell r="K7000" t="str">
            <v>00111132P.2</v>
          </cell>
        </row>
        <row r="7001">
          <cell r="K7001" t="str">
            <v>00111111P.2</v>
          </cell>
        </row>
        <row r="7002">
          <cell r="K7002" t="str">
            <v>00111129P.2</v>
          </cell>
        </row>
        <row r="7003">
          <cell r="K7003" t="str">
            <v>00111128P.2</v>
          </cell>
        </row>
        <row r="7004">
          <cell r="K7004" t="str">
            <v>00111111P.2</v>
          </cell>
        </row>
        <row r="7005">
          <cell r="K7005" t="str">
            <v>00111132P.2</v>
          </cell>
        </row>
        <row r="7006">
          <cell r="K7006" t="str">
            <v>00111136P.2</v>
          </cell>
        </row>
        <row r="7007">
          <cell r="K7007" t="str">
            <v>00111119P.2</v>
          </cell>
        </row>
        <row r="7008">
          <cell r="K7008" t="str">
            <v>00111132P.2</v>
          </cell>
        </row>
        <row r="7009">
          <cell r="K7009" t="str">
            <v>00111129P.2</v>
          </cell>
        </row>
        <row r="7010">
          <cell r="K7010" t="str">
            <v>00111123P.2</v>
          </cell>
        </row>
        <row r="7011">
          <cell r="K7011" t="str">
            <v>00111111P.2</v>
          </cell>
        </row>
        <row r="7012">
          <cell r="K7012" t="str">
            <v>00111128P.2</v>
          </cell>
        </row>
        <row r="7013">
          <cell r="K7013" t="str">
            <v>00111136P.2</v>
          </cell>
        </row>
        <row r="7014">
          <cell r="K7014" t="str">
            <v>00111127P.2</v>
          </cell>
        </row>
        <row r="7015">
          <cell r="K7015" t="str">
            <v>00111124P.2</v>
          </cell>
        </row>
        <row r="7016">
          <cell r="K7016" t="str">
            <v>00111123P.2</v>
          </cell>
        </row>
        <row r="7017">
          <cell r="K7017" t="str">
            <v>00111132P.2</v>
          </cell>
        </row>
        <row r="7018">
          <cell r="K7018" t="str">
            <v>00111130P.2</v>
          </cell>
        </row>
        <row r="7019">
          <cell r="K7019" t="str">
            <v>00111111P.2</v>
          </cell>
        </row>
        <row r="7020">
          <cell r="K7020" t="str">
            <v>00111128P.2</v>
          </cell>
        </row>
        <row r="7021">
          <cell r="K7021" t="str">
            <v>00111132P.2</v>
          </cell>
        </row>
        <row r="7022">
          <cell r="K7022" t="str">
            <v>00111112P.2</v>
          </cell>
        </row>
        <row r="7023">
          <cell r="K7023" t="str">
            <v>00111128P.2</v>
          </cell>
        </row>
        <row r="7024">
          <cell r="K7024" t="str">
            <v>00111132P.2</v>
          </cell>
        </row>
        <row r="7025">
          <cell r="K7025" t="str">
            <v>00111117P.2</v>
          </cell>
        </row>
        <row r="7026">
          <cell r="K7026" t="str">
            <v>00111132P.2</v>
          </cell>
        </row>
        <row r="7027">
          <cell r="K7027" t="str">
            <v>00111128P.2</v>
          </cell>
        </row>
        <row r="7028">
          <cell r="K7028" t="str">
            <v>00111133P.2</v>
          </cell>
        </row>
        <row r="7029">
          <cell r="K7029" t="str">
            <v>00111125P.2</v>
          </cell>
        </row>
        <row r="7030">
          <cell r="K7030" t="str">
            <v>00111127P.2</v>
          </cell>
        </row>
        <row r="7031">
          <cell r="K7031" t="str">
            <v>00111128P.2</v>
          </cell>
        </row>
        <row r="7032">
          <cell r="K7032" t="str">
            <v>00111120P.2</v>
          </cell>
        </row>
        <row r="7033">
          <cell r="K7033" t="str">
            <v>00111112P.2</v>
          </cell>
        </row>
        <row r="7034">
          <cell r="K7034" t="str">
            <v>00111133P.2</v>
          </cell>
        </row>
        <row r="7035">
          <cell r="K7035" t="str">
            <v>00111123P.2</v>
          </cell>
        </row>
        <row r="7036">
          <cell r="K7036" t="str">
            <v>00111128P.2</v>
          </cell>
        </row>
        <row r="7037">
          <cell r="K7037" t="str">
            <v>00111133P.2</v>
          </cell>
        </row>
        <row r="7038">
          <cell r="K7038" t="str">
            <v>00111136P.2</v>
          </cell>
        </row>
        <row r="7039">
          <cell r="K7039" t="str">
            <v>00111117P.2</v>
          </cell>
        </row>
        <row r="7040">
          <cell r="K7040" t="str">
            <v>00111118P.2</v>
          </cell>
        </row>
        <row r="7041">
          <cell r="K7041" t="str">
            <v>00111120P.2</v>
          </cell>
        </row>
        <row r="7042">
          <cell r="K7042" t="str">
            <v>00111112P.2</v>
          </cell>
        </row>
        <row r="7043">
          <cell r="K7043" t="str">
            <v>00111132P.2</v>
          </cell>
        </row>
        <row r="7044">
          <cell r="K7044" t="str">
            <v>00111114P.2</v>
          </cell>
        </row>
        <row r="7045">
          <cell r="K7045" t="str">
            <v>00111127P.2</v>
          </cell>
        </row>
        <row r="7046">
          <cell r="K7046" t="str">
            <v>00111130P.2</v>
          </cell>
        </row>
        <row r="7047">
          <cell r="K7047" t="str">
            <v>00111111P.2</v>
          </cell>
        </row>
        <row r="7048">
          <cell r="K7048" t="str">
            <v>00111113P.2</v>
          </cell>
        </row>
        <row r="7049">
          <cell r="K7049" t="str">
            <v>00111128P.2</v>
          </cell>
        </row>
        <row r="7050">
          <cell r="K7050" t="str">
            <v>00111126P.2</v>
          </cell>
        </row>
        <row r="7051">
          <cell r="K7051" t="str">
            <v>00111112P.2</v>
          </cell>
        </row>
        <row r="7052">
          <cell r="K7052" t="str">
            <v>00111121P.2</v>
          </cell>
        </row>
        <row r="7053">
          <cell r="K7053" t="str">
            <v>00111121P.2</v>
          </cell>
        </row>
        <row r="7054">
          <cell r="K7054" t="str">
            <v>00111113P.2</v>
          </cell>
        </row>
        <row r="7055">
          <cell r="K7055" t="str">
            <v>00111113P.2</v>
          </cell>
        </row>
        <row r="7056">
          <cell r="K7056" t="str">
            <v>00111129P.2</v>
          </cell>
        </row>
        <row r="7057">
          <cell r="K7057" t="str">
            <v>00111113P.2</v>
          </cell>
        </row>
        <row r="7058">
          <cell r="K7058" t="str">
            <v>00111121P.2</v>
          </cell>
        </row>
        <row r="7059">
          <cell r="K7059" t="str">
            <v>00111132P.2</v>
          </cell>
        </row>
        <row r="7060">
          <cell r="K7060" t="str">
            <v>00111123P.2</v>
          </cell>
        </row>
        <row r="7061">
          <cell r="K7061" t="str">
            <v>00111122P.2</v>
          </cell>
        </row>
        <row r="7062">
          <cell r="K7062" t="str">
            <v>00111128P.2</v>
          </cell>
        </row>
        <row r="7063">
          <cell r="K7063" t="str">
            <v>00111131P.2</v>
          </cell>
        </row>
        <row r="7064">
          <cell r="K7064" t="str">
            <v>00111128P.2</v>
          </cell>
        </row>
        <row r="7065">
          <cell r="K7065" t="str">
            <v>00111113P.2</v>
          </cell>
        </row>
        <row r="7066">
          <cell r="K7066" t="str">
            <v>00111135P.2</v>
          </cell>
        </row>
        <row r="7067">
          <cell r="K7067" t="str">
            <v>00111128P.2</v>
          </cell>
        </row>
        <row r="7068">
          <cell r="K7068" t="str">
            <v>00111128P.2</v>
          </cell>
        </row>
        <row r="7069">
          <cell r="K7069" t="str">
            <v>00111132P.2</v>
          </cell>
        </row>
        <row r="7070">
          <cell r="K7070" t="str">
            <v>00111126P.2</v>
          </cell>
        </row>
        <row r="7071">
          <cell r="K7071" t="str">
            <v>00111119P.2</v>
          </cell>
        </row>
        <row r="7072">
          <cell r="K7072" t="str">
            <v>00111114P.2</v>
          </cell>
        </row>
        <row r="7073">
          <cell r="K7073" t="str">
            <v>00111128P.2</v>
          </cell>
        </row>
        <row r="7074">
          <cell r="K7074" t="str">
            <v>00111133P.2</v>
          </cell>
        </row>
        <row r="7075">
          <cell r="K7075" t="str">
            <v>00111133P.2</v>
          </cell>
        </row>
        <row r="7076">
          <cell r="K7076" t="str">
            <v>00111122P.2</v>
          </cell>
        </row>
        <row r="7077">
          <cell r="K7077" t="str">
            <v>00111130P.2</v>
          </cell>
        </row>
        <row r="7078">
          <cell r="K7078" t="str">
            <v>00111113P.2</v>
          </cell>
        </row>
        <row r="7079">
          <cell r="K7079" t="str">
            <v>00111113P.2</v>
          </cell>
        </row>
        <row r="7080">
          <cell r="K7080" t="str">
            <v>00111129P.2</v>
          </cell>
        </row>
        <row r="7081">
          <cell r="K7081" t="str">
            <v>00111136P.2</v>
          </cell>
        </row>
        <row r="7082">
          <cell r="K7082" t="str">
            <v>00111120P.2</v>
          </cell>
        </row>
        <row r="7083">
          <cell r="K7083" t="str">
            <v>00111131P.2</v>
          </cell>
        </row>
        <row r="7084">
          <cell r="K7084" t="str">
            <v>00111122P.2</v>
          </cell>
        </row>
        <row r="7085">
          <cell r="K7085" t="str">
            <v>00111114P.2</v>
          </cell>
        </row>
        <row r="7086">
          <cell r="K7086" t="str">
            <v>00111132P.2</v>
          </cell>
        </row>
        <row r="7087">
          <cell r="K7087" t="str">
            <v>00111122P.2</v>
          </cell>
        </row>
        <row r="7088">
          <cell r="K7088" t="str">
            <v>00111127P.2</v>
          </cell>
        </row>
        <row r="7089">
          <cell r="K7089" t="str">
            <v>00111122P.2</v>
          </cell>
        </row>
        <row r="7090">
          <cell r="K7090" t="str">
            <v>00111134P.2</v>
          </cell>
        </row>
        <row r="7091">
          <cell r="K7091" t="str">
            <v>00111134P.2</v>
          </cell>
        </row>
        <row r="7092">
          <cell r="K7092" t="str">
            <v>00111135P.2</v>
          </cell>
        </row>
        <row r="7093">
          <cell r="K7093" t="str">
            <v>00111122P.2</v>
          </cell>
        </row>
        <row r="7094">
          <cell r="K7094" t="str">
            <v>00111131P.2</v>
          </cell>
        </row>
        <row r="7095">
          <cell r="K7095" t="str">
            <v>00111125P.2</v>
          </cell>
        </row>
        <row r="7096">
          <cell r="K7096" t="str">
            <v>00111110P.2</v>
          </cell>
        </row>
        <row r="7097">
          <cell r="K7097" t="str">
            <v>00111123P.2</v>
          </cell>
        </row>
        <row r="7098">
          <cell r="K7098" t="str">
            <v>00111128P.2</v>
          </cell>
        </row>
        <row r="7099">
          <cell r="K7099" t="str">
            <v>00111128P.2</v>
          </cell>
        </row>
        <row r="7100">
          <cell r="K7100" t="str">
            <v>00111129P.2</v>
          </cell>
        </row>
        <row r="7101">
          <cell r="K7101" t="str">
            <v>00111134P.2</v>
          </cell>
        </row>
        <row r="7102">
          <cell r="K7102" t="str">
            <v>00111127P.2</v>
          </cell>
        </row>
        <row r="7103">
          <cell r="K7103" t="str">
            <v>00111130P.2</v>
          </cell>
        </row>
        <row r="7104">
          <cell r="K7104" t="str">
            <v>00111113P.2</v>
          </cell>
        </row>
        <row r="7105">
          <cell r="K7105" t="str">
            <v>00111128P.2</v>
          </cell>
        </row>
        <row r="7106">
          <cell r="K7106" t="str">
            <v>00111122P.2</v>
          </cell>
        </row>
        <row r="7107">
          <cell r="K7107" t="str">
            <v>00111118P.2</v>
          </cell>
        </row>
        <row r="7108">
          <cell r="K7108" t="str">
            <v>00111130P.2</v>
          </cell>
        </row>
        <row r="7109">
          <cell r="K7109" t="str">
            <v>00111122P.2</v>
          </cell>
        </row>
        <row r="7110">
          <cell r="K7110" t="str">
            <v>00111131P.2</v>
          </cell>
        </row>
        <row r="7111">
          <cell r="K7111" t="str">
            <v>00111129P.2</v>
          </cell>
        </row>
        <row r="7112">
          <cell r="K7112" t="str">
            <v>00111132P.2</v>
          </cell>
        </row>
        <row r="7113">
          <cell r="K7113" t="str">
            <v>00111130P.2</v>
          </cell>
        </row>
        <row r="7114">
          <cell r="K7114" t="str">
            <v>00111135P.2</v>
          </cell>
        </row>
        <row r="7115">
          <cell r="K7115" t="str">
            <v>00111128P.2</v>
          </cell>
        </row>
        <row r="7116">
          <cell r="K7116" t="str">
            <v>00111121P.2</v>
          </cell>
        </row>
        <row r="7117">
          <cell r="K7117" t="str">
            <v>00111122P.2</v>
          </cell>
        </row>
        <row r="7118">
          <cell r="K7118" t="str">
            <v>00111128P.2</v>
          </cell>
        </row>
        <row r="7119">
          <cell r="K7119" t="str">
            <v>00111133P.2</v>
          </cell>
        </row>
        <row r="7120">
          <cell r="K7120" t="str">
            <v>00111116P.2</v>
          </cell>
        </row>
        <row r="7121">
          <cell r="K7121" t="str">
            <v>00111113P.2</v>
          </cell>
        </row>
        <row r="7122">
          <cell r="K7122" t="str">
            <v>00111128P.2</v>
          </cell>
        </row>
        <row r="7123">
          <cell r="K7123" t="str">
            <v>00111113P.2</v>
          </cell>
        </row>
        <row r="7124">
          <cell r="K7124" t="str">
            <v>00111120P.2</v>
          </cell>
        </row>
        <row r="7125">
          <cell r="K7125" t="str">
            <v>00111110P.2</v>
          </cell>
        </row>
        <row r="7126">
          <cell r="K7126" t="str">
            <v>00111129P.2</v>
          </cell>
        </row>
        <row r="7127">
          <cell r="K7127" t="str">
            <v>00111130P.2</v>
          </cell>
        </row>
        <row r="7128">
          <cell r="K7128" t="str">
            <v>00111113P.2</v>
          </cell>
        </row>
        <row r="7129">
          <cell r="K7129" t="str">
            <v>00111120P.2</v>
          </cell>
        </row>
        <row r="7130">
          <cell r="K7130" t="str">
            <v>00111117P.2</v>
          </cell>
        </row>
        <row r="7131">
          <cell r="K7131" t="str">
            <v>00111126P.2</v>
          </cell>
        </row>
        <row r="7132">
          <cell r="K7132" t="str">
            <v>00111117P.2</v>
          </cell>
        </row>
        <row r="7133">
          <cell r="K7133" t="str">
            <v>00111128P.2</v>
          </cell>
        </row>
        <row r="7134">
          <cell r="K7134" t="str">
            <v>00111130P.2</v>
          </cell>
        </row>
        <row r="7135">
          <cell r="K7135" t="str">
            <v>00111128P.2</v>
          </cell>
        </row>
        <row r="7136">
          <cell r="K7136" t="str">
            <v>00111121P.2</v>
          </cell>
        </row>
        <row r="7137">
          <cell r="K7137" t="str">
            <v>00111122P.2</v>
          </cell>
        </row>
        <row r="7138">
          <cell r="K7138" t="str">
            <v>00111134P.2</v>
          </cell>
        </row>
        <row r="7139">
          <cell r="K7139" t="str">
            <v>00111118P.2</v>
          </cell>
        </row>
        <row r="7140">
          <cell r="K7140" t="str">
            <v>00111116P.2</v>
          </cell>
        </row>
        <row r="7141">
          <cell r="K7141" t="str">
            <v>00111114P.2</v>
          </cell>
        </row>
        <row r="7142">
          <cell r="K7142" t="str">
            <v>00111130P.2</v>
          </cell>
        </row>
        <row r="7143">
          <cell r="K7143" t="str">
            <v>00111131P.2</v>
          </cell>
        </row>
        <row r="7144">
          <cell r="K7144" t="str">
            <v>00111129P.2</v>
          </cell>
        </row>
        <row r="7145">
          <cell r="K7145" t="str">
            <v>00111116P.2</v>
          </cell>
        </row>
        <row r="7146">
          <cell r="K7146" t="str">
            <v>00111112P.2</v>
          </cell>
        </row>
        <row r="7147">
          <cell r="K7147" t="str">
            <v>00111123P.2</v>
          </cell>
        </row>
        <row r="7148">
          <cell r="K7148" t="str">
            <v>00111128P.2</v>
          </cell>
        </row>
        <row r="7149">
          <cell r="K7149" t="str">
            <v>00111113P.2</v>
          </cell>
        </row>
        <row r="7150">
          <cell r="K7150" t="str">
            <v>00111125P.2</v>
          </cell>
        </row>
        <row r="7151">
          <cell r="K7151" t="str">
            <v>00111125P.2</v>
          </cell>
        </row>
        <row r="7152">
          <cell r="K7152" t="str">
            <v>00111111P.2</v>
          </cell>
        </row>
        <row r="7153">
          <cell r="K7153" t="str">
            <v>00111110P.2</v>
          </cell>
        </row>
        <row r="7154">
          <cell r="K7154" t="str">
            <v>00111110P.2</v>
          </cell>
        </row>
        <row r="7155">
          <cell r="K7155" t="str">
            <v>00111125P.2</v>
          </cell>
        </row>
        <row r="7156">
          <cell r="K7156" t="str">
            <v>00111128P.2</v>
          </cell>
        </row>
        <row r="7157">
          <cell r="K7157" t="str">
            <v>00111133P.2</v>
          </cell>
        </row>
        <row r="7158">
          <cell r="K7158" t="str">
            <v>00111117P.2</v>
          </cell>
        </row>
        <row r="7159">
          <cell r="K7159" t="str">
            <v>00111110P.2</v>
          </cell>
        </row>
        <row r="7160">
          <cell r="K7160" t="str">
            <v>00111129P.2</v>
          </cell>
        </row>
        <row r="7161">
          <cell r="K7161" t="str">
            <v>00111113P.2</v>
          </cell>
        </row>
        <row r="7162">
          <cell r="K7162" t="str">
            <v>00111124P.2</v>
          </cell>
        </row>
        <row r="7163">
          <cell r="K7163" t="str">
            <v>00111123P.2</v>
          </cell>
        </row>
        <row r="7164">
          <cell r="K7164" t="str">
            <v>00111130P.2</v>
          </cell>
        </row>
        <row r="7165">
          <cell r="K7165" t="str">
            <v>00111113P.2</v>
          </cell>
        </row>
        <row r="7166">
          <cell r="K7166" t="str">
            <v>00111134P.2</v>
          </cell>
        </row>
        <row r="7167">
          <cell r="K7167" t="str">
            <v>00111133P.2</v>
          </cell>
        </row>
        <row r="7168">
          <cell r="K7168" t="str">
            <v>00111122P.2</v>
          </cell>
        </row>
        <row r="7169">
          <cell r="K7169" t="str">
            <v>00111131P.2</v>
          </cell>
        </row>
        <row r="7170">
          <cell r="K7170" t="str">
            <v>00111125P.2</v>
          </cell>
        </row>
        <row r="7171">
          <cell r="K7171" t="str">
            <v>00111112P.2</v>
          </cell>
        </row>
        <row r="7172">
          <cell r="K7172" t="str">
            <v>00111128P.2</v>
          </cell>
        </row>
        <row r="7173">
          <cell r="K7173" t="str">
            <v>00111113P.2</v>
          </cell>
        </row>
        <row r="7174">
          <cell r="K7174" t="str">
            <v>00111129P.2</v>
          </cell>
        </row>
        <row r="7175">
          <cell r="K7175" t="str">
            <v>00111125P.2</v>
          </cell>
        </row>
        <row r="7176">
          <cell r="K7176" t="str">
            <v>00111131P.2</v>
          </cell>
        </row>
        <row r="7177">
          <cell r="K7177" t="str">
            <v>00111129P.2</v>
          </cell>
        </row>
        <row r="7178">
          <cell r="K7178" t="str">
            <v>00111122P.2</v>
          </cell>
        </row>
        <row r="7179">
          <cell r="K7179" t="str">
            <v>00111125P.2</v>
          </cell>
        </row>
        <row r="7180">
          <cell r="K7180" t="str">
            <v>00111122P.2</v>
          </cell>
        </row>
        <row r="7181">
          <cell r="K7181" t="str">
            <v>00111118P.2</v>
          </cell>
        </row>
        <row r="7182">
          <cell r="K7182" t="str">
            <v>00111118P.2</v>
          </cell>
        </row>
        <row r="7183">
          <cell r="K7183" t="str">
            <v>00111122P.2</v>
          </cell>
        </row>
        <row r="7184">
          <cell r="K7184" t="str">
            <v>00111125P.2</v>
          </cell>
        </row>
        <row r="7185">
          <cell r="K7185" t="str">
            <v>00111133P.2</v>
          </cell>
        </row>
        <row r="7186">
          <cell r="K7186" t="str">
            <v>00111133P.2</v>
          </cell>
        </row>
        <row r="7187">
          <cell r="K7187" t="str">
            <v>00111152P.2</v>
          </cell>
        </row>
        <row r="7188">
          <cell r="K7188" t="str">
            <v>00111151P.2</v>
          </cell>
        </row>
        <row r="7189">
          <cell r="K7189" t="str">
            <v>00111151P.2</v>
          </cell>
        </row>
        <row r="7190">
          <cell r="K7190" t="str">
            <v>00111151P.2</v>
          </cell>
        </row>
        <row r="7191">
          <cell r="K7191" t="str">
            <v>00111151P.2</v>
          </cell>
        </row>
        <row r="7192">
          <cell r="K7192" t="str">
            <v>00111151P.2</v>
          </cell>
        </row>
        <row r="7193">
          <cell r="K7193" t="str">
            <v>00111151P.2</v>
          </cell>
        </row>
        <row r="7194">
          <cell r="K7194" t="str">
            <v>00111151P.2</v>
          </cell>
        </row>
        <row r="7195">
          <cell r="K7195" t="str">
            <v>00111151P.2</v>
          </cell>
        </row>
        <row r="7196">
          <cell r="K7196" t="str">
            <v>00111151P.2</v>
          </cell>
        </row>
        <row r="7197">
          <cell r="K7197" t="str">
            <v>00111151P.2</v>
          </cell>
        </row>
        <row r="7198">
          <cell r="K7198" t="str">
            <v>00111151P.2</v>
          </cell>
        </row>
        <row r="7199">
          <cell r="K7199" t="str">
            <v>00111151P.2</v>
          </cell>
        </row>
        <row r="7200">
          <cell r="K7200" t="str">
            <v>00111151P.2</v>
          </cell>
        </row>
        <row r="7201">
          <cell r="K7201" t="str">
            <v>00111151P.2</v>
          </cell>
        </row>
        <row r="7202">
          <cell r="K7202" t="str">
            <v>00111151P.2</v>
          </cell>
        </row>
        <row r="7203">
          <cell r="K7203" t="str">
            <v>00111151P.2</v>
          </cell>
        </row>
        <row r="7204">
          <cell r="K7204" t="str">
            <v>00111151P.2</v>
          </cell>
        </row>
        <row r="7205">
          <cell r="K7205" t="str">
            <v>00111151P.2</v>
          </cell>
        </row>
        <row r="7206">
          <cell r="K7206" t="str">
            <v>00111151P.2</v>
          </cell>
        </row>
        <row r="7207">
          <cell r="K7207" t="str">
            <v>00111151P.2</v>
          </cell>
        </row>
        <row r="7208">
          <cell r="K7208" t="str">
            <v>00111151P.2</v>
          </cell>
        </row>
        <row r="7209">
          <cell r="K7209" t="str">
            <v>00111151P.2</v>
          </cell>
        </row>
        <row r="7210">
          <cell r="K7210" t="str">
            <v>00111151P.2</v>
          </cell>
        </row>
        <row r="7211">
          <cell r="K7211" t="str">
            <v>00111151P.2</v>
          </cell>
        </row>
        <row r="7212">
          <cell r="K7212" t="str">
            <v>00111151P.2</v>
          </cell>
        </row>
        <row r="7213">
          <cell r="K7213" t="str">
            <v>00111151P.2</v>
          </cell>
        </row>
        <row r="7214">
          <cell r="K7214" t="str">
            <v>00111151P.2</v>
          </cell>
        </row>
        <row r="7215">
          <cell r="K7215" t="str">
            <v>00111151P.2</v>
          </cell>
        </row>
        <row r="7216">
          <cell r="K7216" t="str">
            <v>00111151P.2</v>
          </cell>
        </row>
        <row r="7217">
          <cell r="K7217" t="str">
            <v>00111151P.2</v>
          </cell>
        </row>
        <row r="7218">
          <cell r="K7218" t="str">
            <v>00111151P.2</v>
          </cell>
        </row>
        <row r="7219">
          <cell r="K7219" t="str">
            <v>00111151P.2</v>
          </cell>
        </row>
        <row r="7220">
          <cell r="K7220" t="str">
            <v>00111151P.2</v>
          </cell>
        </row>
        <row r="7221">
          <cell r="K7221" t="str">
            <v>00111151P.2</v>
          </cell>
        </row>
        <row r="7222">
          <cell r="K7222" t="str">
            <v>00111151P.2</v>
          </cell>
        </row>
        <row r="7223">
          <cell r="K7223" t="str">
            <v>00111151P.2</v>
          </cell>
        </row>
        <row r="7224">
          <cell r="K7224" t="str">
            <v>00111151P.2</v>
          </cell>
        </row>
        <row r="7225">
          <cell r="K7225" t="str">
            <v>00111151P.2</v>
          </cell>
        </row>
        <row r="7226">
          <cell r="K7226" t="str">
            <v>00111151P.2</v>
          </cell>
        </row>
        <row r="7227">
          <cell r="K7227" t="str">
            <v>00111151P.2</v>
          </cell>
        </row>
        <row r="7228">
          <cell r="K7228" t="str">
            <v>00111151P.2</v>
          </cell>
        </row>
        <row r="7229">
          <cell r="K7229" t="str">
            <v>00111151P.2</v>
          </cell>
        </row>
        <row r="7230">
          <cell r="K7230" t="str">
            <v>00111151P.2</v>
          </cell>
        </row>
        <row r="7231">
          <cell r="K7231" t="str">
            <v>00111151P.2</v>
          </cell>
        </row>
        <row r="7232">
          <cell r="K7232" t="str">
            <v>00111151P.2</v>
          </cell>
        </row>
        <row r="7233">
          <cell r="K7233" t="str">
            <v>00111151P.2</v>
          </cell>
        </row>
        <row r="7234">
          <cell r="K7234" t="str">
            <v>00111151P.2</v>
          </cell>
        </row>
        <row r="7235">
          <cell r="K7235" t="str">
            <v>00111151P.2</v>
          </cell>
        </row>
        <row r="7236">
          <cell r="K7236" t="str">
            <v>00111151P.2</v>
          </cell>
        </row>
        <row r="7237">
          <cell r="K7237" t="str">
            <v>00111151P.2</v>
          </cell>
        </row>
        <row r="7238">
          <cell r="K7238" t="str">
            <v>00111151P.2</v>
          </cell>
        </row>
        <row r="7239">
          <cell r="K7239" t="str">
            <v>00111151P.2</v>
          </cell>
        </row>
        <row r="7240">
          <cell r="K7240" t="str">
            <v>00111151P.2</v>
          </cell>
        </row>
        <row r="7241">
          <cell r="K7241" t="str">
            <v>00111151P.2</v>
          </cell>
        </row>
        <row r="7242">
          <cell r="K7242" t="str">
            <v>00111108P.2</v>
          </cell>
        </row>
        <row r="7243">
          <cell r="K7243" t="str">
            <v>00111108P.2</v>
          </cell>
        </row>
        <row r="7244">
          <cell r="K7244" t="str">
            <v>00111108P.2</v>
          </cell>
        </row>
        <row r="7245">
          <cell r="K7245" t="str">
            <v>00111108P.2</v>
          </cell>
        </row>
        <row r="7246">
          <cell r="K7246" t="str">
            <v>00111108P.2</v>
          </cell>
        </row>
        <row r="7247">
          <cell r="K7247" t="str">
            <v>00111108P.2</v>
          </cell>
        </row>
        <row r="7248">
          <cell r="K7248" t="str">
            <v>00111108P.2</v>
          </cell>
        </row>
        <row r="7249">
          <cell r="K7249" t="str">
            <v>00111108P.2</v>
          </cell>
        </row>
        <row r="7250">
          <cell r="K7250" t="str">
            <v>00111108P.2</v>
          </cell>
        </row>
        <row r="7251">
          <cell r="K7251" t="str">
            <v>00111108P.2</v>
          </cell>
        </row>
        <row r="7252">
          <cell r="K7252" t="str">
            <v>00111108P.2</v>
          </cell>
        </row>
        <row r="7253">
          <cell r="K7253" t="str">
            <v>00111108P.2</v>
          </cell>
        </row>
        <row r="7254">
          <cell r="K7254" t="str">
            <v>00111108P.2</v>
          </cell>
        </row>
        <row r="7255">
          <cell r="K7255" t="str">
            <v>00111108P.2</v>
          </cell>
        </row>
        <row r="7256">
          <cell r="K7256" t="str">
            <v>00111108P.2</v>
          </cell>
        </row>
        <row r="7257">
          <cell r="K7257" t="str">
            <v>00021108P.2</v>
          </cell>
        </row>
        <row r="7258">
          <cell r="K7258" t="str">
            <v>00021108P.2</v>
          </cell>
        </row>
        <row r="7259">
          <cell r="K7259" t="str">
            <v>00111108P.2</v>
          </cell>
        </row>
        <row r="7260">
          <cell r="K7260" t="str">
            <v>00111108P.2</v>
          </cell>
        </row>
        <row r="7261">
          <cell r="K7261" t="str">
            <v>00111108P.2</v>
          </cell>
        </row>
        <row r="7262">
          <cell r="K7262" t="str">
            <v>00111130P.2</v>
          </cell>
        </row>
        <row r="7263">
          <cell r="K7263" t="str">
            <v>00111130P.2</v>
          </cell>
        </row>
        <row r="7264">
          <cell r="K7264" t="str">
            <v>00111130P.2</v>
          </cell>
        </row>
        <row r="7265">
          <cell r="K7265" t="str">
            <v>00111130P.2</v>
          </cell>
        </row>
        <row r="7266">
          <cell r="K7266" t="str">
            <v>00111130P.2</v>
          </cell>
        </row>
        <row r="7267">
          <cell r="K7267" t="str">
            <v>00111130P.2</v>
          </cell>
        </row>
        <row r="7268">
          <cell r="K7268" t="str">
            <v>00111110P.2</v>
          </cell>
        </row>
        <row r="7269">
          <cell r="K7269" t="str">
            <v>00111110P.2</v>
          </cell>
        </row>
        <row r="7270">
          <cell r="K7270" t="str">
            <v>00111110P.2</v>
          </cell>
        </row>
        <row r="7271">
          <cell r="K7271" t="str">
            <v>00111110P.2</v>
          </cell>
        </row>
        <row r="7272">
          <cell r="K7272" t="str">
            <v>00111112P.2</v>
          </cell>
        </row>
        <row r="7273">
          <cell r="K7273" t="str">
            <v>00111112P.2</v>
          </cell>
        </row>
        <row r="7274">
          <cell r="K7274" t="str">
            <v>00111112P.2</v>
          </cell>
        </row>
        <row r="7275">
          <cell r="K7275" t="str">
            <v>00111112P.2</v>
          </cell>
        </row>
        <row r="7276">
          <cell r="K7276" t="str">
            <v>00111112P.2</v>
          </cell>
        </row>
        <row r="7277">
          <cell r="K7277" t="str">
            <v>00111112P.2</v>
          </cell>
        </row>
        <row r="7278">
          <cell r="K7278" t="str">
            <v>00111112P.2</v>
          </cell>
        </row>
        <row r="7279">
          <cell r="K7279" t="str">
            <v>00111112P.2</v>
          </cell>
        </row>
        <row r="7280">
          <cell r="K7280" t="str">
            <v>00111112P.2</v>
          </cell>
        </row>
        <row r="7281">
          <cell r="K7281" t="str">
            <v>00111112P.2</v>
          </cell>
        </row>
        <row r="7282">
          <cell r="K7282" t="str">
            <v>00111113P.2</v>
          </cell>
        </row>
        <row r="7283">
          <cell r="K7283" t="str">
            <v>00111113P.2</v>
          </cell>
        </row>
        <row r="7284">
          <cell r="K7284" t="str">
            <v>00111113P.2</v>
          </cell>
        </row>
        <row r="7285">
          <cell r="K7285" t="str">
            <v>00111113P.2</v>
          </cell>
        </row>
        <row r="7286">
          <cell r="K7286" t="str">
            <v>00111113P.2</v>
          </cell>
        </row>
        <row r="7287">
          <cell r="K7287" t="str">
            <v>00111113P.2</v>
          </cell>
        </row>
        <row r="7288">
          <cell r="K7288" t="str">
            <v>00111113P.2</v>
          </cell>
        </row>
        <row r="7289">
          <cell r="K7289" t="str">
            <v>00111113P.2</v>
          </cell>
        </row>
        <row r="7290">
          <cell r="K7290" t="str">
            <v>00111113P.2</v>
          </cell>
        </row>
        <row r="7291">
          <cell r="K7291" t="str">
            <v>00111113P.2</v>
          </cell>
        </row>
        <row r="7292">
          <cell r="K7292" t="str">
            <v>00111113P.2</v>
          </cell>
        </row>
        <row r="7293">
          <cell r="K7293" t="str">
            <v>00111113P.2</v>
          </cell>
        </row>
        <row r="7294">
          <cell r="K7294" t="str">
            <v>00111113P.2</v>
          </cell>
        </row>
        <row r="7295">
          <cell r="K7295" t="str">
            <v>00111113P.2</v>
          </cell>
        </row>
        <row r="7296">
          <cell r="K7296" t="str">
            <v>00111113P.2</v>
          </cell>
        </row>
        <row r="7297">
          <cell r="K7297" t="str">
            <v>00111114P.2</v>
          </cell>
        </row>
        <row r="7298">
          <cell r="K7298" t="str">
            <v>00111114P.2</v>
          </cell>
        </row>
        <row r="7299">
          <cell r="K7299" t="str">
            <v>00111114P.2</v>
          </cell>
        </row>
        <row r="7300">
          <cell r="K7300" t="str">
            <v>00111114P.2</v>
          </cell>
        </row>
        <row r="7301">
          <cell r="K7301" t="str">
            <v>00111114P.2</v>
          </cell>
        </row>
        <row r="7302">
          <cell r="K7302" t="str">
            <v>00111114P.2</v>
          </cell>
        </row>
        <row r="7303">
          <cell r="K7303" t="str">
            <v>00111114P.2</v>
          </cell>
        </row>
        <row r="7304">
          <cell r="K7304" t="str">
            <v>00111114P.2</v>
          </cell>
        </row>
        <row r="7305">
          <cell r="K7305" t="str">
            <v>00111122P.2</v>
          </cell>
        </row>
        <row r="7306">
          <cell r="K7306" t="str">
            <v>00111122P.2</v>
          </cell>
        </row>
        <row r="7307">
          <cell r="K7307" t="str">
            <v>00111122P.2</v>
          </cell>
        </row>
        <row r="7308">
          <cell r="K7308" t="str">
            <v>00111122P.2</v>
          </cell>
        </row>
        <row r="7309">
          <cell r="K7309" t="str">
            <v>00111122P.2</v>
          </cell>
        </row>
        <row r="7310">
          <cell r="K7310" t="str">
            <v>00111126P.2</v>
          </cell>
        </row>
        <row r="7311">
          <cell r="K7311" t="str">
            <v>00111126P.2</v>
          </cell>
        </row>
        <row r="7312">
          <cell r="K7312" t="str">
            <v>00111126P.2</v>
          </cell>
        </row>
        <row r="7313">
          <cell r="K7313" t="str">
            <v>00111121P.2</v>
          </cell>
        </row>
        <row r="7314">
          <cell r="K7314" t="str">
            <v>00111121P.2</v>
          </cell>
        </row>
        <row r="7315">
          <cell r="K7315" t="str">
            <v>00111121P.2</v>
          </cell>
        </row>
        <row r="7316">
          <cell r="K7316" t="str">
            <v>00111111P.2</v>
          </cell>
        </row>
        <row r="7317">
          <cell r="K7317" t="str">
            <v>00111111P.2</v>
          </cell>
        </row>
        <row r="7318">
          <cell r="K7318" t="str">
            <v>00111111P.2</v>
          </cell>
        </row>
        <row r="7319">
          <cell r="K7319" t="str">
            <v>00111111P.2</v>
          </cell>
        </row>
        <row r="7320">
          <cell r="K7320" t="str">
            <v>00111111P.2</v>
          </cell>
        </row>
        <row r="7321">
          <cell r="K7321" t="str">
            <v>00111111P.2</v>
          </cell>
        </row>
        <row r="7322">
          <cell r="K7322" t="str">
            <v>00111111P.2</v>
          </cell>
        </row>
        <row r="7323">
          <cell r="K7323" t="str">
            <v>00111111P.2</v>
          </cell>
        </row>
        <row r="7324">
          <cell r="K7324" t="str">
            <v>00111111P.2</v>
          </cell>
        </row>
        <row r="7325">
          <cell r="K7325" t="str">
            <v>00111111P.2</v>
          </cell>
        </row>
        <row r="7326">
          <cell r="K7326" t="str">
            <v>00111111P.2</v>
          </cell>
        </row>
        <row r="7327">
          <cell r="K7327" t="str">
            <v>00111111P.2</v>
          </cell>
        </row>
        <row r="7328">
          <cell r="K7328" t="str">
            <v>00111115P.2</v>
          </cell>
        </row>
        <row r="7329">
          <cell r="K7329" t="str">
            <v>00111115P.2</v>
          </cell>
        </row>
        <row r="7330">
          <cell r="K7330" t="str">
            <v>00111115P.2</v>
          </cell>
        </row>
        <row r="7331">
          <cell r="K7331" t="str">
            <v>00111115P.2</v>
          </cell>
        </row>
        <row r="7332">
          <cell r="K7332" t="str">
            <v>00111115P.2</v>
          </cell>
        </row>
        <row r="7333">
          <cell r="K7333" t="str">
            <v>00111115P.2</v>
          </cell>
        </row>
        <row r="7334">
          <cell r="K7334" t="str">
            <v>00111115P.2</v>
          </cell>
        </row>
        <row r="7335">
          <cell r="K7335" t="str">
            <v>00111115P.2</v>
          </cell>
        </row>
        <row r="7336">
          <cell r="K7336" t="str">
            <v>00111115P.2</v>
          </cell>
        </row>
        <row r="7337">
          <cell r="K7337" t="str">
            <v>00111115P.2</v>
          </cell>
        </row>
        <row r="7338">
          <cell r="K7338" t="str">
            <v>00111115P.2</v>
          </cell>
        </row>
        <row r="7339">
          <cell r="K7339" t="str">
            <v>00111116P.2</v>
          </cell>
        </row>
        <row r="7340">
          <cell r="K7340" t="str">
            <v>00111116P.2</v>
          </cell>
        </row>
        <row r="7341">
          <cell r="K7341" t="str">
            <v>00111116P.2</v>
          </cell>
        </row>
        <row r="7342">
          <cell r="K7342" t="str">
            <v>00111116P.2</v>
          </cell>
        </row>
        <row r="7343">
          <cell r="K7343" t="str">
            <v>00111116P.2</v>
          </cell>
        </row>
        <row r="7344">
          <cell r="K7344" t="str">
            <v>00111116P.2</v>
          </cell>
        </row>
        <row r="7345">
          <cell r="K7345" t="str">
            <v>00111117P.2</v>
          </cell>
        </row>
        <row r="7346">
          <cell r="K7346" t="str">
            <v>00111117P.2</v>
          </cell>
        </row>
        <row r="7347">
          <cell r="K7347" t="str">
            <v>00111117P.2</v>
          </cell>
        </row>
        <row r="7348">
          <cell r="K7348" t="str">
            <v>00111117P.2</v>
          </cell>
        </row>
        <row r="7349">
          <cell r="K7349" t="str">
            <v>00111117P.2</v>
          </cell>
        </row>
        <row r="7350">
          <cell r="K7350" t="str">
            <v>00111117P.2</v>
          </cell>
        </row>
        <row r="7351">
          <cell r="K7351" t="str">
            <v>00111117P.2</v>
          </cell>
        </row>
        <row r="7352">
          <cell r="K7352" t="str">
            <v>00111117P.2</v>
          </cell>
        </row>
        <row r="7353">
          <cell r="K7353" t="str">
            <v>00111117P.2</v>
          </cell>
        </row>
        <row r="7354">
          <cell r="K7354" t="str">
            <v>00111117P.2</v>
          </cell>
        </row>
        <row r="7355">
          <cell r="K7355" t="str">
            <v>00111117P.2</v>
          </cell>
        </row>
        <row r="7356">
          <cell r="K7356" t="str">
            <v>00111117P.2</v>
          </cell>
        </row>
        <row r="7357">
          <cell r="K7357" t="str">
            <v>00111117P.2</v>
          </cell>
        </row>
        <row r="7358">
          <cell r="K7358" t="str">
            <v>00111117P.2</v>
          </cell>
        </row>
        <row r="7359">
          <cell r="K7359" t="str">
            <v>00111117P.2</v>
          </cell>
        </row>
        <row r="7360">
          <cell r="K7360" t="str">
            <v>00111117P.2</v>
          </cell>
        </row>
        <row r="7361">
          <cell r="K7361" t="str">
            <v>00111118P.2</v>
          </cell>
        </row>
        <row r="7362">
          <cell r="K7362" t="str">
            <v>00111118P.2</v>
          </cell>
        </row>
        <row r="7363">
          <cell r="K7363" t="str">
            <v>00111118P.2</v>
          </cell>
        </row>
        <row r="7364">
          <cell r="K7364" t="str">
            <v>00111118P.2</v>
          </cell>
        </row>
        <row r="7365">
          <cell r="K7365" t="str">
            <v>00111118P.2</v>
          </cell>
        </row>
        <row r="7366">
          <cell r="K7366" t="str">
            <v>00111118P.2</v>
          </cell>
        </row>
        <row r="7367">
          <cell r="K7367" t="str">
            <v>00111118P.2</v>
          </cell>
        </row>
        <row r="7368">
          <cell r="K7368" t="str">
            <v>00111118P.2</v>
          </cell>
        </row>
        <row r="7369">
          <cell r="K7369" t="str">
            <v>00111119P.2</v>
          </cell>
        </row>
        <row r="7370">
          <cell r="K7370" t="str">
            <v>00111119P.2</v>
          </cell>
        </row>
        <row r="7371">
          <cell r="K7371" t="str">
            <v>00111119P.2</v>
          </cell>
        </row>
        <row r="7372">
          <cell r="K7372" t="str">
            <v>00111119P.2</v>
          </cell>
        </row>
        <row r="7373">
          <cell r="K7373" t="str">
            <v>00111119P.2</v>
          </cell>
        </row>
        <row r="7374">
          <cell r="K7374" t="str">
            <v>00111120P.2</v>
          </cell>
        </row>
        <row r="7375">
          <cell r="K7375" t="str">
            <v>00111120P.2</v>
          </cell>
        </row>
        <row r="7376">
          <cell r="K7376" t="str">
            <v>00111120P.2</v>
          </cell>
        </row>
        <row r="7377">
          <cell r="K7377" t="str">
            <v>00111120P.2</v>
          </cell>
        </row>
        <row r="7378">
          <cell r="K7378" t="str">
            <v>00111122P.2</v>
          </cell>
        </row>
        <row r="7379">
          <cell r="K7379" t="str">
            <v>00111122P.2</v>
          </cell>
        </row>
        <row r="7380">
          <cell r="K7380" t="str">
            <v>00111122P.2</v>
          </cell>
        </row>
        <row r="7381">
          <cell r="K7381" t="str">
            <v>00111122P.2</v>
          </cell>
        </row>
        <row r="7382">
          <cell r="K7382" t="str">
            <v>00111122P.2</v>
          </cell>
        </row>
        <row r="7383">
          <cell r="K7383" t="str">
            <v>00111122P.2</v>
          </cell>
        </row>
        <row r="7384">
          <cell r="K7384" t="str">
            <v>00111122P.2</v>
          </cell>
        </row>
        <row r="7385">
          <cell r="K7385" t="str">
            <v>00111122P.2</v>
          </cell>
        </row>
        <row r="7386">
          <cell r="K7386" t="str">
            <v>00111122P.2</v>
          </cell>
        </row>
        <row r="7387">
          <cell r="K7387" t="str">
            <v>00111122P.2</v>
          </cell>
        </row>
        <row r="7388">
          <cell r="K7388" t="str">
            <v>00111122P.2</v>
          </cell>
        </row>
        <row r="7389">
          <cell r="K7389" t="str">
            <v>00111122P.2</v>
          </cell>
        </row>
        <row r="7390">
          <cell r="K7390" t="str">
            <v>00111125P.2</v>
          </cell>
        </row>
        <row r="7391">
          <cell r="K7391" t="str">
            <v>00111125P.2</v>
          </cell>
        </row>
        <row r="7392">
          <cell r="K7392" t="str">
            <v>00111125P.2</v>
          </cell>
        </row>
        <row r="7393">
          <cell r="K7393" t="str">
            <v>00111125P.2</v>
          </cell>
        </row>
        <row r="7394">
          <cell r="K7394" t="str">
            <v>00111125P.2</v>
          </cell>
        </row>
        <row r="7395">
          <cell r="K7395" t="str">
            <v>00111125P.2</v>
          </cell>
        </row>
        <row r="7396">
          <cell r="K7396" t="str">
            <v>00111125P.2</v>
          </cell>
        </row>
        <row r="7397">
          <cell r="K7397" t="str">
            <v>00111125P.2</v>
          </cell>
        </row>
        <row r="7398">
          <cell r="K7398" t="str">
            <v>00111125P.2</v>
          </cell>
        </row>
        <row r="7399">
          <cell r="K7399" t="str">
            <v>00111125P.2</v>
          </cell>
        </row>
        <row r="7400">
          <cell r="K7400" t="str">
            <v>00111125P.2</v>
          </cell>
        </row>
        <row r="7401">
          <cell r="K7401" t="str">
            <v>00111125P.2</v>
          </cell>
        </row>
        <row r="7402">
          <cell r="K7402" t="str">
            <v>00111125P.2</v>
          </cell>
        </row>
        <row r="7403">
          <cell r="K7403" t="str">
            <v>00111125P.2</v>
          </cell>
        </row>
        <row r="7404">
          <cell r="K7404" t="str">
            <v>00111125P.2</v>
          </cell>
        </row>
        <row r="7405">
          <cell r="K7405" t="str">
            <v>00111126P.2</v>
          </cell>
        </row>
        <row r="7406">
          <cell r="K7406" t="str">
            <v>00111126P.2</v>
          </cell>
        </row>
        <row r="7407">
          <cell r="K7407" t="str">
            <v>00111126P.2</v>
          </cell>
        </row>
        <row r="7408">
          <cell r="K7408" t="str">
            <v>00111126P.2</v>
          </cell>
        </row>
        <row r="7409">
          <cell r="K7409" t="str">
            <v>00111126P.2</v>
          </cell>
        </row>
        <row r="7410">
          <cell r="K7410" t="str">
            <v>00111126P.2</v>
          </cell>
        </row>
        <row r="7411">
          <cell r="K7411" t="str">
            <v>00111126P.2</v>
          </cell>
        </row>
        <row r="7412">
          <cell r="K7412" t="str">
            <v>00111126P.2</v>
          </cell>
        </row>
        <row r="7413">
          <cell r="K7413" t="str">
            <v>00111126P.2</v>
          </cell>
        </row>
        <row r="7414">
          <cell r="K7414" t="str">
            <v>00111126P.2</v>
          </cell>
        </row>
        <row r="7415">
          <cell r="K7415" t="str">
            <v>00111128P.2</v>
          </cell>
        </row>
        <row r="7416">
          <cell r="K7416" t="str">
            <v>00111128P.2</v>
          </cell>
        </row>
        <row r="7417">
          <cell r="K7417" t="str">
            <v>00111128P.2</v>
          </cell>
        </row>
        <row r="7418">
          <cell r="K7418" t="str">
            <v>00111128P.2</v>
          </cell>
        </row>
        <row r="7419">
          <cell r="K7419" t="str">
            <v>00111128P.2</v>
          </cell>
        </row>
        <row r="7420">
          <cell r="K7420" t="str">
            <v>00111128P.2</v>
          </cell>
        </row>
        <row r="7421">
          <cell r="K7421" t="str">
            <v>00111128P.2</v>
          </cell>
        </row>
        <row r="7422">
          <cell r="K7422" t="str">
            <v>00111128P.2</v>
          </cell>
        </row>
        <row r="7423">
          <cell r="K7423" t="str">
            <v>00111128P.2</v>
          </cell>
        </row>
        <row r="7424">
          <cell r="K7424" t="str">
            <v>00111128P.2</v>
          </cell>
        </row>
        <row r="7425">
          <cell r="K7425" t="str">
            <v>00111128P.2</v>
          </cell>
        </row>
        <row r="7426">
          <cell r="K7426" t="str">
            <v>00111128P.2</v>
          </cell>
        </row>
        <row r="7427">
          <cell r="K7427" t="str">
            <v>00111128P.2</v>
          </cell>
        </row>
        <row r="7428">
          <cell r="K7428" t="str">
            <v>00111128P.2</v>
          </cell>
        </row>
        <row r="7429">
          <cell r="K7429" t="str">
            <v>00111128P.2</v>
          </cell>
        </row>
        <row r="7430">
          <cell r="K7430" t="str">
            <v>00111128P.2</v>
          </cell>
        </row>
        <row r="7431">
          <cell r="K7431" t="str">
            <v>00111129P.2</v>
          </cell>
        </row>
        <row r="7432">
          <cell r="K7432" t="str">
            <v>00111129P.2</v>
          </cell>
        </row>
        <row r="7433">
          <cell r="K7433" t="str">
            <v>00111129P.2</v>
          </cell>
        </row>
        <row r="7434">
          <cell r="K7434" t="str">
            <v>00111129P.2</v>
          </cell>
        </row>
        <row r="7435">
          <cell r="K7435" t="str">
            <v>00111129P.2</v>
          </cell>
        </row>
        <row r="7436">
          <cell r="K7436" t="str">
            <v>00111129P.2</v>
          </cell>
        </row>
        <row r="7437">
          <cell r="K7437" t="str">
            <v>00111129P.2</v>
          </cell>
        </row>
        <row r="7438">
          <cell r="K7438" t="str">
            <v>00111129P.2</v>
          </cell>
        </row>
        <row r="7439">
          <cell r="K7439" t="str">
            <v>00111129P.2</v>
          </cell>
        </row>
        <row r="7440">
          <cell r="K7440" t="str">
            <v>00111130P.2</v>
          </cell>
        </row>
        <row r="7441">
          <cell r="K7441" t="str">
            <v>00111130P.2</v>
          </cell>
        </row>
        <row r="7442">
          <cell r="K7442" t="str">
            <v>00111130P.2</v>
          </cell>
        </row>
        <row r="7443">
          <cell r="K7443" t="str">
            <v>00111130P.2</v>
          </cell>
        </row>
        <row r="7444">
          <cell r="K7444" t="str">
            <v>00111130P.2</v>
          </cell>
        </row>
        <row r="7445">
          <cell r="K7445" t="str">
            <v>00111130P.2</v>
          </cell>
        </row>
        <row r="7446">
          <cell r="K7446" t="str">
            <v>00111130P.2</v>
          </cell>
        </row>
        <row r="7447">
          <cell r="K7447" t="str">
            <v>00111130P.2</v>
          </cell>
        </row>
        <row r="7448">
          <cell r="K7448" t="str">
            <v>00111130P.2</v>
          </cell>
        </row>
        <row r="7449">
          <cell r="K7449" t="str">
            <v>00111131P.2</v>
          </cell>
        </row>
        <row r="7450">
          <cell r="K7450" t="str">
            <v>00111131P.2</v>
          </cell>
        </row>
        <row r="7451">
          <cell r="K7451" t="str">
            <v>00111131P.2</v>
          </cell>
        </row>
        <row r="7452">
          <cell r="K7452" t="str">
            <v>00111131P.2</v>
          </cell>
        </row>
        <row r="7453">
          <cell r="K7453" t="str">
            <v>00111131P.2</v>
          </cell>
        </row>
        <row r="7454">
          <cell r="K7454" t="str">
            <v>00111131P.2</v>
          </cell>
        </row>
        <row r="7455">
          <cell r="K7455" t="str">
            <v>00111131P.2</v>
          </cell>
        </row>
        <row r="7456">
          <cell r="K7456" t="str">
            <v>00111131P.2</v>
          </cell>
        </row>
        <row r="7457">
          <cell r="K7457" t="str">
            <v>00111135P.2</v>
          </cell>
        </row>
        <row r="7458">
          <cell r="K7458" t="str">
            <v>00111135P.2</v>
          </cell>
        </row>
        <row r="7459">
          <cell r="K7459" t="str">
            <v>00111135P.2</v>
          </cell>
        </row>
        <row r="7460">
          <cell r="K7460" t="str">
            <v>00111135P.2</v>
          </cell>
        </row>
        <row r="7461">
          <cell r="K7461" t="str">
            <v>00111135P.2</v>
          </cell>
        </row>
        <row r="7462">
          <cell r="K7462" t="str">
            <v>00111135P.2</v>
          </cell>
        </row>
        <row r="7463">
          <cell r="K7463" t="str">
            <v>00111153P.2</v>
          </cell>
        </row>
        <row r="7464">
          <cell r="K7464" t="str">
            <v>00111153P.2</v>
          </cell>
        </row>
        <row r="7465">
          <cell r="K7465" t="str">
            <v>00111153P.2</v>
          </cell>
        </row>
        <row r="7466">
          <cell r="K7466" t="str">
            <v>00111153P.2</v>
          </cell>
        </row>
        <row r="7467">
          <cell r="K7467" t="str">
            <v>00111153P.2</v>
          </cell>
        </row>
        <row r="7468">
          <cell r="K7468" t="str">
            <v>00111143P.2</v>
          </cell>
        </row>
        <row r="7469">
          <cell r="K7469" t="str">
            <v>00111143P.2</v>
          </cell>
        </row>
        <row r="7470">
          <cell r="K7470" t="str">
            <v>00111143P.2</v>
          </cell>
        </row>
        <row r="7471">
          <cell r="K7471" t="str">
            <v>00111143P.2</v>
          </cell>
        </row>
        <row r="7472">
          <cell r="K7472" t="str">
            <v>00111143P.2</v>
          </cell>
        </row>
        <row r="7473">
          <cell r="K7473" t="str">
            <v>00111143P.2</v>
          </cell>
        </row>
        <row r="7474">
          <cell r="K7474" t="str">
            <v>00111150P.2</v>
          </cell>
        </row>
        <row r="7475">
          <cell r="K7475" t="str">
            <v>00111150P.2</v>
          </cell>
        </row>
        <row r="7476">
          <cell r="K7476" t="str">
            <v>00111150P.2</v>
          </cell>
        </row>
        <row r="7477">
          <cell r="K7477" t="str">
            <v>00111150P.2</v>
          </cell>
        </row>
        <row r="7478">
          <cell r="K7478" t="str">
            <v>00111150P.2</v>
          </cell>
        </row>
        <row r="7479">
          <cell r="K7479" t="str">
            <v>00111110P.2</v>
          </cell>
        </row>
        <row r="7480">
          <cell r="K7480" t="str">
            <v>00111110P.2</v>
          </cell>
        </row>
        <row r="7481">
          <cell r="K7481" t="str">
            <v>00111110P.2</v>
          </cell>
        </row>
        <row r="7482">
          <cell r="K7482" t="str">
            <v>00111110P.2</v>
          </cell>
        </row>
        <row r="7483">
          <cell r="K7483" t="str">
            <v>00111110P.2</v>
          </cell>
        </row>
        <row r="7484">
          <cell r="K7484" t="str">
            <v>00111110P.2</v>
          </cell>
        </row>
        <row r="7485">
          <cell r="K7485" t="str">
            <v>00111110P.2</v>
          </cell>
        </row>
        <row r="7486">
          <cell r="K7486" t="str">
            <v>00111110P.2</v>
          </cell>
        </row>
        <row r="7487">
          <cell r="K7487" t="str">
            <v>00111110P.2</v>
          </cell>
        </row>
        <row r="7488">
          <cell r="K7488" t="str">
            <v>00111110P.2</v>
          </cell>
        </row>
        <row r="7489">
          <cell r="K7489" t="str">
            <v>00111110P.2</v>
          </cell>
        </row>
        <row r="7490">
          <cell r="K7490" t="str">
            <v>00111110P.2</v>
          </cell>
        </row>
        <row r="7491">
          <cell r="K7491" t="str">
            <v>00111110P.2</v>
          </cell>
        </row>
        <row r="7492">
          <cell r="K7492" t="str">
            <v>00111110P.2</v>
          </cell>
        </row>
        <row r="7493">
          <cell r="K7493" t="str">
            <v>00111111P.2</v>
          </cell>
        </row>
        <row r="7494">
          <cell r="K7494" t="str">
            <v>00111111P.2</v>
          </cell>
        </row>
        <row r="7495">
          <cell r="K7495" t="str">
            <v>00111111P.2</v>
          </cell>
        </row>
        <row r="7496">
          <cell r="K7496" t="str">
            <v>00111111P.2</v>
          </cell>
        </row>
        <row r="7497">
          <cell r="K7497" t="str">
            <v>00111111P.2</v>
          </cell>
        </row>
        <row r="7498">
          <cell r="K7498" t="str">
            <v>00111111P.2</v>
          </cell>
        </row>
        <row r="7499">
          <cell r="K7499" t="str">
            <v>00111111P.2</v>
          </cell>
        </row>
        <row r="7500">
          <cell r="K7500" t="str">
            <v>00111111P.2</v>
          </cell>
        </row>
        <row r="7501">
          <cell r="K7501" t="str">
            <v>00111111P.2</v>
          </cell>
        </row>
        <row r="7502">
          <cell r="K7502" t="str">
            <v>00111111P.2</v>
          </cell>
        </row>
        <row r="7503">
          <cell r="K7503" t="str">
            <v>00111111P.2</v>
          </cell>
        </row>
        <row r="7504">
          <cell r="K7504" t="str">
            <v>00111112P.2</v>
          </cell>
        </row>
        <row r="7505">
          <cell r="K7505" t="str">
            <v>00111112P.2</v>
          </cell>
        </row>
        <row r="7506">
          <cell r="K7506" t="str">
            <v>00111112P.2</v>
          </cell>
        </row>
        <row r="7507">
          <cell r="K7507" t="str">
            <v>00111112P.2</v>
          </cell>
        </row>
        <row r="7508">
          <cell r="K7508" t="str">
            <v>00111112P.2</v>
          </cell>
        </row>
        <row r="7509">
          <cell r="K7509" t="str">
            <v>00111112P.2</v>
          </cell>
        </row>
        <row r="7510">
          <cell r="K7510" t="str">
            <v>00111112P.2</v>
          </cell>
        </row>
        <row r="7511">
          <cell r="K7511" t="str">
            <v>00111112P.2</v>
          </cell>
        </row>
        <row r="7512">
          <cell r="K7512" t="str">
            <v>00111112P.2</v>
          </cell>
        </row>
        <row r="7513">
          <cell r="K7513" t="str">
            <v>00111112P.2</v>
          </cell>
        </row>
        <row r="7514">
          <cell r="K7514" t="str">
            <v>00111113P.2</v>
          </cell>
        </row>
        <row r="7515">
          <cell r="K7515" t="str">
            <v>00111113P.2</v>
          </cell>
        </row>
        <row r="7516">
          <cell r="K7516" t="str">
            <v>00111113P.2</v>
          </cell>
        </row>
        <row r="7517">
          <cell r="K7517" t="str">
            <v>00111113P.2</v>
          </cell>
        </row>
        <row r="7518">
          <cell r="K7518" t="str">
            <v>00111113P.2</v>
          </cell>
        </row>
        <row r="7519">
          <cell r="K7519" t="str">
            <v>00111113P.2</v>
          </cell>
        </row>
        <row r="7520">
          <cell r="K7520" t="str">
            <v>00111113P.2</v>
          </cell>
        </row>
        <row r="7521">
          <cell r="K7521" t="str">
            <v>00111113P.2</v>
          </cell>
        </row>
        <row r="7522">
          <cell r="K7522" t="str">
            <v>00111113P.2</v>
          </cell>
        </row>
        <row r="7523">
          <cell r="K7523" t="str">
            <v>00111113P.2</v>
          </cell>
        </row>
        <row r="7524">
          <cell r="K7524" t="str">
            <v>00111113P.2</v>
          </cell>
        </row>
        <row r="7525">
          <cell r="K7525" t="str">
            <v>00111113P.2</v>
          </cell>
        </row>
        <row r="7526">
          <cell r="K7526" t="str">
            <v>00111113P.2</v>
          </cell>
        </row>
        <row r="7527">
          <cell r="K7527" t="str">
            <v>00111113P.2</v>
          </cell>
        </row>
        <row r="7528">
          <cell r="K7528" t="str">
            <v>00111113P.2</v>
          </cell>
        </row>
        <row r="7529">
          <cell r="K7529" t="str">
            <v>00111114P.2</v>
          </cell>
        </row>
        <row r="7530">
          <cell r="K7530" t="str">
            <v>00111114P.2</v>
          </cell>
        </row>
        <row r="7531">
          <cell r="K7531" t="str">
            <v>00111114P.2</v>
          </cell>
        </row>
        <row r="7532">
          <cell r="K7532" t="str">
            <v>00111114P.2</v>
          </cell>
        </row>
        <row r="7533">
          <cell r="K7533" t="str">
            <v>00111114P.2</v>
          </cell>
        </row>
        <row r="7534">
          <cell r="K7534" t="str">
            <v>00111114P.2</v>
          </cell>
        </row>
        <row r="7535">
          <cell r="K7535" t="str">
            <v>00111115P.2</v>
          </cell>
        </row>
        <row r="7536">
          <cell r="K7536" t="str">
            <v>00111115P.2</v>
          </cell>
        </row>
        <row r="7537">
          <cell r="K7537" t="str">
            <v>00111115P.2</v>
          </cell>
        </row>
        <row r="7538">
          <cell r="K7538" t="str">
            <v>00111115P.2</v>
          </cell>
        </row>
        <row r="7539">
          <cell r="K7539" t="str">
            <v>00111115P.2</v>
          </cell>
        </row>
        <row r="7540">
          <cell r="K7540" t="str">
            <v>00111115P.2</v>
          </cell>
        </row>
        <row r="7541">
          <cell r="K7541" t="str">
            <v>00111115P.2</v>
          </cell>
        </row>
        <row r="7542">
          <cell r="K7542" t="str">
            <v>00111115P.2</v>
          </cell>
        </row>
        <row r="7543">
          <cell r="K7543" t="str">
            <v>00111115P.2</v>
          </cell>
        </row>
        <row r="7544">
          <cell r="K7544" t="str">
            <v>00111116P.2</v>
          </cell>
        </row>
        <row r="7545">
          <cell r="K7545" t="str">
            <v>00111116P.2</v>
          </cell>
        </row>
        <row r="7546">
          <cell r="K7546" t="str">
            <v>00111116P.2</v>
          </cell>
        </row>
        <row r="7547">
          <cell r="K7547" t="str">
            <v>00111116P.2</v>
          </cell>
        </row>
        <row r="7548">
          <cell r="K7548" t="str">
            <v>00111116P.2</v>
          </cell>
        </row>
        <row r="7549">
          <cell r="K7549" t="str">
            <v>00111116P.2</v>
          </cell>
        </row>
        <row r="7550">
          <cell r="K7550" t="str">
            <v>00111116P.2</v>
          </cell>
        </row>
        <row r="7551">
          <cell r="K7551" t="str">
            <v>00111116P.2</v>
          </cell>
        </row>
        <row r="7552">
          <cell r="K7552" t="str">
            <v>00111116P.2</v>
          </cell>
        </row>
        <row r="7553">
          <cell r="K7553" t="str">
            <v>00111116P.2</v>
          </cell>
        </row>
        <row r="7554">
          <cell r="K7554" t="str">
            <v>00111116P.2</v>
          </cell>
        </row>
        <row r="7555">
          <cell r="K7555" t="str">
            <v>00111116P.2</v>
          </cell>
        </row>
        <row r="7556">
          <cell r="K7556" t="str">
            <v>00111116P.2</v>
          </cell>
        </row>
        <row r="7557">
          <cell r="K7557" t="str">
            <v>00111116P.2</v>
          </cell>
        </row>
        <row r="7558">
          <cell r="K7558" t="str">
            <v>00111117P.2</v>
          </cell>
        </row>
        <row r="7559">
          <cell r="K7559" t="str">
            <v>00111117P.2</v>
          </cell>
        </row>
        <row r="7560">
          <cell r="K7560" t="str">
            <v>00111117P.2</v>
          </cell>
        </row>
        <row r="7561">
          <cell r="K7561" t="str">
            <v>00111117P.2</v>
          </cell>
        </row>
        <row r="7562">
          <cell r="K7562" t="str">
            <v>00111117P.2</v>
          </cell>
        </row>
        <row r="7563">
          <cell r="K7563" t="str">
            <v>00111117P.2</v>
          </cell>
        </row>
        <row r="7564">
          <cell r="K7564" t="str">
            <v>00111117P.2</v>
          </cell>
        </row>
        <row r="7565">
          <cell r="K7565" t="str">
            <v>00111117P.2</v>
          </cell>
        </row>
        <row r="7566">
          <cell r="K7566" t="str">
            <v>00111117P.2</v>
          </cell>
        </row>
        <row r="7567">
          <cell r="K7567" t="str">
            <v>00111117P.2</v>
          </cell>
        </row>
        <row r="7568">
          <cell r="K7568" t="str">
            <v>00111117P.2</v>
          </cell>
        </row>
        <row r="7569">
          <cell r="K7569" t="str">
            <v>00111117P.2</v>
          </cell>
        </row>
        <row r="7570">
          <cell r="K7570" t="str">
            <v>00111117P.2</v>
          </cell>
        </row>
        <row r="7571">
          <cell r="K7571" t="str">
            <v>00111117P.2</v>
          </cell>
        </row>
        <row r="7572">
          <cell r="K7572" t="str">
            <v>00111117P.2</v>
          </cell>
        </row>
        <row r="7573">
          <cell r="K7573" t="str">
            <v>00111117P.2</v>
          </cell>
        </row>
        <row r="7574">
          <cell r="K7574" t="str">
            <v>00111117P.2</v>
          </cell>
        </row>
        <row r="7575">
          <cell r="K7575" t="str">
            <v>00111117P.2</v>
          </cell>
        </row>
        <row r="7576">
          <cell r="K7576" t="str">
            <v>00111117P.2</v>
          </cell>
        </row>
        <row r="7577">
          <cell r="K7577" t="str">
            <v>00111117P.2</v>
          </cell>
        </row>
        <row r="7578">
          <cell r="K7578" t="str">
            <v>00111118P.2</v>
          </cell>
        </row>
        <row r="7579">
          <cell r="K7579" t="str">
            <v>00111118P.2</v>
          </cell>
        </row>
        <row r="7580">
          <cell r="K7580" t="str">
            <v>00111118P.2</v>
          </cell>
        </row>
        <row r="7581">
          <cell r="K7581" t="str">
            <v>00111118P.2</v>
          </cell>
        </row>
        <row r="7582">
          <cell r="K7582" t="str">
            <v>00111118P.2</v>
          </cell>
        </row>
        <row r="7583">
          <cell r="K7583" t="str">
            <v>00111118P.2</v>
          </cell>
        </row>
        <row r="7584">
          <cell r="K7584" t="str">
            <v>00111118P.2</v>
          </cell>
        </row>
        <row r="7585">
          <cell r="K7585" t="str">
            <v>00111119P.2</v>
          </cell>
        </row>
        <row r="7586">
          <cell r="K7586" t="str">
            <v>00111119P.2</v>
          </cell>
        </row>
        <row r="7587">
          <cell r="K7587" t="str">
            <v>00111119P.2</v>
          </cell>
        </row>
        <row r="7588">
          <cell r="K7588" t="str">
            <v>00111119P.2</v>
          </cell>
        </row>
        <row r="7589">
          <cell r="K7589" t="str">
            <v>00111119P.2</v>
          </cell>
        </row>
        <row r="7590">
          <cell r="K7590" t="str">
            <v>00111119P.2</v>
          </cell>
        </row>
        <row r="7591">
          <cell r="K7591" t="str">
            <v>00111120P.2</v>
          </cell>
        </row>
        <row r="7592">
          <cell r="K7592" t="str">
            <v>00111120P.2</v>
          </cell>
        </row>
        <row r="7593">
          <cell r="K7593" t="str">
            <v>00111120P.2</v>
          </cell>
        </row>
        <row r="7594">
          <cell r="K7594" t="str">
            <v>00111120P.2</v>
          </cell>
        </row>
        <row r="7595">
          <cell r="K7595" t="str">
            <v>00111120P.2</v>
          </cell>
        </row>
        <row r="7596">
          <cell r="K7596" t="str">
            <v>00111120P.2</v>
          </cell>
        </row>
        <row r="7597">
          <cell r="K7597" t="str">
            <v>00111120P.2</v>
          </cell>
        </row>
        <row r="7598">
          <cell r="K7598" t="str">
            <v>00111121P.2</v>
          </cell>
        </row>
        <row r="7599">
          <cell r="K7599" t="str">
            <v>00111121P.2</v>
          </cell>
        </row>
        <row r="7600">
          <cell r="K7600" t="str">
            <v>00111121P.2</v>
          </cell>
        </row>
        <row r="7601">
          <cell r="K7601" t="str">
            <v>00111121P.2</v>
          </cell>
        </row>
        <row r="7602">
          <cell r="K7602" t="str">
            <v>00111121P.2</v>
          </cell>
        </row>
        <row r="7603">
          <cell r="K7603" t="str">
            <v>00111121P.2</v>
          </cell>
        </row>
        <row r="7604">
          <cell r="K7604" t="str">
            <v>00111121P.2</v>
          </cell>
        </row>
        <row r="7605">
          <cell r="K7605" t="str">
            <v>00111121P.2</v>
          </cell>
        </row>
        <row r="7606">
          <cell r="K7606" t="str">
            <v>00111121P.2</v>
          </cell>
        </row>
        <row r="7607">
          <cell r="K7607" t="str">
            <v>00111121P.2</v>
          </cell>
        </row>
        <row r="7608">
          <cell r="K7608" t="str">
            <v>00111121P.2</v>
          </cell>
        </row>
        <row r="7609">
          <cell r="K7609" t="str">
            <v>00111122P.2</v>
          </cell>
        </row>
        <row r="7610">
          <cell r="K7610" t="str">
            <v>00111122P.2</v>
          </cell>
        </row>
        <row r="7611">
          <cell r="K7611" t="str">
            <v>00111122P.2</v>
          </cell>
        </row>
        <row r="7612">
          <cell r="K7612" t="str">
            <v>00111122P.2</v>
          </cell>
        </row>
        <row r="7613">
          <cell r="K7613" t="str">
            <v>00111122P.2</v>
          </cell>
        </row>
        <row r="7614">
          <cell r="K7614" t="str">
            <v>00111122P.2</v>
          </cell>
        </row>
        <row r="7615">
          <cell r="K7615" t="str">
            <v>00111122P.2</v>
          </cell>
        </row>
        <row r="7616">
          <cell r="K7616" t="str">
            <v>00111122P.2</v>
          </cell>
        </row>
        <row r="7617">
          <cell r="K7617" t="str">
            <v>00111122P.2</v>
          </cell>
        </row>
        <row r="7618">
          <cell r="K7618" t="str">
            <v>00111122P.2</v>
          </cell>
        </row>
        <row r="7619">
          <cell r="K7619" t="str">
            <v>00111122P.2</v>
          </cell>
        </row>
        <row r="7620">
          <cell r="K7620" t="str">
            <v>00111122P.2</v>
          </cell>
        </row>
        <row r="7621">
          <cell r="K7621" t="str">
            <v>00111123P.2</v>
          </cell>
        </row>
        <row r="7622">
          <cell r="K7622" t="str">
            <v>00111123P.2</v>
          </cell>
        </row>
        <row r="7623">
          <cell r="K7623" t="str">
            <v>00111123P.2</v>
          </cell>
        </row>
        <row r="7624">
          <cell r="K7624" t="str">
            <v>00111123P.2</v>
          </cell>
        </row>
        <row r="7625">
          <cell r="K7625" t="str">
            <v>00111123P.2</v>
          </cell>
        </row>
        <row r="7626">
          <cell r="K7626" t="str">
            <v>00111123P.2</v>
          </cell>
        </row>
        <row r="7627">
          <cell r="K7627" t="str">
            <v>00111123P.2</v>
          </cell>
        </row>
        <row r="7628">
          <cell r="K7628" t="str">
            <v>00111123P.2</v>
          </cell>
        </row>
        <row r="7629">
          <cell r="K7629" t="str">
            <v>00111124P.2</v>
          </cell>
        </row>
        <row r="7630">
          <cell r="K7630" t="str">
            <v>00111124P.2</v>
          </cell>
        </row>
        <row r="7631">
          <cell r="K7631" t="str">
            <v>00111124P.2</v>
          </cell>
        </row>
        <row r="7632">
          <cell r="K7632" t="str">
            <v>00111124P.2</v>
          </cell>
        </row>
        <row r="7633">
          <cell r="K7633" t="str">
            <v>00111124P.2</v>
          </cell>
        </row>
        <row r="7634">
          <cell r="K7634" t="str">
            <v>00111124P.2</v>
          </cell>
        </row>
        <row r="7635">
          <cell r="K7635" t="str">
            <v>00111124P.2</v>
          </cell>
        </row>
        <row r="7636">
          <cell r="K7636" t="str">
            <v>00111124P.2</v>
          </cell>
        </row>
        <row r="7637">
          <cell r="K7637" t="str">
            <v>00111124P.2</v>
          </cell>
        </row>
        <row r="7638">
          <cell r="K7638" t="str">
            <v>00111124P.2</v>
          </cell>
        </row>
        <row r="7639">
          <cell r="K7639" t="str">
            <v>00111124P.2</v>
          </cell>
        </row>
        <row r="7640">
          <cell r="K7640" t="str">
            <v>00111125P.2</v>
          </cell>
        </row>
        <row r="7641">
          <cell r="K7641" t="str">
            <v>00111125P.2</v>
          </cell>
        </row>
        <row r="7642">
          <cell r="K7642" t="str">
            <v>00111125P.2</v>
          </cell>
        </row>
        <row r="7643">
          <cell r="K7643" t="str">
            <v>00111125P.2</v>
          </cell>
        </row>
        <row r="7644">
          <cell r="K7644" t="str">
            <v>00111125P.2</v>
          </cell>
        </row>
        <row r="7645">
          <cell r="K7645" t="str">
            <v>00111125P.2</v>
          </cell>
        </row>
        <row r="7646">
          <cell r="K7646" t="str">
            <v>00111125P.2</v>
          </cell>
        </row>
        <row r="7647">
          <cell r="K7647" t="str">
            <v>00111125P.2</v>
          </cell>
        </row>
        <row r="7648">
          <cell r="K7648" t="str">
            <v>00111125P.2</v>
          </cell>
        </row>
        <row r="7649">
          <cell r="K7649" t="str">
            <v>00111125P.2</v>
          </cell>
        </row>
        <row r="7650">
          <cell r="K7650" t="str">
            <v>00111125P.2</v>
          </cell>
        </row>
        <row r="7651">
          <cell r="K7651" t="str">
            <v>00111125P.2</v>
          </cell>
        </row>
        <row r="7652">
          <cell r="K7652" t="str">
            <v>00111125P.2</v>
          </cell>
        </row>
        <row r="7653">
          <cell r="K7653" t="str">
            <v>00111126P.2</v>
          </cell>
        </row>
        <row r="7654">
          <cell r="K7654" t="str">
            <v>00111126P.2</v>
          </cell>
        </row>
        <row r="7655">
          <cell r="K7655" t="str">
            <v>00111126P.2</v>
          </cell>
        </row>
        <row r="7656">
          <cell r="K7656" t="str">
            <v>00111126P.2</v>
          </cell>
        </row>
        <row r="7657">
          <cell r="K7657" t="str">
            <v>00111126P.2</v>
          </cell>
        </row>
        <row r="7658">
          <cell r="K7658" t="str">
            <v>00111126P.2</v>
          </cell>
        </row>
        <row r="7659">
          <cell r="K7659" t="str">
            <v>00111126P.2</v>
          </cell>
        </row>
        <row r="7660">
          <cell r="K7660" t="str">
            <v>00111127P.2</v>
          </cell>
        </row>
        <row r="7661">
          <cell r="K7661" t="str">
            <v>00111127P.2</v>
          </cell>
        </row>
        <row r="7662">
          <cell r="K7662" t="str">
            <v>00111127P.2</v>
          </cell>
        </row>
        <row r="7663">
          <cell r="K7663" t="str">
            <v>00111127P.2</v>
          </cell>
        </row>
        <row r="7664">
          <cell r="K7664" t="str">
            <v>00111127P.2</v>
          </cell>
        </row>
        <row r="7665">
          <cell r="K7665" t="str">
            <v>00111127P.2</v>
          </cell>
        </row>
        <row r="7666">
          <cell r="K7666" t="str">
            <v>00111127P.2</v>
          </cell>
        </row>
        <row r="7667">
          <cell r="K7667" t="str">
            <v>00111127P.2</v>
          </cell>
        </row>
        <row r="7668">
          <cell r="K7668" t="str">
            <v>00111128P.2</v>
          </cell>
        </row>
        <row r="7669">
          <cell r="K7669" t="str">
            <v>00111128P.2</v>
          </cell>
        </row>
        <row r="7670">
          <cell r="K7670" t="str">
            <v>00111128P.2</v>
          </cell>
        </row>
        <row r="7671">
          <cell r="K7671" t="str">
            <v>00111128P.2</v>
          </cell>
        </row>
        <row r="7672">
          <cell r="K7672" t="str">
            <v>00111128P.2</v>
          </cell>
        </row>
        <row r="7673">
          <cell r="K7673" t="str">
            <v>00111128P.2</v>
          </cell>
        </row>
        <row r="7674">
          <cell r="K7674" t="str">
            <v>00111128P.2</v>
          </cell>
        </row>
        <row r="7675">
          <cell r="K7675" t="str">
            <v>00111128P.2</v>
          </cell>
        </row>
        <row r="7676">
          <cell r="K7676" t="str">
            <v>00111128P.2</v>
          </cell>
        </row>
        <row r="7677">
          <cell r="K7677" t="str">
            <v>00111128P.2</v>
          </cell>
        </row>
        <row r="7678">
          <cell r="K7678" t="str">
            <v>00111128P.2</v>
          </cell>
        </row>
        <row r="7679">
          <cell r="K7679" t="str">
            <v>00111128P.2</v>
          </cell>
        </row>
        <row r="7680">
          <cell r="K7680" t="str">
            <v>00111128P.2</v>
          </cell>
        </row>
        <row r="7681">
          <cell r="K7681" t="str">
            <v>00111128P.2</v>
          </cell>
        </row>
        <row r="7682">
          <cell r="K7682" t="str">
            <v>00111128P.2</v>
          </cell>
        </row>
        <row r="7683">
          <cell r="K7683" t="str">
            <v>00111128P.2</v>
          </cell>
        </row>
        <row r="7684">
          <cell r="K7684" t="str">
            <v>00111128P.2</v>
          </cell>
        </row>
        <row r="7685">
          <cell r="K7685" t="str">
            <v>00111129P.2</v>
          </cell>
        </row>
        <row r="7686">
          <cell r="K7686" t="str">
            <v>00111129P.2</v>
          </cell>
        </row>
        <row r="7687">
          <cell r="K7687" t="str">
            <v>00111129P.2</v>
          </cell>
        </row>
        <row r="7688">
          <cell r="K7688" t="str">
            <v>00111129P.2</v>
          </cell>
        </row>
        <row r="7689">
          <cell r="K7689" t="str">
            <v>00111129P.2</v>
          </cell>
        </row>
        <row r="7690">
          <cell r="K7690" t="str">
            <v>00111129P.2</v>
          </cell>
        </row>
        <row r="7691">
          <cell r="K7691" t="str">
            <v>00111129P.2</v>
          </cell>
        </row>
        <row r="7692">
          <cell r="K7692" t="str">
            <v>00111129P.2</v>
          </cell>
        </row>
        <row r="7693">
          <cell r="K7693" t="str">
            <v>00111129P.2</v>
          </cell>
        </row>
        <row r="7694">
          <cell r="K7694" t="str">
            <v>00111129P.2</v>
          </cell>
        </row>
        <row r="7695">
          <cell r="K7695" t="str">
            <v>00111129P.2</v>
          </cell>
        </row>
        <row r="7696">
          <cell r="K7696" t="str">
            <v>00111129P.2</v>
          </cell>
        </row>
        <row r="7697">
          <cell r="K7697" t="str">
            <v>00111129P.2</v>
          </cell>
        </row>
        <row r="7698">
          <cell r="K7698" t="str">
            <v>00111129P.2</v>
          </cell>
        </row>
        <row r="7699">
          <cell r="K7699" t="str">
            <v>00111129P.2</v>
          </cell>
        </row>
        <row r="7700">
          <cell r="K7700" t="str">
            <v>00111129P.2</v>
          </cell>
        </row>
        <row r="7701">
          <cell r="K7701" t="str">
            <v>00111129P.2</v>
          </cell>
        </row>
        <row r="7702">
          <cell r="K7702" t="str">
            <v>00111130P.2</v>
          </cell>
        </row>
        <row r="7703">
          <cell r="K7703" t="str">
            <v>00111130P.2</v>
          </cell>
        </row>
        <row r="7704">
          <cell r="K7704" t="str">
            <v>00111130P.2</v>
          </cell>
        </row>
        <row r="7705">
          <cell r="K7705" t="str">
            <v>00111130P.2</v>
          </cell>
        </row>
        <row r="7706">
          <cell r="K7706" t="str">
            <v>00111130P.2</v>
          </cell>
        </row>
        <row r="7707">
          <cell r="K7707" t="str">
            <v>00111130P.2</v>
          </cell>
        </row>
        <row r="7708">
          <cell r="K7708" t="str">
            <v>00111130P.2</v>
          </cell>
        </row>
        <row r="7709">
          <cell r="K7709" t="str">
            <v>00111131P.2</v>
          </cell>
        </row>
        <row r="7710">
          <cell r="K7710" t="str">
            <v>00111131P.2</v>
          </cell>
        </row>
        <row r="7711">
          <cell r="K7711" t="str">
            <v>00111131P.2</v>
          </cell>
        </row>
        <row r="7712">
          <cell r="K7712" t="str">
            <v>00111131P.2</v>
          </cell>
        </row>
        <row r="7713">
          <cell r="K7713" t="str">
            <v>00111131P.2</v>
          </cell>
        </row>
        <row r="7714">
          <cell r="K7714" t="str">
            <v>00111131P.2</v>
          </cell>
        </row>
        <row r="7715">
          <cell r="K7715" t="str">
            <v>00111131P.2</v>
          </cell>
        </row>
        <row r="7716">
          <cell r="K7716" t="str">
            <v>00111132P.2</v>
          </cell>
        </row>
        <row r="7717">
          <cell r="K7717" t="str">
            <v>00111132P.2</v>
          </cell>
        </row>
        <row r="7718">
          <cell r="K7718" t="str">
            <v>00111132P.2</v>
          </cell>
        </row>
        <row r="7719">
          <cell r="K7719" t="str">
            <v>00111132P.2</v>
          </cell>
        </row>
        <row r="7720">
          <cell r="K7720" t="str">
            <v>00111132P.2</v>
          </cell>
        </row>
        <row r="7721">
          <cell r="K7721" t="str">
            <v>00111132P.2</v>
          </cell>
        </row>
        <row r="7722">
          <cell r="K7722" t="str">
            <v>00111132P.2</v>
          </cell>
        </row>
        <row r="7723">
          <cell r="K7723" t="str">
            <v>00111132P.2</v>
          </cell>
        </row>
        <row r="7724">
          <cell r="K7724" t="str">
            <v>00111132P.2</v>
          </cell>
        </row>
        <row r="7725">
          <cell r="K7725" t="str">
            <v>00111132P.2</v>
          </cell>
        </row>
        <row r="7726">
          <cell r="K7726" t="str">
            <v>00111132P.2</v>
          </cell>
        </row>
        <row r="7727">
          <cell r="K7727" t="str">
            <v>00111132P.2</v>
          </cell>
        </row>
        <row r="7728">
          <cell r="K7728" t="str">
            <v>00111133P.2</v>
          </cell>
        </row>
        <row r="7729">
          <cell r="K7729" t="str">
            <v>00111133P.2</v>
          </cell>
        </row>
        <row r="7730">
          <cell r="K7730" t="str">
            <v>00111133P.2</v>
          </cell>
        </row>
        <row r="7731">
          <cell r="K7731" t="str">
            <v>00111133P.2</v>
          </cell>
        </row>
        <row r="7732">
          <cell r="K7732" t="str">
            <v>00111133P.2</v>
          </cell>
        </row>
        <row r="7733">
          <cell r="K7733" t="str">
            <v>00111133P.2</v>
          </cell>
        </row>
        <row r="7734">
          <cell r="K7734" t="str">
            <v>00111133P.2</v>
          </cell>
        </row>
        <row r="7735">
          <cell r="K7735" t="str">
            <v>00111133P.2</v>
          </cell>
        </row>
        <row r="7736">
          <cell r="K7736" t="str">
            <v>00111133P.2</v>
          </cell>
        </row>
        <row r="7737">
          <cell r="K7737" t="str">
            <v>00111133P.2</v>
          </cell>
        </row>
        <row r="7738">
          <cell r="K7738" t="str">
            <v>00111133P.2</v>
          </cell>
        </row>
        <row r="7739">
          <cell r="K7739" t="str">
            <v>00111133P.2</v>
          </cell>
        </row>
        <row r="7740">
          <cell r="K7740" t="str">
            <v>00111133P.2</v>
          </cell>
        </row>
        <row r="7741">
          <cell r="K7741" t="str">
            <v>00111133P.2</v>
          </cell>
        </row>
        <row r="7742">
          <cell r="K7742" t="str">
            <v>00111133P.2</v>
          </cell>
        </row>
        <row r="7743">
          <cell r="K7743" t="str">
            <v>00111133P.2</v>
          </cell>
        </row>
        <row r="7744">
          <cell r="K7744" t="str">
            <v>00111133P.2</v>
          </cell>
        </row>
        <row r="7745">
          <cell r="K7745" t="str">
            <v>00111133P.2</v>
          </cell>
        </row>
        <row r="7746">
          <cell r="K7746" t="str">
            <v>00111133P.2</v>
          </cell>
        </row>
        <row r="7747">
          <cell r="K7747" t="str">
            <v>00111134P.2</v>
          </cell>
        </row>
        <row r="7748">
          <cell r="K7748" t="str">
            <v>00111134P.2</v>
          </cell>
        </row>
        <row r="7749">
          <cell r="K7749" t="str">
            <v>00111134P.2</v>
          </cell>
        </row>
        <row r="7750">
          <cell r="K7750" t="str">
            <v>00111134P.2</v>
          </cell>
        </row>
        <row r="7751">
          <cell r="K7751" t="str">
            <v>00111134P.2</v>
          </cell>
        </row>
        <row r="7752">
          <cell r="K7752" t="str">
            <v>00111134P.2</v>
          </cell>
        </row>
        <row r="7753">
          <cell r="K7753" t="str">
            <v>00111134P.2</v>
          </cell>
        </row>
        <row r="7754">
          <cell r="K7754" t="str">
            <v>00111134P.2</v>
          </cell>
        </row>
        <row r="7755">
          <cell r="K7755" t="str">
            <v>00111134P.2</v>
          </cell>
        </row>
        <row r="7756">
          <cell r="K7756" t="str">
            <v>00111134P.2</v>
          </cell>
        </row>
        <row r="7757">
          <cell r="K7757" t="str">
            <v>00111134P.2</v>
          </cell>
        </row>
        <row r="7758">
          <cell r="K7758" t="str">
            <v>00111135P.2</v>
          </cell>
        </row>
        <row r="7759">
          <cell r="K7759" t="str">
            <v>00111135P.2</v>
          </cell>
        </row>
        <row r="7760">
          <cell r="K7760" t="str">
            <v>00111135P.2</v>
          </cell>
        </row>
        <row r="7761">
          <cell r="K7761" t="str">
            <v>00111135P.2</v>
          </cell>
        </row>
        <row r="7762">
          <cell r="K7762" t="str">
            <v>00111135P.2</v>
          </cell>
        </row>
        <row r="7763">
          <cell r="K7763" t="str">
            <v>00111135P.2</v>
          </cell>
        </row>
        <row r="7764">
          <cell r="K7764" t="str">
            <v>00111135P.2</v>
          </cell>
        </row>
        <row r="7765">
          <cell r="K7765" t="str">
            <v>00111135P.2</v>
          </cell>
        </row>
        <row r="7766">
          <cell r="K7766" t="str">
            <v>00111135P.2</v>
          </cell>
        </row>
        <row r="7767">
          <cell r="K7767" t="str">
            <v>00111135P.2</v>
          </cell>
        </row>
        <row r="7768">
          <cell r="K7768" t="str">
            <v>00111136P.2</v>
          </cell>
        </row>
        <row r="7769">
          <cell r="K7769" t="str">
            <v>00111136P.2</v>
          </cell>
        </row>
        <row r="7770">
          <cell r="K7770" t="str">
            <v>00111136P.2</v>
          </cell>
        </row>
        <row r="7771">
          <cell r="K7771" t="str">
            <v>00111136P.2</v>
          </cell>
        </row>
        <row r="7772">
          <cell r="K7772" t="str">
            <v>00111136P.2</v>
          </cell>
        </row>
        <row r="7773">
          <cell r="K7773" t="str">
            <v>00111136P.2</v>
          </cell>
        </row>
        <row r="7774">
          <cell r="K7774" t="str">
            <v>00111136P.2</v>
          </cell>
        </row>
        <row r="7775">
          <cell r="K7775" t="str">
            <v>00111136P.2</v>
          </cell>
        </row>
        <row r="7776">
          <cell r="K7776" t="str">
            <v>00111136P.2</v>
          </cell>
        </row>
        <row r="7777">
          <cell r="K7777" t="str">
            <v>00111136P.2</v>
          </cell>
        </row>
        <row r="7778">
          <cell r="K7778" t="str">
            <v>00111136P.2</v>
          </cell>
        </row>
        <row r="7779">
          <cell r="K7779" t="str">
            <v>00111136P.2</v>
          </cell>
        </row>
        <row r="7780">
          <cell r="K7780" t="str">
            <v>00111136P.2</v>
          </cell>
        </row>
        <row r="7781">
          <cell r="K7781" t="str">
            <v>00111136P.2</v>
          </cell>
        </row>
        <row r="7782">
          <cell r="K7782" t="str">
            <v>00111136P.2</v>
          </cell>
        </row>
        <row r="7783">
          <cell r="K7783" t="str">
            <v>00111153P.2</v>
          </cell>
        </row>
        <row r="7784">
          <cell r="K7784" t="str">
            <v>00111153P.2</v>
          </cell>
        </row>
        <row r="7785">
          <cell r="K7785" t="str">
            <v>00111153P.2</v>
          </cell>
        </row>
        <row r="7786">
          <cell r="K7786" t="str">
            <v>00111152P.2</v>
          </cell>
        </row>
        <row r="7787">
          <cell r="K7787" t="str">
            <v>00111138P.2</v>
          </cell>
        </row>
        <row r="7788">
          <cell r="K7788" t="str">
            <v>00111142P.2</v>
          </cell>
        </row>
        <row r="7789">
          <cell r="K7789" t="str">
            <v>00111142P.2</v>
          </cell>
        </row>
        <row r="7790">
          <cell r="K7790" t="str">
            <v>00111142P.2</v>
          </cell>
        </row>
        <row r="7791">
          <cell r="K7791" t="str">
            <v>00111142P.2</v>
          </cell>
        </row>
        <row r="7792">
          <cell r="K7792" t="str">
            <v>00111142P.2</v>
          </cell>
        </row>
        <row r="7793">
          <cell r="K7793" t="str">
            <v>00111142P.2</v>
          </cell>
        </row>
        <row r="7794">
          <cell r="K7794" t="str">
            <v>00111142P.2</v>
          </cell>
        </row>
        <row r="7795">
          <cell r="K7795" t="str">
            <v>00111141P.2</v>
          </cell>
        </row>
        <row r="7796">
          <cell r="K7796" t="str">
            <v>00111141P.2</v>
          </cell>
        </row>
        <row r="7797">
          <cell r="K7797" t="str">
            <v>00111141P.2</v>
          </cell>
        </row>
        <row r="7798">
          <cell r="K7798" t="str">
            <v>00111141P.2</v>
          </cell>
        </row>
        <row r="7799">
          <cell r="K7799" t="str">
            <v>00111141P.2</v>
          </cell>
        </row>
        <row r="7800">
          <cell r="K7800" t="str">
            <v>00111141P.2</v>
          </cell>
        </row>
        <row r="7801">
          <cell r="K7801" t="str">
            <v>00111141P.2</v>
          </cell>
        </row>
        <row r="7802">
          <cell r="K7802" t="str">
            <v>00111141P.2</v>
          </cell>
        </row>
        <row r="7803">
          <cell r="K7803" t="str">
            <v>00111141P.2</v>
          </cell>
        </row>
        <row r="7804">
          <cell r="K7804" t="str">
            <v>00111106P.2</v>
          </cell>
        </row>
        <row r="7805">
          <cell r="K7805" t="str">
            <v>00111106P.2</v>
          </cell>
        </row>
        <row r="7806">
          <cell r="K7806" t="str">
            <v>00111106P.2</v>
          </cell>
        </row>
        <row r="7807">
          <cell r="K7807" t="str">
            <v>00111107P.2</v>
          </cell>
        </row>
        <row r="7808">
          <cell r="K7808" t="str">
            <v>00111107P.2</v>
          </cell>
        </row>
        <row r="7809">
          <cell r="K7809" t="str">
            <v>00111114P.2</v>
          </cell>
        </row>
        <row r="7810">
          <cell r="K7810" t="str">
            <v>00111114P.2</v>
          </cell>
        </row>
        <row r="7811">
          <cell r="K7811" t="str">
            <v>00111114P.2</v>
          </cell>
        </row>
        <row r="7812">
          <cell r="K7812" t="str">
            <v>00111114P.2</v>
          </cell>
        </row>
        <row r="7813">
          <cell r="K7813" t="str">
            <v>00111114P.2</v>
          </cell>
        </row>
        <row r="7814">
          <cell r="K7814" t="str">
            <v>00111128P.2</v>
          </cell>
        </row>
        <row r="7815">
          <cell r="K7815" t="str">
            <v>00111128P.2</v>
          </cell>
        </row>
        <row r="7816">
          <cell r="K7816" t="str">
            <v>00111128P.2</v>
          </cell>
        </row>
        <row r="7817">
          <cell r="K7817" t="str">
            <v>00111128P.2</v>
          </cell>
        </row>
        <row r="7818">
          <cell r="K7818" t="str">
            <v>00111128P.2</v>
          </cell>
        </row>
        <row r="7819">
          <cell r="K7819" t="str">
            <v>00111128P.2</v>
          </cell>
        </row>
        <row r="7820">
          <cell r="K7820" t="str">
            <v>00111128P.2</v>
          </cell>
        </row>
        <row r="7821">
          <cell r="K7821" t="str">
            <v>00111128P.2</v>
          </cell>
        </row>
        <row r="7822">
          <cell r="K7822" t="str">
            <v>00111128P.2</v>
          </cell>
        </row>
        <row r="7823">
          <cell r="K7823" t="str">
            <v>00111128P.2</v>
          </cell>
        </row>
        <row r="7824">
          <cell r="K7824" t="str">
            <v>00111128P.2</v>
          </cell>
        </row>
        <row r="7825">
          <cell r="K7825" t="str">
            <v>00111128P.2</v>
          </cell>
        </row>
        <row r="7826">
          <cell r="K7826" t="str">
            <v>00111128P.2</v>
          </cell>
        </row>
        <row r="7827">
          <cell r="K7827" t="str">
            <v>00111128P.2</v>
          </cell>
        </row>
        <row r="7828">
          <cell r="K7828" t="str">
            <v>00111128P.2</v>
          </cell>
        </row>
        <row r="7829">
          <cell r="K7829" t="str">
            <v>00111128P.2</v>
          </cell>
        </row>
        <row r="7830">
          <cell r="K7830" t="str">
            <v>00111128P.2</v>
          </cell>
        </row>
        <row r="7831">
          <cell r="K7831" t="str">
            <v>00111128P.2</v>
          </cell>
        </row>
        <row r="7832">
          <cell r="K7832" t="str">
            <v>00111128P.2</v>
          </cell>
        </row>
        <row r="7833">
          <cell r="K7833" t="str">
            <v>00111128P.2</v>
          </cell>
        </row>
        <row r="7834">
          <cell r="K7834" t="str">
            <v>00111128P.2</v>
          </cell>
        </row>
        <row r="7835">
          <cell r="K7835" t="str">
            <v>00111130P.2</v>
          </cell>
        </row>
        <row r="7836">
          <cell r="K7836" t="str">
            <v>00111130P.2</v>
          </cell>
        </row>
        <row r="7837">
          <cell r="K7837" t="str">
            <v>00111130P.2</v>
          </cell>
        </row>
        <row r="7838">
          <cell r="K7838" t="str">
            <v>00111130P.2</v>
          </cell>
        </row>
        <row r="7839">
          <cell r="K7839" t="str">
            <v>00111130P.2</v>
          </cell>
        </row>
        <row r="7840">
          <cell r="K7840" t="str">
            <v>00111130P.2</v>
          </cell>
        </row>
        <row r="7841">
          <cell r="K7841" t="str">
            <v>00111130P.2</v>
          </cell>
        </row>
        <row r="7842">
          <cell r="K7842" t="str">
            <v>00111130P.2</v>
          </cell>
        </row>
        <row r="7843">
          <cell r="K7843" t="str">
            <v>00111130P.2</v>
          </cell>
        </row>
        <row r="7844">
          <cell r="K7844" t="str">
            <v>00111149P.2</v>
          </cell>
        </row>
        <row r="7845">
          <cell r="K7845" t="str">
            <v>00111153P.2</v>
          </cell>
        </row>
        <row r="7846">
          <cell r="K7846" t="str">
            <v>00111153P.2</v>
          </cell>
        </row>
        <row r="7847">
          <cell r="K7847" t="str">
            <v>00111153P.2</v>
          </cell>
        </row>
        <row r="7848">
          <cell r="K7848" t="str">
            <v>00111153P.2</v>
          </cell>
        </row>
        <row r="7849">
          <cell r="K7849" t="str">
            <v>00111157P.2</v>
          </cell>
        </row>
        <row r="7850">
          <cell r="K7850" t="str">
            <v>00111157P.2</v>
          </cell>
        </row>
        <row r="7851">
          <cell r="K7851" t="str">
            <v>00111157P.2</v>
          </cell>
        </row>
        <row r="7852">
          <cell r="K7852" t="str">
            <v>00111157P.2</v>
          </cell>
        </row>
        <row r="7853">
          <cell r="K7853" t="str">
            <v>00111157P.2</v>
          </cell>
        </row>
        <row r="7854">
          <cell r="K7854" t="str">
            <v>00111157P.2</v>
          </cell>
        </row>
        <row r="7855">
          <cell r="K7855" t="str">
            <v>00111157P.2</v>
          </cell>
        </row>
        <row r="7856">
          <cell r="K7856" t="str">
            <v>00111157P.2</v>
          </cell>
        </row>
        <row r="7857">
          <cell r="K7857" t="str">
            <v>00111157P.2</v>
          </cell>
        </row>
        <row r="7858">
          <cell r="K7858" t="str">
            <v>00111157P.2</v>
          </cell>
        </row>
        <row r="7859">
          <cell r="K7859" t="str">
            <v>00111157P.2</v>
          </cell>
        </row>
        <row r="7860">
          <cell r="K7860" t="str">
            <v>00111159P.2</v>
          </cell>
        </row>
        <row r="7861">
          <cell r="K7861" t="str">
            <v>00111159P.2</v>
          </cell>
        </row>
        <row r="7862">
          <cell r="K7862" t="str">
            <v>00111159P.2</v>
          </cell>
        </row>
        <row r="7863">
          <cell r="K7863" t="str">
            <v>00111159P.2</v>
          </cell>
        </row>
        <row r="7864">
          <cell r="K7864" t="str">
            <v>00111159P.2</v>
          </cell>
        </row>
        <row r="7865">
          <cell r="K7865" t="str">
            <v>00111149P.2</v>
          </cell>
        </row>
        <row r="7866">
          <cell r="K7866" t="str">
            <v>00111149P.2</v>
          </cell>
        </row>
        <row r="7867">
          <cell r="K7867" t="str">
            <v>00111149P.2</v>
          </cell>
        </row>
        <row r="7868">
          <cell r="K7868" t="str">
            <v>00111149P.2</v>
          </cell>
        </row>
        <row r="7869">
          <cell r="K7869" t="str">
            <v>00111149P.2</v>
          </cell>
        </row>
        <row r="7870">
          <cell r="K7870" t="str">
            <v>00111149P.2</v>
          </cell>
        </row>
        <row r="7871">
          <cell r="K7871" t="str">
            <v>00111149P.2</v>
          </cell>
        </row>
        <row r="7872">
          <cell r="K7872" t="str">
            <v>00111149P.2</v>
          </cell>
        </row>
        <row r="7873">
          <cell r="K7873" t="str">
            <v>00111149P.2</v>
          </cell>
        </row>
        <row r="7874">
          <cell r="K7874" t="str">
            <v>00111149P.2</v>
          </cell>
        </row>
        <row r="7875">
          <cell r="K7875" t="str">
            <v>00111149P.2</v>
          </cell>
        </row>
        <row r="7876">
          <cell r="K7876" t="str">
            <v>00111149P.2</v>
          </cell>
        </row>
        <row r="7877">
          <cell r="K7877" t="str">
            <v>00111149P.2</v>
          </cell>
        </row>
        <row r="7878">
          <cell r="K7878" t="str">
            <v>00111149P.2</v>
          </cell>
        </row>
        <row r="7879">
          <cell r="K7879" t="str">
            <v>00111149P.2</v>
          </cell>
        </row>
        <row r="7880">
          <cell r="K7880" t="str">
            <v>00111149P.2</v>
          </cell>
        </row>
        <row r="7881">
          <cell r="K7881" t="str">
            <v>00111149P.2</v>
          </cell>
        </row>
        <row r="7882">
          <cell r="K7882" t="str">
            <v>00111149P.2</v>
          </cell>
        </row>
        <row r="7883">
          <cell r="K7883" t="str">
            <v>00111113P.2</v>
          </cell>
        </row>
        <row r="7884">
          <cell r="K7884" t="str">
            <v>00111113P.2</v>
          </cell>
        </row>
        <row r="7885">
          <cell r="K7885" t="str">
            <v>00111113P.2</v>
          </cell>
        </row>
        <row r="7886">
          <cell r="K7886" t="str">
            <v>00111113P.2</v>
          </cell>
        </row>
        <row r="7887">
          <cell r="K7887" t="str">
            <v>00111113P.2</v>
          </cell>
        </row>
        <row r="7888">
          <cell r="K7888" t="str">
            <v>00111122P.2</v>
          </cell>
        </row>
        <row r="7889">
          <cell r="K7889" t="str">
            <v>00111125P.2</v>
          </cell>
        </row>
        <row r="7890">
          <cell r="K7890" t="str">
            <v>00111126P.2</v>
          </cell>
        </row>
        <row r="7891">
          <cell r="K7891" t="str">
            <v>00111126P.2</v>
          </cell>
        </row>
        <row r="7892">
          <cell r="K7892" t="str">
            <v>00111128P.2</v>
          </cell>
        </row>
        <row r="7893">
          <cell r="K7893" t="str">
            <v>00111128P.2</v>
          </cell>
        </row>
        <row r="7894">
          <cell r="K7894" t="str">
            <v>00111128P.2</v>
          </cell>
        </row>
        <row r="7895">
          <cell r="K7895" t="str">
            <v>00111129P.2</v>
          </cell>
        </row>
        <row r="7896">
          <cell r="K7896" t="str">
            <v>00111131P.2</v>
          </cell>
        </row>
        <row r="7897">
          <cell r="K7897" t="str">
            <v>00111131P.2</v>
          </cell>
        </row>
        <row r="7898">
          <cell r="K7898" t="str">
            <v>00111132P.2</v>
          </cell>
        </row>
        <row r="7899">
          <cell r="K7899" t="str">
            <v>00111132P.2</v>
          </cell>
        </row>
        <row r="7900">
          <cell r="K7900" t="str">
            <v>00111132P.2</v>
          </cell>
        </row>
        <row r="7901">
          <cell r="K7901" t="str">
            <v>00111132P.2</v>
          </cell>
        </row>
        <row r="7902">
          <cell r="K7902" t="str">
            <v>00111132P.2</v>
          </cell>
        </row>
        <row r="7903">
          <cell r="K7903" t="str">
            <v>00111135P.2</v>
          </cell>
        </row>
        <row r="7904">
          <cell r="K7904" t="str">
            <v>00111135P.2</v>
          </cell>
        </row>
        <row r="7905">
          <cell r="K7905" t="str">
            <v>00111136P.2</v>
          </cell>
        </row>
        <row r="7906">
          <cell r="K7906" t="str">
            <v>00111136P.2</v>
          </cell>
        </row>
        <row r="7907">
          <cell r="K7907" t="str">
            <v>00111136P.2</v>
          </cell>
        </row>
        <row r="7908">
          <cell r="K7908" t="str">
            <v>00111136P.2</v>
          </cell>
        </row>
        <row r="7909">
          <cell r="K7909" t="str">
            <v>00111136P.2</v>
          </cell>
        </row>
        <row r="7910">
          <cell r="K7910" t="str">
            <v>00111145P.2</v>
          </cell>
        </row>
        <row r="7911">
          <cell r="K7911" t="str">
            <v>00111145P.2</v>
          </cell>
        </row>
        <row r="7912">
          <cell r="K7912" t="str">
            <v>00111145P.2</v>
          </cell>
        </row>
        <row r="7913">
          <cell r="K7913" t="str">
            <v>00111145P.2</v>
          </cell>
        </row>
        <row r="7914">
          <cell r="K7914" t="str">
            <v>00111145P.2</v>
          </cell>
        </row>
        <row r="7915">
          <cell r="K7915" t="str">
            <v>00111145P.2</v>
          </cell>
        </row>
        <row r="7916">
          <cell r="K7916" t="str">
            <v>00111145P.2</v>
          </cell>
        </row>
        <row r="7917">
          <cell r="K7917" t="str">
            <v>00111145P.2</v>
          </cell>
        </row>
        <row r="7918">
          <cell r="K7918" t="str">
            <v>00111145P.2</v>
          </cell>
        </row>
        <row r="7919">
          <cell r="K7919" t="str">
            <v>00111145P.2</v>
          </cell>
        </row>
        <row r="7920">
          <cell r="K7920" t="str">
            <v>00111145P.2</v>
          </cell>
        </row>
        <row r="7921">
          <cell r="K7921" t="str">
            <v>00111145P.2</v>
          </cell>
        </row>
        <row r="7922">
          <cell r="K7922" t="str">
            <v>00111145P.2</v>
          </cell>
        </row>
        <row r="7923">
          <cell r="K7923" t="str">
            <v>00111145P.2</v>
          </cell>
        </row>
        <row r="7924">
          <cell r="K7924" t="str">
            <v>00111145P.2</v>
          </cell>
        </row>
        <row r="7925">
          <cell r="K7925" t="str">
            <v>00111145P.2</v>
          </cell>
        </row>
        <row r="7926">
          <cell r="K7926" t="str">
            <v>00111149P.2</v>
          </cell>
        </row>
        <row r="7927">
          <cell r="K7927" t="str">
            <v>00111150P.2</v>
          </cell>
        </row>
        <row r="7928">
          <cell r="K7928" t="str">
            <v>00111150P.2</v>
          </cell>
        </row>
        <row r="7929">
          <cell r="K7929" t="str">
            <v>00111151P.2</v>
          </cell>
        </row>
        <row r="7930">
          <cell r="K7930" t="str">
            <v>00111153P.2</v>
          </cell>
        </row>
        <row r="7931">
          <cell r="K7931" t="str">
            <v>00111153P.2</v>
          </cell>
        </row>
        <row r="7932">
          <cell r="K7932" t="str">
            <v>00111153P.2</v>
          </cell>
        </row>
        <row r="7933">
          <cell r="K7933" t="str">
            <v>00111153P.2</v>
          </cell>
        </row>
        <row r="7934">
          <cell r="K7934" t="str">
            <v>00111153P.2</v>
          </cell>
        </row>
        <row r="7935">
          <cell r="K7935" t="str">
            <v>00111153P.2</v>
          </cell>
        </row>
        <row r="7936">
          <cell r="K7936" t="str">
            <v>00111153P.2</v>
          </cell>
        </row>
        <row r="7937">
          <cell r="K7937" t="str">
            <v>00111153P.2</v>
          </cell>
        </row>
        <row r="7938">
          <cell r="K7938" t="str">
            <v>00111158P.2</v>
          </cell>
        </row>
        <row r="7939">
          <cell r="K7939" t="str">
            <v>00111158P.2</v>
          </cell>
        </row>
        <row r="7940">
          <cell r="K7940" t="str">
            <v>00111159P.2</v>
          </cell>
        </row>
        <row r="7941">
          <cell r="K7941" t="str">
            <v>00111159P.2</v>
          </cell>
        </row>
        <row r="7942">
          <cell r="K7942" t="str">
            <v>00111110P.2</v>
          </cell>
        </row>
        <row r="7943">
          <cell r="K7943" t="str">
            <v>00111110P.2</v>
          </cell>
        </row>
        <row r="7944">
          <cell r="K7944" t="str">
            <v>00111110P.2</v>
          </cell>
        </row>
        <row r="7945">
          <cell r="K7945" t="str">
            <v>00111111P.2</v>
          </cell>
        </row>
        <row r="7946">
          <cell r="K7946" t="str">
            <v>00111113P.2</v>
          </cell>
        </row>
        <row r="7947">
          <cell r="K7947" t="str">
            <v>00111113P.2</v>
          </cell>
        </row>
        <row r="7948">
          <cell r="K7948" t="str">
            <v>00111113P.2</v>
          </cell>
        </row>
        <row r="7949">
          <cell r="K7949" t="str">
            <v>00111113P.2</v>
          </cell>
        </row>
        <row r="7950">
          <cell r="K7950" t="str">
            <v>00111113P.2</v>
          </cell>
        </row>
        <row r="7951">
          <cell r="K7951" t="str">
            <v>00111113P.2</v>
          </cell>
        </row>
        <row r="7952">
          <cell r="K7952" t="str">
            <v>00111113P.2</v>
          </cell>
        </row>
        <row r="7953">
          <cell r="K7953" t="str">
            <v>00111113P.2</v>
          </cell>
        </row>
        <row r="7954">
          <cell r="K7954" t="str">
            <v>00111122P.2</v>
          </cell>
        </row>
        <row r="7955">
          <cell r="K7955" t="str">
            <v>00111122P.2</v>
          </cell>
        </row>
        <row r="7956">
          <cell r="K7956" t="str">
            <v>00111122P.2</v>
          </cell>
        </row>
        <row r="7957">
          <cell r="K7957" t="str">
            <v>00111122P.2</v>
          </cell>
        </row>
        <row r="7958">
          <cell r="K7958" t="str">
            <v>00111122P.2</v>
          </cell>
        </row>
        <row r="7959">
          <cell r="K7959" t="str">
            <v>00111123P.2</v>
          </cell>
        </row>
        <row r="7960">
          <cell r="K7960" t="str">
            <v>00111124P.2</v>
          </cell>
        </row>
        <row r="7961">
          <cell r="K7961" t="str">
            <v>00111124P.2</v>
          </cell>
        </row>
        <row r="7962">
          <cell r="K7962" t="str">
            <v>00111124P.2</v>
          </cell>
        </row>
        <row r="7963">
          <cell r="K7963" t="str">
            <v>00111124P.2</v>
          </cell>
        </row>
        <row r="7964">
          <cell r="K7964" t="str">
            <v>00111124P.2</v>
          </cell>
        </row>
        <row r="7965">
          <cell r="K7965" t="str">
            <v>00111124P.2</v>
          </cell>
        </row>
        <row r="7966">
          <cell r="K7966" t="str">
            <v>00111126P.2</v>
          </cell>
        </row>
        <row r="7967">
          <cell r="K7967" t="str">
            <v>00111128P.2</v>
          </cell>
        </row>
        <row r="7968">
          <cell r="K7968" t="str">
            <v>00111129P.2</v>
          </cell>
        </row>
        <row r="7969">
          <cell r="K7969" t="str">
            <v>00111129P.2</v>
          </cell>
        </row>
        <row r="7970">
          <cell r="K7970" t="str">
            <v>00111129P.2</v>
          </cell>
        </row>
        <row r="7971">
          <cell r="K7971" t="str">
            <v>00111129P.2</v>
          </cell>
        </row>
        <row r="7972">
          <cell r="K7972" t="str">
            <v>00111129P.2</v>
          </cell>
        </row>
        <row r="7973">
          <cell r="K7973" t="str">
            <v>00111131P.2</v>
          </cell>
        </row>
        <row r="7974">
          <cell r="K7974" t="str">
            <v>00111132P.2</v>
          </cell>
        </row>
        <row r="7975">
          <cell r="K7975" t="str">
            <v>00111132P.2</v>
          </cell>
        </row>
        <row r="7976">
          <cell r="K7976" t="str">
            <v>00111132P.2</v>
          </cell>
        </row>
        <row r="7977">
          <cell r="K7977" t="str">
            <v>00111132P.2</v>
          </cell>
        </row>
        <row r="7978">
          <cell r="K7978" t="str">
            <v>00111132P.2</v>
          </cell>
        </row>
        <row r="7979">
          <cell r="K7979" t="str">
            <v>00111132P.2</v>
          </cell>
        </row>
        <row r="7980">
          <cell r="K7980" t="str">
            <v>00111132P.2</v>
          </cell>
        </row>
        <row r="7981">
          <cell r="K7981" t="str">
            <v>00111135P.2</v>
          </cell>
        </row>
        <row r="7982">
          <cell r="K7982" t="str">
            <v>00111135P.2</v>
          </cell>
        </row>
        <row r="7983">
          <cell r="K7983" t="str">
            <v>00111135P.2</v>
          </cell>
        </row>
        <row r="7984">
          <cell r="K7984" t="str">
            <v>00111135P.2</v>
          </cell>
        </row>
        <row r="7985">
          <cell r="K7985" t="str">
            <v>00111135P.2</v>
          </cell>
        </row>
        <row r="7986">
          <cell r="K7986" t="str">
            <v>00111158P.2</v>
          </cell>
        </row>
        <row r="7987">
          <cell r="K7987" t="str">
            <v>00111145P.2</v>
          </cell>
        </row>
        <row r="7988">
          <cell r="K7988" t="str">
            <v>00111145P.2</v>
          </cell>
        </row>
        <row r="7989">
          <cell r="K7989" t="str">
            <v>00111145P.2</v>
          </cell>
        </row>
        <row r="7990">
          <cell r="K7990" t="str">
            <v>00111145P.2</v>
          </cell>
        </row>
        <row r="7991">
          <cell r="K7991" t="str">
            <v>00111145P.2</v>
          </cell>
        </row>
        <row r="7992">
          <cell r="K7992" t="str">
            <v>00111145P.2</v>
          </cell>
        </row>
        <row r="7993">
          <cell r="K7993" t="str">
            <v>00111145P.2</v>
          </cell>
        </row>
        <row r="7994">
          <cell r="K7994" t="str">
            <v>00111145P.2</v>
          </cell>
        </row>
        <row r="7995">
          <cell r="K7995" t="str">
            <v>00111145P.2</v>
          </cell>
        </row>
        <row r="7996">
          <cell r="K7996" t="str">
            <v>00111145P.2</v>
          </cell>
        </row>
        <row r="7997">
          <cell r="K7997" t="str">
            <v>00111145P.2</v>
          </cell>
        </row>
        <row r="7998">
          <cell r="K7998" t="str">
            <v>00111145P.2</v>
          </cell>
        </row>
        <row r="7999">
          <cell r="K7999" t="str">
            <v>00111145P.2</v>
          </cell>
        </row>
        <row r="8000">
          <cell r="K8000" t="str">
            <v>00111149P.2</v>
          </cell>
        </row>
        <row r="8001">
          <cell r="K8001" t="str">
            <v>00111150P.2</v>
          </cell>
        </row>
        <row r="8002">
          <cell r="K8002" t="str">
            <v>00111151P.2</v>
          </cell>
        </row>
        <row r="8003">
          <cell r="K8003" t="str">
            <v>00111153P.2</v>
          </cell>
        </row>
        <row r="8004">
          <cell r="K8004" t="str">
            <v>00111153P.2</v>
          </cell>
        </row>
        <row r="8005">
          <cell r="K8005" t="str">
            <v>00111153P.2</v>
          </cell>
        </row>
        <row r="8006">
          <cell r="K8006" t="str">
            <v>00111159P.2</v>
          </cell>
        </row>
        <row r="8007">
          <cell r="K8007" t="str">
            <v>00111159P.2</v>
          </cell>
        </row>
        <row r="8008">
          <cell r="K8008" t="str">
            <v>00111159P.2</v>
          </cell>
        </row>
        <row r="8009">
          <cell r="K8009" t="str">
            <v>00111159P.2</v>
          </cell>
        </row>
        <row r="8010">
          <cell r="K8010" t="str">
            <v>00111159P.2</v>
          </cell>
        </row>
        <row r="8011">
          <cell r="K8011" t="str">
            <v>00111159P.2</v>
          </cell>
        </row>
        <row r="8012">
          <cell r="K8012" t="str">
            <v>00111159P.2</v>
          </cell>
        </row>
        <row r="8013">
          <cell r="K8013" t="str">
            <v>00111159P.2</v>
          </cell>
        </row>
        <row r="8014">
          <cell r="K8014" t="str">
            <v>00111159P.2</v>
          </cell>
        </row>
        <row r="8015">
          <cell r="K8015" t="str">
            <v>00111143P.2</v>
          </cell>
        </row>
        <row r="8016">
          <cell r="K8016" t="str">
            <v>00111143P.2</v>
          </cell>
        </row>
        <row r="8017">
          <cell r="K8017" t="str">
            <v>00111143P.2</v>
          </cell>
        </row>
        <row r="8018">
          <cell r="K8018" t="str">
            <v>00111143P.2</v>
          </cell>
        </row>
        <row r="8019">
          <cell r="K8019" t="str">
            <v>00111143P.2</v>
          </cell>
        </row>
        <row r="8020">
          <cell r="K8020" t="str">
            <v>00111143P.2</v>
          </cell>
        </row>
        <row r="8021">
          <cell r="K8021" t="str">
            <v>00111143P.2</v>
          </cell>
        </row>
        <row r="8022">
          <cell r="K8022" t="str">
            <v>00111143P.2</v>
          </cell>
        </row>
        <row r="8023">
          <cell r="K8023" t="str">
            <v>00111143P.2</v>
          </cell>
        </row>
        <row r="8024">
          <cell r="K8024" t="str">
            <v>00111143P.2</v>
          </cell>
        </row>
        <row r="8025">
          <cell r="K8025" t="str">
            <v>00111143P.2</v>
          </cell>
        </row>
        <row r="8026">
          <cell r="K8026" t="str">
            <v>00111143P.2</v>
          </cell>
        </row>
        <row r="8027">
          <cell r="K8027" t="str">
            <v>00111110P.2</v>
          </cell>
        </row>
        <row r="8028">
          <cell r="K8028" t="str">
            <v>00111110P.2</v>
          </cell>
        </row>
        <row r="8029">
          <cell r="K8029" t="str">
            <v>00111113P.2</v>
          </cell>
        </row>
        <row r="8030">
          <cell r="K8030" t="str">
            <v>00111113P.2</v>
          </cell>
        </row>
        <row r="8031">
          <cell r="K8031" t="str">
            <v>00111113P.2</v>
          </cell>
        </row>
        <row r="8032">
          <cell r="K8032" t="str">
            <v>00111115P.2</v>
          </cell>
        </row>
        <row r="8033">
          <cell r="K8033" t="str">
            <v>00111115P.2</v>
          </cell>
        </row>
        <row r="8034">
          <cell r="K8034" t="str">
            <v>00111115P.2</v>
          </cell>
        </row>
        <row r="8035">
          <cell r="K8035" t="str">
            <v>00111121P.2</v>
          </cell>
        </row>
        <row r="8036">
          <cell r="K8036" t="str">
            <v>00111122P.2</v>
          </cell>
        </row>
        <row r="8037">
          <cell r="K8037" t="str">
            <v>00111123P.2</v>
          </cell>
        </row>
        <row r="8038">
          <cell r="K8038" t="str">
            <v>00111123P.2</v>
          </cell>
        </row>
        <row r="8039">
          <cell r="K8039" t="str">
            <v>00111124P.2</v>
          </cell>
        </row>
        <row r="8040">
          <cell r="K8040" t="str">
            <v>00111126P.2</v>
          </cell>
        </row>
        <row r="8041">
          <cell r="K8041" t="str">
            <v>00111126P.2</v>
          </cell>
        </row>
        <row r="8042">
          <cell r="K8042" t="str">
            <v>00111128P.2</v>
          </cell>
        </row>
        <row r="8043">
          <cell r="K8043" t="str">
            <v>00111128P.2</v>
          </cell>
        </row>
        <row r="8044">
          <cell r="K8044" t="str">
            <v>00111128P.2</v>
          </cell>
        </row>
        <row r="8045">
          <cell r="K8045" t="str">
            <v>00111129P.2</v>
          </cell>
        </row>
        <row r="8046">
          <cell r="K8046" t="str">
            <v>00111131P.2</v>
          </cell>
        </row>
        <row r="8047">
          <cell r="K8047" t="str">
            <v>00111132P.2</v>
          </cell>
        </row>
        <row r="8048">
          <cell r="K8048" t="str">
            <v>00111132P.2</v>
          </cell>
        </row>
        <row r="8049">
          <cell r="K8049" t="str">
            <v>00111132P.2</v>
          </cell>
        </row>
        <row r="8050">
          <cell r="K8050" t="str">
            <v>00111133P.2</v>
          </cell>
        </row>
        <row r="8051">
          <cell r="K8051" t="str">
            <v>00111133P.2</v>
          </cell>
        </row>
        <row r="8052">
          <cell r="K8052" t="str">
            <v>00111133P.2</v>
          </cell>
        </row>
        <row r="8053">
          <cell r="K8053" t="str">
            <v>00111134P.2</v>
          </cell>
        </row>
        <row r="8054">
          <cell r="K8054" t="str">
            <v>00111134P.2</v>
          </cell>
        </row>
        <row r="8055">
          <cell r="K8055" t="str">
            <v>00111134P.2</v>
          </cell>
        </row>
        <row r="8056">
          <cell r="K8056" t="str">
            <v>00111135P.2</v>
          </cell>
        </row>
        <row r="8057">
          <cell r="K8057" t="str">
            <v>00111135P.2</v>
          </cell>
        </row>
        <row r="8058">
          <cell r="K8058" t="str">
            <v>00111135P.2</v>
          </cell>
        </row>
        <row r="8059">
          <cell r="K8059" t="str">
            <v>00111135P.2</v>
          </cell>
        </row>
        <row r="8060">
          <cell r="K8060" t="str">
            <v>00111135P.2</v>
          </cell>
        </row>
        <row r="8061">
          <cell r="K8061" t="str">
            <v>00111136P.2</v>
          </cell>
        </row>
        <row r="8062">
          <cell r="K8062" t="str">
            <v>00111145P.2</v>
          </cell>
        </row>
        <row r="8063">
          <cell r="K8063" t="str">
            <v>00111145P.2</v>
          </cell>
        </row>
        <row r="8064">
          <cell r="K8064" t="str">
            <v>00111149P.2</v>
          </cell>
        </row>
        <row r="8065">
          <cell r="K8065" t="str">
            <v>00111151P.2</v>
          </cell>
        </row>
        <row r="8066">
          <cell r="K8066" t="str">
            <v>00111151P.2</v>
          </cell>
        </row>
        <row r="8067">
          <cell r="K8067" t="str">
            <v>00111153P.2</v>
          </cell>
        </row>
        <row r="8068">
          <cell r="K8068" t="str">
            <v>00111153P.2</v>
          </cell>
        </row>
        <row r="8069">
          <cell r="K8069" t="str">
            <v>00111158P.2</v>
          </cell>
        </row>
        <row r="8070">
          <cell r="K8070" t="str">
            <v>00111159P.2</v>
          </cell>
        </row>
        <row r="8071">
          <cell r="K8071" t="str">
            <v>00111159P.2</v>
          </cell>
        </row>
        <row r="8072">
          <cell r="K8072" t="str">
            <v>00111159P.2</v>
          </cell>
        </row>
        <row r="8073">
          <cell r="K8073" t="str">
            <v>00111159P.2</v>
          </cell>
        </row>
        <row r="8074">
          <cell r="K8074" t="str">
            <v>00111110P.2</v>
          </cell>
        </row>
        <row r="8075">
          <cell r="K8075" t="str">
            <v>00111110P.2</v>
          </cell>
        </row>
        <row r="8076">
          <cell r="K8076" t="str">
            <v>00111111P.2</v>
          </cell>
        </row>
        <row r="8077">
          <cell r="K8077" t="str">
            <v>00111111P.2</v>
          </cell>
        </row>
        <row r="8078">
          <cell r="K8078" t="str">
            <v>00111112P.2</v>
          </cell>
        </row>
        <row r="8079">
          <cell r="K8079" t="str">
            <v>00111112P.2</v>
          </cell>
        </row>
        <row r="8080">
          <cell r="K8080" t="str">
            <v>00111113P.2</v>
          </cell>
        </row>
        <row r="8081">
          <cell r="K8081" t="str">
            <v>00111113P.2</v>
          </cell>
        </row>
        <row r="8082">
          <cell r="K8082" t="str">
            <v>00111113P.2</v>
          </cell>
        </row>
        <row r="8083">
          <cell r="K8083" t="str">
            <v>00111114P.2</v>
          </cell>
        </row>
        <row r="8084">
          <cell r="K8084" t="str">
            <v>00111114P.2</v>
          </cell>
        </row>
        <row r="8085">
          <cell r="K8085" t="str">
            <v>00111114P.2</v>
          </cell>
        </row>
        <row r="8086">
          <cell r="K8086" t="str">
            <v>00111117P.2</v>
          </cell>
        </row>
        <row r="8087">
          <cell r="K8087" t="str">
            <v>00111117P.2</v>
          </cell>
        </row>
        <row r="8088">
          <cell r="K8088" t="str">
            <v>00111117P.2</v>
          </cell>
        </row>
        <row r="8089">
          <cell r="K8089" t="str">
            <v>00111118P.2</v>
          </cell>
        </row>
        <row r="8090">
          <cell r="K8090" t="str">
            <v>00111120P.2</v>
          </cell>
        </row>
        <row r="8091">
          <cell r="K8091" t="str">
            <v>00111120P.2</v>
          </cell>
        </row>
        <row r="8092">
          <cell r="K8092" t="str">
            <v>00111120P.2</v>
          </cell>
        </row>
        <row r="8093">
          <cell r="K8093" t="str">
            <v>00111121P.2</v>
          </cell>
        </row>
        <row r="8094">
          <cell r="K8094" t="str">
            <v>00111121P.2</v>
          </cell>
        </row>
        <row r="8095">
          <cell r="K8095" t="str">
            <v>00111121P.2</v>
          </cell>
        </row>
        <row r="8096">
          <cell r="K8096" t="str">
            <v>00111122P.2</v>
          </cell>
        </row>
        <row r="8097">
          <cell r="K8097" t="str">
            <v>00111122P.2</v>
          </cell>
        </row>
        <row r="8098">
          <cell r="K8098" t="str">
            <v>00111122P.2</v>
          </cell>
        </row>
        <row r="8099">
          <cell r="K8099" t="str">
            <v>00111122P.2</v>
          </cell>
        </row>
        <row r="8100">
          <cell r="K8100" t="str">
            <v>00111123P.2</v>
          </cell>
        </row>
        <row r="8101">
          <cell r="K8101" t="str">
            <v>00111124P.2</v>
          </cell>
        </row>
        <row r="8102">
          <cell r="K8102" t="str">
            <v>00111124P.2</v>
          </cell>
        </row>
        <row r="8103">
          <cell r="K8103" t="str">
            <v>00111124P.2</v>
          </cell>
        </row>
        <row r="8104">
          <cell r="K8104" t="str">
            <v>00111124P.2</v>
          </cell>
        </row>
        <row r="8105">
          <cell r="K8105" t="str">
            <v>00111126P.2</v>
          </cell>
        </row>
        <row r="8106">
          <cell r="K8106" t="str">
            <v>00111126P.2</v>
          </cell>
        </row>
        <row r="8107">
          <cell r="K8107" t="str">
            <v>00111126P.2</v>
          </cell>
        </row>
        <row r="8108">
          <cell r="K8108" t="str">
            <v>00111127P.2</v>
          </cell>
        </row>
        <row r="8109">
          <cell r="K8109" t="str">
            <v>00111128P.2</v>
          </cell>
        </row>
        <row r="8110">
          <cell r="K8110" t="str">
            <v>00111128P.2</v>
          </cell>
        </row>
        <row r="8111">
          <cell r="K8111" t="str">
            <v>00111128P.2</v>
          </cell>
        </row>
        <row r="8112">
          <cell r="K8112" t="str">
            <v>00111129P.2</v>
          </cell>
        </row>
        <row r="8113">
          <cell r="K8113" t="str">
            <v>00111129P.2</v>
          </cell>
        </row>
        <row r="8114">
          <cell r="K8114" t="str">
            <v>00111129P.2</v>
          </cell>
        </row>
        <row r="8115">
          <cell r="K8115" t="str">
            <v>00111129P.2</v>
          </cell>
        </row>
        <row r="8116">
          <cell r="K8116" t="str">
            <v>00111131P.2</v>
          </cell>
        </row>
        <row r="8117">
          <cell r="K8117" t="str">
            <v>00111131P.2</v>
          </cell>
        </row>
        <row r="8118">
          <cell r="K8118" t="str">
            <v>00111132P.2</v>
          </cell>
        </row>
        <row r="8119">
          <cell r="K8119" t="str">
            <v>00111132P.2</v>
          </cell>
        </row>
        <row r="8120">
          <cell r="K8120" t="str">
            <v>00111132P.2</v>
          </cell>
        </row>
        <row r="8121">
          <cell r="K8121" t="str">
            <v>00111132P.2</v>
          </cell>
        </row>
        <row r="8122">
          <cell r="K8122" t="str">
            <v>00111133P.2</v>
          </cell>
        </row>
        <row r="8123">
          <cell r="K8123" t="str">
            <v>00111133P.2</v>
          </cell>
        </row>
        <row r="8124">
          <cell r="K8124" t="str">
            <v>00111133P.2</v>
          </cell>
        </row>
        <row r="8125">
          <cell r="K8125" t="str">
            <v>00111135P.2</v>
          </cell>
        </row>
        <row r="8126">
          <cell r="K8126" t="str">
            <v>00111136P.2</v>
          </cell>
        </row>
        <row r="8127">
          <cell r="K8127" t="str">
            <v>00111158P.2</v>
          </cell>
        </row>
        <row r="8128">
          <cell r="K8128" t="str">
            <v>00111158P.2</v>
          </cell>
        </row>
        <row r="8129">
          <cell r="K8129" t="str">
            <v>00111145P.2</v>
          </cell>
        </row>
        <row r="8130">
          <cell r="K8130" t="str">
            <v>00111145P.2</v>
          </cell>
        </row>
        <row r="8131">
          <cell r="K8131" t="str">
            <v>00111145P.2</v>
          </cell>
        </row>
        <row r="8132">
          <cell r="K8132" t="str">
            <v>00111145P.2</v>
          </cell>
        </row>
        <row r="8133">
          <cell r="K8133" t="str">
            <v>00111149P.2</v>
          </cell>
        </row>
        <row r="8134">
          <cell r="K8134" t="str">
            <v>00111150P.2</v>
          </cell>
        </row>
        <row r="8135">
          <cell r="K8135" t="str">
            <v>00111153P.2</v>
          </cell>
        </row>
        <row r="8136">
          <cell r="K8136" t="str">
            <v>00111153P.2</v>
          </cell>
        </row>
        <row r="8137">
          <cell r="K8137" t="str">
            <v>00111153P.2</v>
          </cell>
        </row>
        <row r="8138">
          <cell r="K8138" t="str">
            <v>00111158P.2</v>
          </cell>
        </row>
        <row r="8139">
          <cell r="K8139" t="str">
            <v>00111158P.2</v>
          </cell>
        </row>
        <row r="8140">
          <cell r="K8140" t="str">
            <v>00111158P.2</v>
          </cell>
        </row>
        <row r="8141">
          <cell r="K8141" t="str">
            <v>00111159P.2</v>
          </cell>
        </row>
        <row r="8142">
          <cell r="K8142" t="str">
            <v>00111159P.2</v>
          </cell>
        </row>
        <row r="8143">
          <cell r="K8143" t="str">
            <v>00111159P.2</v>
          </cell>
        </row>
        <row r="8144">
          <cell r="K8144" t="str">
            <v>00111110P.2</v>
          </cell>
        </row>
        <row r="8145">
          <cell r="K8145" t="str">
            <v>00111110P.2</v>
          </cell>
        </row>
        <row r="8146">
          <cell r="K8146" t="str">
            <v>00111110P.2</v>
          </cell>
        </row>
        <row r="8147">
          <cell r="K8147" t="str">
            <v>00111110P.2</v>
          </cell>
        </row>
        <row r="8148">
          <cell r="K8148" t="str">
            <v>00111110P.2</v>
          </cell>
        </row>
        <row r="8149">
          <cell r="K8149" t="str">
            <v>00111110P.2</v>
          </cell>
        </row>
        <row r="8150">
          <cell r="K8150" t="str">
            <v>00111110P.2</v>
          </cell>
        </row>
        <row r="8151">
          <cell r="K8151" t="str">
            <v>00111110P.2</v>
          </cell>
        </row>
        <row r="8152">
          <cell r="K8152" t="str">
            <v>00111112P.2</v>
          </cell>
        </row>
        <row r="8153">
          <cell r="K8153" t="str">
            <v>00111112P.2</v>
          </cell>
        </row>
        <row r="8154">
          <cell r="K8154" t="str">
            <v>00111112P.2</v>
          </cell>
        </row>
        <row r="8155">
          <cell r="K8155" t="str">
            <v>00111112P.2</v>
          </cell>
        </row>
        <row r="8156">
          <cell r="K8156" t="str">
            <v>00111112P.2</v>
          </cell>
        </row>
        <row r="8157">
          <cell r="K8157" t="str">
            <v>00111112P.2</v>
          </cell>
        </row>
        <row r="8158">
          <cell r="K8158" t="str">
            <v>00111112P.2</v>
          </cell>
        </row>
        <row r="8159">
          <cell r="K8159" t="str">
            <v>00111112P.2</v>
          </cell>
        </row>
        <row r="8160">
          <cell r="K8160" t="str">
            <v>00111112P.2</v>
          </cell>
        </row>
        <row r="8161">
          <cell r="K8161" t="str">
            <v>00111112P.2</v>
          </cell>
        </row>
        <row r="8162">
          <cell r="K8162" t="str">
            <v>00111112P.2</v>
          </cell>
        </row>
        <row r="8163">
          <cell r="K8163" t="str">
            <v>00111112P.2</v>
          </cell>
        </row>
        <row r="8164">
          <cell r="K8164" t="str">
            <v>00111112P.2</v>
          </cell>
        </row>
        <row r="8165">
          <cell r="K8165" t="str">
            <v>00111112P.2</v>
          </cell>
        </row>
        <row r="8166">
          <cell r="K8166" t="str">
            <v>00111112P.2</v>
          </cell>
        </row>
        <row r="8167">
          <cell r="K8167" t="str">
            <v>00111112P.2</v>
          </cell>
        </row>
        <row r="8168">
          <cell r="K8168" t="str">
            <v>00111113P.2</v>
          </cell>
        </row>
        <row r="8169">
          <cell r="K8169" t="str">
            <v>00111113P.2</v>
          </cell>
        </row>
        <row r="8170">
          <cell r="K8170" t="str">
            <v>00111113P.2</v>
          </cell>
        </row>
        <row r="8171">
          <cell r="K8171" t="str">
            <v>00111113P.2</v>
          </cell>
        </row>
        <row r="8172">
          <cell r="K8172" t="str">
            <v>00111113P.2</v>
          </cell>
        </row>
        <row r="8173">
          <cell r="K8173" t="str">
            <v>00111113P.2</v>
          </cell>
        </row>
        <row r="8174">
          <cell r="K8174" t="str">
            <v>00111113P.2</v>
          </cell>
        </row>
        <row r="8175">
          <cell r="K8175" t="str">
            <v>00111113P.2</v>
          </cell>
        </row>
        <row r="8176">
          <cell r="K8176" t="str">
            <v>00111113P.2</v>
          </cell>
        </row>
        <row r="8177">
          <cell r="K8177" t="str">
            <v>00111113P.2</v>
          </cell>
        </row>
        <row r="8178">
          <cell r="K8178" t="str">
            <v>00111113P.2</v>
          </cell>
        </row>
        <row r="8179">
          <cell r="K8179" t="str">
            <v>00111113P.2</v>
          </cell>
        </row>
        <row r="8180">
          <cell r="K8180" t="str">
            <v>00111113P.2</v>
          </cell>
        </row>
        <row r="8181">
          <cell r="K8181" t="str">
            <v>00111113P.2</v>
          </cell>
        </row>
        <row r="8182">
          <cell r="K8182" t="str">
            <v>00111113P.2</v>
          </cell>
        </row>
        <row r="8183">
          <cell r="K8183" t="str">
            <v>00111113P.2</v>
          </cell>
        </row>
        <row r="8184">
          <cell r="K8184" t="str">
            <v>00111113P.2</v>
          </cell>
        </row>
        <row r="8185">
          <cell r="K8185" t="str">
            <v>00111117P.2</v>
          </cell>
        </row>
        <row r="8186">
          <cell r="K8186" t="str">
            <v>00111117P.2</v>
          </cell>
        </row>
        <row r="8187">
          <cell r="K8187" t="str">
            <v>00111117P.2</v>
          </cell>
        </row>
        <row r="8188">
          <cell r="K8188" t="str">
            <v>00111117P.2</v>
          </cell>
        </row>
        <row r="8189">
          <cell r="K8189" t="str">
            <v>00111117P.2</v>
          </cell>
        </row>
        <row r="8190">
          <cell r="K8190" t="str">
            <v>00111117P.2</v>
          </cell>
        </row>
        <row r="8191">
          <cell r="K8191" t="str">
            <v>00111117P.2</v>
          </cell>
        </row>
        <row r="8192">
          <cell r="K8192" t="str">
            <v>00111117P.2</v>
          </cell>
        </row>
        <row r="8193">
          <cell r="K8193" t="str">
            <v>00111117P.2</v>
          </cell>
        </row>
        <row r="8194">
          <cell r="K8194" t="str">
            <v>00111117P.2</v>
          </cell>
        </row>
        <row r="8195">
          <cell r="K8195" t="str">
            <v>00111118P.2</v>
          </cell>
        </row>
        <row r="8196">
          <cell r="K8196" t="str">
            <v>00111118P.2</v>
          </cell>
        </row>
        <row r="8197">
          <cell r="K8197" t="str">
            <v>00111120P.2</v>
          </cell>
        </row>
        <row r="8198">
          <cell r="K8198" t="str">
            <v>00111120P.2</v>
          </cell>
        </row>
        <row r="8199">
          <cell r="K8199" t="str">
            <v>00111120P.2</v>
          </cell>
        </row>
        <row r="8200">
          <cell r="K8200" t="str">
            <v>00111120P.2</v>
          </cell>
        </row>
        <row r="8201">
          <cell r="K8201" t="str">
            <v>00111120P.2</v>
          </cell>
        </row>
        <row r="8202">
          <cell r="K8202" t="str">
            <v>00111120P.2</v>
          </cell>
        </row>
        <row r="8203">
          <cell r="K8203" t="str">
            <v>00111120P.2</v>
          </cell>
        </row>
        <row r="8204">
          <cell r="K8204" t="str">
            <v>00111120P.2</v>
          </cell>
        </row>
        <row r="8205">
          <cell r="K8205" t="str">
            <v>00111122P.2</v>
          </cell>
        </row>
        <row r="8206">
          <cell r="K8206" t="str">
            <v>00111122P.2</v>
          </cell>
        </row>
        <row r="8207">
          <cell r="K8207" t="str">
            <v>00111122P.2</v>
          </cell>
        </row>
        <row r="8208">
          <cell r="K8208" t="str">
            <v>00111122P.2</v>
          </cell>
        </row>
        <row r="8209">
          <cell r="K8209" t="str">
            <v>00111122P.2</v>
          </cell>
        </row>
        <row r="8210">
          <cell r="K8210" t="str">
            <v>00111122P.2</v>
          </cell>
        </row>
        <row r="8211">
          <cell r="K8211" t="str">
            <v>00111122P.2</v>
          </cell>
        </row>
        <row r="8212">
          <cell r="K8212" t="str">
            <v>00111122P.2</v>
          </cell>
        </row>
        <row r="8213">
          <cell r="K8213" t="str">
            <v>00111122P.2</v>
          </cell>
        </row>
        <row r="8214">
          <cell r="K8214" t="str">
            <v>00111122P.2</v>
          </cell>
        </row>
        <row r="8215">
          <cell r="K8215" t="str">
            <v>00111124P.2</v>
          </cell>
        </row>
        <row r="8216">
          <cell r="K8216" t="str">
            <v>00111124P.2</v>
          </cell>
        </row>
        <row r="8217">
          <cell r="K8217" t="str">
            <v>00111126P.2</v>
          </cell>
        </row>
        <row r="8218">
          <cell r="K8218" t="str">
            <v>00111126P.2</v>
          </cell>
        </row>
        <row r="8219">
          <cell r="K8219" t="str">
            <v>00111126P.2</v>
          </cell>
        </row>
        <row r="8220">
          <cell r="K8220" t="str">
            <v>00111126P.2</v>
          </cell>
        </row>
        <row r="8221">
          <cell r="K8221" t="str">
            <v>00111126P.2</v>
          </cell>
        </row>
        <row r="8222">
          <cell r="K8222" t="str">
            <v>00111126P.2</v>
          </cell>
        </row>
        <row r="8223">
          <cell r="K8223" t="str">
            <v>00111126P.2</v>
          </cell>
        </row>
        <row r="8224">
          <cell r="K8224" t="str">
            <v>00111126P.2</v>
          </cell>
        </row>
        <row r="8225">
          <cell r="K8225" t="str">
            <v>00111126P.2</v>
          </cell>
        </row>
        <row r="8226">
          <cell r="K8226" t="str">
            <v>00111126P.2</v>
          </cell>
        </row>
        <row r="8227">
          <cell r="K8227" t="str">
            <v>00111126P.2</v>
          </cell>
        </row>
        <row r="8228">
          <cell r="K8228" t="str">
            <v>00111128P.2</v>
          </cell>
        </row>
        <row r="8229">
          <cell r="K8229" t="str">
            <v>00111128P.2</v>
          </cell>
        </row>
        <row r="8230">
          <cell r="K8230" t="str">
            <v>00111128P.2</v>
          </cell>
        </row>
        <row r="8231">
          <cell r="K8231" t="str">
            <v>00111128P.2</v>
          </cell>
        </row>
        <row r="8232">
          <cell r="K8232" t="str">
            <v>00111128P.2</v>
          </cell>
        </row>
        <row r="8233">
          <cell r="K8233" t="str">
            <v>00111128P.2</v>
          </cell>
        </row>
        <row r="8234">
          <cell r="K8234" t="str">
            <v>00111128P.2</v>
          </cell>
        </row>
        <row r="8235">
          <cell r="K8235" t="str">
            <v>00111128P.2</v>
          </cell>
        </row>
        <row r="8236">
          <cell r="K8236" t="str">
            <v>00111128P.2</v>
          </cell>
        </row>
        <row r="8237">
          <cell r="K8237" t="str">
            <v>00111128P.2</v>
          </cell>
        </row>
        <row r="8238">
          <cell r="K8238" t="str">
            <v>00111130P.2</v>
          </cell>
        </row>
        <row r="8239">
          <cell r="K8239" t="str">
            <v>00111130P.2</v>
          </cell>
        </row>
        <row r="8240">
          <cell r="K8240" t="str">
            <v>00111130P.2</v>
          </cell>
        </row>
        <row r="8241">
          <cell r="K8241" t="str">
            <v>00111130P.2</v>
          </cell>
        </row>
        <row r="8242">
          <cell r="K8242" t="str">
            <v>00111130P.2</v>
          </cell>
        </row>
        <row r="8243">
          <cell r="K8243" t="str">
            <v>00111130P.2</v>
          </cell>
        </row>
        <row r="8244">
          <cell r="K8244" t="str">
            <v>00111131P.2</v>
          </cell>
        </row>
        <row r="8245">
          <cell r="K8245" t="str">
            <v>00111131P.2</v>
          </cell>
        </row>
        <row r="8246">
          <cell r="K8246" t="str">
            <v>00111131P.2</v>
          </cell>
        </row>
        <row r="8247">
          <cell r="K8247" t="str">
            <v>00111131P.2</v>
          </cell>
        </row>
        <row r="8248">
          <cell r="K8248" t="str">
            <v>00111131P.2</v>
          </cell>
        </row>
        <row r="8249">
          <cell r="K8249" t="str">
            <v>00111131P.2</v>
          </cell>
        </row>
        <row r="8250">
          <cell r="K8250" t="str">
            <v>00111131P.2</v>
          </cell>
        </row>
        <row r="8251">
          <cell r="K8251" t="str">
            <v>00111131P.2</v>
          </cell>
        </row>
        <row r="8252">
          <cell r="K8252" t="str">
            <v>00111131P.2</v>
          </cell>
        </row>
        <row r="8253">
          <cell r="K8253" t="str">
            <v>00111134P.2</v>
          </cell>
        </row>
        <row r="8254">
          <cell r="K8254" t="str">
            <v>00111134P.2</v>
          </cell>
        </row>
        <row r="8255">
          <cell r="K8255" t="str">
            <v>00111134P.2</v>
          </cell>
        </row>
        <row r="8256">
          <cell r="K8256" t="str">
            <v>00111155P.2</v>
          </cell>
        </row>
        <row r="8257">
          <cell r="K8257" t="str">
            <v>00111155P.2</v>
          </cell>
        </row>
        <row r="8258">
          <cell r="K8258" t="str">
            <v>00111155P.2</v>
          </cell>
        </row>
        <row r="8259">
          <cell r="K8259" t="str">
            <v>00111134P.2</v>
          </cell>
        </row>
        <row r="8260">
          <cell r="K8260" t="str">
            <v>00111134P.2</v>
          </cell>
        </row>
        <row r="8261">
          <cell r="K8261" t="str">
            <v>00111134P.2</v>
          </cell>
        </row>
        <row r="8262">
          <cell r="K8262" t="str">
            <v>00111134P.2</v>
          </cell>
        </row>
        <row r="8263">
          <cell r="K8263" t="str">
            <v>00111134P.2</v>
          </cell>
        </row>
        <row r="8264">
          <cell r="K8264" t="str">
            <v>00111136P.2</v>
          </cell>
        </row>
        <row r="8265">
          <cell r="K8265" t="str">
            <v>00111136P.2</v>
          </cell>
        </row>
        <row r="8266">
          <cell r="K8266" t="str">
            <v>00111136P.2</v>
          </cell>
        </row>
        <row r="8267">
          <cell r="K8267" t="str">
            <v>00111136P.2</v>
          </cell>
        </row>
        <row r="8268">
          <cell r="K8268" t="str">
            <v>00111136P.2</v>
          </cell>
        </row>
        <row r="8269">
          <cell r="K8269" t="str">
            <v>00111136P.2</v>
          </cell>
        </row>
        <row r="8270">
          <cell r="K8270" t="str">
            <v>00111136P.2</v>
          </cell>
        </row>
        <row r="8271">
          <cell r="K8271" t="str">
            <v>00111136P.2</v>
          </cell>
        </row>
        <row r="8272">
          <cell r="K8272" t="str">
            <v>00111136P.2</v>
          </cell>
        </row>
        <row r="8273">
          <cell r="K8273" t="str">
            <v>00111136P.2</v>
          </cell>
        </row>
        <row r="8274">
          <cell r="K8274" t="str">
            <v>00111136P.2</v>
          </cell>
        </row>
        <row r="8275">
          <cell r="K8275" t="str">
            <v>00111136P.2</v>
          </cell>
        </row>
        <row r="8276">
          <cell r="K8276" t="str">
            <v>00111136P.2</v>
          </cell>
        </row>
        <row r="8277">
          <cell r="K8277" t="str">
            <v>00111158P.2</v>
          </cell>
        </row>
        <row r="8278">
          <cell r="K8278" t="str">
            <v>00111158P.2</v>
          </cell>
        </row>
        <row r="8279">
          <cell r="K8279" t="str">
            <v>00111158P.2</v>
          </cell>
        </row>
        <row r="8280">
          <cell r="K8280" t="str">
            <v>00111158P.2</v>
          </cell>
        </row>
        <row r="8281">
          <cell r="K8281" t="str">
            <v>00111158P.2</v>
          </cell>
        </row>
        <row r="8282">
          <cell r="K8282" t="str">
            <v>00111153P.2</v>
          </cell>
        </row>
        <row r="8283">
          <cell r="K8283" t="str">
            <v>00111153P.2</v>
          </cell>
        </row>
        <row r="8284">
          <cell r="K8284" t="str">
            <v>00111153P.2</v>
          </cell>
        </row>
        <row r="8285">
          <cell r="K8285" t="str">
            <v>00111153P.2</v>
          </cell>
        </row>
        <row r="8286">
          <cell r="K8286" t="str">
            <v>00111159P.2</v>
          </cell>
        </row>
        <row r="8287">
          <cell r="K8287" t="str">
            <v>00111159P.2</v>
          </cell>
        </row>
        <row r="8288">
          <cell r="K8288" t="str">
            <v>00111159P.2</v>
          </cell>
        </row>
        <row r="8289">
          <cell r="K8289" t="str">
            <v>00111159P.2</v>
          </cell>
        </row>
        <row r="8290">
          <cell r="K8290" t="str">
            <v>00111159P.2</v>
          </cell>
        </row>
        <row r="8291">
          <cell r="K8291" t="str">
            <v>00111159P.2</v>
          </cell>
        </row>
        <row r="8292">
          <cell r="K8292" t="str">
            <v>00111159P.2</v>
          </cell>
        </row>
        <row r="8293">
          <cell r="K8293" t="str">
            <v>00111159P.2</v>
          </cell>
        </row>
        <row r="8294">
          <cell r="K8294" t="str">
            <v>00111159P.2</v>
          </cell>
        </row>
        <row r="8295">
          <cell r="K8295" t="str">
            <v>00111159P.2</v>
          </cell>
        </row>
        <row r="8296">
          <cell r="K8296" t="str">
            <v>00111159P.2</v>
          </cell>
        </row>
        <row r="8297">
          <cell r="K8297" t="str">
            <v>00111158P.2</v>
          </cell>
        </row>
        <row r="8298">
          <cell r="K8298" t="str">
            <v>00111158P.2</v>
          </cell>
        </row>
        <row r="8299">
          <cell r="K8299" t="str">
            <v>00111158P.2</v>
          </cell>
        </row>
        <row r="8300">
          <cell r="K8300" t="str">
            <v>00111140P.2</v>
          </cell>
        </row>
        <row r="8301">
          <cell r="K8301" t="str">
            <v>00111140P.2</v>
          </cell>
        </row>
        <row r="8302">
          <cell r="K8302" t="str">
            <v>00111140P.2</v>
          </cell>
        </row>
        <row r="8303">
          <cell r="K8303" t="str">
            <v>00111140P.2</v>
          </cell>
        </row>
        <row r="8304">
          <cell r="K8304" t="str">
            <v>00111140P.2</v>
          </cell>
        </row>
        <row r="8305">
          <cell r="K8305" t="str">
            <v>00111140P.2</v>
          </cell>
        </row>
        <row r="8306">
          <cell r="K8306" t="str">
            <v>00111145P.2</v>
          </cell>
        </row>
        <row r="8307">
          <cell r="K8307" t="str">
            <v>00111145P.2</v>
          </cell>
        </row>
        <row r="8308">
          <cell r="K8308" t="str">
            <v>00111145P.2</v>
          </cell>
        </row>
        <row r="8309">
          <cell r="K8309" t="str">
            <v>00111145P.2</v>
          </cell>
        </row>
        <row r="8310">
          <cell r="K8310" t="str">
            <v>00111145P.2</v>
          </cell>
        </row>
        <row r="8311">
          <cell r="K8311" t="str">
            <v>00111145P.2</v>
          </cell>
        </row>
        <row r="8312">
          <cell r="K8312" t="str">
            <v>00111145P.2</v>
          </cell>
        </row>
        <row r="8313">
          <cell r="K8313" t="str">
            <v>00111145P.2</v>
          </cell>
        </row>
        <row r="8314">
          <cell r="K8314" t="str">
            <v>00111145P.2</v>
          </cell>
        </row>
        <row r="8315">
          <cell r="K8315" t="str">
            <v>00111145P.2</v>
          </cell>
        </row>
        <row r="8316">
          <cell r="K8316" t="str">
            <v>00111145P.2</v>
          </cell>
        </row>
        <row r="8317">
          <cell r="K8317" t="str">
            <v>00111145P.2</v>
          </cell>
        </row>
        <row r="8318">
          <cell r="K8318" t="str">
            <v>00111145P.2</v>
          </cell>
        </row>
        <row r="8319">
          <cell r="K8319" t="str">
            <v>00111145P.2</v>
          </cell>
        </row>
        <row r="8320">
          <cell r="K8320" t="str">
            <v>00111145P.2</v>
          </cell>
        </row>
        <row r="8321">
          <cell r="K8321" t="str">
            <v>00111145P.2</v>
          </cell>
        </row>
        <row r="8322">
          <cell r="K8322" t="str">
            <v>00111149P.2</v>
          </cell>
        </row>
        <row r="8323">
          <cell r="K8323" t="str">
            <v>00111149P.2</v>
          </cell>
        </row>
        <row r="8324">
          <cell r="K8324" t="str">
            <v>00111149P.2</v>
          </cell>
        </row>
        <row r="8325">
          <cell r="K8325" t="str">
            <v>00111149P.2</v>
          </cell>
        </row>
        <row r="8326">
          <cell r="K8326" t="str">
            <v>00111149P.2</v>
          </cell>
        </row>
        <row r="8327">
          <cell r="K8327" t="str">
            <v>00111149P.2</v>
          </cell>
        </row>
        <row r="8328">
          <cell r="K8328" t="str">
            <v>00111149P.2</v>
          </cell>
        </row>
        <row r="8329">
          <cell r="K8329" t="str">
            <v>00111149P.2</v>
          </cell>
        </row>
        <row r="8330">
          <cell r="K8330" t="str">
            <v>00111149P.2</v>
          </cell>
        </row>
        <row r="8331">
          <cell r="K8331" t="str">
            <v>00111149P.2</v>
          </cell>
        </row>
        <row r="8332">
          <cell r="K8332" t="str">
            <v>00111143P.2</v>
          </cell>
        </row>
        <row r="8333">
          <cell r="K8333" t="str">
            <v>00111143P.2</v>
          </cell>
        </row>
        <row r="8334">
          <cell r="K8334" t="str">
            <v>00111143P.2</v>
          </cell>
        </row>
        <row r="8335">
          <cell r="K8335" t="str">
            <v>00111143P.2</v>
          </cell>
        </row>
        <row r="8336">
          <cell r="K8336" t="str">
            <v>00111143P.2</v>
          </cell>
        </row>
        <row r="8337">
          <cell r="K8337" t="str">
            <v>00111150P.2</v>
          </cell>
        </row>
        <row r="8338">
          <cell r="K8338" t="str">
            <v>00111150P.2</v>
          </cell>
        </row>
        <row r="8339">
          <cell r="K8339" t="str">
            <v>00111150P.2</v>
          </cell>
        </row>
        <row r="8340">
          <cell r="K8340" t="str">
            <v>00111150P.2</v>
          </cell>
        </row>
        <row r="8341">
          <cell r="K8341" t="str">
            <v>00111150P.2</v>
          </cell>
        </row>
        <row r="8342">
          <cell r="K8342" t="str">
            <v>00111150P.2</v>
          </cell>
        </row>
        <row r="8343">
          <cell r="K8343" t="str">
            <v>00111148P.2</v>
          </cell>
        </row>
        <row r="8344">
          <cell r="K8344" t="str">
            <v>00111148P.2</v>
          </cell>
        </row>
        <row r="8345">
          <cell r="K8345" t="str">
            <v>00111148P.2</v>
          </cell>
        </row>
        <row r="8346">
          <cell r="K8346" t="str">
            <v>00111148P.2</v>
          </cell>
        </row>
        <row r="8347">
          <cell r="K8347" t="str">
            <v>00111148P.2</v>
          </cell>
        </row>
        <row r="8348">
          <cell r="K8348" t="str">
            <v>00111148P.2</v>
          </cell>
        </row>
        <row r="8349">
          <cell r="K8349" t="str">
            <v>00111148P.2</v>
          </cell>
        </row>
        <row r="8350">
          <cell r="K8350" t="str">
            <v>00111157P.2</v>
          </cell>
        </row>
        <row r="8351">
          <cell r="K8351" t="str">
            <v>00111157P.2</v>
          </cell>
        </row>
        <row r="8352">
          <cell r="K8352" t="str">
            <v>00111157P.2</v>
          </cell>
        </row>
        <row r="8353">
          <cell r="K8353" t="str">
            <v>00111157P.2</v>
          </cell>
        </row>
        <row r="8354">
          <cell r="K8354" t="str">
            <v>00111157P.2</v>
          </cell>
        </row>
        <row r="8355">
          <cell r="K8355" t="str">
            <v>00111157P.2</v>
          </cell>
        </row>
        <row r="8356">
          <cell r="K8356" t="str">
            <v>00111157P.2</v>
          </cell>
        </row>
        <row r="8357">
          <cell r="K8357" t="str">
            <v>00111109P.2</v>
          </cell>
        </row>
        <row r="8358">
          <cell r="K8358" t="str">
            <v>00111109P.2</v>
          </cell>
        </row>
        <row r="8359">
          <cell r="K8359" t="str">
            <v>00111109P.2</v>
          </cell>
        </row>
        <row r="8360">
          <cell r="K8360" t="str">
            <v>00111109P.2</v>
          </cell>
        </row>
        <row r="8361">
          <cell r="K8361" t="str">
            <v>00111109P.2</v>
          </cell>
        </row>
        <row r="8362">
          <cell r="K8362" t="str">
            <v>00111109P.2</v>
          </cell>
        </row>
        <row r="8363">
          <cell r="K8363" t="str">
            <v>00111109P.2</v>
          </cell>
        </row>
        <row r="8364">
          <cell r="K8364" t="str">
            <v>00111109P.2</v>
          </cell>
        </row>
        <row r="8365">
          <cell r="K8365" t="str">
            <v>00111109P.2</v>
          </cell>
        </row>
        <row r="8366">
          <cell r="K8366" t="str">
            <v>00111109P.2</v>
          </cell>
        </row>
        <row r="8367">
          <cell r="K8367" t="str">
            <v>00111109P.2</v>
          </cell>
        </row>
        <row r="8368">
          <cell r="K8368" t="str">
            <v>00111109P.2</v>
          </cell>
        </row>
        <row r="8369">
          <cell r="K8369" t="str">
            <v>00111109P.2</v>
          </cell>
        </row>
        <row r="8370">
          <cell r="K8370" t="str">
            <v>00111109P.2</v>
          </cell>
        </row>
        <row r="8371">
          <cell r="K8371" t="str">
            <v>00111109P.2</v>
          </cell>
        </row>
        <row r="8372">
          <cell r="K8372" t="str">
            <v>00111109P.2</v>
          </cell>
        </row>
        <row r="8373">
          <cell r="K8373" t="str">
            <v>00111106P.2</v>
          </cell>
        </row>
        <row r="8374">
          <cell r="K8374" t="str">
            <v>00111106P.2</v>
          </cell>
        </row>
        <row r="8375">
          <cell r="K8375" t="str">
            <v>00111106P.2</v>
          </cell>
        </row>
        <row r="8376">
          <cell r="K8376" t="str">
            <v>00111106P.2</v>
          </cell>
        </row>
        <row r="8377">
          <cell r="K8377" t="str">
            <v>00111106P.2</v>
          </cell>
        </row>
        <row r="8378">
          <cell r="K8378" t="str">
            <v>00111106P.2</v>
          </cell>
        </row>
        <row r="8379">
          <cell r="K8379" t="str">
            <v>00111106P.2</v>
          </cell>
        </row>
        <row r="8380">
          <cell r="K8380" t="str">
            <v>00111106P.2</v>
          </cell>
        </row>
        <row r="8381">
          <cell r="K8381" t="str">
            <v>00111106P.2</v>
          </cell>
        </row>
        <row r="8382">
          <cell r="K8382" t="str">
            <v>00111106P.2</v>
          </cell>
        </row>
        <row r="8383">
          <cell r="K8383" t="str">
            <v>00111107P.2</v>
          </cell>
        </row>
        <row r="8384">
          <cell r="K8384" t="str">
            <v>00111107P.2</v>
          </cell>
        </row>
        <row r="8385">
          <cell r="K8385" t="str">
            <v>00111107P.2</v>
          </cell>
        </row>
        <row r="8386">
          <cell r="K8386" t="str">
            <v>00111110P.2</v>
          </cell>
        </row>
        <row r="8387">
          <cell r="K8387" t="str">
            <v>00111110P.2</v>
          </cell>
        </row>
        <row r="8388">
          <cell r="K8388" t="str">
            <v>00111110P.2</v>
          </cell>
        </row>
        <row r="8389">
          <cell r="K8389" t="str">
            <v>00111110P.2</v>
          </cell>
        </row>
        <row r="8390">
          <cell r="K8390" t="str">
            <v>00111110P.2</v>
          </cell>
        </row>
        <row r="8391">
          <cell r="K8391" t="str">
            <v>00111110P.2</v>
          </cell>
        </row>
        <row r="8392">
          <cell r="K8392" t="str">
            <v>00111110P.2</v>
          </cell>
        </row>
        <row r="8393">
          <cell r="K8393" t="str">
            <v>00111110P.2</v>
          </cell>
        </row>
        <row r="8394">
          <cell r="K8394" t="str">
            <v>00111111P.2</v>
          </cell>
        </row>
        <row r="8395">
          <cell r="K8395" t="str">
            <v>00111111P.2</v>
          </cell>
        </row>
        <row r="8396">
          <cell r="K8396" t="str">
            <v>00111111P.2</v>
          </cell>
        </row>
        <row r="8397">
          <cell r="K8397" t="str">
            <v>00111111P.2</v>
          </cell>
        </row>
        <row r="8398">
          <cell r="K8398" t="str">
            <v>00111111P.2</v>
          </cell>
        </row>
        <row r="8399">
          <cell r="K8399" t="str">
            <v>00111111P.2</v>
          </cell>
        </row>
        <row r="8400">
          <cell r="K8400" t="str">
            <v>00111111P.2</v>
          </cell>
        </row>
        <row r="8401">
          <cell r="K8401" t="str">
            <v>00111111P.2</v>
          </cell>
        </row>
        <row r="8402">
          <cell r="K8402" t="str">
            <v>00111111P.2</v>
          </cell>
        </row>
        <row r="8403">
          <cell r="K8403" t="str">
            <v>00111111P.2</v>
          </cell>
        </row>
        <row r="8404">
          <cell r="K8404" t="str">
            <v>00111111P.2</v>
          </cell>
        </row>
        <row r="8405">
          <cell r="K8405" t="str">
            <v>00111113P.2</v>
          </cell>
        </row>
        <row r="8406">
          <cell r="K8406" t="str">
            <v>00111113P.2</v>
          </cell>
        </row>
        <row r="8407">
          <cell r="K8407" t="str">
            <v>00111113P.2</v>
          </cell>
        </row>
        <row r="8408">
          <cell r="K8408" t="str">
            <v>00111113P.2</v>
          </cell>
        </row>
        <row r="8409">
          <cell r="K8409" t="str">
            <v>00111113P.2</v>
          </cell>
        </row>
        <row r="8410">
          <cell r="K8410" t="str">
            <v>00111113P.2</v>
          </cell>
        </row>
        <row r="8411">
          <cell r="K8411" t="str">
            <v>00111113P.2</v>
          </cell>
        </row>
        <row r="8412">
          <cell r="K8412" t="str">
            <v>00111113P.2</v>
          </cell>
        </row>
        <row r="8413">
          <cell r="K8413" t="str">
            <v>00111113P.2</v>
          </cell>
        </row>
        <row r="8414">
          <cell r="K8414" t="str">
            <v>00111113P.2</v>
          </cell>
        </row>
        <row r="8415">
          <cell r="K8415" t="str">
            <v>00111114P.2</v>
          </cell>
        </row>
        <row r="8416">
          <cell r="K8416" t="str">
            <v>00111114P.2</v>
          </cell>
        </row>
        <row r="8417">
          <cell r="K8417" t="str">
            <v>00111114P.2</v>
          </cell>
        </row>
        <row r="8418">
          <cell r="K8418" t="str">
            <v>00111114P.2</v>
          </cell>
        </row>
        <row r="8419">
          <cell r="K8419" t="str">
            <v>00111115P.2</v>
          </cell>
        </row>
        <row r="8420">
          <cell r="K8420" t="str">
            <v>00111115P.2</v>
          </cell>
        </row>
        <row r="8421">
          <cell r="K8421" t="str">
            <v>00111116P.2</v>
          </cell>
        </row>
        <row r="8422">
          <cell r="K8422" t="str">
            <v>00111116P.2</v>
          </cell>
        </row>
        <row r="8423">
          <cell r="K8423" t="str">
            <v>00111116P.2</v>
          </cell>
        </row>
        <row r="8424">
          <cell r="K8424" t="str">
            <v>00111116P.2</v>
          </cell>
        </row>
        <row r="8425">
          <cell r="K8425" t="str">
            <v>00111116P.2</v>
          </cell>
        </row>
        <row r="8426">
          <cell r="K8426" t="str">
            <v>00111117P.2</v>
          </cell>
        </row>
        <row r="8427">
          <cell r="K8427" t="str">
            <v>00111117P.2</v>
          </cell>
        </row>
        <row r="8428">
          <cell r="K8428" t="str">
            <v>00111117P.2</v>
          </cell>
        </row>
        <row r="8429">
          <cell r="K8429" t="str">
            <v>00111117P.2</v>
          </cell>
        </row>
        <row r="8430">
          <cell r="K8430" t="str">
            <v>00111117P.2</v>
          </cell>
        </row>
        <row r="8431">
          <cell r="K8431" t="str">
            <v>00111117P.2</v>
          </cell>
        </row>
        <row r="8432">
          <cell r="K8432" t="str">
            <v>00111117P.2</v>
          </cell>
        </row>
        <row r="8433">
          <cell r="K8433" t="str">
            <v>00111117P.2</v>
          </cell>
        </row>
        <row r="8434">
          <cell r="K8434" t="str">
            <v>00111117P.2</v>
          </cell>
        </row>
        <row r="8435">
          <cell r="K8435" t="str">
            <v>00111117P.2</v>
          </cell>
        </row>
        <row r="8436">
          <cell r="K8436" t="str">
            <v>00111117P.2</v>
          </cell>
        </row>
        <row r="8437">
          <cell r="K8437" t="str">
            <v>00111117P.2</v>
          </cell>
        </row>
        <row r="8438">
          <cell r="K8438" t="str">
            <v>00111117P.2</v>
          </cell>
        </row>
        <row r="8439">
          <cell r="K8439" t="str">
            <v>00111118P.2</v>
          </cell>
        </row>
        <row r="8440">
          <cell r="K8440" t="str">
            <v>00111118P.2</v>
          </cell>
        </row>
        <row r="8441">
          <cell r="K8441" t="str">
            <v>00111118P.2</v>
          </cell>
        </row>
        <row r="8442">
          <cell r="K8442" t="str">
            <v>00111118P.2</v>
          </cell>
        </row>
        <row r="8443">
          <cell r="K8443" t="str">
            <v>00111118P.2</v>
          </cell>
        </row>
        <row r="8444">
          <cell r="K8444" t="str">
            <v>00111118P.2</v>
          </cell>
        </row>
        <row r="8445">
          <cell r="K8445" t="str">
            <v>00111118P.2</v>
          </cell>
        </row>
        <row r="8446">
          <cell r="K8446" t="str">
            <v>00111118P.2</v>
          </cell>
        </row>
        <row r="8447">
          <cell r="K8447" t="str">
            <v>00111118P.2</v>
          </cell>
        </row>
        <row r="8448">
          <cell r="K8448" t="str">
            <v>00111118P.2</v>
          </cell>
        </row>
        <row r="8449">
          <cell r="K8449" t="str">
            <v>00111118P.2</v>
          </cell>
        </row>
        <row r="8450">
          <cell r="K8450" t="str">
            <v>00111118P.2</v>
          </cell>
        </row>
        <row r="8451">
          <cell r="K8451" t="str">
            <v>00111118P.2</v>
          </cell>
        </row>
        <row r="8452">
          <cell r="K8452" t="str">
            <v>00111120P.2</v>
          </cell>
        </row>
        <row r="8453">
          <cell r="K8453" t="str">
            <v>00111120P.2</v>
          </cell>
        </row>
        <row r="8454">
          <cell r="K8454" t="str">
            <v>00111120P.2</v>
          </cell>
        </row>
        <row r="8455">
          <cell r="K8455" t="str">
            <v>00111120P.2</v>
          </cell>
        </row>
        <row r="8456">
          <cell r="K8456" t="str">
            <v>00111120P.2</v>
          </cell>
        </row>
        <row r="8457">
          <cell r="K8457" t="str">
            <v>00111120P.2</v>
          </cell>
        </row>
        <row r="8458">
          <cell r="K8458" t="str">
            <v>00111120P.2</v>
          </cell>
        </row>
        <row r="8459">
          <cell r="K8459" t="str">
            <v>00111120P.2</v>
          </cell>
        </row>
        <row r="8460">
          <cell r="K8460" t="str">
            <v>00111120P.2</v>
          </cell>
        </row>
        <row r="8461">
          <cell r="K8461" t="str">
            <v>00111120P.2</v>
          </cell>
        </row>
        <row r="8462">
          <cell r="K8462" t="str">
            <v>00111120P.2</v>
          </cell>
        </row>
        <row r="8463">
          <cell r="K8463" t="str">
            <v>00111121P.2</v>
          </cell>
        </row>
        <row r="8464">
          <cell r="K8464" t="str">
            <v>00111121P.2</v>
          </cell>
        </row>
        <row r="8465">
          <cell r="K8465" t="str">
            <v>00111121P.2</v>
          </cell>
        </row>
        <row r="8466">
          <cell r="K8466" t="str">
            <v>00111121P.2</v>
          </cell>
        </row>
        <row r="8467">
          <cell r="K8467" t="str">
            <v>00111121P.2</v>
          </cell>
        </row>
        <row r="8468">
          <cell r="K8468" t="str">
            <v>00111122P.2</v>
          </cell>
        </row>
        <row r="8469">
          <cell r="K8469" t="str">
            <v>00111122P.2</v>
          </cell>
        </row>
        <row r="8470">
          <cell r="K8470" t="str">
            <v>00111122P.2</v>
          </cell>
        </row>
        <row r="8471">
          <cell r="K8471" t="str">
            <v>00111122P.2</v>
          </cell>
        </row>
        <row r="8472">
          <cell r="K8472" t="str">
            <v>00111122P.2</v>
          </cell>
        </row>
        <row r="8473">
          <cell r="K8473" t="str">
            <v>00111122P.2</v>
          </cell>
        </row>
        <row r="8474">
          <cell r="K8474" t="str">
            <v>00111123P.2</v>
          </cell>
        </row>
        <row r="8475">
          <cell r="K8475" t="str">
            <v>00111123P.2</v>
          </cell>
        </row>
        <row r="8476">
          <cell r="K8476" t="str">
            <v>00111123P.2</v>
          </cell>
        </row>
        <row r="8477">
          <cell r="K8477" t="str">
            <v>00111123P.2</v>
          </cell>
        </row>
        <row r="8478">
          <cell r="K8478" t="str">
            <v>00111123P.2</v>
          </cell>
        </row>
        <row r="8479">
          <cell r="K8479" t="str">
            <v>00111123P.2</v>
          </cell>
        </row>
        <row r="8480">
          <cell r="K8480" t="str">
            <v>00111124P.2</v>
          </cell>
        </row>
        <row r="8481">
          <cell r="K8481" t="str">
            <v>00111124P.2</v>
          </cell>
        </row>
        <row r="8482">
          <cell r="K8482" t="str">
            <v>00111124P.2</v>
          </cell>
        </row>
        <row r="8483">
          <cell r="K8483" t="str">
            <v>00111124P.2</v>
          </cell>
        </row>
        <row r="8484">
          <cell r="K8484" t="str">
            <v>00111125P.2</v>
          </cell>
        </row>
        <row r="8485">
          <cell r="K8485" t="str">
            <v>00111125P.2</v>
          </cell>
        </row>
        <row r="8486">
          <cell r="K8486" t="str">
            <v>00111125P.2</v>
          </cell>
        </row>
        <row r="8487">
          <cell r="K8487" t="str">
            <v>00111125P.2</v>
          </cell>
        </row>
        <row r="8488">
          <cell r="K8488" t="str">
            <v>00111125P.2</v>
          </cell>
        </row>
        <row r="8489">
          <cell r="K8489" t="str">
            <v>00111125P.2</v>
          </cell>
        </row>
        <row r="8490">
          <cell r="K8490" t="str">
            <v>00111125P.2</v>
          </cell>
        </row>
        <row r="8491">
          <cell r="K8491" t="str">
            <v>00111125P.2</v>
          </cell>
        </row>
        <row r="8492">
          <cell r="K8492" t="str">
            <v>00111125P.2</v>
          </cell>
        </row>
        <row r="8493">
          <cell r="K8493" t="str">
            <v>00111125P.2</v>
          </cell>
        </row>
        <row r="8494">
          <cell r="K8494" t="str">
            <v>00111125P.2</v>
          </cell>
        </row>
        <row r="8495">
          <cell r="K8495" t="str">
            <v>00111125P.2</v>
          </cell>
        </row>
        <row r="8496">
          <cell r="K8496" t="str">
            <v>00111125P.2</v>
          </cell>
        </row>
        <row r="8497">
          <cell r="K8497" t="str">
            <v>00111126P.2</v>
          </cell>
        </row>
        <row r="8498">
          <cell r="K8498" t="str">
            <v>00111126P.2</v>
          </cell>
        </row>
        <row r="8499">
          <cell r="K8499" t="str">
            <v>00111126P.2</v>
          </cell>
        </row>
        <row r="8500">
          <cell r="K8500" t="str">
            <v>00111126P.2</v>
          </cell>
        </row>
        <row r="8501">
          <cell r="K8501" t="str">
            <v>00111126P.2</v>
          </cell>
        </row>
        <row r="8502">
          <cell r="K8502" t="str">
            <v>00111126P.2</v>
          </cell>
        </row>
        <row r="8503">
          <cell r="K8503" t="str">
            <v>00111126P.2</v>
          </cell>
        </row>
        <row r="8504">
          <cell r="K8504" t="str">
            <v>00111126P.2</v>
          </cell>
        </row>
        <row r="8505">
          <cell r="K8505" t="str">
            <v>00111126P.2</v>
          </cell>
        </row>
        <row r="8506">
          <cell r="K8506" t="str">
            <v>00111126P.2</v>
          </cell>
        </row>
        <row r="8507">
          <cell r="K8507" t="str">
            <v>00111127P.2</v>
          </cell>
        </row>
        <row r="8508">
          <cell r="K8508" t="str">
            <v>00111127P.2</v>
          </cell>
        </row>
        <row r="8509">
          <cell r="K8509" t="str">
            <v>00111127P.2</v>
          </cell>
        </row>
        <row r="8510">
          <cell r="K8510" t="str">
            <v>00111127P.2</v>
          </cell>
        </row>
        <row r="8511">
          <cell r="K8511" t="str">
            <v>00111127P.2</v>
          </cell>
        </row>
        <row r="8512">
          <cell r="K8512" t="str">
            <v>00111127P.2</v>
          </cell>
        </row>
        <row r="8513">
          <cell r="K8513" t="str">
            <v>00111127P.2</v>
          </cell>
        </row>
        <row r="8514">
          <cell r="K8514" t="str">
            <v>00111127P.2</v>
          </cell>
        </row>
        <row r="8515">
          <cell r="K8515" t="str">
            <v>00111127P.2</v>
          </cell>
        </row>
        <row r="8516">
          <cell r="K8516" t="str">
            <v>00111127P.2</v>
          </cell>
        </row>
        <row r="8517">
          <cell r="K8517" t="str">
            <v>00111128P.2</v>
          </cell>
        </row>
        <row r="8518">
          <cell r="K8518" t="str">
            <v>00111128P.2</v>
          </cell>
        </row>
        <row r="8519">
          <cell r="K8519" t="str">
            <v>00111128P.2</v>
          </cell>
        </row>
        <row r="8520">
          <cell r="K8520" t="str">
            <v>00111128P.2</v>
          </cell>
        </row>
        <row r="8521">
          <cell r="K8521" t="str">
            <v>00111128P.2</v>
          </cell>
        </row>
        <row r="8522">
          <cell r="K8522" t="str">
            <v>00111128P.2</v>
          </cell>
        </row>
        <row r="8523">
          <cell r="K8523" t="str">
            <v>00111128P.2</v>
          </cell>
        </row>
        <row r="8524">
          <cell r="K8524" t="str">
            <v>00111128P.2</v>
          </cell>
        </row>
        <row r="8525">
          <cell r="K8525" t="str">
            <v>00111128P.2</v>
          </cell>
        </row>
        <row r="8526">
          <cell r="K8526" t="str">
            <v>00111128P.2</v>
          </cell>
        </row>
        <row r="8527">
          <cell r="K8527" t="str">
            <v>00111128P.2</v>
          </cell>
        </row>
        <row r="8528">
          <cell r="K8528" t="str">
            <v>00111128P.2</v>
          </cell>
        </row>
        <row r="8529">
          <cell r="K8529" t="str">
            <v>00111129P.2</v>
          </cell>
        </row>
        <row r="8530">
          <cell r="K8530" t="str">
            <v>00111129P.2</v>
          </cell>
        </row>
        <row r="8531">
          <cell r="K8531" t="str">
            <v>00111129P.2</v>
          </cell>
        </row>
        <row r="8532">
          <cell r="K8532" t="str">
            <v>00111129P.2</v>
          </cell>
        </row>
        <row r="8533">
          <cell r="K8533" t="str">
            <v>00111129P.2</v>
          </cell>
        </row>
        <row r="8534">
          <cell r="K8534" t="str">
            <v>00111129P.2</v>
          </cell>
        </row>
        <row r="8535">
          <cell r="K8535" t="str">
            <v>00111129P.2</v>
          </cell>
        </row>
        <row r="8536">
          <cell r="K8536" t="str">
            <v>00111129P.2</v>
          </cell>
        </row>
        <row r="8537">
          <cell r="K8537" t="str">
            <v>00111130P.2</v>
          </cell>
        </row>
        <row r="8538">
          <cell r="K8538" t="str">
            <v>00111130P.2</v>
          </cell>
        </row>
        <row r="8539">
          <cell r="K8539" t="str">
            <v>00111130P.2</v>
          </cell>
        </row>
        <row r="8540">
          <cell r="K8540" t="str">
            <v>00111130P.2</v>
          </cell>
        </row>
        <row r="8541">
          <cell r="K8541" t="str">
            <v>00111130P.2</v>
          </cell>
        </row>
        <row r="8542">
          <cell r="K8542" t="str">
            <v>00111130P.2</v>
          </cell>
        </row>
        <row r="8543">
          <cell r="K8543" t="str">
            <v>00111130P.2</v>
          </cell>
        </row>
        <row r="8544">
          <cell r="K8544" t="str">
            <v>00111130P.2</v>
          </cell>
        </row>
        <row r="8545">
          <cell r="K8545" t="str">
            <v>00111130P.2</v>
          </cell>
        </row>
        <row r="8546">
          <cell r="K8546" t="str">
            <v>00111131P.2</v>
          </cell>
        </row>
        <row r="8547">
          <cell r="K8547" t="str">
            <v>00111131P.2</v>
          </cell>
        </row>
        <row r="8548">
          <cell r="K8548" t="str">
            <v>00111131P.2</v>
          </cell>
        </row>
        <row r="8549">
          <cell r="K8549" t="str">
            <v>00111131P.2</v>
          </cell>
        </row>
        <row r="8550">
          <cell r="K8550" t="str">
            <v>00111131P.2</v>
          </cell>
        </row>
        <row r="8551">
          <cell r="K8551" t="str">
            <v>00111131P.2</v>
          </cell>
        </row>
        <row r="8552">
          <cell r="K8552" t="str">
            <v>00111131P.2</v>
          </cell>
        </row>
        <row r="8553">
          <cell r="K8553" t="str">
            <v>00111131P.2</v>
          </cell>
        </row>
        <row r="8554">
          <cell r="K8554" t="str">
            <v>00111131P.2</v>
          </cell>
        </row>
        <row r="8555">
          <cell r="K8555" t="str">
            <v>00111131P.2</v>
          </cell>
        </row>
        <row r="8556">
          <cell r="K8556" t="str">
            <v>00111132P.2</v>
          </cell>
        </row>
        <row r="8557">
          <cell r="K8557" t="str">
            <v>00111132P.2</v>
          </cell>
        </row>
        <row r="8558">
          <cell r="K8558" t="str">
            <v>00111132P.2</v>
          </cell>
        </row>
        <row r="8559">
          <cell r="K8559" t="str">
            <v>00111132P.2</v>
          </cell>
        </row>
        <row r="8560">
          <cell r="K8560" t="str">
            <v>00111132P.2</v>
          </cell>
        </row>
        <row r="8561">
          <cell r="K8561" t="str">
            <v>00111132P.2</v>
          </cell>
        </row>
        <row r="8562">
          <cell r="K8562" t="str">
            <v>00111132P.2</v>
          </cell>
        </row>
        <row r="8563">
          <cell r="K8563" t="str">
            <v>00111132P.2</v>
          </cell>
        </row>
        <row r="8564">
          <cell r="K8564" t="str">
            <v>00111132P.2</v>
          </cell>
        </row>
        <row r="8565">
          <cell r="K8565" t="str">
            <v>00111132P.2</v>
          </cell>
        </row>
        <row r="8566">
          <cell r="K8566" t="str">
            <v>00111132P.2</v>
          </cell>
        </row>
        <row r="8567">
          <cell r="K8567" t="str">
            <v>00111132P.2</v>
          </cell>
        </row>
        <row r="8568">
          <cell r="K8568" t="str">
            <v>00111132P.2</v>
          </cell>
        </row>
        <row r="8569">
          <cell r="K8569" t="str">
            <v>00111133P.2</v>
          </cell>
        </row>
        <row r="8570">
          <cell r="K8570" t="str">
            <v>00111133P.2</v>
          </cell>
        </row>
        <row r="8571">
          <cell r="K8571" t="str">
            <v>00111133P.2</v>
          </cell>
        </row>
        <row r="8572">
          <cell r="K8572" t="str">
            <v>00111133P.2</v>
          </cell>
        </row>
        <row r="8573">
          <cell r="K8573" t="str">
            <v>00111133P.2</v>
          </cell>
        </row>
        <row r="8574">
          <cell r="K8574" t="str">
            <v>00111134P.2</v>
          </cell>
        </row>
        <row r="8575">
          <cell r="K8575" t="str">
            <v>00111134P.2</v>
          </cell>
        </row>
        <row r="8576">
          <cell r="K8576" t="str">
            <v>00111134P.2</v>
          </cell>
        </row>
        <row r="8577">
          <cell r="K8577" t="str">
            <v>00111134P.2</v>
          </cell>
        </row>
        <row r="8578">
          <cell r="K8578" t="str">
            <v>00111134P.2</v>
          </cell>
        </row>
        <row r="8579">
          <cell r="K8579" t="str">
            <v>00111134P.2</v>
          </cell>
        </row>
        <row r="8580">
          <cell r="K8580" t="str">
            <v>00111134P.2</v>
          </cell>
        </row>
        <row r="8581">
          <cell r="K8581" t="str">
            <v>00111134P.2</v>
          </cell>
        </row>
        <row r="8582">
          <cell r="K8582" t="str">
            <v>00111135P.2</v>
          </cell>
        </row>
        <row r="8583">
          <cell r="K8583" t="str">
            <v>00111135P.2</v>
          </cell>
        </row>
        <row r="8584">
          <cell r="K8584" t="str">
            <v>00111135P.2</v>
          </cell>
        </row>
        <row r="8585">
          <cell r="K8585" t="str">
            <v>00111135P.2</v>
          </cell>
        </row>
        <row r="8586">
          <cell r="K8586" t="str">
            <v>00111135P.2</v>
          </cell>
        </row>
        <row r="8587">
          <cell r="K8587" t="str">
            <v>00111135P.2</v>
          </cell>
        </row>
        <row r="8588">
          <cell r="K8588" t="str">
            <v>00111135P.2</v>
          </cell>
        </row>
        <row r="8589">
          <cell r="K8589" t="str">
            <v>00111135P.2</v>
          </cell>
        </row>
        <row r="8590">
          <cell r="K8590" t="str">
            <v>00111135P.2</v>
          </cell>
        </row>
        <row r="8591">
          <cell r="K8591" t="str">
            <v>00111135P.2</v>
          </cell>
        </row>
        <row r="8592">
          <cell r="K8592" t="str">
            <v>00111136P.2</v>
          </cell>
        </row>
        <row r="8593">
          <cell r="K8593" t="str">
            <v>00111136P.2</v>
          </cell>
        </row>
        <row r="8594">
          <cell r="K8594" t="str">
            <v>00111136P.2</v>
          </cell>
        </row>
        <row r="8595">
          <cell r="K8595" t="str">
            <v>00111136P.2</v>
          </cell>
        </row>
        <row r="8596">
          <cell r="K8596" t="str">
            <v>00111136P.2</v>
          </cell>
        </row>
        <row r="8597">
          <cell r="K8597" t="str">
            <v>00111136P.2</v>
          </cell>
        </row>
        <row r="8598">
          <cell r="K8598" t="str">
            <v>00111136P.2</v>
          </cell>
        </row>
        <row r="8599">
          <cell r="K8599" t="str">
            <v>00111158P.2</v>
          </cell>
        </row>
        <row r="8600">
          <cell r="K8600" t="str">
            <v>00111158P.2</v>
          </cell>
        </row>
        <row r="8601">
          <cell r="K8601" t="str">
            <v>00111158P.2</v>
          </cell>
        </row>
        <row r="8602">
          <cell r="K8602" t="str">
            <v>00111138P.2</v>
          </cell>
        </row>
        <row r="8603">
          <cell r="K8603" t="str">
            <v>00111138P.2</v>
          </cell>
        </row>
        <row r="8604">
          <cell r="K8604" t="str">
            <v>00111138P.2</v>
          </cell>
        </row>
        <row r="8605">
          <cell r="K8605" t="str">
            <v>00111138P.2</v>
          </cell>
        </row>
        <row r="8606">
          <cell r="K8606" t="str">
            <v>00111138P.2</v>
          </cell>
        </row>
        <row r="8607">
          <cell r="K8607" t="str">
            <v>00111138P.2</v>
          </cell>
        </row>
        <row r="8608">
          <cell r="K8608" t="str">
            <v>00111139P.2</v>
          </cell>
        </row>
        <row r="8609">
          <cell r="K8609" t="str">
            <v>00111139P.2</v>
          </cell>
        </row>
        <row r="8610">
          <cell r="K8610" t="str">
            <v>00111139P.2</v>
          </cell>
        </row>
        <row r="8611">
          <cell r="K8611" t="str">
            <v>00111140P.2</v>
          </cell>
        </row>
        <row r="8612">
          <cell r="K8612" t="str">
            <v>00111140P.2</v>
          </cell>
        </row>
        <row r="8613">
          <cell r="K8613" t="str">
            <v>00111140P.2</v>
          </cell>
        </row>
        <row r="8614">
          <cell r="K8614" t="str">
            <v>00111140P.2</v>
          </cell>
        </row>
        <row r="8615">
          <cell r="K8615" t="str">
            <v>00111140P.2</v>
          </cell>
        </row>
        <row r="8616">
          <cell r="K8616" t="str">
            <v>00111145P.2</v>
          </cell>
        </row>
        <row r="8617">
          <cell r="K8617" t="str">
            <v>00111145P.2</v>
          </cell>
        </row>
        <row r="8618">
          <cell r="K8618" t="str">
            <v>00111145P.2</v>
          </cell>
        </row>
        <row r="8619">
          <cell r="K8619" t="str">
            <v>00111145P.2</v>
          </cell>
        </row>
        <row r="8620">
          <cell r="K8620" t="str">
            <v>00111145P.2</v>
          </cell>
        </row>
        <row r="8621">
          <cell r="K8621" t="str">
            <v>00111145P.2</v>
          </cell>
        </row>
        <row r="8622">
          <cell r="K8622" t="str">
            <v>00111145P.2</v>
          </cell>
        </row>
        <row r="8623">
          <cell r="K8623" t="str">
            <v>00111145P.2</v>
          </cell>
        </row>
        <row r="8624">
          <cell r="K8624" t="str">
            <v>00111145P.2</v>
          </cell>
        </row>
        <row r="8625">
          <cell r="K8625" t="str">
            <v>00111145P.2</v>
          </cell>
        </row>
        <row r="8626">
          <cell r="K8626" t="str">
            <v>00111145P.2</v>
          </cell>
        </row>
        <row r="8627">
          <cell r="K8627" t="str">
            <v>00111145P.2</v>
          </cell>
        </row>
        <row r="8628">
          <cell r="K8628" t="str">
            <v>00111145P.2</v>
          </cell>
        </row>
        <row r="8629">
          <cell r="K8629" t="str">
            <v>00111145P.2</v>
          </cell>
        </row>
        <row r="8630">
          <cell r="K8630" t="str">
            <v>00111145P.2</v>
          </cell>
        </row>
        <row r="8631">
          <cell r="K8631" t="str">
            <v>00111145P.2</v>
          </cell>
        </row>
        <row r="8632">
          <cell r="K8632" t="str">
            <v>00111145P.2</v>
          </cell>
        </row>
        <row r="8633">
          <cell r="K8633" t="str">
            <v>00111145P.2</v>
          </cell>
        </row>
        <row r="8634">
          <cell r="K8634" t="str">
            <v>00111145P.2</v>
          </cell>
        </row>
        <row r="8635">
          <cell r="K8635" t="str">
            <v>00111148P.2</v>
          </cell>
        </row>
        <row r="8636">
          <cell r="K8636" t="str">
            <v>00111148P.2</v>
          </cell>
        </row>
        <row r="8637">
          <cell r="K8637" t="str">
            <v>00111148P.2</v>
          </cell>
        </row>
        <row r="8638">
          <cell r="K8638" t="str">
            <v>00111148P.2</v>
          </cell>
        </row>
        <row r="8639">
          <cell r="K8639" t="str">
            <v>00111149P.2</v>
          </cell>
        </row>
        <row r="8640">
          <cell r="K8640" t="str">
            <v>00111149P.2</v>
          </cell>
        </row>
        <row r="8641">
          <cell r="K8641" t="str">
            <v>00111149P.2</v>
          </cell>
        </row>
        <row r="8642">
          <cell r="K8642" t="str">
            <v>00111149P.2</v>
          </cell>
        </row>
        <row r="8643">
          <cell r="K8643" t="str">
            <v>00111149P.2</v>
          </cell>
        </row>
        <row r="8644">
          <cell r="K8644" t="str">
            <v>00111149P.2</v>
          </cell>
        </row>
        <row r="8645">
          <cell r="K8645" t="str">
            <v>00111149P.2</v>
          </cell>
        </row>
        <row r="8646">
          <cell r="K8646" t="str">
            <v>00111149P.2</v>
          </cell>
        </row>
        <row r="8647">
          <cell r="K8647" t="str">
            <v>00111149P.2</v>
          </cell>
        </row>
        <row r="8648">
          <cell r="K8648" t="str">
            <v>00111149P.2</v>
          </cell>
        </row>
        <row r="8649">
          <cell r="K8649" t="str">
            <v>00111149P.2</v>
          </cell>
        </row>
        <row r="8650">
          <cell r="K8650" t="str">
            <v>00111149P.2</v>
          </cell>
        </row>
        <row r="8651">
          <cell r="K8651" t="str">
            <v>00111149P.2</v>
          </cell>
        </row>
        <row r="8652">
          <cell r="K8652" t="str">
            <v>00111149P.2</v>
          </cell>
        </row>
        <row r="8653">
          <cell r="K8653" t="str">
            <v>00111153P.2</v>
          </cell>
        </row>
        <row r="8654">
          <cell r="K8654" t="str">
            <v>00111153P.2</v>
          </cell>
        </row>
        <row r="8655">
          <cell r="K8655" t="str">
            <v>00111153P.2</v>
          </cell>
        </row>
        <row r="8656">
          <cell r="K8656" t="str">
            <v>00111153P.2</v>
          </cell>
        </row>
        <row r="8657">
          <cell r="K8657" t="str">
            <v>00111157P.2</v>
          </cell>
        </row>
        <row r="8658">
          <cell r="K8658" t="str">
            <v>00111157P.2</v>
          </cell>
        </row>
        <row r="8659">
          <cell r="K8659" t="str">
            <v>00111157P.2</v>
          </cell>
        </row>
        <row r="8660">
          <cell r="K8660" t="str">
            <v>00111157P.2</v>
          </cell>
        </row>
        <row r="8661">
          <cell r="K8661" t="str">
            <v>00111157P.2</v>
          </cell>
        </row>
        <row r="8662">
          <cell r="K8662" t="str">
            <v>00111157P.2</v>
          </cell>
        </row>
        <row r="8663">
          <cell r="K8663" t="str">
            <v>00111158P.2</v>
          </cell>
        </row>
        <row r="8664">
          <cell r="K8664" t="str">
            <v>00111158P.2</v>
          </cell>
        </row>
        <row r="8665">
          <cell r="K8665" t="str">
            <v>00111159P.2</v>
          </cell>
        </row>
        <row r="8666">
          <cell r="K8666" t="str">
            <v>00111159P.2</v>
          </cell>
        </row>
        <row r="8667">
          <cell r="K8667" t="str">
            <v>00111159P.2</v>
          </cell>
        </row>
        <row r="8668">
          <cell r="K8668" t="str">
            <v>00111159P.2</v>
          </cell>
        </row>
        <row r="8669">
          <cell r="K8669" t="str">
            <v>00111159P.2</v>
          </cell>
        </row>
        <row r="8670">
          <cell r="K8670" t="str">
            <v>00111159P.2</v>
          </cell>
        </row>
        <row r="8671">
          <cell r="K8671" t="str">
            <v>00111159P.2</v>
          </cell>
        </row>
        <row r="8672">
          <cell r="K8672" t="str">
            <v>00111159P.2</v>
          </cell>
        </row>
        <row r="8673">
          <cell r="K8673" t="str">
            <v>00111159P.2</v>
          </cell>
        </row>
        <row r="8674">
          <cell r="K8674" t="str">
            <v>00111143P.2</v>
          </cell>
        </row>
        <row r="8675">
          <cell r="K8675" t="str">
            <v>00111143P.2</v>
          </cell>
        </row>
        <row r="8676">
          <cell r="K8676" t="str">
            <v>00111143P.2</v>
          </cell>
        </row>
        <row r="8677">
          <cell r="K8677" t="str">
            <v>00111143P.2</v>
          </cell>
        </row>
        <row r="8678">
          <cell r="K8678" t="str">
            <v>00111143P.2</v>
          </cell>
        </row>
        <row r="8679">
          <cell r="K8679" t="str">
            <v>00111128P.2</v>
          </cell>
        </row>
        <row r="8680">
          <cell r="K8680" t="str">
            <v>00111128P.2</v>
          </cell>
        </row>
        <row r="8681">
          <cell r="K8681" t="str">
            <v>00111128P.2</v>
          </cell>
        </row>
        <row r="8682">
          <cell r="K8682" t="str">
            <v>00111128P.2</v>
          </cell>
        </row>
        <row r="8683">
          <cell r="K8683" t="str">
            <v>00111128P.2</v>
          </cell>
        </row>
        <row r="8684">
          <cell r="K8684" t="str">
            <v>00111128P.2</v>
          </cell>
        </row>
        <row r="8685">
          <cell r="K8685" t="str">
            <v>00111128P.2</v>
          </cell>
        </row>
        <row r="8686">
          <cell r="K8686" t="str">
            <v>00111122P.2</v>
          </cell>
        </row>
        <row r="8687">
          <cell r="K8687" t="str">
            <v>00111122P.2</v>
          </cell>
        </row>
        <row r="8688">
          <cell r="K8688" t="str">
            <v>00111122P.2</v>
          </cell>
        </row>
        <row r="8689">
          <cell r="K8689" t="str">
            <v>00111122P.2</v>
          </cell>
        </row>
        <row r="8690">
          <cell r="K8690" t="str">
            <v>00111122P.2</v>
          </cell>
        </row>
        <row r="8691">
          <cell r="K8691" t="str">
            <v>00111122P.2</v>
          </cell>
        </row>
        <row r="8692">
          <cell r="K8692" t="str">
            <v>00111122P.2</v>
          </cell>
        </row>
        <row r="8693">
          <cell r="K8693" t="str">
            <v>00111122P.2</v>
          </cell>
        </row>
        <row r="8694">
          <cell r="K8694" t="str">
            <v>00111122P.2</v>
          </cell>
        </row>
        <row r="8695">
          <cell r="K8695" t="str">
            <v>00111122P.2</v>
          </cell>
        </row>
        <row r="8696">
          <cell r="K8696" t="str">
            <v>00111122P.2</v>
          </cell>
        </row>
        <row r="8697">
          <cell r="K8697" t="str">
            <v>00111122P.2</v>
          </cell>
        </row>
        <row r="8698">
          <cell r="K8698" t="str">
            <v>00111122P.2</v>
          </cell>
        </row>
        <row r="8699">
          <cell r="K8699" t="str">
            <v>00111132P.2</v>
          </cell>
        </row>
        <row r="8700">
          <cell r="K8700" t="str">
            <v>00111132P.2</v>
          </cell>
        </row>
        <row r="8701">
          <cell r="K8701" t="str">
            <v>00111132P.2</v>
          </cell>
        </row>
        <row r="8702">
          <cell r="K8702" t="str">
            <v>00111132P.2</v>
          </cell>
        </row>
        <row r="8703">
          <cell r="K8703" t="str">
            <v>00111154P.2</v>
          </cell>
        </row>
        <row r="8704">
          <cell r="K8704" t="str">
            <v>00111154P.2</v>
          </cell>
        </row>
        <row r="8705">
          <cell r="K8705" t="str">
            <v>00111154P.2</v>
          </cell>
        </row>
        <row r="8706">
          <cell r="K8706" t="str">
            <v>00111154P.2</v>
          </cell>
        </row>
        <row r="8707">
          <cell r="K8707" t="str">
            <v>00111154P.2</v>
          </cell>
        </row>
        <row r="8708">
          <cell r="K8708" t="str">
            <v>00111154P.2</v>
          </cell>
        </row>
        <row r="8709">
          <cell r="K8709" t="str">
            <v>00111143P.2</v>
          </cell>
        </row>
        <row r="8710">
          <cell r="K8710" t="str">
            <v>00111143P.2</v>
          </cell>
        </row>
        <row r="8711">
          <cell r="K8711" t="str">
            <v>00111143P.2</v>
          </cell>
        </row>
        <row r="8712">
          <cell r="K8712" t="str">
            <v>00111143P.2</v>
          </cell>
        </row>
        <row r="8713">
          <cell r="K8713" t="str">
            <v>00111157P.2</v>
          </cell>
        </row>
        <row r="8714">
          <cell r="K8714" t="str">
            <v>00111157P.2</v>
          </cell>
        </row>
        <row r="8715">
          <cell r="K8715" t="str">
            <v>00111157P.2</v>
          </cell>
        </row>
        <row r="8716">
          <cell r="K8716" t="str">
            <v>00111157P.2</v>
          </cell>
        </row>
        <row r="8717">
          <cell r="K8717" t="str">
            <v>00111157P.2</v>
          </cell>
        </row>
        <row r="8718">
          <cell r="K8718" t="str">
            <v>00111157P.2</v>
          </cell>
        </row>
        <row r="8719">
          <cell r="K8719" t="str">
            <v>00111156P.2</v>
          </cell>
        </row>
        <row r="8720">
          <cell r="K8720" t="str">
            <v>00111156P.2</v>
          </cell>
        </row>
        <row r="8721">
          <cell r="K8721" t="str">
            <v>00111160P.2</v>
          </cell>
        </row>
        <row r="8722">
          <cell r="K8722" t="str">
            <v>00111160P.2</v>
          </cell>
        </row>
        <row r="8723">
          <cell r="K8723" t="str">
            <v>00111160P.2</v>
          </cell>
        </row>
        <row r="8724">
          <cell r="K8724" t="str">
            <v>00111160P.2</v>
          </cell>
        </row>
        <row r="8725">
          <cell r="K8725" t="str">
            <v>00111160P.2</v>
          </cell>
        </row>
        <row r="8726">
          <cell r="K8726" t="str">
            <v>00111133P.2</v>
          </cell>
        </row>
        <row r="8727">
          <cell r="K8727" t="str">
            <v>00111147P.2</v>
          </cell>
        </row>
        <row r="8728">
          <cell r="K8728" t="str">
            <v>00111147P.2</v>
          </cell>
        </row>
        <row r="8729">
          <cell r="K8729" t="str">
            <v>00111147P.2</v>
          </cell>
        </row>
        <row r="8730">
          <cell r="K8730" t="str">
            <v>00111154P.2</v>
          </cell>
        </row>
        <row r="8731">
          <cell r="K8731" t="str">
            <v>00111154P.2</v>
          </cell>
        </row>
        <row r="8732">
          <cell r="K8732" t="str">
            <v>00111154P.2</v>
          </cell>
        </row>
        <row r="8733">
          <cell r="K8733" t="str">
            <v>00111154P.2</v>
          </cell>
        </row>
        <row r="8734">
          <cell r="K8734" t="str">
            <v>00111154P.2</v>
          </cell>
        </row>
        <row r="8735">
          <cell r="K8735" t="str">
            <v>00111154P.2</v>
          </cell>
        </row>
        <row r="8736">
          <cell r="K8736" t="str">
            <v>00111154P.2</v>
          </cell>
        </row>
        <row r="8737">
          <cell r="K8737" t="str">
            <v>00111154P.2</v>
          </cell>
        </row>
        <row r="8738">
          <cell r="K8738" t="str">
            <v>00111154P.2</v>
          </cell>
        </row>
        <row r="8739">
          <cell r="K8739" t="str">
            <v>00111154P.2</v>
          </cell>
        </row>
        <row r="8740">
          <cell r="K8740" t="str">
            <v>00111104P.2</v>
          </cell>
        </row>
        <row r="8741">
          <cell r="K8741" t="str">
            <v>00111104P.2</v>
          </cell>
        </row>
        <row r="8742">
          <cell r="K8742" t="str">
            <v>00111105P.2</v>
          </cell>
        </row>
        <row r="8743">
          <cell r="K8743" t="str">
            <v>00111105P.2</v>
          </cell>
        </row>
        <row r="8744">
          <cell r="K8744" t="str">
            <v>00111105P.2</v>
          </cell>
        </row>
        <row r="8745">
          <cell r="K8745" t="str">
            <v>00111105P.2</v>
          </cell>
        </row>
        <row r="8746">
          <cell r="K8746" t="str">
            <v>00111103P.2</v>
          </cell>
        </row>
        <row r="8747">
          <cell r="K8747" t="str">
            <v>00111103P.2</v>
          </cell>
        </row>
        <row r="8748">
          <cell r="K8748" t="str">
            <v>00111104P.2</v>
          </cell>
        </row>
        <row r="8749">
          <cell r="K8749" t="str">
            <v>00111110P.2</v>
          </cell>
        </row>
        <row r="8750">
          <cell r="K8750" t="str">
            <v>00111110P.2</v>
          </cell>
        </row>
        <row r="8751">
          <cell r="K8751" t="str">
            <v>00111141P.2</v>
          </cell>
        </row>
        <row r="8752">
          <cell r="K8752" t="str">
            <v>00111141P.2</v>
          </cell>
        </row>
        <row r="8753">
          <cell r="K8753" t="str">
            <v>00111142P.2</v>
          </cell>
        </row>
        <row r="8754">
          <cell r="K8754" t="str">
            <v>00111141P.2</v>
          </cell>
        </row>
        <row r="8755">
          <cell r="K8755" t="str">
            <v>00111141P.2</v>
          </cell>
        </row>
        <row r="8756">
          <cell r="K8756" t="str">
            <v>00111142P.2</v>
          </cell>
        </row>
        <row r="8757">
          <cell r="K8757" t="str">
            <v>00111142P.2</v>
          </cell>
        </row>
        <row r="8758">
          <cell r="K8758" t="str">
            <v>00111142P.2</v>
          </cell>
        </row>
        <row r="8759">
          <cell r="K8759" t="str">
            <v>00111141P.2</v>
          </cell>
        </row>
        <row r="8760">
          <cell r="K8760" t="str">
            <v>00111142P.2</v>
          </cell>
        </row>
        <row r="8761">
          <cell r="K8761" t="str">
            <v>00111142P.2</v>
          </cell>
        </row>
        <row r="8762">
          <cell r="K8762" t="str">
            <v>00111142P.2</v>
          </cell>
        </row>
        <row r="8763">
          <cell r="K8763" t="str">
            <v>00111144P.2</v>
          </cell>
        </row>
        <row r="8764">
          <cell r="K8764" t="str">
            <v>00111144P.2</v>
          </cell>
        </row>
        <row r="8765">
          <cell r="K8765" t="str">
            <v>00111144P.2</v>
          </cell>
        </row>
        <row r="8766">
          <cell r="K8766" t="str">
            <v>00111144P.2</v>
          </cell>
        </row>
        <row r="8767">
          <cell r="K8767" t="str">
            <v>00111142P.2</v>
          </cell>
        </row>
        <row r="8768">
          <cell r="K8768" t="str">
            <v>00111142P.2</v>
          </cell>
        </row>
        <row r="8769">
          <cell r="K8769" t="str">
            <v>00111141P.2</v>
          </cell>
        </row>
        <row r="8770">
          <cell r="K8770" t="str">
            <v>00111141P.2</v>
          </cell>
        </row>
        <row r="8771">
          <cell r="K8771" t="str">
            <v>00111141P.2</v>
          </cell>
        </row>
        <row r="8772">
          <cell r="K8772" t="str">
            <v>00111141P.2</v>
          </cell>
        </row>
        <row r="8773">
          <cell r="K8773" t="str">
            <v>00111141P.2</v>
          </cell>
        </row>
        <row r="8774">
          <cell r="K8774" t="str">
            <v>00111141P.2</v>
          </cell>
        </row>
        <row r="8775">
          <cell r="K8775" t="str">
            <v>00111142P.2</v>
          </cell>
        </row>
        <row r="8776">
          <cell r="K8776" t="str">
            <v>00111160P.2</v>
          </cell>
        </row>
        <row r="8777">
          <cell r="K8777" t="str">
            <v>00111142P.2</v>
          </cell>
        </row>
        <row r="8778">
          <cell r="K8778" t="str">
            <v>00111102P.2</v>
          </cell>
        </row>
        <row r="8779">
          <cell r="K8779" t="str">
            <v>00111102P.2</v>
          </cell>
        </row>
        <row r="8780">
          <cell r="K8780" t="str">
            <v>00111102P.2</v>
          </cell>
        </row>
        <row r="8781">
          <cell r="K8781" t="str">
            <v>00111101P.2</v>
          </cell>
        </row>
        <row r="8782">
          <cell r="K8782" t="str">
            <v>00111102P.2</v>
          </cell>
        </row>
        <row r="8783">
          <cell r="K8783" t="str">
            <v>00111102P.2</v>
          </cell>
        </row>
        <row r="8784">
          <cell r="K8784" t="str">
            <v>00111102P.2</v>
          </cell>
        </row>
        <row r="8785">
          <cell r="K8785" t="str">
            <v>00111102P.2</v>
          </cell>
        </row>
        <row r="8786">
          <cell r="K8786" t="str">
            <v>00111102P.2</v>
          </cell>
        </row>
        <row r="8787">
          <cell r="K8787" t="str">
            <v>00111102P.2</v>
          </cell>
        </row>
        <row r="8788">
          <cell r="K8788" t="str">
            <v>00111102P.2</v>
          </cell>
        </row>
        <row r="8789">
          <cell r="K8789" t="str">
            <v>00111102P.2</v>
          </cell>
        </row>
        <row r="8790">
          <cell r="K8790" t="str">
            <v>00111102P.2</v>
          </cell>
        </row>
        <row r="8791">
          <cell r="K8791" t="str">
            <v>00111102P.2</v>
          </cell>
        </row>
        <row r="8792">
          <cell r="K8792" t="str">
            <v>00111102P.2</v>
          </cell>
        </row>
        <row r="8793">
          <cell r="K8793" t="str">
            <v>00111102P.2</v>
          </cell>
        </row>
        <row r="8794">
          <cell r="K8794" t="str">
            <v>00111102P.2</v>
          </cell>
        </row>
        <row r="8795">
          <cell r="K8795" t="str">
            <v>00111102P.2</v>
          </cell>
        </row>
        <row r="8796">
          <cell r="K8796" t="str">
            <v>00111102P.2</v>
          </cell>
        </row>
        <row r="8797">
          <cell r="K8797" t="str">
            <v>00111102P.2</v>
          </cell>
        </row>
        <row r="8798">
          <cell r="K8798" t="str">
            <v>00111102P.2</v>
          </cell>
        </row>
        <row r="8799">
          <cell r="K8799" t="str">
            <v>00111102P.2</v>
          </cell>
        </row>
        <row r="8800">
          <cell r="K8800" t="str">
            <v>00111102P.2</v>
          </cell>
        </row>
        <row r="8801">
          <cell r="K8801" t="str">
            <v>00111102P.2</v>
          </cell>
        </row>
        <row r="8802">
          <cell r="K8802" t="str">
            <v>00111102P.2</v>
          </cell>
        </row>
        <row r="8803">
          <cell r="K8803" t="str">
            <v>00111102P.2</v>
          </cell>
        </row>
        <row r="8804">
          <cell r="K8804" t="str">
            <v>00111102P.2</v>
          </cell>
        </row>
        <row r="8805">
          <cell r="K8805" t="str">
            <v>00111102P.2</v>
          </cell>
        </row>
        <row r="8806">
          <cell r="K8806" t="str">
            <v>00111102P.2</v>
          </cell>
        </row>
        <row r="8807">
          <cell r="K8807" t="str">
            <v>00111102P.2</v>
          </cell>
        </row>
        <row r="8808">
          <cell r="K8808" t="str">
            <v>00111102P.2</v>
          </cell>
        </row>
        <row r="8809">
          <cell r="K8809" t="str">
            <v>00111102P.2</v>
          </cell>
        </row>
        <row r="8810">
          <cell r="K8810" t="str">
            <v>00111102P.2</v>
          </cell>
        </row>
        <row r="8811">
          <cell r="K8811" t="str">
            <v>00111102P.2</v>
          </cell>
        </row>
        <row r="8812">
          <cell r="K8812" t="str">
            <v>00111102P.2</v>
          </cell>
        </row>
        <row r="8813">
          <cell r="K8813" t="str">
            <v>00111102P.2</v>
          </cell>
        </row>
        <row r="8814">
          <cell r="K8814" t="str">
            <v>00111102P.2</v>
          </cell>
        </row>
        <row r="8815">
          <cell r="K8815" t="str">
            <v>00111102P.2</v>
          </cell>
        </row>
        <row r="8816">
          <cell r="K8816" t="str">
            <v>00111102P.2</v>
          </cell>
        </row>
        <row r="8817">
          <cell r="K8817" t="str">
            <v>00111102P.2</v>
          </cell>
        </row>
        <row r="8818">
          <cell r="K8818" t="str">
            <v>00111102P.2</v>
          </cell>
        </row>
        <row r="8819">
          <cell r="K8819" t="str">
            <v>00111102P.2</v>
          </cell>
        </row>
        <row r="8820">
          <cell r="K8820" t="str">
            <v>00111102P.2</v>
          </cell>
        </row>
        <row r="8821">
          <cell r="K8821" t="str">
            <v>00111102P.2</v>
          </cell>
        </row>
        <row r="8822">
          <cell r="K8822" t="str">
            <v>00111102P.2</v>
          </cell>
        </row>
        <row r="8823">
          <cell r="K8823" t="str">
            <v>00111102P.2</v>
          </cell>
        </row>
        <row r="8824">
          <cell r="K8824" t="str">
            <v>00111102P.2</v>
          </cell>
        </row>
        <row r="8825">
          <cell r="K8825" t="str">
            <v>00111102P.2</v>
          </cell>
        </row>
        <row r="8826">
          <cell r="K8826" t="str">
            <v>00111102P.2</v>
          </cell>
        </row>
        <row r="8827">
          <cell r="K8827" t="str">
            <v>00111113P.2</v>
          </cell>
        </row>
        <row r="8828">
          <cell r="K8828" t="str">
            <v>00111113P.2</v>
          </cell>
        </row>
        <row r="8829">
          <cell r="K8829" t="str">
            <v>00111113P.2</v>
          </cell>
        </row>
        <row r="8830">
          <cell r="K8830" t="str">
            <v>00111113P.2</v>
          </cell>
        </row>
        <row r="8831">
          <cell r="K8831" t="str">
            <v>00111113P.2</v>
          </cell>
        </row>
        <row r="8832">
          <cell r="K8832" t="str">
            <v>00111113P.2</v>
          </cell>
        </row>
        <row r="8833">
          <cell r="K8833" t="str">
            <v>00111113P.2</v>
          </cell>
        </row>
        <row r="8834">
          <cell r="K8834" t="str">
            <v>00111113P.2</v>
          </cell>
        </row>
        <row r="8835">
          <cell r="K8835" t="str">
            <v>00111113P.2</v>
          </cell>
        </row>
        <row r="8836">
          <cell r="K8836" t="str">
            <v>00111113P.2</v>
          </cell>
        </row>
        <row r="8837">
          <cell r="K8837" t="str">
            <v>00111113P.2</v>
          </cell>
        </row>
        <row r="8838">
          <cell r="K8838" t="str">
            <v>00111113P.2</v>
          </cell>
        </row>
        <row r="8839">
          <cell r="K8839" t="str">
            <v>00111113P.2</v>
          </cell>
        </row>
        <row r="8840">
          <cell r="K8840" t="str">
            <v>00111113P.2</v>
          </cell>
        </row>
        <row r="8841">
          <cell r="K8841" t="str">
            <v>00111113P.2</v>
          </cell>
        </row>
        <row r="8842">
          <cell r="K8842" t="str">
            <v>00111110P.2</v>
          </cell>
        </row>
        <row r="8843">
          <cell r="K8843" t="str">
            <v>00111110P.2</v>
          </cell>
        </row>
        <row r="8844">
          <cell r="K8844" t="str">
            <v>00111110P.2</v>
          </cell>
        </row>
        <row r="8845">
          <cell r="K8845" t="str">
            <v>00111110P.2</v>
          </cell>
        </row>
        <row r="8846">
          <cell r="K8846" t="str">
            <v>00111110P.2</v>
          </cell>
        </row>
        <row r="8847">
          <cell r="K8847" t="str">
            <v>00111114P.2</v>
          </cell>
        </row>
        <row r="8848">
          <cell r="K8848" t="str">
            <v>00111114P.2</v>
          </cell>
        </row>
        <row r="8849">
          <cell r="K8849" t="str">
            <v>00111131P.2</v>
          </cell>
        </row>
        <row r="8850">
          <cell r="K8850" t="str">
            <v>00111110P.2</v>
          </cell>
        </row>
        <row r="8851">
          <cell r="K8851" t="str">
            <v>00111110P.2</v>
          </cell>
        </row>
        <row r="8852">
          <cell r="K8852" t="str">
            <v>00111110P.2</v>
          </cell>
        </row>
        <row r="8853">
          <cell r="K8853" t="str">
            <v>00111110P.2</v>
          </cell>
        </row>
        <row r="8854">
          <cell r="K8854" t="str">
            <v>00111110P.2</v>
          </cell>
        </row>
        <row r="8855">
          <cell r="K8855" t="str">
            <v>00111151P.2</v>
          </cell>
        </row>
        <row r="8856">
          <cell r="K8856" t="str">
            <v>00111151P.2</v>
          </cell>
        </row>
        <row r="8857">
          <cell r="K8857" t="str">
            <v>00111151P.2</v>
          </cell>
        </row>
        <row r="8858">
          <cell r="K8858" t="str">
            <v>00111151P.2</v>
          </cell>
        </row>
        <row r="8859">
          <cell r="K8859" t="str">
            <v>00111151P.2</v>
          </cell>
        </row>
        <row r="8860">
          <cell r="K8860" t="str">
            <v>00111151P.2</v>
          </cell>
        </row>
        <row r="8861">
          <cell r="K8861" t="str">
            <v>00111151P.2</v>
          </cell>
        </row>
        <row r="8862">
          <cell r="K8862" t="str">
            <v>00111151P.2</v>
          </cell>
        </row>
        <row r="8863">
          <cell r="K8863" t="str">
            <v>00111151P.2</v>
          </cell>
        </row>
        <row r="8864">
          <cell r="K8864" t="str">
            <v>00111151P.2</v>
          </cell>
        </row>
        <row r="8865">
          <cell r="K8865" t="str">
            <v>00111151P.2</v>
          </cell>
        </row>
        <row r="8866">
          <cell r="K8866" t="str">
            <v>00111151P.2</v>
          </cell>
        </row>
        <row r="8867">
          <cell r="K8867" t="str">
            <v>00111151P.2</v>
          </cell>
        </row>
        <row r="8868">
          <cell r="K8868" t="str">
            <v>00111151P.2</v>
          </cell>
        </row>
        <row r="8869">
          <cell r="K8869" t="str">
            <v>00111151P.2</v>
          </cell>
        </row>
        <row r="8870">
          <cell r="K8870" t="str">
            <v>00111151P.2</v>
          </cell>
        </row>
        <row r="8871">
          <cell r="K8871" t="str">
            <v>00111151P.2</v>
          </cell>
        </row>
        <row r="8872">
          <cell r="K8872" t="str">
            <v>00111151P.2</v>
          </cell>
        </row>
        <row r="8873">
          <cell r="K8873" t="str">
            <v>00111151P.2</v>
          </cell>
        </row>
        <row r="8874">
          <cell r="K8874" t="str">
            <v>00111151P.2</v>
          </cell>
        </row>
        <row r="8875">
          <cell r="K8875" t="str">
            <v>00111151P.2</v>
          </cell>
        </row>
        <row r="8876">
          <cell r="K8876" t="str">
            <v>00111151P.2</v>
          </cell>
        </row>
        <row r="8877">
          <cell r="K8877" t="str">
            <v>00111151P.2</v>
          </cell>
        </row>
        <row r="8878">
          <cell r="K8878" t="str">
            <v>00111151P.2</v>
          </cell>
        </row>
        <row r="8879">
          <cell r="K8879" t="str">
            <v>00111151P.2</v>
          </cell>
        </row>
        <row r="8880">
          <cell r="K8880" t="str">
            <v>00111151P.2</v>
          </cell>
        </row>
        <row r="8881">
          <cell r="K8881" t="str">
            <v>00111151P.2</v>
          </cell>
        </row>
        <row r="8882">
          <cell r="K8882" t="str">
            <v>00111151P.2</v>
          </cell>
        </row>
        <row r="8883">
          <cell r="K8883" t="str">
            <v>00111151P.2</v>
          </cell>
        </row>
        <row r="8884">
          <cell r="K8884" t="str">
            <v>00111151P.2</v>
          </cell>
        </row>
        <row r="8885">
          <cell r="K8885" t="str">
            <v>00111151P.2</v>
          </cell>
        </row>
        <row r="8886">
          <cell r="K8886" t="str">
            <v>00111151P.2</v>
          </cell>
        </row>
        <row r="8887">
          <cell r="K8887" t="str">
            <v>00111151P.2</v>
          </cell>
        </row>
        <row r="8888">
          <cell r="K8888" t="str">
            <v>00111151P.2</v>
          </cell>
        </row>
        <row r="8889">
          <cell r="K8889" t="str">
            <v>00111151P.2</v>
          </cell>
        </row>
        <row r="8890">
          <cell r="K8890" t="str">
            <v>00111151P.2</v>
          </cell>
        </row>
        <row r="8891">
          <cell r="K8891" t="str">
            <v>00111151P.2</v>
          </cell>
        </row>
        <row r="8892">
          <cell r="K8892" t="str">
            <v>00111151P.2</v>
          </cell>
        </row>
        <row r="8893">
          <cell r="K8893" t="str">
            <v>00111151P.2</v>
          </cell>
        </row>
        <row r="8894">
          <cell r="K8894" t="str">
            <v>00111154P.2</v>
          </cell>
        </row>
        <row r="8895">
          <cell r="K8895" t="str">
            <v>00111154P.2</v>
          </cell>
        </row>
        <row r="8896">
          <cell r="K8896" t="str">
            <v>00111154P.2</v>
          </cell>
        </row>
        <row r="8897">
          <cell r="K8897" t="str">
            <v>00111154P.2</v>
          </cell>
        </row>
        <row r="8898">
          <cell r="K8898" t="str">
            <v>00111154P.2</v>
          </cell>
        </row>
        <row r="8899">
          <cell r="K8899" t="str">
            <v>00111154P.2</v>
          </cell>
        </row>
        <row r="8900">
          <cell r="K8900" t="str">
            <v>00111154P.2</v>
          </cell>
        </row>
        <row r="8901">
          <cell r="K8901" t="str">
            <v>00111154P.2</v>
          </cell>
        </row>
        <row r="8902">
          <cell r="K8902" t="str">
            <v>00111154P.2</v>
          </cell>
        </row>
        <row r="8903">
          <cell r="K8903" t="str">
            <v>00111154P.2</v>
          </cell>
        </row>
        <row r="8904">
          <cell r="K8904" t="str">
            <v>00111154P.2</v>
          </cell>
        </row>
        <row r="8905">
          <cell r="K8905" t="str">
            <v>00111154P.2</v>
          </cell>
        </row>
        <row r="8906">
          <cell r="K8906" t="str">
            <v>00111154P.2</v>
          </cell>
        </row>
        <row r="8907">
          <cell r="K8907" t="str">
            <v>00111156P.2</v>
          </cell>
        </row>
        <row r="8908">
          <cell r="K8908" t="str">
            <v>00111156P.2</v>
          </cell>
        </row>
        <row r="8909">
          <cell r="K8909" t="str">
            <v>00111156P.2</v>
          </cell>
        </row>
        <row r="8910">
          <cell r="K8910" t="str">
            <v>00111156P.2</v>
          </cell>
        </row>
        <row r="8911">
          <cell r="K8911" t="str">
            <v>00111156P.2</v>
          </cell>
        </row>
        <row r="8912">
          <cell r="K8912" t="str">
            <v>00111156P.2</v>
          </cell>
        </row>
        <row r="8913">
          <cell r="K8913" t="str">
            <v>00111156P.2</v>
          </cell>
        </row>
        <row r="8914">
          <cell r="K8914" t="str">
            <v>00111156P.2</v>
          </cell>
        </row>
        <row r="8915">
          <cell r="K8915" t="str">
            <v>00111160P.2</v>
          </cell>
        </row>
        <row r="8916">
          <cell r="K8916" t="str">
            <v>00111160P.2</v>
          </cell>
        </row>
        <row r="8917">
          <cell r="K8917" t="str">
            <v>00111160P.2</v>
          </cell>
        </row>
        <row r="8918">
          <cell r="K8918" t="str">
            <v>00111143P.2</v>
          </cell>
        </row>
        <row r="8919">
          <cell r="K8919" t="str">
            <v>00111143P.2</v>
          </cell>
        </row>
        <row r="8920">
          <cell r="K8920" t="str">
            <v>00111143P.2</v>
          </cell>
        </row>
        <row r="8921">
          <cell r="K8921" t="str">
            <v>00111143P.2</v>
          </cell>
        </row>
        <row r="8922">
          <cell r="K8922" t="str">
            <v>00111143P.2</v>
          </cell>
        </row>
        <row r="8923">
          <cell r="K8923" t="str">
            <v>00111153P.2</v>
          </cell>
        </row>
        <row r="8924">
          <cell r="K8924" t="str">
            <v>00111153P.2</v>
          </cell>
        </row>
        <row r="8925">
          <cell r="K8925" t="str">
            <v>00111153P.2</v>
          </cell>
        </row>
        <row r="8926">
          <cell r="K8926" t="str">
            <v>00111153P.2</v>
          </cell>
        </row>
        <row r="8927">
          <cell r="K8927" t="str">
            <v>00111153P.2</v>
          </cell>
        </row>
        <row r="8928">
          <cell r="K8928" t="str">
            <v>00111153P.2</v>
          </cell>
        </row>
        <row r="8929">
          <cell r="K8929" t="str">
            <v>00111153P.2</v>
          </cell>
        </row>
        <row r="8930">
          <cell r="K8930" t="str">
            <v>00111157P.2</v>
          </cell>
        </row>
        <row r="8931">
          <cell r="K8931" t="str">
            <v>00111156P.2</v>
          </cell>
        </row>
        <row r="8932">
          <cell r="K8932" t="str">
            <v>00111156P.2</v>
          </cell>
        </row>
        <row r="8933">
          <cell r="K8933" t="str">
            <v>00111156P.2</v>
          </cell>
        </row>
        <row r="8934">
          <cell r="K8934" t="str">
            <v>00111156P.2</v>
          </cell>
        </row>
        <row r="8935">
          <cell r="K8935" t="str">
            <v>00111156P.2</v>
          </cell>
        </row>
        <row r="8936">
          <cell r="K8936" t="str">
            <v>00111156P.2</v>
          </cell>
        </row>
        <row r="8937">
          <cell r="K8937" t="str">
            <v>00111156P.2</v>
          </cell>
        </row>
        <row r="8938">
          <cell r="K8938" t="str">
            <v>00111157P.2</v>
          </cell>
        </row>
        <row r="8939">
          <cell r="K8939" t="str">
            <v>00111157P.2</v>
          </cell>
        </row>
        <row r="8940">
          <cell r="K8940" t="str">
            <v>00111157P.2</v>
          </cell>
        </row>
        <row r="8941">
          <cell r="K8941" t="str">
            <v>00111157P.2</v>
          </cell>
        </row>
        <row r="8942">
          <cell r="K8942" t="str">
            <v>00111154P.2</v>
          </cell>
        </row>
        <row r="8943">
          <cell r="K8943" t="str">
            <v>00111154P.2</v>
          </cell>
        </row>
        <row r="8944">
          <cell r="K8944" t="str">
            <v>00111154P.2</v>
          </cell>
        </row>
        <row r="8945">
          <cell r="K8945" t="str">
            <v>00111154P.2</v>
          </cell>
        </row>
        <row r="8946">
          <cell r="K8946" t="str">
            <v>00111154P.2</v>
          </cell>
        </row>
        <row r="8947">
          <cell r="K8947" t="str">
            <v>00111154P.2</v>
          </cell>
        </row>
        <row r="8948">
          <cell r="K8948" t="str">
            <v>00111154P.2</v>
          </cell>
        </row>
        <row r="8949">
          <cell r="K8949" t="str">
            <v>00111154P.2</v>
          </cell>
        </row>
        <row r="8950">
          <cell r="K8950" t="str">
            <v>00111154P.2</v>
          </cell>
        </row>
        <row r="8951">
          <cell r="K8951" t="str">
            <v>00111154P.2</v>
          </cell>
        </row>
        <row r="8952">
          <cell r="K8952" t="str">
            <v>00111154P.2</v>
          </cell>
        </row>
        <row r="8953">
          <cell r="K8953" t="str">
            <v>00111156P.2</v>
          </cell>
        </row>
        <row r="8954">
          <cell r="K8954" t="str">
            <v>00111156P.2</v>
          </cell>
        </row>
        <row r="8955">
          <cell r="K8955" t="str">
            <v>00111156P.2</v>
          </cell>
        </row>
        <row r="8956">
          <cell r="K8956" t="str">
            <v>00111156P.2</v>
          </cell>
        </row>
        <row r="8957">
          <cell r="K8957" t="str">
            <v>00111156P.2</v>
          </cell>
        </row>
        <row r="8958">
          <cell r="K8958" t="str">
            <v>00111156P.2</v>
          </cell>
        </row>
        <row r="8959">
          <cell r="K8959" t="str">
            <v>00111156P.2</v>
          </cell>
        </row>
        <row r="8960">
          <cell r="K8960" t="str">
            <v>00111156P.2</v>
          </cell>
        </row>
        <row r="8961">
          <cell r="K8961" t="str">
            <v>00111156P.2</v>
          </cell>
        </row>
        <row r="8962">
          <cell r="K8962" t="str">
            <v>00111156P.2</v>
          </cell>
        </row>
        <row r="8963">
          <cell r="K8963" t="str">
            <v>00111156P.2</v>
          </cell>
        </row>
        <row r="8964">
          <cell r="K8964" t="str">
            <v>00111156P.2</v>
          </cell>
        </row>
        <row r="8965">
          <cell r="K8965" t="str">
            <v>00111157P.2</v>
          </cell>
        </row>
        <row r="8966">
          <cell r="K8966" t="str">
            <v>00111157P.2</v>
          </cell>
        </row>
        <row r="8967">
          <cell r="K8967" t="str">
            <v>00111157P.2</v>
          </cell>
        </row>
        <row r="8968">
          <cell r="K8968" t="str">
            <v>00111157P.2</v>
          </cell>
        </row>
        <row r="8969">
          <cell r="K8969" t="str">
            <v>00111157P.2</v>
          </cell>
        </row>
        <row r="8970">
          <cell r="K8970" t="str">
            <v>00111157P.2</v>
          </cell>
        </row>
        <row r="8971">
          <cell r="K8971" t="str">
            <v>00111160P.2</v>
          </cell>
        </row>
        <row r="8972">
          <cell r="K8972" t="str">
            <v>00111160P.2</v>
          </cell>
        </row>
        <row r="8973">
          <cell r="K8973" t="str">
            <v>00111118P.2</v>
          </cell>
        </row>
        <row r="8974">
          <cell r="K8974" t="str">
            <v>00111118P.2</v>
          </cell>
        </row>
        <row r="8975">
          <cell r="K8975" t="str">
            <v>00111118P.2</v>
          </cell>
        </row>
        <row r="8976">
          <cell r="K8976" t="str">
            <v>00111118P.2</v>
          </cell>
        </row>
        <row r="8977">
          <cell r="K8977" t="str">
            <v>00111118P.2</v>
          </cell>
        </row>
        <row r="8978">
          <cell r="K8978" t="str">
            <v>00111118P.2</v>
          </cell>
        </row>
        <row r="8979">
          <cell r="K8979" t="str">
            <v>00111157P.2</v>
          </cell>
        </row>
        <row r="8980">
          <cell r="K8980" t="str">
            <v>00111157P.2</v>
          </cell>
        </row>
        <row r="8981">
          <cell r="K8981" t="str">
            <v>00111157P.2</v>
          </cell>
        </row>
        <row r="8982">
          <cell r="K8982" t="str">
            <v>00111157P.2</v>
          </cell>
        </row>
        <row r="8983">
          <cell r="K8983" t="str">
            <v>00111146P.2</v>
          </cell>
        </row>
        <row r="8984">
          <cell r="K8984" t="str">
            <v>00111146P.2</v>
          </cell>
        </row>
        <row r="8985">
          <cell r="K8985" t="str">
            <v>00111146P.2</v>
          </cell>
        </row>
        <row r="8986">
          <cell r="K8986" t="str">
            <v>00111146P.2</v>
          </cell>
        </row>
        <row r="8987">
          <cell r="K8987" t="str">
            <v>00111146P.2</v>
          </cell>
        </row>
        <row r="8988">
          <cell r="K8988" t="str">
            <v>00111146P.2</v>
          </cell>
        </row>
        <row r="8989">
          <cell r="K8989" t="str">
            <v>00111146P.2</v>
          </cell>
        </row>
        <row r="8990">
          <cell r="K8990" t="str">
            <v>00111146P.2</v>
          </cell>
        </row>
        <row r="8991">
          <cell r="K8991" t="str">
            <v>00111146P.2</v>
          </cell>
        </row>
        <row r="8992">
          <cell r="K8992" t="str">
            <v>00111146P.2</v>
          </cell>
        </row>
        <row r="8993">
          <cell r="K8993" t="str">
            <v>00111146P.2</v>
          </cell>
        </row>
        <row r="8994">
          <cell r="K8994" t="str">
            <v>00111146P.2</v>
          </cell>
        </row>
        <row r="8995">
          <cell r="K8995" t="str">
            <v>00111146P.2</v>
          </cell>
        </row>
        <row r="8996">
          <cell r="K8996" t="str">
            <v>00111146P.2</v>
          </cell>
        </row>
        <row r="8997">
          <cell r="K8997" t="str">
            <v>00111140P.2</v>
          </cell>
        </row>
        <row r="8998">
          <cell r="K8998" t="str">
            <v>00111140P.2</v>
          </cell>
        </row>
        <row r="8999">
          <cell r="K8999" t="str">
            <v>00111140P.2</v>
          </cell>
        </row>
        <row r="9000">
          <cell r="K9000" t="str">
            <v>00111140P.2</v>
          </cell>
        </row>
        <row r="9001">
          <cell r="K9001" t="str">
            <v>00111140P.2</v>
          </cell>
        </row>
        <row r="9002">
          <cell r="K9002" t="str">
            <v>00111140P.2</v>
          </cell>
        </row>
        <row r="9003">
          <cell r="K9003" t="str">
            <v>00111140P.2</v>
          </cell>
        </row>
        <row r="9004">
          <cell r="K9004" t="str">
            <v>00111140P.2</v>
          </cell>
        </row>
        <row r="9005">
          <cell r="K9005" t="str">
            <v>00111140P.2</v>
          </cell>
        </row>
        <row r="9006">
          <cell r="K9006" t="str">
            <v>00111140P.2</v>
          </cell>
        </row>
        <row r="9007">
          <cell r="K9007" t="str">
            <v>00111140P.2</v>
          </cell>
        </row>
        <row r="9008">
          <cell r="K9008" t="str">
            <v>00111140P.2</v>
          </cell>
        </row>
        <row r="9009">
          <cell r="K9009" t="str">
            <v>00111140P.2</v>
          </cell>
        </row>
        <row r="9010">
          <cell r="K9010" t="str">
            <v>00111140P.2</v>
          </cell>
        </row>
        <row r="9011">
          <cell r="K9011" t="str">
            <v>00111158P.2</v>
          </cell>
        </row>
        <row r="9012">
          <cell r="K9012" t="str">
            <v>00111158P.2</v>
          </cell>
        </row>
        <row r="9013">
          <cell r="K9013" t="str">
            <v>00111158P.2</v>
          </cell>
        </row>
        <row r="9014">
          <cell r="K9014" t="str">
            <v>00111158P.2</v>
          </cell>
        </row>
        <row r="9015">
          <cell r="K9015" t="str">
            <v>00111158P.2</v>
          </cell>
        </row>
        <row r="9016">
          <cell r="K9016" t="str">
            <v>00111158P.2</v>
          </cell>
        </row>
        <row r="9017">
          <cell r="K9017" t="str">
            <v>00111158P.2</v>
          </cell>
        </row>
        <row r="9018">
          <cell r="K9018" t="str">
            <v>00111158P.2</v>
          </cell>
        </row>
        <row r="9019">
          <cell r="K9019" t="str">
            <v>00111158P.2</v>
          </cell>
        </row>
        <row r="9020">
          <cell r="K9020" t="str">
            <v>00111158P.2</v>
          </cell>
        </row>
        <row r="9021">
          <cell r="K9021" t="str">
            <v>00111110P.2</v>
          </cell>
        </row>
        <row r="9022">
          <cell r="K9022" t="str">
            <v>00111110P.2</v>
          </cell>
        </row>
        <row r="9023">
          <cell r="K9023" t="str">
            <v>00111110P.2</v>
          </cell>
        </row>
        <row r="9024">
          <cell r="K9024" t="str">
            <v>00111110P.2</v>
          </cell>
        </row>
        <row r="9025">
          <cell r="K9025" t="str">
            <v>00111110P.2</v>
          </cell>
        </row>
        <row r="9026">
          <cell r="K9026" t="str">
            <v>00111110P.2</v>
          </cell>
        </row>
        <row r="9027">
          <cell r="K9027" t="str">
            <v>00111110P.2</v>
          </cell>
        </row>
        <row r="9028">
          <cell r="K9028" t="str">
            <v>00111110P.2</v>
          </cell>
        </row>
        <row r="9029">
          <cell r="K9029" t="str">
            <v>00111110P.2</v>
          </cell>
        </row>
        <row r="9030">
          <cell r="K9030" t="str">
            <v>00111110P.2</v>
          </cell>
        </row>
        <row r="9031">
          <cell r="K9031" t="str">
            <v>00111110P.2</v>
          </cell>
        </row>
        <row r="9032">
          <cell r="K9032" t="str">
            <v>00111110P.2</v>
          </cell>
        </row>
        <row r="9033">
          <cell r="K9033" t="str">
            <v>00111110P.2</v>
          </cell>
        </row>
        <row r="9034">
          <cell r="K9034" t="str">
            <v>00111110P.2</v>
          </cell>
        </row>
        <row r="9035">
          <cell r="K9035" t="str">
            <v>00111110P.2</v>
          </cell>
        </row>
        <row r="9036">
          <cell r="K9036" t="str">
            <v>00111110P.2</v>
          </cell>
        </row>
        <row r="9037">
          <cell r="K9037" t="str">
            <v>00111110P.2</v>
          </cell>
        </row>
        <row r="9038">
          <cell r="K9038" t="str">
            <v>00111110P.2</v>
          </cell>
        </row>
        <row r="9039">
          <cell r="K9039" t="str">
            <v>00111112P.2</v>
          </cell>
        </row>
        <row r="9040">
          <cell r="K9040" t="str">
            <v>00111112P.2</v>
          </cell>
        </row>
        <row r="9041">
          <cell r="K9041" t="str">
            <v>00111112P.2</v>
          </cell>
        </row>
        <row r="9042">
          <cell r="K9042" t="str">
            <v>00111112P.2</v>
          </cell>
        </row>
        <row r="9043">
          <cell r="K9043" t="str">
            <v>00111112P.2</v>
          </cell>
        </row>
        <row r="9044">
          <cell r="K9044" t="str">
            <v>00111112P.2</v>
          </cell>
        </row>
        <row r="9045">
          <cell r="K9045" t="str">
            <v>00111112P.2</v>
          </cell>
        </row>
        <row r="9046">
          <cell r="K9046" t="str">
            <v>00111112P.2</v>
          </cell>
        </row>
        <row r="9047">
          <cell r="K9047" t="str">
            <v>00111112P.2</v>
          </cell>
        </row>
        <row r="9048">
          <cell r="K9048" t="str">
            <v>00111112P.2</v>
          </cell>
        </row>
        <row r="9049">
          <cell r="K9049" t="str">
            <v>00111112P.2</v>
          </cell>
        </row>
        <row r="9050">
          <cell r="K9050" t="str">
            <v>00111112P.2</v>
          </cell>
        </row>
        <row r="9051">
          <cell r="K9051" t="str">
            <v>00111112P.2</v>
          </cell>
        </row>
        <row r="9052">
          <cell r="K9052" t="str">
            <v>00111112P.2</v>
          </cell>
        </row>
        <row r="9053">
          <cell r="K9053" t="str">
            <v>00111113P.2</v>
          </cell>
        </row>
        <row r="9054">
          <cell r="K9054" t="str">
            <v>00111113P.2</v>
          </cell>
        </row>
        <row r="9055">
          <cell r="K9055" t="str">
            <v>00111113P.2</v>
          </cell>
        </row>
        <row r="9056">
          <cell r="K9056" t="str">
            <v>00111113P.2</v>
          </cell>
        </row>
        <row r="9057">
          <cell r="K9057" t="str">
            <v>00111113P.2</v>
          </cell>
        </row>
        <row r="9058">
          <cell r="K9058" t="str">
            <v>00111113P.2</v>
          </cell>
        </row>
        <row r="9059">
          <cell r="K9059" t="str">
            <v>00111113P.2</v>
          </cell>
        </row>
        <row r="9060">
          <cell r="K9060" t="str">
            <v>00111113P.2</v>
          </cell>
        </row>
        <row r="9061">
          <cell r="K9061" t="str">
            <v>00111113P.2</v>
          </cell>
        </row>
        <row r="9062">
          <cell r="K9062" t="str">
            <v>00111113P.2</v>
          </cell>
        </row>
        <row r="9063">
          <cell r="K9063" t="str">
            <v>00111113P.2</v>
          </cell>
        </row>
        <row r="9064">
          <cell r="K9064" t="str">
            <v>00111113P.2</v>
          </cell>
        </row>
        <row r="9065">
          <cell r="K9065" t="str">
            <v>00111113P.2</v>
          </cell>
        </row>
        <row r="9066">
          <cell r="K9066" t="str">
            <v>00111113P.2</v>
          </cell>
        </row>
        <row r="9067">
          <cell r="K9067" t="str">
            <v>00111113P.2</v>
          </cell>
        </row>
        <row r="9068">
          <cell r="K9068" t="str">
            <v>00111113P.2</v>
          </cell>
        </row>
        <row r="9069">
          <cell r="K9069" t="str">
            <v>00111113P.2</v>
          </cell>
        </row>
        <row r="9070">
          <cell r="K9070" t="str">
            <v>00111113P.2</v>
          </cell>
        </row>
        <row r="9071">
          <cell r="K9071" t="str">
            <v>00111114P.2</v>
          </cell>
        </row>
        <row r="9072">
          <cell r="K9072" t="str">
            <v>00111114P.2</v>
          </cell>
        </row>
        <row r="9073">
          <cell r="K9073" t="str">
            <v>00111114P.2</v>
          </cell>
        </row>
        <row r="9074">
          <cell r="K9074" t="str">
            <v>00111114P.2</v>
          </cell>
        </row>
        <row r="9075">
          <cell r="K9075" t="str">
            <v>00111115P.2</v>
          </cell>
        </row>
        <row r="9076">
          <cell r="K9076" t="str">
            <v>00111115P.2</v>
          </cell>
        </row>
        <row r="9077">
          <cell r="K9077" t="str">
            <v>00111115P.2</v>
          </cell>
        </row>
        <row r="9078">
          <cell r="K9078" t="str">
            <v>00111115P.2</v>
          </cell>
        </row>
        <row r="9079">
          <cell r="K9079" t="str">
            <v>00111115P.2</v>
          </cell>
        </row>
        <row r="9080">
          <cell r="K9080" t="str">
            <v>00111115P.2</v>
          </cell>
        </row>
        <row r="9081">
          <cell r="K9081" t="str">
            <v>00111116P.2</v>
          </cell>
        </row>
        <row r="9082">
          <cell r="K9082" t="str">
            <v>00111116P.2</v>
          </cell>
        </row>
        <row r="9083">
          <cell r="K9083" t="str">
            <v>00111116P.2</v>
          </cell>
        </row>
        <row r="9084">
          <cell r="K9084" t="str">
            <v>00111116P.2</v>
          </cell>
        </row>
        <row r="9085">
          <cell r="K9085" t="str">
            <v>00111116P.2</v>
          </cell>
        </row>
        <row r="9086">
          <cell r="K9086" t="str">
            <v>00111116P.2</v>
          </cell>
        </row>
        <row r="9087">
          <cell r="K9087" t="str">
            <v>00111116P.2</v>
          </cell>
        </row>
        <row r="9088">
          <cell r="K9088" t="str">
            <v>00111116P.2</v>
          </cell>
        </row>
        <row r="9089">
          <cell r="K9089" t="str">
            <v>00111116P.2</v>
          </cell>
        </row>
        <row r="9090">
          <cell r="K9090" t="str">
            <v>00111116P.2</v>
          </cell>
        </row>
        <row r="9091">
          <cell r="K9091" t="str">
            <v>00111117P.2</v>
          </cell>
        </row>
        <row r="9092">
          <cell r="K9092" t="str">
            <v>00111117P.2</v>
          </cell>
        </row>
        <row r="9093">
          <cell r="K9093" t="str">
            <v>00111117P.2</v>
          </cell>
        </row>
        <row r="9094">
          <cell r="K9094" t="str">
            <v>00111117P.2</v>
          </cell>
        </row>
        <row r="9095">
          <cell r="K9095" t="str">
            <v>00111117P.2</v>
          </cell>
        </row>
        <row r="9096">
          <cell r="K9096" t="str">
            <v>00111117P.2</v>
          </cell>
        </row>
        <row r="9097">
          <cell r="K9097" t="str">
            <v>00111117P.2</v>
          </cell>
        </row>
        <row r="9098">
          <cell r="K9098" t="str">
            <v>00111117P.2</v>
          </cell>
        </row>
        <row r="9099">
          <cell r="K9099" t="str">
            <v>00111117P.2</v>
          </cell>
        </row>
        <row r="9100">
          <cell r="K9100" t="str">
            <v>00111117P.2</v>
          </cell>
        </row>
        <row r="9101">
          <cell r="K9101" t="str">
            <v>00111117P.2</v>
          </cell>
        </row>
        <row r="9102">
          <cell r="K9102" t="str">
            <v>00111117P.2</v>
          </cell>
        </row>
        <row r="9103">
          <cell r="K9103" t="str">
            <v>00111117P.2</v>
          </cell>
        </row>
        <row r="9104">
          <cell r="K9104" t="str">
            <v>00111117P.2</v>
          </cell>
        </row>
        <row r="9105">
          <cell r="K9105" t="str">
            <v>00111118P.2</v>
          </cell>
        </row>
        <row r="9106">
          <cell r="K9106" t="str">
            <v>00111118P.2</v>
          </cell>
        </row>
        <row r="9107">
          <cell r="K9107" t="str">
            <v>00111118P.2</v>
          </cell>
        </row>
        <row r="9108">
          <cell r="K9108" t="str">
            <v>00111118P.2</v>
          </cell>
        </row>
        <row r="9109">
          <cell r="K9109" t="str">
            <v>00111118P.2</v>
          </cell>
        </row>
        <row r="9110">
          <cell r="K9110" t="str">
            <v>00111118P.2</v>
          </cell>
        </row>
        <row r="9111">
          <cell r="K9111" t="str">
            <v>00111118P.2</v>
          </cell>
        </row>
        <row r="9112">
          <cell r="K9112" t="str">
            <v>00111118P.2</v>
          </cell>
        </row>
        <row r="9113">
          <cell r="K9113" t="str">
            <v>00111118P.2</v>
          </cell>
        </row>
        <row r="9114">
          <cell r="K9114" t="str">
            <v>00111118P.2</v>
          </cell>
        </row>
        <row r="9115">
          <cell r="K9115" t="str">
            <v>00111120P.2</v>
          </cell>
        </row>
        <row r="9116">
          <cell r="K9116" t="str">
            <v>00111120P.2</v>
          </cell>
        </row>
        <row r="9117">
          <cell r="K9117" t="str">
            <v>00111120P.2</v>
          </cell>
        </row>
        <row r="9118">
          <cell r="K9118" t="str">
            <v>00111120P.2</v>
          </cell>
        </row>
        <row r="9119">
          <cell r="K9119" t="str">
            <v>00111120P.2</v>
          </cell>
        </row>
        <row r="9120">
          <cell r="K9120" t="str">
            <v>00111120P.2</v>
          </cell>
        </row>
        <row r="9121">
          <cell r="K9121" t="str">
            <v>00111120P.2</v>
          </cell>
        </row>
        <row r="9122">
          <cell r="K9122" t="str">
            <v>00111121P.2</v>
          </cell>
        </row>
        <row r="9123">
          <cell r="K9123" t="str">
            <v>00111121P.2</v>
          </cell>
        </row>
        <row r="9124">
          <cell r="K9124" t="str">
            <v>00111121P.2</v>
          </cell>
        </row>
        <row r="9125">
          <cell r="K9125" t="str">
            <v>00111121P.2</v>
          </cell>
        </row>
        <row r="9126">
          <cell r="K9126" t="str">
            <v>00111121P.2</v>
          </cell>
        </row>
        <row r="9127">
          <cell r="K9127" t="str">
            <v>00111121P.2</v>
          </cell>
        </row>
        <row r="9128">
          <cell r="K9128" t="str">
            <v>00111121P.2</v>
          </cell>
        </row>
        <row r="9129">
          <cell r="K9129" t="str">
            <v>00111121P.2</v>
          </cell>
        </row>
        <row r="9130">
          <cell r="K9130" t="str">
            <v>00111122P.2</v>
          </cell>
        </row>
        <row r="9131">
          <cell r="K9131" t="str">
            <v>00111122P.2</v>
          </cell>
        </row>
        <row r="9132">
          <cell r="K9132" t="str">
            <v>00111122P.2</v>
          </cell>
        </row>
        <row r="9133">
          <cell r="K9133" t="str">
            <v>00111122P.2</v>
          </cell>
        </row>
        <row r="9134">
          <cell r="K9134" t="str">
            <v>00111122P.2</v>
          </cell>
        </row>
        <row r="9135">
          <cell r="K9135" t="str">
            <v>00111122P.2</v>
          </cell>
        </row>
        <row r="9136">
          <cell r="K9136" t="str">
            <v>00111122P.2</v>
          </cell>
        </row>
        <row r="9137">
          <cell r="K9137" t="str">
            <v>00111123P.2</v>
          </cell>
        </row>
        <row r="9138">
          <cell r="K9138" t="str">
            <v>00111123P.2</v>
          </cell>
        </row>
        <row r="9139">
          <cell r="K9139" t="str">
            <v>00111123P.2</v>
          </cell>
        </row>
        <row r="9140">
          <cell r="K9140" t="str">
            <v>00111123P.2</v>
          </cell>
        </row>
        <row r="9141">
          <cell r="K9141" t="str">
            <v>00111123P.2</v>
          </cell>
        </row>
        <row r="9142">
          <cell r="K9142" t="str">
            <v>00111123P.2</v>
          </cell>
        </row>
        <row r="9143">
          <cell r="K9143" t="str">
            <v>00111123P.2</v>
          </cell>
        </row>
        <row r="9144">
          <cell r="K9144" t="str">
            <v>00111123P.2</v>
          </cell>
        </row>
        <row r="9145">
          <cell r="K9145" t="str">
            <v>00111123P.2</v>
          </cell>
        </row>
        <row r="9146">
          <cell r="K9146" t="str">
            <v>00111123P.2</v>
          </cell>
        </row>
        <row r="9147">
          <cell r="K9147" t="str">
            <v>00111123P.2</v>
          </cell>
        </row>
        <row r="9148">
          <cell r="K9148" t="str">
            <v>00111123P.2</v>
          </cell>
        </row>
        <row r="9149">
          <cell r="K9149" t="str">
            <v>00111123P.2</v>
          </cell>
        </row>
        <row r="9150">
          <cell r="K9150" t="str">
            <v>00111123P.2</v>
          </cell>
        </row>
        <row r="9151">
          <cell r="K9151" t="str">
            <v>00111123P.2</v>
          </cell>
        </row>
        <row r="9152">
          <cell r="K9152" t="str">
            <v>00111123P.2</v>
          </cell>
        </row>
        <row r="9153">
          <cell r="K9153" t="str">
            <v>00111124P.2</v>
          </cell>
        </row>
        <row r="9154">
          <cell r="K9154" t="str">
            <v>00111124P.2</v>
          </cell>
        </row>
        <row r="9155">
          <cell r="K9155" t="str">
            <v>00111124P.2</v>
          </cell>
        </row>
        <row r="9156">
          <cell r="K9156" t="str">
            <v>00111124P.2</v>
          </cell>
        </row>
        <row r="9157">
          <cell r="K9157" t="str">
            <v>00111124P.2</v>
          </cell>
        </row>
        <row r="9158">
          <cell r="K9158" t="str">
            <v>00111124P.2</v>
          </cell>
        </row>
        <row r="9159">
          <cell r="K9159" t="str">
            <v>00111124P.2</v>
          </cell>
        </row>
        <row r="9160">
          <cell r="K9160" t="str">
            <v>00111124P.2</v>
          </cell>
        </row>
        <row r="9161">
          <cell r="K9161" t="str">
            <v>00111124P.2</v>
          </cell>
        </row>
        <row r="9162">
          <cell r="K9162" t="str">
            <v>00111124P.2</v>
          </cell>
        </row>
        <row r="9163">
          <cell r="K9163" t="str">
            <v>00111125P.2</v>
          </cell>
        </row>
        <row r="9164">
          <cell r="K9164" t="str">
            <v>00111125P.2</v>
          </cell>
        </row>
        <row r="9165">
          <cell r="K9165" t="str">
            <v>00111125P.2</v>
          </cell>
        </row>
        <row r="9166">
          <cell r="K9166" t="str">
            <v>00111125P.2</v>
          </cell>
        </row>
        <row r="9167">
          <cell r="K9167" t="str">
            <v>00111125P.2</v>
          </cell>
        </row>
        <row r="9168">
          <cell r="K9168" t="str">
            <v>00111125P.2</v>
          </cell>
        </row>
        <row r="9169">
          <cell r="K9169" t="str">
            <v>00111125P.2</v>
          </cell>
        </row>
        <row r="9170">
          <cell r="K9170" t="str">
            <v>00111125P.2</v>
          </cell>
        </row>
        <row r="9171">
          <cell r="K9171" t="str">
            <v>00111125P.2</v>
          </cell>
        </row>
        <row r="9172">
          <cell r="K9172" t="str">
            <v>00111125P.2</v>
          </cell>
        </row>
        <row r="9173">
          <cell r="K9173" t="str">
            <v>00111126P.2</v>
          </cell>
        </row>
        <row r="9174">
          <cell r="K9174" t="str">
            <v>00111126P.2</v>
          </cell>
        </row>
        <row r="9175">
          <cell r="K9175" t="str">
            <v>00111126P.2</v>
          </cell>
        </row>
        <row r="9176">
          <cell r="K9176" t="str">
            <v>00111126P.2</v>
          </cell>
        </row>
        <row r="9177">
          <cell r="K9177" t="str">
            <v>00111126P.2</v>
          </cell>
        </row>
        <row r="9178">
          <cell r="K9178" t="str">
            <v>00111126P.2</v>
          </cell>
        </row>
        <row r="9179">
          <cell r="K9179" t="str">
            <v>00111127P.2</v>
          </cell>
        </row>
        <row r="9180">
          <cell r="K9180" t="str">
            <v>00111127P.2</v>
          </cell>
        </row>
        <row r="9181">
          <cell r="K9181" t="str">
            <v>00111127P.2</v>
          </cell>
        </row>
        <row r="9182">
          <cell r="K9182" t="str">
            <v>00111127P.2</v>
          </cell>
        </row>
        <row r="9183">
          <cell r="K9183" t="str">
            <v>00111127P.2</v>
          </cell>
        </row>
        <row r="9184">
          <cell r="K9184" t="str">
            <v>00111128P.2</v>
          </cell>
        </row>
        <row r="9185">
          <cell r="K9185" t="str">
            <v>00111128P.2</v>
          </cell>
        </row>
        <row r="9186">
          <cell r="K9186" t="str">
            <v>00111128P.2</v>
          </cell>
        </row>
        <row r="9187">
          <cell r="K9187" t="str">
            <v>00111128P.2</v>
          </cell>
        </row>
        <row r="9188">
          <cell r="K9188" t="str">
            <v>00111128P.2</v>
          </cell>
        </row>
        <row r="9189">
          <cell r="K9189" t="str">
            <v>00111128P.2</v>
          </cell>
        </row>
        <row r="9190">
          <cell r="K9190" t="str">
            <v>00111128P.2</v>
          </cell>
        </row>
        <row r="9191">
          <cell r="K9191" t="str">
            <v>00111128P.2</v>
          </cell>
        </row>
        <row r="9192">
          <cell r="K9192" t="str">
            <v>00111128P.2</v>
          </cell>
        </row>
        <row r="9193">
          <cell r="K9193" t="str">
            <v>00111128P.2</v>
          </cell>
        </row>
        <row r="9194">
          <cell r="K9194" t="str">
            <v>00111128P.2</v>
          </cell>
        </row>
        <row r="9195">
          <cell r="K9195" t="str">
            <v>00111128P.2</v>
          </cell>
        </row>
        <row r="9196">
          <cell r="K9196" t="str">
            <v>00111128P.2</v>
          </cell>
        </row>
        <row r="9197">
          <cell r="K9197" t="str">
            <v>00111128P.2</v>
          </cell>
        </row>
        <row r="9198">
          <cell r="K9198" t="str">
            <v>00111128P.2</v>
          </cell>
        </row>
        <row r="9199">
          <cell r="K9199" t="str">
            <v>00111128P.2</v>
          </cell>
        </row>
        <row r="9200">
          <cell r="K9200" t="str">
            <v>00111128P.2</v>
          </cell>
        </row>
        <row r="9201">
          <cell r="K9201" t="str">
            <v>00111129P.2</v>
          </cell>
        </row>
        <row r="9202">
          <cell r="K9202" t="str">
            <v>00111129P.2</v>
          </cell>
        </row>
        <row r="9203">
          <cell r="K9203" t="str">
            <v>00111129P.2</v>
          </cell>
        </row>
        <row r="9204">
          <cell r="K9204" t="str">
            <v>00111129P.2</v>
          </cell>
        </row>
        <row r="9205">
          <cell r="K9205" t="str">
            <v>00111129P.2</v>
          </cell>
        </row>
        <row r="9206">
          <cell r="K9206" t="str">
            <v>00111129P.2</v>
          </cell>
        </row>
        <row r="9207">
          <cell r="K9207" t="str">
            <v>00111129P.2</v>
          </cell>
        </row>
        <row r="9208">
          <cell r="K9208" t="str">
            <v>00111129P.2</v>
          </cell>
        </row>
        <row r="9209">
          <cell r="K9209" t="str">
            <v>00111129P.2</v>
          </cell>
        </row>
        <row r="9210">
          <cell r="K9210" t="str">
            <v>00111129P.2</v>
          </cell>
        </row>
        <row r="9211">
          <cell r="K9211" t="str">
            <v>00111129P.2</v>
          </cell>
        </row>
        <row r="9212">
          <cell r="K9212" t="str">
            <v>00111129P.2</v>
          </cell>
        </row>
        <row r="9213">
          <cell r="K9213" t="str">
            <v>00111129P.2</v>
          </cell>
        </row>
        <row r="9214">
          <cell r="K9214" t="str">
            <v>00111129P.2</v>
          </cell>
        </row>
        <row r="9215">
          <cell r="K9215" t="str">
            <v>00111129P.2</v>
          </cell>
        </row>
        <row r="9216">
          <cell r="K9216" t="str">
            <v>00111129P.2</v>
          </cell>
        </row>
        <row r="9217">
          <cell r="K9217" t="str">
            <v>00111129P.2</v>
          </cell>
        </row>
        <row r="9218">
          <cell r="K9218" t="str">
            <v>00111130P.2</v>
          </cell>
        </row>
        <row r="9219">
          <cell r="K9219" t="str">
            <v>00111130P.2</v>
          </cell>
        </row>
        <row r="9220">
          <cell r="K9220" t="str">
            <v>00111130P.2</v>
          </cell>
        </row>
        <row r="9221">
          <cell r="K9221" t="str">
            <v>00111130P.2</v>
          </cell>
        </row>
        <row r="9222">
          <cell r="K9222" t="str">
            <v>00111130P.2</v>
          </cell>
        </row>
        <row r="9223">
          <cell r="K9223" t="str">
            <v>00111130P.2</v>
          </cell>
        </row>
        <row r="9224">
          <cell r="K9224" t="str">
            <v>00111130P.2</v>
          </cell>
        </row>
        <row r="9225">
          <cell r="K9225" t="str">
            <v>00111130P.2</v>
          </cell>
        </row>
        <row r="9226">
          <cell r="K9226" t="str">
            <v>00111130P.2</v>
          </cell>
        </row>
        <row r="9227">
          <cell r="K9227" t="str">
            <v>00111130P.2</v>
          </cell>
        </row>
        <row r="9228">
          <cell r="K9228" t="str">
            <v>00111131P.2</v>
          </cell>
        </row>
        <row r="9229">
          <cell r="K9229" t="str">
            <v>00111131P.2</v>
          </cell>
        </row>
        <row r="9230">
          <cell r="K9230" t="str">
            <v>00111131P.2</v>
          </cell>
        </row>
        <row r="9231">
          <cell r="K9231" t="str">
            <v>00111131P.2</v>
          </cell>
        </row>
        <row r="9232">
          <cell r="K9232" t="str">
            <v>00111131P.2</v>
          </cell>
        </row>
        <row r="9233">
          <cell r="K9233" t="str">
            <v>00111131P.2</v>
          </cell>
        </row>
        <row r="9234">
          <cell r="K9234" t="str">
            <v>00111131P.2</v>
          </cell>
        </row>
        <row r="9235">
          <cell r="K9235" t="str">
            <v>00111131P.2</v>
          </cell>
        </row>
        <row r="9236">
          <cell r="K9236" t="str">
            <v>00111131P.2</v>
          </cell>
        </row>
        <row r="9237">
          <cell r="K9237" t="str">
            <v>00111131P.2</v>
          </cell>
        </row>
        <row r="9238">
          <cell r="K9238" t="str">
            <v>00111131P.2</v>
          </cell>
        </row>
        <row r="9239">
          <cell r="K9239" t="str">
            <v>00111131P.2</v>
          </cell>
        </row>
        <row r="9240">
          <cell r="K9240" t="str">
            <v>00111132P.2</v>
          </cell>
        </row>
        <row r="9241">
          <cell r="K9241" t="str">
            <v>00111132P.2</v>
          </cell>
        </row>
        <row r="9242">
          <cell r="K9242" t="str">
            <v>00111132P.2</v>
          </cell>
        </row>
        <row r="9243">
          <cell r="K9243" t="str">
            <v>00111132P.2</v>
          </cell>
        </row>
        <row r="9244">
          <cell r="K9244" t="str">
            <v>00111132P.2</v>
          </cell>
        </row>
        <row r="9245">
          <cell r="K9245" t="str">
            <v>00111132P.2</v>
          </cell>
        </row>
        <row r="9246">
          <cell r="K9246" t="str">
            <v>00111132P.2</v>
          </cell>
        </row>
        <row r="9247">
          <cell r="K9247" t="str">
            <v>00111132P.2</v>
          </cell>
        </row>
        <row r="9248">
          <cell r="K9248" t="str">
            <v>00111132P.2</v>
          </cell>
        </row>
        <row r="9249">
          <cell r="K9249" t="str">
            <v>00111132P.2</v>
          </cell>
        </row>
        <row r="9250">
          <cell r="K9250" t="str">
            <v>00111132P.2</v>
          </cell>
        </row>
        <row r="9251">
          <cell r="K9251" t="str">
            <v>00111132P.2</v>
          </cell>
        </row>
        <row r="9252">
          <cell r="K9252" t="str">
            <v>00111132P.2</v>
          </cell>
        </row>
        <row r="9253">
          <cell r="K9253" t="str">
            <v>00111132P.2</v>
          </cell>
        </row>
        <row r="9254">
          <cell r="K9254" t="str">
            <v>00111132P.2</v>
          </cell>
        </row>
        <row r="9255">
          <cell r="K9255" t="str">
            <v>00111132P.2</v>
          </cell>
        </row>
        <row r="9256">
          <cell r="K9256" t="str">
            <v>00111132P.2</v>
          </cell>
        </row>
        <row r="9257">
          <cell r="K9257" t="str">
            <v>00111132P.2</v>
          </cell>
        </row>
        <row r="9258">
          <cell r="K9258" t="str">
            <v>00111133P.2</v>
          </cell>
        </row>
        <row r="9259">
          <cell r="K9259" t="str">
            <v>00111133P.2</v>
          </cell>
        </row>
        <row r="9260">
          <cell r="K9260" t="str">
            <v>00111133P.2</v>
          </cell>
        </row>
        <row r="9261">
          <cell r="K9261" t="str">
            <v>00111133P.2</v>
          </cell>
        </row>
        <row r="9262">
          <cell r="K9262" t="str">
            <v>00111133P.2</v>
          </cell>
        </row>
        <row r="9263">
          <cell r="K9263" t="str">
            <v>00111133P.2</v>
          </cell>
        </row>
        <row r="9264">
          <cell r="K9264" t="str">
            <v>00111133P.2</v>
          </cell>
        </row>
        <row r="9265">
          <cell r="K9265" t="str">
            <v>00111133P.2</v>
          </cell>
        </row>
        <row r="9266">
          <cell r="K9266" t="str">
            <v>00111133P.2</v>
          </cell>
        </row>
        <row r="9267">
          <cell r="K9267" t="str">
            <v>00111133P.2</v>
          </cell>
        </row>
        <row r="9268">
          <cell r="K9268" t="str">
            <v>00111133P.2</v>
          </cell>
        </row>
        <row r="9269">
          <cell r="K9269" t="str">
            <v>00111133P.2</v>
          </cell>
        </row>
        <row r="9270">
          <cell r="K9270" t="str">
            <v>00111133P.2</v>
          </cell>
        </row>
        <row r="9271">
          <cell r="K9271" t="str">
            <v>00111133P.2</v>
          </cell>
        </row>
        <row r="9272">
          <cell r="K9272" t="str">
            <v>00111133P.2</v>
          </cell>
        </row>
        <row r="9273">
          <cell r="K9273" t="str">
            <v>00111134P.2</v>
          </cell>
        </row>
        <row r="9274">
          <cell r="K9274" t="str">
            <v>00111134P.2</v>
          </cell>
        </row>
        <row r="9275">
          <cell r="K9275" t="str">
            <v>00111134P.2</v>
          </cell>
        </row>
        <row r="9276">
          <cell r="K9276" t="str">
            <v>00111134P.2</v>
          </cell>
        </row>
        <row r="9277">
          <cell r="K9277" t="str">
            <v>00111134P.2</v>
          </cell>
        </row>
        <row r="9278">
          <cell r="K9278" t="str">
            <v>00111134P.2</v>
          </cell>
        </row>
        <row r="9279">
          <cell r="K9279" t="str">
            <v>00111134P.2</v>
          </cell>
        </row>
        <row r="9280">
          <cell r="K9280" t="str">
            <v>00111134P.2</v>
          </cell>
        </row>
        <row r="9281">
          <cell r="K9281" t="str">
            <v>00111134P.2</v>
          </cell>
        </row>
        <row r="9282">
          <cell r="K9282" t="str">
            <v>00111134P.2</v>
          </cell>
        </row>
        <row r="9283">
          <cell r="K9283" t="str">
            <v>00111135P.2</v>
          </cell>
        </row>
        <row r="9284">
          <cell r="K9284" t="str">
            <v>00111135P.2</v>
          </cell>
        </row>
        <row r="9285">
          <cell r="K9285" t="str">
            <v>00111135P.2</v>
          </cell>
        </row>
        <row r="9286">
          <cell r="K9286" t="str">
            <v>00111135P.2</v>
          </cell>
        </row>
        <row r="9287">
          <cell r="K9287" t="str">
            <v>00111135P.2</v>
          </cell>
        </row>
        <row r="9288">
          <cell r="K9288" t="str">
            <v>00111135P.2</v>
          </cell>
        </row>
        <row r="9289">
          <cell r="K9289" t="str">
            <v>00111135P.2</v>
          </cell>
        </row>
        <row r="9290">
          <cell r="K9290" t="str">
            <v>00111135P.2</v>
          </cell>
        </row>
        <row r="9291">
          <cell r="K9291" t="str">
            <v>00111135P.2</v>
          </cell>
        </row>
        <row r="9292">
          <cell r="K9292" t="str">
            <v>00111135P.2</v>
          </cell>
        </row>
        <row r="9293">
          <cell r="K9293" t="str">
            <v>00111136P.2</v>
          </cell>
        </row>
        <row r="9294">
          <cell r="K9294" t="str">
            <v>00111136P.2</v>
          </cell>
        </row>
        <row r="9295">
          <cell r="K9295" t="str">
            <v>00111136P.2</v>
          </cell>
        </row>
        <row r="9296">
          <cell r="K9296" t="str">
            <v>00111136P.2</v>
          </cell>
        </row>
        <row r="9297">
          <cell r="K9297" t="str">
            <v>00111136P.2</v>
          </cell>
        </row>
        <row r="9298">
          <cell r="K9298" t="str">
            <v>00111136P.2</v>
          </cell>
        </row>
        <row r="9299">
          <cell r="K9299" t="str">
            <v>00111136P.2</v>
          </cell>
        </row>
        <row r="9300">
          <cell r="K9300" t="str">
            <v>00111136P.2</v>
          </cell>
        </row>
        <row r="9301">
          <cell r="K9301" t="str">
            <v>00111136P.2</v>
          </cell>
        </row>
        <row r="9302">
          <cell r="K9302" t="str">
            <v>00111136P.2</v>
          </cell>
        </row>
        <row r="9303">
          <cell r="K9303" t="str">
            <v>00111136P.2</v>
          </cell>
        </row>
        <row r="9304">
          <cell r="K9304" t="str">
            <v>00111136P.2</v>
          </cell>
        </row>
        <row r="9305">
          <cell r="K9305" t="str">
            <v>00111136P.2</v>
          </cell>
        </row>
        <row r="9306">
          <cell r="K9306" t="str">
            <v>00111136P.2</v>
          </cell>
        </row>
        <row r="9307">
          <cell r="K9307" t="str">
            <v>00111136P.2</v>
          </cell>
        </row>
        <row r="9308">
          <cell r="K9308" t="str">
            <v>00111136P.2</v>
          </cell>
        </row>
        <row r="9309">
          <cell r="K9309" t="str">
            <v>00111136P.2</v>
          </cell>
        </row>
        <row r="9310">
          <cell r="K9310" t="str">
            <v>00111136P.2</v>
          </cell>
        </row>
        <row r="9311">
          <cell r="K9311" t="str">
            <v>00111143P.2</v>
          </cell>
        </row>
        <row r="9312">
          <cell r="K9312" t="str">
            <v>00111143P.2</v>
          </cell>
        </row>
        <row r="9313">
          <cell r="K9313" t="str">
            <v>00111143P.2</v>
          </cell>
        </row>
        <row r="9314">
          <cell r="K9314" t="str">
            <v>00111145P.2</v>
          </cell>
        </row>
        <row r="9315">
          <cell r="K9315" t="str">
            <v>00111145P.2</v>
          </cell>
        </row>
        <row r="9316">
          <cell r="K9316" t="str">
            <v>00111145P.2</v>
          </cell>
        </row>
        <row r="9317">
          <cell r="K9317" t="str">
            <v>00111145P.2</v>
          </cell>
        </row>
        <row r="9318">
          <cell r="K9318" t="str">
            <v>00111145P.2</v>
          </cell>
        </row>
        <row r="9319">
          <cell r="K9319" t="str">
            <v>00111145P.2</v>
          </cell>
        </row>
        <row r="9320">
          <cell r="K9320" t="str">
            <v>00111145P.2</v>
          </cell>
        </row>
        <row r="9321">
          <cell r="K9321" t="str">
            <v>00111145P.2</v>
          </cell>
        </row>
        <row r="9322">
          <cell r="K9322" t="str">
            <v>00111145P.2</v>
          </cell>
        </row>
        <row r="9323">
          <cell r="K9323" t="str">
            <v>00111145P.2</v>
          </cell>
        </row>
        <row r="9324">
          <cell r="K9324" t="str">
            <v>00111145P.2</v>
          </cell>
        </row>
        <row r="9325">
          <cell r="K9325" t="str">
            <v>00111145P.2</v>
          </cell>
        </row>
        <row r="9326">
          <cell r="K9326" t="str">
            <v>00111153P.2</v>
          </cell>
        </row>
        <row r="9327">
          <cell r="K9327" t="str">
            <v>00111153P.2</v>
          </cell>
        </row>
        <row r="9328">
          <cell r="K9328" t="str">
            <v>00111153P.2</v>
          </cell>
        </row>
        <row r="9329">
          <cell r="K9329" t="str">
            <v>00111157P.2</v>
          </cell>
        </row>
        <row r="9330">
          <cell r="K9330" t="str">
            <v>00111157P.2</v>
          </cell>
        </row>
        <row r="9331">
          <cell r="K9331" t="str">
            <v>00111157P.2</v>
          </cell>
        </row>
        <row r="9332">
          <cell r="K9332" t="str">
            <v>00111157P.2</v>
          </cell>
        </row>
        <row r="9333">
          <cell r="K9333" t="str">
            <v>00111157P.2</v>
          </cell>
        </row>
        <row r="9334">
          <cell r="K9334" t="str">
            <v>00111157P.2</v>
          </cell>
        </row>
        <row r="9335">
          <cell r="K9335" t="str">
            <v>00111159P.2</v>
          </cell>
        </row>
        <row r="9336">
          <cell r="K9336" t="str">
            <v>00111159P.2</v>
          </cell>
        </row>
        <row r="9337">
          <cell r="K9337" t="str">
            <v>00111159P.2</v>
          </cell>
        </row>
        <row r="9338">
          <cell r="K9338" t="str">
            <v>00111159P.2</v>
          </cell>
        </row>
        <row r="9339">
          <cell r="K9339" t="str">
            <v>00111159P.2</v>
          </cell>
        </row>
        <row r="9340">
          <cell r="K9340" t="str">
            <v>00111159P.2</v>
          </cell>
        </row>
        <row r="9341">
          <cell r="K9341" t="str">
            <v>00111159P.2</v>
          </cell>
        </row>
        <row r="9342">
          <cell r="K9342" t="str">
            <v>00111159P.2</v>
          </cell>
        </row>
        <row r="9343">
          <cell r="K9343" t="str">
            <v>00111159P.2</v>
          </cell>
        </row>
        <row r="9344">
          <cell r="K9344" t="str">
            <v>00111159P.2</v>
          </cell>
        </row>
        <row r="9345">
          <cell r="K9345" t="str">
            <v>00111157P.2</v>
          </cell>
        </row>
        <row r="9346">
          <cell r="K9346" t="str">
            <v>00111157P.2</v>
          </cell>
        </row>
        <row r="9347">
          <cell r="K9347" t="str">
            <v>00111157P.2</v>
          </cell>
        </row>
        <row r="9348">
          <cell r="K9348" t="str">
            <v>00111157P.2</v>
          </cell>
        </row>
        <row r="9349">
          <cell r="K9349" t="str">
            <v>00111157P.2</v>
          </cell>
        </row>
        <row r="9350">
          <cell r="K9350" t="str">
            <v>00111128P.2</v>
          </cell>
        </row>
        <row r="9351">
          <cell r="K9351" t="str">
            <v>00111128P.2</v>
          </cell>
        </row>
        <row r="9352">
          <cell r="K9352" t="str">
            <v>00111128P.2</v>
          </cell>
        </row>
        <row r="9353">
          <cell r="K9353" t="str">
            <v>00111128P.2</v>
          </cell>
        </row>
        <row r="9354">
          <cell r="K9354" t="str">
            <v>00111128P.2</v>
          </cell>
        </row>
        <row r="9355">
          <cell r="K9355" t="str">
            <v>00111128P.2</v>
          </cell>
        </row>
        <row r="9356">
          <cell r="K9356" t="str">
            <v>00111128P.2</v>
          </cell>
        </row>
        <row r="9357">
          <cell r="K9357" t="str">
            <v>00111128P.2</v>
          </cell>
        </row>
        <row r="9358">
          <cell r="K9358" t="str">
            <v>00111128P.2</v>
          </cell>
        </row>
        <row r="9359">
          <cell r="K9359" t="str">
            <v>00111128P.2</v>
          </cell>
        </row>
        <row r="9360">
          <cell r="K9360" t="str">
            <v>00111128P.2</v>
          </cell>
        </row>
        <row r="9361">
          <cell r="K9361" t="str">
            <v>00111128P.2</v>
          </cell>
        </row>
        <row r="9362">
          <cell r="K9362" t="str">
            <v>00111128P.2</v>
          </cell>
        </row>
        <row r="9363">
          <cell r="K9363" t="str">
            <v>00111128P.2</v>
          </cell>
        </row>
        <row r="9364">
          <cell r="K9364" t="str">
            <v>00111128P.2</v>
          </cell>
        </row>
        <row r="9365">
          <cell r="K9365" t="str">
            <v>00111128P.2</v>
          </cell>
        </row>
        <row r="9366">
          <cell r="K9366" t="str">
            <v>00111128P.2</v>
          </cell>
        </row>
        <row r="9367">
          <cell r="K9367" t="str">
            <v>00111128P.2</v>
          </cell>
        </row>
        <row r="9368">
          <cell r="K9368" t="str">
            <v>00111128P.2</v>
          </cell>
        </row>
        <row r="9369">
          <cell r="K9369" t="str">
            <v>00111128P.2</v>
          </cell>
        </row>
        <row r="9370">
          <cell r="K9370" t="str">
            <v>00111128P.2</v>
          </cell>
        </row>
        <row r="9371">
          <cell r="K9371" t="str">
            <v>00111128P.2</v>
          </cell>
        </row>
        <row r="9372">
          <cell r="K9372" t="str">
            <v>00111128P.2</v>
          </cell>
        </row>
        <row r="9373">
          <cell r="K9373" t="str">
            <v>00111128P.2</v>
          </cell>
        </row>
        <row r="9374">
          <cell r="K9374" t="str">
            <v>00111128P.2</v>
          </cell>
        </row>
        <row r="9375">
          <cell r="K9375" t="str">
            <v>00111128P.2</v>
          </cell>
        </row>
        <row r="9376">
          <cell r="K9376" t="str">
            <v>00111128P.2</v>
          </cell>
        </row>
        <row r="9377">
          <cell r="K9377" t="str">
            <v>00111128P.2</v>
          </cell>
        </row>
        <row r="9378">
          <cell r="K9378" t="str">
            <v>00111108P.2</v>
          </cell>
        </row>
        <row r="9379">
          <cell r="K9379" t="str">
            <v>00111112P.2</v>
          </cell>
        </row>
        <row r="9380">
          <cell r="K9380" t="str">
            <v>00111113P.2</v>
          </cell>
        </row>
        <row r="9381">
          <cell r="K9381" t="str">
            <v>00111129P.2</v>
          </cell>
        </row>
        <row r="9382">
          <cell r="K9382" t="str">
            <v>00111151P.2</v>
          </cell>
        </row>
        <row r="9383">
          <cell r="K9383" t="str">
            <v>00111130P.2</v>
          </cell>
        </row>
        <row r="9384">
          <cell r="K9384" t="str">
            <v>00111130P.2</v>
          </cell>
        </row>
        <row r="9385">
          <cell r="K9385" t="str">
            <v>00111130P.2</v>
          </cell>
        </row>
        <row r="9386">
          <cell r="K9386" t="str">
            <v>00111131P.2</v>
          </cell>
        </row>
        <row r="9387">
          <cell r="K9387" t="str">
            <v>00111159P.2</v>
          </cell>
        </row>
        <row r="9388">
          <cell r="K9388" t="str">
            <v>00111159P.2</v>
          </cell>
        </row>
        <row r="9389">
          <cell r="K9389" t="str">
            <v>00111159P.2</v>
          </cell>
        </row>
        <row r="9390">
          <cell r="K9390" t="str">
            <v>00111125P.2</v>
          </cell>
        </row>
        <row r="9391">
          <cell r="K9391" t="str">
            <v>00111125P.2</v>
          </cell>
        </row>
        <row r="9392">
          <cell r="K9392" t="str">
            <v>00111125P.2</v>
          </cell>
        </row>
        <row r="9393">
          <cell r="K9393" t="str">
            <v>00111125P.2</v>
          </cell>
        </row>
        <row r="9394">
          <cell r="K9394" t="str">
            <v>00111125P.2</v>
          </cell>
        </row>
        <row r="9395">
          <cell r="K9395" t="str">
            <v>00111125P.2</v>
          </cell>
        </row>
        <row r="9396">
          <cell r="K9396" t="str">
            <v>00111125P.2</v>
          </cell>
        </row>
        <row r="9397">
          <cell r="K9397" t="str">
            <v>00111125P.2</v>
          </cell>
        </row>
        <row r="9398">
          <cell r="K9398" t="str">
            <v>00111125P.2</v>
          </cell>
        </row>
        <row r="9399">
          <cell r="K9399" t="str">
            <v>00111125P.2</v>
          </cell>
        </row>
        <row r="9400">
          <cell r="K9400" t="str">
            <v>00111125P.2</v>
          </cell>
        </row>
        <row r="9401">
          <cell r="K9401" t="str">
            <v>00111125P.2</v>
          </cell>
        </row>
        <row r="9402">
          <cell r="K9402" t="str">
            <v>00111125P.2</v>
          </cell>
        </row>
        <row r="9403">
          <cell r="K9403" t="str">
            <v>00111129P.2</v>
          </cell>
        </row>
        <row r="9404">
          <cell r="K9404" t="str">
            <v>00111119P.2</v>
          </cell>
        </row>
        <row r="9405">
          <cell r="K9405" t="str">
            <v>00111119P.2</v>
          </cell>
        </row>
        <row r="9406">
          <cell r="K9406" t="str">
            <v>00111125P.2</v>
          </cell>
        </row>
        <row r="9407">
          <cell r="K9407" t="str">
            <v>00111125P.2</v>
          </cell>
        </row>
        <row r="9408">
          <cell r="K9408" t="str">
            <v>00111101P.2</v>
          </cell>
        </row>
        <row r="9409">
          <cell r="K9409" t="str">
            <v>00111101P.2</v>
          </cell>
        </row>
        <row r="9410">
          <cell r="K9410" t="str">
            <v>00111101P.2</v>
          </cell>
        </row>
        <row r="9411">
          <cell r="K9411" t="str">
            <v>00111148P.2</v>
          </cell>
        </row>
        <row r="9412">
          <cell r="K9412" t="str">
            <v>00111150P.2</v>
          </cell>
        </row>
        <row r="9413">
          <cell r="K9413" t="str">
            <v>00111150P.2</v>
          </cell>
        </row>
        <row r="9414">
          <cell r="K9414" t="str">
            <v>00111150P.2</v>
          </cell>
        </row>
        <row r="9415">
          <cell r="K9415" t="str">
            <v>00111150P.2</v>
          </cell>
        </row>
        <row r="9416">
          <cell r="K9416" t="str">
            <v>00111148P.2</v>
          </cell>
        </row>
        <row r="9417">
          <cell r="K9417" t="str">
            <v>00111150P.2</v>
          </cell>
        </row>
        <row r="9418">
          <cell r="K9418" t="str">
            <v>00111150P.2</v>
          </cell>
        </row>
        <row r="9419">
          <cell r="K9419" t="str">
            <v>00111150P.2</v>
          </cell>
        </row>
        <row r="9420">
          <cell r="K9420" t="str">
            <v>00111150P.2</v>
          </cell>
        </row>
        <row r="9421">
          <cell r="K9421" t="str">
            <v>00111153P.2</v>
          </cell>
        </row>
        <row r="9422">
          <cell r="K9422" t="str">
            <v>00111136P.2</v>
          </cell>
        </row>
        <row r="9423">
          <cell r="K9423" t="str">
            <v>00111135P.2</v>
          </cell>
        </row>
        <row r="9424">
          <cell r="K9424" t="str">
            <v>00111134P.2</v>
          </cell>
        </row>
        <row r="9425">
          <cell r="K9425" t="str">
            <v>00111134P.2</v>
          </cell>
        </row>
        <row r="9426">
          <cell r="K9426" t="str">
            <v>00111159P.2</v>
          </cell>
        </row>
        <row r="9427">
          <cell r="K9427" t="str">
            <v>00111159P.2</v>
          </cell>
        </row>
        <row r="9428">
          <cell r="K9428" t="str">
            <v>00111159P.2</v>
          </cell>
        </row>
        <row r="9429">
          <cell r="K9429" t="str">
            <v>00111114P.2</v>
          </cell>
        </row>
        <row r="9430">
          <cell r="K9430" t="str">
            <v>00111114P.2</v>
          </cell>
        </row>
        <row r="9431">
          <cell r="K9431" t="str">
            <v>00111114P.2</v>
          </cell>
        </row>
        <row r="9432">
          <cell r="K9432" t="str">
            <v>00111114P.2</v>
          </cell>
        </row>
        <row r="9433">
          <cell r="K9433" t="str">
            <v>00111114P.2</v>
          </cell>
        </row>
        <row r="9434">
          <cell r="K9434" t="str">
            <v>00111114P.2</v>
          </cell>
        </row>
        <row r="9435">
          <cell r="K9435" t="str">
            <v>00111114P.2</v>
          </cell>
        </row>
        <row r="9436">
          <cell r="K9436" t="str">
            <v>00111114P.2</v>
          </cell>
        </row>
        <row r="9437">
          <cell r="K9437" t="str">
            <v>00111114P.2</v>
          </cell>
        </row>
        <row r="9438">
          <cell r="K9438" t="str">
            <v>00111113P.2</v>
          </cell>
        </row>
        <row r="9439">
          <cell r="K9439" t="str">
            <v>00111113P.2</v>
          </cell>
        </row>
        <row r="9440">
          <cell r="K9440" t="str">
            <v>00111113P.2</v>
          </cell>
        </row>
        <row r="9441">
          <cell r="K9441" t="str">
            <v>00111113P.2</v>
          </cell>
        </row>
        <row r="9442">
          <cell r="K9442" t="str">
            <v>00111113P.2</v>
          </cell>
        </row>
        <row r="9443">
          <cell r="K9443" t="str">
            <v>00111113P.2</v>
          </cell>
        </row>
        <row r="9444">
          <cell r="K9444" t="str">
            <v>00111113P.2</v>
          </cell>
        </row>
        <row r="9445">
          <cell r="K9445" t="str">
            <v>00111118P.2</v>
          </cell>
        </row>
        <row r="9446">
          <cell r="K9446" t="str">
            <v>00111146P.2</v>
          </cell>
        </row>
        <row r="9447">
          <cell r="K9447" t="str">
            <v>00111146P.2</v>
          </cell>
        </row>
        <row r="9448">
          <cell r="K9448" t="str">
            <v>00111146P.2</v>
          </cell>
        </row>
        <row r="9449">
          <cell r="K9449" t="str">
            <v>00111146P.2</v>
          </cell>
        </row>
        <row r="9450">
          <cell r="K9450" t="str">
            <v>00111146P.2</v>
          </cell>
        </row>
        <row r="9451">
          <cell r="K9451" t="str">
            <v>00111146P.2</v>
          </cell>
        </row>
        <row r="9452">
          <cell r="K9452" t="str">
            <v>00111146P.2</v>
          </cell>
        </row>
        <row r="9453">
          <cell r="K9453" t="str">
            <v>00111146P.2</v>
          </cell>
        </row>
        <row r="9454">
          <cell r="K9454" t="str">
            <v>00111146P.2</v>
          </cell>
        </row>
        <row r="9455">
          <cell r="K9455" t="str">
            <v>00111146P.2</v>
          </cell>
        </row>
        <row r="9456">
          <cell r="K9456" t="str">
            <v>00111146P.2</v>
          </cell>
        </row>
        <row r="9457">
          <cell r="K9457" t="str">
            <v>00111146P.2</v>
          </cell>
        </row>
        <row r="9458">
          <cell r="K9458" t="str">
            <v>00111143P.2</v>
          </cell>
        </row>
        <row r="9459">
          <cell r="K9459" t="str">
            <v>00111143P.2</v>
          </cell>
        </row>
        <row r="9460">
          <cell r="K9460" t="str">
            <v>00111143P.2</v>
          </cell>
        </row>
        <row r="9461">
          <cell r="K9461" t="str">
            <v>00111143P.2</v>
          </cell>
        </row>
        <row r="9462">
          <cell r="K9462" t="str">
            <v>00111143P.2</v>
          </cell>
        </row>
        <row r="9463">
          <cell r="K9463" t="str">
            <v>00111143P.2</v>
          </cell>
        </row>
        <row r="9464">
          <cell r="K9464" t="str">
            <v>00111143P.2</v>
          </cell>
        </row>
        <row r="9465">
          <cell r="K9465" t="str">
            <v>00111143P.2</v>
          </cell>
        </row>
        <row r="9466">
          <cell r="K9466" t="str">
            <v>00111143P.2</v>
          </cell>
        </row>
        <row r="9467">
          <cell r="K9467" t="str">
            <v>00111143P.2</v>
          </cell>
        </row>
        <row r="9468">
          <cell r="K9468" t="str">
            <v>00111143P.2</v>
          </cell>
        </row>
        <row r="9469">
          <cell r="K9469" t="str">
            <v>00111143P.2</v>
          </cell>
        </row>
        <row r="9470">
          <cell r="K9470" t="str">
            <v>00111147P.2</v>
          </cell>
        </row>
        <row r="9471">
          <cell r="K9471" t="str">
            <v>00111146P.2</v>
          </cell>
        </row>
        <row r="9472">
          <cell r="K9472" t="str">
            <v>00111143P.2</v>
          </cell>
        </row>
        <row r="9473">
          <cell r="K9473" t="str">
            <v>00111143P.2</v>
          </cell>
        </row>
        <row r="9474">
          <cell r="K9474" t="str">
            <v>00111143P.2</v>
          </cell>
        </row>
        <row r="9475">
          <cell r="K9475" t="str">
            <v>00111146P.2</v>
          </cell>
        </row>
        <row r="9476">
          <cell r="K9476" t="str">
            <v>00111143P.2</v>
          </cell>
        </row>
        <row r="9477">
          <cell r="K9477" t="str">
            <v>00111143P.2</v>
          </cell>
        </row>
        <row r="9478">
          <cell r="K9478" t="str">
            <v>00111143P.2</v>
          </cell>
        </row>
        <row r="9479">
          <cell r="K9479" t="str">
            <v>00111143P.2</v>
          </cell>
        </row>
        <row r="9480">
          <cell r="K9480" t="str">
            <v>00111149P.2</v>
          </cell>
        </row>
        <row r="9481">
          <cell r="K9481" t="str">
            <v>00111149P.2</v>
          </cell>
        </row>
        <row r="9482">
          <cell r="K9482" t="str">
            <v>00111127P.2</v>
          </cell>
        </row>
        <row r="9483">
          <cell r="K9483" t="str">
            <v>00111108P.2</v>
          </cell>
        </row>
        <row r="9484">
          <cell r="K9484" t="str">
            <v>00111108P.2</v>
          </cell>
        </row>
        <row r="9485">
          <cell r="K9485" t="str">
            <v>00111108P.2</v>
          </cell>
        </row>
        <row r="9486">
          <cell r="K9486" t="str">
            <v>00111108P.2</v>
          </cell>
        </row>
        <row r="9487">
          <cell r="K9487" t="str">
            <v>00111108P.2</v>
          </cell>
        </row>
        <row r="9488">
          <cell r="K9488" t="str">
            <v>00111108P.2</v>
          </cell>
        </row>
        <row r="9489">
          <cell r="K9489" t="str">
            <v>00111108P.2</v>
          </cell>
        </row>
        <row r="9490">
          <cell r="K9490" t="str">
            <v>00111107P.2</v>
          </cell>
        </row>
        <row r="9491">
          <cell r="K9491" t="str">
            <v>00111136P.2</v>
          </cell>
        </row>
        <row r="9492">
          <cell r="K9492" t="str">
            <v>00111136P.2</v>
          </cell>
        </row>
        <row r="9493">
          <cell r="K9493" t="str">
            <v>00111131P.2</v>
          </cell>
        </row>
        <row r="9494">
          <cell r="K9494" t="str">
            <v>00111130P.2</v>
          </cell>
        </row>
        <row r="9495">
          <cell r="K9495" t="str">
            <v>00111127P.2</v>
          </cell>
        </row>
        <row r="9496">
          <cell r="K9496" t="str">
            <v>00111122P.2</v>
          </cell>
        </row>
        <row r="9497">
          <cell r="K9497" t="str">
            <v>00111130P.2</v>
          </cell>
        </row>
        <row r="9498">
          <cell r="K9498" t="str">
            <v>00111115P.2</v>
          </cell>
        </row>
        <row r="9499">
          <cell r="K9499" t="str">
            <v>00111126P.2</v>
          </cell>
        </row>
        <row r="9500">
          <cell r="K9500" t="str">
            <v>00111108P.2</v>
          </cell>
        </row>
        <row r="9501">
          <cell r="K9501" t="str">
            <v>00111128P.2</v>
          </cell>
        </row>
        <row r="9502">
          <cell r="K9502" t="str">
            <v>00111128P.2</v>
          </cell>
        </row>
        <row r="9503">
          <cell r="K9503" t="str">
            <v>00111145P.2</v>
          </cell>
        </row>
        <row r="9504">
          <cell r="K9504" t="str">
            <v>00111145P.2</v>
          </cell>
        </row>
        <row r="9505">
          <cell r="K9505" t="str">
            <v>00111145P.2</v>
          </cell>
        </row>
        <row r="9506">
          <cell r="K9506" t="str">
            <v>00111145P.2</v>
          </cell>
        </row>
        <row r="9507">
          <cell r="K9507" t="str">
            <v>00111145P.2</v>
          </cell>
        </row>
        <row r="9508">
          <cell r="K9508" t="str">
            <v>00111145P.2</v>
          </cell>
        </row>
        <row r="9509">
          <cell r="K9509" t="str">
            <v>00111145P.2</v>
          </cell>
        </row>
        <row r="9510">
          <cell r="K9510" t="str">
            <v>00111145P.2</v>
          </cell>
        </row>
        <row r="9511">
          <cell r="K9511" t="str">
            <v>00111145P.2</v>
          </cell>
        </row>
        <row r="9512">
          <cell r="K9512" t="str">
            <v>00111145P.2</v>
          </cell>
        </row>
        <row r="9513">
          <cell r="K9513" t="str">
            <v>00111145P.2</v>
          </cell>
        </row>
        <row r="9514">
          <cell r="K9514" t="str">
            <v>00111145P.2</v>
          </cell>
        </row>
        <row r="9515">
          <cell r="K9515" t="str">
            <v>00111145P.2</v>
          </cell>
        </row>
        <row r="9516">
          <cell r="K9516" t="str">
            <v>00111145P.2</v>
          </cell>
        </row>
        <row r="9517">
          <cell r="K9517" t="str">
            <v>00111145P.2</v>
          </cell>
        </row>
        <row r="9518">
          <cell r="K9518" t="str">
            <v>00111120P.2</v>
          </cell>
        </row>
        <row r="9519">
          <cell r="K9519" t="str">
            <v>00111122P.2</v>
          </cell>
        </row>
        <row r="9520">
          <cell r="K9520" t="str">
            <v>00111122P.2</v>
          </cell>
        </row>
        <row r="9521">
          <cell r="K9521" t="str">
            <v>00111122P.2</v>
          </cell>
        </row>
        <row r="9522">
          <cell r="K9522" t="str">
            <v>00111121P.2</v>
          </cell>
        </row>
        <row r="9523">
          <cell r="K9523" t="str">
            <v>00111145P.2</v>
          </cell>
        </row>
        <row r="9524">
          <cell r="K9524" t="str">
            <v>00111145P.2</v>
          </cell>
        </row>
        <row r="9525">
          <cell r="K9525" t="str">
            <v>00111145P.2</v>
          </cell>
        </row>
        <row r="9526">
          <cell r="K9526" t="str">
            <v>00111145P.2</v>
          </cell>
        </row>
        <row r="9527">
          <cell r="K9527" t="str">
            <v>00111145P.2</v>
          </cell>
        </row>
        <row r="9528">
          <cell r="K9528" t="str">
            <v>00111122P.2</v>
          </cell>
        </row>
        <row r="9529">
          <cell r="K9529" t="str">
            <v>00111122P.2</v>
          </cell>
        </row>
        <row r="9530">
          <cell r="K9530" t="str">
            <v>00111153P.2</v>
          </cell>
        </row>
        <row r="9531">
          <cell r="K9531" t="str">
            <v>00111153P.2</v>
          </cell>
        </row>
        <row r="9532">
          <cell r="K9532" t="str">
            <v>00111153P.2</v>
          </cell>
        </row>
        <row r="9533">
          <cell r="K9533" t="str">
            <v>00111153P.2</v>
          </cell>
        </row>
        <row r="9534">
          <cell r="K9534" t="str">
            <v>00111153P.2</v>
          </cell>
        </row>
        <row r="9535">
          <cell r="K9535" t="str">
            <v>00111145P.2</v>
          </cell>
        </row>
        <row r="9536">
          <cell r="K9536" t="str">
            <v>00111145P.2</v>
          </cell>
        </row>
        <row r="9537">
          <cell r="K9537" t="str">
            <v>00111145P.2</v>
          </cell>
        </row>
        <row r="9538">
          <cell r="K9538" t="str">
            <v>00111145P.2</v>
          </cell>
        </row>
        <row r="9539">
          <cell r="K9539" t="str">
            <v>00111145P.2</v>
          </cell>
        </row>
        <row r="9540">
          <cell r="K9540" t="str">
            <v>00111145P.2</v>
          </cell>
        </row>
        <row r="9541">
          <cell r="K9541" t="str">
            <v>00111145P.2</v>
          </cell>
        </row>
        <row r="9542">
          <cell r="K9542" t="str">
            <v>00111145P.2</v>
          </cell>
        </row>
        <row r="9543">
          <cell r="K9543" t="str">
            <v>00111145P.2</v>
          </cell>
        </row>
        <row r="9544">
          <cell r="K9544" t="str">
            <v>00111145P.2</v>
          </cell>
        </row>
        <row r="9545">
          <cell r="K9545" t="str">
            <v>00111145P.2</v>
          </cell>
        </row>
        <row r="9546">
          <cell r="K9546" t="str">
            <v>00111145P.2</v>
          </cell>
        </row>
        <row r="9547">
          <cell r="K9547" t="str">
            <v>00111145P.2</v>
          </cell>
        </row>
        <row r="9548">
          <cell r="K9548" t="str">
            <v>00111145P.2</v>
          </cell>
        </row>
        <row r="9549">
          <cell r="K9549" t="str">
            <v>00111145P.2</v>
          </cell>
        </row>
        <row r="9550">
          <cell r="K9550" t="str">
            <v>00111145P.2</v>
          </cell>
        </row>
        <row r="9551">
          <cell r="K9551" t="str">
            <v>00111145P.2</v>
          </cell>
        </row>
        <row r="9552">
          <cell r="K9552" t="str">
            <v>00111145P.2</v>
          </cell>
        </row>
        <row r="9553">
          <cell r="K9553" t="str">
            <v>00111145P.2</v>
          </cell>
        </row>
        <row r="9554">
          <cell r="K9554" t="str">
            <v>00111145P.2</v>
          </cell>
        </row>
        <row r="9555">
          <cell r="K9555" t="str">
            <v>00111145P.2</v>
          </cell>
        </row>
        <row r="9556">
          <cell r="K9556" t="str">
            <v>00111145P.2</v>
          </cell>
        </row>
        <row r="9557">
          <cell r="K9557" t="str">
            <v>00111145P.2</v>
          </cell>
        </row>
        <row r="9558">
          <cell r="K9558" t="str">
            <v>00111145P.2</v>
          </cell>
        </row>
        <row r="9559">
          <cell r="K9559" t="str">
            <v>00111145P.2</v>
          </cell>
        </row>
        <row r="9560">
          <cell r="K9560" t="str">
            <v>00111149P.2</v>
          </cell>
        </row>
        <row r="9561">
          <cell r="K9561" t="str">
            <v>00111149P.2</v>
          </cell>
        </row>
        <row r="9562">
          <cell r="K9562" t="str">
            <v>00111149P.2</v>
          </cell>
        </row>
        <row r="9563">
          <cell r="K9563" t="str">
            <v>00111149P.2</v>
          </cell>
        </row>
        <row r="9564">
          <cell r="K9564" t="str">
            <v>00111149P.2</v>
          </cell>
        </row>
        <row r="9565">
          <cell r="K9565" t="str">
            <v>00111150P.2</v>
          </cell>
        </row>
        <row r="9566">
          <cell r="K9566" t="str">
            <v>00111150P.2</v>
          </cell>
        </row>
        <row r="9567">
          <cell r="K9567" t="str">
            <v>00111150P.2</v>
          </cell>
        </row>
        <row r="9568">
          <cell r="K9568" t="str">
            <v>00111153P.2</v>
          </cell>
        </row>
        <row r="9569">
          <cell r="K9569" t="str">
            <v>00111153P.2</v>
          </cell>
        </row>
        <row r="9570">
          <cell r="K9570" t="str">
            <v>00111153P.2</v>
          </cell>
        </row>
        <row r="9571">
          <cell r="K9571" t="str">
            <v>00111153P.2</v>
          </cell>
        </row>
        <row r="9572">
          <cell r="K9572" t="str">
            <v>00111153P.2</v>
          </cell>
        </row>
        <row r="9573">
          <cell r="K9573" t="str">
            <v>00111153P.2</v>
          </cell>
        </row>
        <row r="9574">
          <cell r="K9574" t="str">
            <v>00111153P.2</v>
          </cell>
        </row>
        <row r="9575">
          <cell r="K9575" t="str">
            <v>00111153P.2</v>
          </cell>
        </row>
        <row r="9576">
          <cell r="K9576" t="str">
            <v>00111153P.2</v>
          </cell>
        </row>
        <row r="9577">
          <cell r="K9577" t="str">
            <v>00111153P.2</v>
          </cell>
        </row>
        <row r="9578">
          <cell r="K9578" t="str">
            <v>00111145P.2</v>
          </cell>
        </row>
        <row r="9579">
          <cell r="K9579" t="str">
            <v>00111145P.2</v>
          </cell>
        </row>
        <row r="9580">
          <cell r="K9580" t="str">
            <v>00111145P.2</v>
          </cell>
        </row>
        <row r="9581">
          <cell r="K9581" t="str">
            <v>00111145P.2</v>
          </cell>
        </row>
        <row r="9582">
          <cell r="K9582" t="str">
            <v>00111145P.2</v>
          </cell>
        </row>
        <row r="9583">
          <cell r="K9583" t="str">
            <v>00111145P.2</v>
          </cell>
        </row>
        <row r="9584">
          <cell r="K9584" t="str">
            <v>00111145P.2</v>
          </cell>
        </row>
        <row r="9585">
          <cell r="K9585" t="str">
            <v>00111145P.2</v>
          </cell>
        </row>
        <row r="9586">
          <cell r="K9586" t="str">
            <v>00111145P.2</v>
          </cell>
        </row>
        <row r="9587">
          <cell r="K9587" t="str">
            <v>00111145P.2</v>
          </cell>
        </row>
        <row r="9588">
          <cell r="K9588" t="str">
            <v>00111145P.2</v>
          </cell>
        </row>
        <row r="9589">
          <cell r="K9589" t="str">
            <v>00111145P.2</v>
          </cell>
        </row>
        <row r="9590">
          <cell r="K9590" t="str">
            <v>00111145P.2</v>
          </cell>
        </row>
        <row r="9591">
          <cell r="K9591" t="str">
            <v>00111145P.2</v>
          </cell>
        </row>
        <row r="9592">
          <cell r="K9592" t="str">
            <v>00111145P.2</v>
          </cell>
        </row>
        <row r="9593">
          <cell r="K9593" t="str">
            <v>00111145P.2</v>
          </cell>
        </row>
        <row r="9594">
          <cell r="K9594" t="str">
            <v>00111145P.2</v>
          </cell>
        </row>
        <row r="9595">
          <cell r="K9595" t="str">
            <v>00111145P.2</v>
          </cell>
        </row>
        <row r="9596">
          <cell r="K9596" t="str">
            <v>00111145P.2</v>
          </cell>
        </row>
        <row r="9597">
          <cell r="K9597" t="str">
            <v>00111145P.2</v>
          </cell>
        </row>
        <row r="9598">
          <cell r="K9598" t="str">
            <v>00111145P.2</v>
          </cell>
        </row>
        <row r="9599">
          <cell r="K9599" t="str">
            <v>00111145P.2</v>
          </cell>
        </row>
        <row r="9600">
          <cell r="K9600" t="str">
            <v>00111145P.2</v>
          </cell>
        </row>
        <row r="9601">
          <cell r="K9601" t="str">
            <v>00111145P.2</v>
          </cell>
        </row>
        <row r="9602">
          <cell r="K9602" t="str">
            <v>00111145P.2</v>
          </cell>
        </row>
        <row r="9603">
          <cell r="K9603" t="str">
            <v>00111145P.2</v>
          </cell>
        </row>
        <row r="9604">
          <cell r="K9604" t="str">
            <v>00111145P.2</v>
          </cell>
        </row>
        <row r="9605">
          <cell r="K9605" t="str">
            <v>00111145P.2</v>
          </cell>
        </row>
        <row r="9606">
          <cell r="K9606" t="str">
            <v>00111145P.2</v>
          </cell>
        </row>
        <row r="9607">
          <cell r="K9607" t="str">
            <v>00111145P.2</v>
          </cell>
        </row>
        <row r="9608">
          <cell r="K9608" t="str">
            <v>00111145P.2</v>
          </cell>
        </row>
        <row r="9609">
          <cell r="K9609" t="str">
            <v>00111145P.2</v>
          </cell>
        </row>
        <row r="9610">
          <cell r="K9610" t="str">
            <v>00111145P.2</v>
          </cell>
        </row>
        <row r="9611">
          <cell r="K9611" t="str">
            <v>00111145P.2</v>
          </cell>
        </row>
        <row r="9612">
          <cell r="K9612" t="str">
            <v>00111145P.2</v>
          </cell>
        </row>
        <row r="9613">
          <cell r="K9613" t="str">
            <v>00111145P.2</v>
          </cell>
        </row>
        <row r="9614">
          <cell r="K9614" t="str">
            <v>00111145P.2</v>
          </cell>
        </row>
        <row r="9615">
          <cell r="K9615" t="str">
            <v>00111145P.2</v>
          </cell>
        </row>
        <row r="9616">
          <cell r="K9616" t="str">
            <v>00111145P.2</v>
          </cell>
        </row>
        <row r="9617">
          <cell r="K9617" t="str">
            <v>00111145P.2</v>
          </cell>
        </row>
        <row r="9618">
          <cell r="K9618" t="str">
            <v>00111149P.2</v>
          </cell>
        </row>
        <row r="9619">
          <cell r="K9619" t="str">
            <v>00111149P.2</v>
          </cell>
        </row>
        <row r="9620">
          <cell r="K9620" t="str">
            <v>00111149P.2</v>
          </cell>
        </row>
        <row r="9621">
          <cell r="K9621" t="str">
            <v>00111149P.2</v>
          </cell>
        </row>
        <row r="9622">
          <cell r="K9622" t="str">
            <v>00111149P.2</v>
          </cell>
        </row>
        <row r="9623">
          <cell r="K9623" t="str">
            <v>00111149P.2</v>
          </cell>
        </row>
        <row r="9624">
          <cell r="K9624" t="str">
            <v>00111149P.2</v>
          </cell>
        </row>
        <row r="9625">
          <cell r="K9625" t="str">
            <v>00111149P.2</v>
          </cell>
        </row>
        <row r="9626">
          <cell r="K9626" t="str">
            <v>00111149P.2</v>
          </cell>
        </row>
        <row r="9627">
          <cell r="K9627" t="str">
            <v>00111149P.2</v>
          </cell>
        </row>
        <row r="9628">
          <cell r="K9628" t="str">
            <v>00111149P.2</v>
          </cell>
        </row>
        <row r="9629">
          <cell r="K9629" t="str">
            <v>00111150P.2</v>
          </cell>
        </row>
        <row r="9630">
          <cell r="K9630" t="str">
            <v>00111150P.2</v>
          </cell>
        </row>
        <row r="9631">
          <cell r="K9631" t="str">
            <v>00111150P.2</v>
          </cell>
        </row>
        <row r="9632">
          <cell r="K9632" t="str">
            <v>00111150P.2</v>
          </cell>
        </row>
        <row r="9633">
          <cell r="K9633" t="str">
            <v>00111150P.2</v>
          </cell>
        </row>
        <row r="9634">
          <cell r="K9634" t="str">
            <v>00111150P.2</v>
          </cell>
        </row>
        <row r="9635">
          <cell r="K9635" t="str">
            <v>00111150P.2</v>
          </cell>
        </row>
        <row r="9636">
          <cell r="K9636" t="str">
            <v>00111150P.2</v>
          </cell>
        </row>
        <row r="9637">
          <cell r="K9637" t="str">
            <v>00111106P.2</v>
          </cell>
        </row>
        <row r="9638">
          <cell r="K9638" t="str">
            <v>00111159P.2</v>
          </cell>
        </row>
        <row r="9639">
          <cell r="K9639" t="str">
            <v>01010043E.122</v>
          </cell>
        </row>
        <row r="9640">
          <cell r="K9640" t="str">
            <v>01010043E.122</v>
          </cell>
        </row>
        <row r="9641">
          <cell r="K9641" t="str">
            <v>01010012E.13</v>
          </cell>
        </row>
        <row r="9642">
          <cell r="K9642" t="str">
            <v>01010019E.13</v>
          </cell>
        </row>
        <row r="9643">
          <cell r="K9643" t="str">
            <v>01010014E.13</v>
          </cell>
        </row>
        <row r="9644">
          <cell r="K9644" t="str">
            <v>01010010E.13</v>
          </cell>
        </row>
        <row r="9645">
          <cell r="K9645" t="str">
            <v>01010018E.111</v>
          </cell>
        </row>
        <row r="9646">
          <cell r="K9646" t="str">
            <v>01010023E.13</v>
          </cell>
        </row>
        <row r="9647">
          <cell r="K9647" t="str">
            <v>01010032E.13</v>
          </cell>
        </row>
        <row r="9648">
          <cell r="K9648" t="str">
            <v>01010030E.13</v>
          </cell>
        </row>
        <row r="9649">
          <cell r="K9649" t="str">
            <v>01010023E.13</v>
          </cell>
        </row>
        <row r="9650">
          <cell r="K9650" t="str">
            <v>01010016E.111</v>
          </cell>
        </row>
        <row r="9651">
          <cell r="K9651" t="str">
            <v>01010025E.111</v>
          </cell>
        </row>
        <row r="9652">
          <cell r="K9652" t="str">
            <v>01010031E.111</v>
          </cell>
        </row>
        <row r="9653">
          <cell r="K9653" t="str">
            <v>01010028E.111</v>
          </cell>
        </row>
        <row r="9654">
          <cell r="K9654" t="str">
            <v>01010024E.111</v>
          </cell>
        </row>
        <row r="9655">
          <cell r="K9655" t="str">
            <v>01010031E.111</v>
          </cell>
        </row>
        <row r="9656">
          <cell r="K9656" t="str">
            <v>01010014E.111</v>
          </cell>
        </row>
        <row r="9657">
          <cell r="K9657" t="str">
            <v>01010022E.111</v>
          </cell>
        </row>
        <row r="9658">
          <cell r="K9658" t="str">
            <v>01010013E.111</v>
          </cell>
        </row>
        <row r="9659">
          <cell r="K9659" t="str">
            <v>01010034E.111</v>
          </cell>
        </row>
        <row r="9660">
          <cell r="K9660" t="str">
            <v>01010016E.111</v>
          </cell>
        </row>
        <row r="9661">
          <cell r="K9661" t="str">
            <v>01010019E.111</v>
          </cell>
        </row>
        <row r="9662">
          <cell r="K9662" t="str">
            <v>01010024E.111</v>
          </cell>
        </row>
        <row r="9663">
          <cell r="K9663" t="str">
            <v>01010026E.111</v>
          </cell>
        </row>
        <row r="9664">
          <cell r="K9664" t="str">
            <v>01010031E.111</v>
          </cell>
        </row>
        <row r="9665">
          <cell r="K9665" t="str">
            <v>01010045E.111</v>
          </cell>
        </row>
        <row r="9666">
          <cell r="K9666" t="str">
            <v>01010058E.111</v>
          </cell>
        </row>
        <row r="9667">
          <cell r="K9667" t="str">
            <v>01010012E.111</v>
          </cell>
        </row>
        <row r="9668">
          <cell r="K9668" t="str">
            <v>01010036E.111</v>
          </cell>
        </row>
        <row r="9669">
          <cell r="K9669" t="str">
            <v>01010049E.111</v>
          </cell>
        </row>
        <row r="9670">
          <cell r="K9670" t="str">
            <v>01010058E.111</v>
          </cell>
        </row>
        <row r="9671">
          <cell r="K9671" t="str">
            <v>01010011E.122</v>
          </cell>
        </row>
        <row r="9672">
          <cell r="K9672" t="str">
            <v>01010023E.122</v>
          </cell>
        </row>
        <row r="9673">
          <cell r="K9673" t="str">
            <v>01010025E.122</v>
          </cell>
        </row>
        <row r="9674">
          <cell r="K9674" t="str">
            <v>01010031E.122</v>
          </cell>
        </row>
        <row r="9675">
          <cell r="K9675" t="str">
            <v>01010043E.122</v>
          </cell>
        </row>
        <row r="9676">
          <cell r="K9676" t="str">
            <v>01010059E.122</v>
          </cell>
        </row>
        <row r="9677">
          <cell r="K9677" t="str">
            <v>01010059E.122</v>
          </cell>
        </row>
        <row r="9678">
          <cell r="K9678" t="str">
            <v>00201104D.111</v>
          </cell>
        </row>
        <row r="9679">
          <cell r="K9679" t="str">
            <v>00201138D.122</v>
          </cell>
        </row>
        <row r="9680">
          <cell r="K9680" t="str">
            <v>00201140D.111</v>
          </cell>
        </row>
        <row r="9681">
          <cell r="K9681" t="str">
            <v>00201102D.112</v>
          </cell>
        </row>
        <row r="9682">
          <cell r="K9682" t="str">
            <v>00201102D.112</v>
          </cell>
        </row>
        <row r="9683">
          <cell r="K9683" t="str">
            <v>00201102D.112</v>
          </cell>
        </row>
        <row r="9684">
          <cell r="K9684" t="str">
            <v>00201102D.112</v>
          </cell>
        </row>
        <row r="9685">
          <cell r="K9685" t="str">
            <v>00201122D.112</v>
          </cell>
        </row>
        <row r="9686">
          <cell r="K9686" t="str">
            <v>00201128D.112</v>
          </cell>
        </row>
        <row r="9687">
          <cell r="K9687" t="str">
            <v>00201110D.121</v>
          </cell>
        </row>
        <row r="9688">
          <cell r="K9688" t="str">
            <v>00201126D.121</v>
          </cell>
        </row>
        <row r="9689">
          <cell r="K9689" t="str">
            <v>00201126D.122</v>
          </cell>
        </row>
        <row r="9690">
          <cell r="K9690" t="str">
            <v>00201149D.121</v>
          </cell>
        </row>
        <row r="9691">
          <cell r="K9691" t="str">
            <v>00201157D.122</v>
          </cell>
        </row>
        <row r="9692">
          <cell r="K9692" t="str">
            <v>00201107D.121</v>
          </cell>
        </row>
        <row r="9693">
          <cell r="K9693" t="str">
            <v>00201160D.121</v>
          </cell>
        </row>
        <row r="9694">
          <cell r="K9694" t="str">
            <v>00201160D.121</v>
          </cell>
        </row>
        <row r="9695">
          <cell r="K9695" t="str">
            <v>00201114D.111</v>
          </cell>
        </row>
        <row r="9696">
          <cell r="K9696" t="str">
            <v>00201133D.121</v>
          </cell>
        </row>
        <row r="9697">
          <cell r="K9697" t="str">
            <v>00201116D.121</v>
          </cell>
        </row>
        <row r="9698">
          <cell r="K9698" t="str">
            <v>00201115D.121</v>
          </cell>
        </row>
        <row r="9699">
          <cell r="K9699" t="str">
            <v>00201112D.121</v>
          </cell>
        </row>
        <row r="9700">
          <cell r="K9700" t="str">
            <v>00201126D.121</v>
          </cell>
        </row>
        <row r="9701">
          <cell r="K9701" t="str">
            <v>00201134D.121</v>
          </cell>
        </row>
        <row r="9702">
          <cell r="K9702" t="str">
            <v>00201130D.121</v>
          </cell>
        </row>
        <row r="9703">
          <cell r="K9703" t="str">
            <v>00201125D.111</v>
          </cell>
        </row>
        <row r="9704">
          <cell r="K9704" t="str">
            <v>00201133D.111</v>
          </cell>
        </row>
        <row r="9705">
          <cell r="K9705" t="str">
            <v>00201136D.121</v>
          </cell>
        </row>
        <row r="9706">
          <cell r="K9706" t="str">
            <v>00201132D.111</v>
          </cell>
        </row>
        <row r="9707">
          <cell r="K9707" t="str">
            <v>00201118D.111</v>
          </cell>
        </row>
        <row r="9708">
          <cell r="K9708" t="str">
            <v>00201134D.121</v>
          </cell>
        </row>
        <row r="9709">
          <cell r="K9709" t="str">
            <v>00201114D.111</v>
          </cell>
        </row>
        <row r="9710">
          <cell r="K9710" t="str">
            <v>00201127D.111</v>
          </cell>
        </row>
        <row r="9711">
          <cell r="K9711" t="str">
            <v>00201113D.111</v>
          </cell>
        </row>
        <row r="9712">
          <cell r="K9712" t="str">
            <v>00201132D.121</v>
          </cell>
        </row>
        <row r="9713">
          <cell r="K9713" t="str">
            <v>00201119D.111</v>
          </cell>
        </row>
        <row r="9714">
          <cell r="K9714" t="str">
            <v>00201118D.111</v>
          </cell>
        </row>
        <row r="9715">
          <cell r="K9715" t="str">
            <v>00201126D.111</v>
          </cell>
        </row>
        <row r="9716">
          <cell r="K9716" t="str">
            <v>00201134D.111</v>
          </cell>
        </row>
        <row r="9717">
          <cell r="K9717" t="str">
            <v>00201113D.121</v>
          </cell>
        </row>
        <row r="9718">
          <cell r="K9718" t="str">
            <v>00201125D.121</v>
          </cell>
        </row>
        <row r="9719">
          <cell r="K9719" t="str">
            <v>00201122D.111</v>
          </cell>
        </row>
        <row r="9720">
          <cell r="K9720" t="str">
            <v>00201132D.111</v>
          </cell>
        </row>
        <row r="9721">
          <cell r="K9721" t="str">
            <v>00201113D.111</v>
          </cell>
        </row>
        <row r="9722">
          <cell r="K9722" t="str">
            <v>00201126D.111</v>
          </cell>
        </row>
        <row r="9723">
          <cell r="K9723" t="str">
            <v>00201151D.111</v>
          </cell>
        </row>
        <row r="9724">
          <cell r="K9724" t="str">
            <v>00201151D.121</v>
          </cell>
        </row>
        <row r="9725">
          <cell r="K9725" t="str">
            <v>00201151D.111</v>
          </cell>
        </row>
        <row r="9726">
          <cell r="K9726" t="str">
            <v>00201108D.121</v>
          </cell>
        </row>
        <row r="9727">
          <cell r="K9727" t="str">
            <v>00201122D.121</v>
          </cell>
        </row>
        <row r="9728">
          <cell r="K9728" t="str">
            <v>00201126D.111</v>
          </cell>
        </row>
        <row r="9729">
          <cell r="K9729" t="str">
            <v>00201133D.121</v>
          </cell>
        </row>
        <row r="9730">
          <cell r="K9730" t="str">
            <v>00201111D.111</v>
          </cell>
        </row>
        <row r="9731">
          <cell r="K9731" t="str">
            <v>00201116D.111</v>
          </cell>
        </row>
        <row r="9732">
          <cell r="K9732" t="str">
            <v>00201128D.111</v>
          </cell>
        </row>
        <row r="9733">
          <cell r="K9733" t="str">
            <v>00201119D.121</v>
          </cell>
        </row>
        <row r="9734">
          <cell r="K9734" t="str">
            <v>00201143D.121</v>
          </cell>
        </row>
        <row r="9735">
          <cell r="K9735" t="str">
            <v>00201150D.121</v>
          </cell>
        </row>
        <row r="9736">
          <cell r="K9736" t="str">
            <v>00201117D.111</v>
          </cell>
        </row>
        <row r="9737">
          <cell r="K9737" t="str">
            <v>00201124D.111</v>
          </cell>
        </row>
        <row r="9738">
          <cell r="K9738" t="str">
            <v>00201136D.111</v>
          </cell>
        </row>
        <row r="9739">
          <cell r="K9739" t="str">
            <v>00201114D.121</v>
          </cell>
        </row>
        <row r="9740">
          <cell r="K9740" t="str">
            <v>00201157D.121</v>
          </cell>
        </row>
        <row r="9741">
          <cell r="K9741" t="str">
            <v>00201131D.111</v>
          </cell>
        </row>
        <row r="9742">
          <cell r="K9742" t="str">
            <v>00201112D.111</v>
          </cell>
        </row>
        <row r="9743">
          <cell r="K9743" t="str">
            <v>00201134D.111</v>
          </cell>
        </row>
        <row r="9744">
          <cell r="K9744" t="str">
            <v>00201153D.111</v>
          </cell>
        </row>
        <row r="9745">
          <cell r="K9745" t="str">
            <v>00201110D.121</v>
          </cell>
        </row>
        <row r="9746">
          <cell r="K9746" t="str">
            <v>00201118D.121</v>
          </cell>
        </row>
        <row r="9747">
          <cell r="K9747" t="str">
            <v>00201126D.121</v>
          </cell>
        </row>
        <row r="9748">
          <cell r="K9748" t="str">
            <v>00201118D.121</v>
          </cell>
        </row>
        <row r="9749">
          <cell r="K9749" t="str">
            <v>00201123D.121</v>
          </cell>
        </row>
        <row r="9750">
          <cell r="K9750" t="str">
            <v>00201128D.121</v>
          </cell>
        </row>
        <row r="9751">
          <cell r="K9751" t="str">
            <v>00201134D.121</v>
          </cell>
        </row>
        <row r="9752">
          <cell r="K9752" t="str">
            <v>00201159D.121</v>
          </cell>
        </row>
        <row r="9753">
          <cell r="K9753" t="str">
            <v>00201110D.111</v>
          </cell>
        </row>
        <row r="9754">
          <cell r="K9754" t="str">
            <v>00201112D.111</v>
          </cell>
        </row>
        <row r="9755">
          <cell r="K9755" t="str">
            <v>00201112D.121</v>
          </cell>
        </row>
        <row r="9756">
          <cell r="K9756" t="str">
            <v>00201131D.111</v>
          </cell>
        </row>
        <row r="9757">
          <cell r="K9757" t="str">
            <v>00201131D.121</v>
          </cell>
        </row>
        <row r="9758">
          <cell r="K9758" t="str">
            <v>00201136D.111</v>
          </cell>
        </row>
        <row r="9759">
          <cell r="K9759" t="str">
            <v>00201136D.122</v>
          </cell>
        </row>
        <row r="9760">
          <cell r="K9760" t="str">
            <v>00201155D.111</v>
          </cell>
        </row>
        <row r="9761">
          <cell r="K9761" t="str">
            <v>00201155D.121</v>
          </cell>
        </row>
        <row r="9762">
          <cell r="K9762" t="str">
            <v>00201158D.121</v>
          </cell>
        </row>
        <row r="9763">
          <cell r="K9763" t="str">
            <v>00201153D.122</v>
          </cell>
        </row>
        <row r="9764">
          <cell r="K9764" t="str">
            <v>00201158D.121</v>
          </cell>
        </row>
        <row r="9765">
          <cell r="K9765" t="str">
            <v>00201145D.111</v>
          </cell>
        </row>
        <row r="9766">
          <cell r="K9766" t="str">
            <v>00201149D.121</v>
          </cell>
        </row>
        <row r="9767">
          <cell r="K9767" t="str">
            <v>00201109D.111</v>
          </cell>
        </row>
        <row r="9768">
          <cell r="K9768" t="str">
            <v>00201126D.111</v>
          </cell>
        </row>
        <row r="9769">
          <cell r="K9769" t="str">
            <v>00201145D.111</v>
          </cell>
        </row>
        <row r="9770">
          <cell r="K9770" t="str">
            <v>00201148D.111</v>
          </cell>
        </row>
        <row r="9771">
          <cell r="K9771" t="str">
            <v>00201113D.121</v>
          </cell>
        </row>
        <row r="9772">
          <cell r="K9772" t="str">
            <v>00201128D.121</v>
          </cell>
        </row>
        <row r="9773">
          <cell r="K9773" t="str">
            <v>00201133D.121</v>
          </cell>
        </row>
        <row r="9774">
          <cell r="K9774" t="str">
            <v>00201140D.121</v>
          </cell>
        </row>
        <row r="9775">
          <cell r="K9775" t="str">
            <v>00201158D.121</v>
          </cell>
        </row>
        <row r="9776">
          <cell r="K9776" t="str">
            <v>00201110D.112</v>
          </cell>
        </row>
        <row r="9777">
          <cell r="K9777" t="str">
            <v>00201151D.111</v>
          </cell>
        </row>
        <row r="9778">
          <cell r="K9778" t="str">
            <v>00201151D.121</v>
          </cell>
        </row>
        <row r="9779">
          <cell r="K9779" t="str">
            <v>00201151D.121</v>
          </cell>
        </row>
        <row r="9780">
          <cell r="K9780" t="str">
            <v>00201143D.111</v>
          </cell>
        </row>
        <row r="9781">
          <cell r="K9781" t="str">
            <v>00201153D.121</v>
          </cell>
        </row>
        <row r="9782">
          <cell r="K9782" t="str">
            <v>00201154D.111</v>
          </cell>
        </row>
        <row r="9783">
          <cell r="K9783" t="str">
            <v>00201156D.121</v>
          </cell>
        </row>
        <row r="9784">
          <cell r="K9784" t="str">
            <v>00201156D.121</v>
          </cell>
        </row>
        <row r="9785">
          <cell r="K9785" t="str">
            <v>00201157D.122</v>
          </cell>
        </row>
        <row r="9786">
          <cell r="K9786" t="str">
            <v>00201103D.112</v>
          </cell>
        </row>
        <row r="9787">
          <cell r="K9787" t="str">
            <v>00201146D.111</v>
          </cell>
        </row>
        <row r="9788">
          <cell r="K9788" t="str">
            <v>00201138D.111</v>
          </cell>
        </row>
        <row r="9789">
          <cell r="K9789" t="str">
            <v>00201102D.121</v>
          </cell>
        </row>
        <row r="9790">
          <cell r="K9790" t="str">
            <v>00201114D.111</v>
          </cell>
        </row>
        <row r="9791">
          <cell r="K9791" t="str">
            <v>00201116D.111</v>
          </cell>
        </row>
        <row r="9792">
          <cell r="K9792" t="str">
            <v>00201126D.121</v>
          </cell>
        </row>
        <row r="9793">
          <cell r="K9793" t="str">
            <v>00201127D.121</v>
          </cell>
        </row>
        <row r="9794">
          <cell r="K9794" t="str">
            <v>00201135D.121</v>
          </cell>
        </row>
        <row r="9795">
          <cell r="K9795" t="str">
            <v>00201136D.121</v>
          </cell>
        </row>
        <row r="9796">
          <cell r="K9796" t="str">
            <v>00201146D.121</v>
          </cell>
        </row>
        <row r="9797">
          <cell r="K9797" t="str">
            <v>00201146D.111</v>
          </cell>
        </row>
        <row r="9798">
          <cell r="K9798" t="str">
            <v>00201143D.111</v>
          </cell>
        </row>
        <row r="9799">
          <cell r="K9799" t="str">
            <v>00201145D.121</v>
          </cell>
        </row>
        <row r="9800">
          <cell r="K9800" t="str">
            <v>00201153D.121</v>
          </cell>
        </row>
        <row r="9801">
          <cell r="K9801" t="str">
            <v>00201145D.111</v>
          </cell>
        </row>
        <row r="9802">
          <cell r="K9802" t="str">
            <v>00201145D.121</v>
          </cell>
        </row>
        <row r="9803">
          <cell r="K9803" t="str">
            <v>00201145D.111</v>
          </cell>
        </row>
        <row r="9804">
          <cell r="K9804" t="str">
            <v>00201143D.29</v>
          </cell>
        </row>
        <row r="9805">
          <cell r="K9805" t="str">
            <v>00201139D.29</v>
          </cell>
        </row>
        <row r="9806">
          <cell r="K9806" t="str">
            <v>00201158D.29</v>
          </cell>
        </row>
        <row r="9807">
          <cell r="K9807" t="str">
            <v>00201145D.29</v>
          </cell>
        </row>
        <row r="9808">
          <cell r="K9808" t="str">
            <v>00201115D.29</v>
          </cell>
        </row>
        <row r="9809">
          <cell r="K9809" t="str">
            <v>00201128D.29</v>
          </cell>
        </row>
        <row r="9810">
          <cell r="K9810" t="str">
            <v>00201127D.29</v>
          </cell>
        </row>
        <row r="9811">
          <cell r="K9811" t="str">
            <v>00201134D.29</v>
          </cell>
        </row>
        <row r="9812">
          <cell r="K9812" t="str">
            <v>00201128D.29</v>
          </cell>
        </row>
        <row r="9813">
          <cell r="K9813" t="str">
            <v>00201136D.29</v>
          </cell>
        </row>
        <row r="9814">
          <cell r="K9814" t="str">
            <v>00201120D.29</v>
          </cell>
        </row>
        <row r="9815">
          <cell r="K9815" t="str">
            <v>00201119D.29</v>
          </cell>
        </row>
        <row r="9816">
          <cell r="K9816" t="str">
            <v>00201126D.29</v>
          </cell>
        </row>
        <row r="9817">
          <cell r="K9817" t="str">
            <v>00201125D.29</v>
          </cell>
        </row>
        <row r="9818">
          <cell r="K9818" t="str">
            <v>00201134D.29</v>
          </cell>
        </row>
        <row r="9819">
          <cell r="K9819" t="str">
            <v>00201108D.29</v>
          </cell>
        </row>
        <row r="9820">
          <cell r="K9820" t="str">
            <v>00201115D.29</v>
          </cell>
        </row>
        <row r="9821">
          <cell r="K9821" t="str">
            <v>00201125D.29</v>
          </cell>
        </row>
        <row r="9822">
          <cell r="K9822" t="str">
            <v>00201130D.29</v>
          </cell>
        </row>
        <row r="9823">
          <cell r="K9823" t="str">
            <v>00201131D.29</v>
          </cell>
        </row>
        <row r="9824">
          <cell r="K9824" t="str">
            <v>00201119D.29</v>
          </cell>
        </row>
        <row r="9825">
          <cell r="K9825" t="str">
            <v>00201142D.29</v>
          </cell>
        </row>
        <row r="9826">
          <cell r="K9826" t="str">
            <v>00201121D.29</v>
          </cell>
        </row>
        <row r="9827">
          <cell r="K9827" t="str">
            <v>00201129D.29</v>
          </cell>
        </row>
        <row r="9828">
          <cell r="K9828" t="str">
            <v>00201151D.29</v>
          </cell>
        </row>
        <row r="9829">
          <cell r="K9829" t="str">
            <v>00201112D.29</v>
          </cell>
        </row>
        <row r="9830">
          <cell r="K9830" t="str">
            <v>00201114D.29</v>
          </cell>
        </row>
        <row r="9831">
          <cell r="K9831" t="str">
            <v>00201120D.29</v>
          </cell>
        </row>
        <row r="9832">
          <cell r="K9832" t="str">
            <v>00201124D.29</v>
          </cell>
        </row>
        <row r="9833">
          <cell r="K9833" t="str">
            <v>00201125D.29</v>
          </cell>
        </row>
        <row r="9834">
          <cell r="K9834" t="str">
            <v>00201151D.29</v>
          </cell>
        </row>
        <row r="9835">
          <cell r="K9835" t="str">
            <v>00201112D.29</v>
          </cell>
        </row>
        <row r="9836">
          <cell r="K9836" t="str">
            <v>00201128D.29</v>
          </cell>
        </row>
        <row r="9837">
          <cell r="K9837" t="str">
            <v>00201140D.29</v>
          </cell>
        </row>
        <row r="9838">
          <cell r="K9838" t="str">
            <v>00201149D.29</v>
          </cell>
        </row>
        <row r="9839">
          <cell r="K9839" t="str">
            <v>00201107D.29</v>
          </cell>
        </row>
        <row r="9840">
          <cell r="K9840" t="str">
            <v>00201110D.29</v>
          </cell>
        </row>
        <row r="9841">
          <cell r="K9841" t="str">
            <v>00201125D.29</v>
          </cell>
        </row>
        <row r="9842">
          <cell r="K9842" t="str">
            <v>00201133D.29</v>
          </cell>
        </row>
        <row r="9843">
          <cell r="K9843" t="str">
            <v>00201134D.29</v>
          </cell>
        </row>
        <row r="9844">
          <cell r="K9844" t="str">
            <v>00201145D.29</v>
          </cell>
        </row>
        <row r="9845">
          <cell r="K9845" t="str">
            <v>00201149D.29</v>
          </cell>
        </row>
        <row r="9846">
          <cell r="K9846" t="str">
            <v>00201149D.29</v>
          </cell>
        </row>
        <row r="9847">
          <cell r="K9847" t="str">
            <v>00201157D.29</v>
          </cell>
        </row>
        <row r="9848">
          <cell r="K9848" t="str">
            <v>00201154D.29</v>
          </cell>
        </row>
        <row r="9849">
          <cell r="K9849" t="str">
            <v>00201154D.29</v>
          </cell>
        </row>
        <row r="9850">
          <cell r="K9850" t="str">
            <v>00201151D.29</v>
          </cell>
        </row>
        <row r="9851">
          <cell r="K9851" t="str">
            <v>00201160D.29</v>
          </cell>
        </row>
        <row r="9852">
          <cell r="K9852" t="str">
            <v>00201254D.211</v>
          </cell>
        </row>
        <row r="9853">
          <cell r="K9853" t="str">
            <v>00201121D.29</v>
          </cell>
        </row>
        <row r="9854">
          <cell r="K9854" t="str">
            <v>00201123D.29</v>
          </cell>
        </row>
        <row r="9855">
          <cell r="K9855" t="str">
            <v>00201126D.29</v>
          </cell>
        </row>
        <row r="9856">
          <cell r="K9856" t="str">
            <v>00201131D.29</v>
          </cell>
        </row>
        <row r="9857">
          <cell r="K9857" t="str">
            <v>00201136D.29</v>
          </cell>
        </row>
        <row r="9858">
          <cell r="K9858" t="str">
            <v>00201159D.29</v>
          </cell>
        </row>
        <row r="9859">
          <cell r="K9859" t="str">
            <v>00201153D.29</v>
          </cell>
        </row>
        <row r="9860">
          <cell r="K9860" t="str">
            <v>00201145D.29</v>
          </cell>
        </row>
        <row r="9861">
          <cell r="K9861" t="str">
            <v>00201160K.1</v>
          </cell>
        </row>
        <row r="9862">
          <cell r="K9862" t="str">
            <v>00201156K.1</v>
          </cell>
        </row>
        <row r="9863">
          <cell r="K9863" t="str">
            <v>00021248P.11</v>
          </cell>
        </row>
        <row r="9864">
          <cell r="K9864" t="str">
            <v>00021248P.11</v>
          </cell>
        </row>
        <row r="9865">
          <cell r="K9865" t="str">
            <v>00021243P.11</v>
          </cell>
        </row>
        <row r="9866">
          <cell r="K9866" t="str">
            <v>00021243P.11</v>
          </cell>
        </row>
        <row r="9867">
          <cell r="K9867" t="str">
            <v>00021243P.11</v>
          </cell>
        </row>
        <row r="9868">
          <cell r="K9868" t="str">
            <v>00021203P.11</v>
          </cell>
        </row>
        <row r="9869">
          <cell r="K9869" t="str">
            <v>00021204P.11</v>
          </cell>
        </row>
        <row r="9870">
          <cell r="K9870" t="str">
            <v>00021204P.11</v>
          </cell>
        </row>
        <row r="9871">
          <cell r="K9871" t="str">
            <v>00021204P.12</v>
          </cell>
        </row>
        <row r="9872">
          <cell r="K9872" t="str">
            <v>00021205P.11</v>
          </cell>
        </row>
        <row r="9873">
          <cell r="K9873" t="str">
            <v>00021205P.12</v>
          </cell>
        </row>
        <row r="9874">
          <cell r="K9874" t="str">
            <v>00021205P.12</v>
          </cell>
        </row>
        <row r="9875">
          <cell r="K9875" t="str">
            <v>00021238P.11</v>
          </cell>
        </row>
        <row r="9876">
          <cell r="K9876" t="str">
            <v>00021239P.11</v>
          </cell>
        </row>
        <row r="9877">
          <cell r="K9877" t="str">
            <v>00021240P.11</v>
          </cell>
        </row>
        <row r="9878">
          <cell r="K9878" t="str">
            <v>00021240P.11</v>
          </cell>
        </row>
        <row r="9879">
          <cell r="K9879" t="str">
            <v>00021240P.11</v>
          </cell>
        </row>
        <row r="9880">
          <cell r="K9880" t="str">
            <v>00021240P.11</v>
          </cell>
        </row>
        <row r="9881">
          <cell r="K9881" t="str">
            <v>00021202P.11</v>
          </cell>
        </row>
        <row r="9882">
          <cell r="K9882" t="str">
            <v>00021202P.12</v>
          </cell>
        </row>
        <row r="9883">
          <cell r="K9883" t="str">
            <v>00021202P.11</v>
          </cell>
        </row>
        <row r="9884">
          <cell r="K9884" t="str">
            <v>00021202P.11</v>
          </cell>
        </row>
        <row r="9885">
          <cell r="K9885" t="str">
            <v>00021202P.11</v>
          </cell>
        </row>
        <row r="9886">
          <cell r="K9886" t="str">
            <v>00021202P.11</v>
          </cell>
        </row>
        <row r="9887">
          <cell r="K9887" t="str">
            <v>00021252P.12</v>
          </cell>
        </row>
        <row r="9888">
          <cell r="K9888" t="str">
            <v>00021228P.11</v>
          </cell>
        </row>
        <row r="9889">
          <cell r="K9889" t="str">
            <v>00021210P.11</v>
          </cell>
        </row>
        <row r="9890">
          <cell r="K9890" t="str">
            <v>00021210P.11</v>
          </cell>
        </row>
        <row r="9891">
          <cell r="K9891" t="str">
            <v>00021226P.11</v>
          </cell>
        </row>
        <row r="9892">
          <cell r="K9892" t="str">
            <v>00021226P.11</v>
          </cell>
        </row>
        <row r="9893">
          <cell r="K9893" t="str">
            <v>00021226P.11</v>
          </cell>
        </row>
        <row r="9894">
          <cell r="K9894" t="str">
            <v>00021226P.11</v>
          </cell>
        </row>
        <row r="9895">
          <cell r="K9895" t="str">
            <v>00021226P.11</v>
          </cell>
        </row>
        <row r="9896">
          <cell r="K9896" t="str">
            <v>00021226P.11</v>
          </cell>
        </row>
        <row r="9897">
          <cell r="K9897" t="str">
            <v>00021234P.11</v>
          </cell>
        </row>
        <row r="9898">
          <cell r="K9898" t="str">
            <v>00021234P.11</v>
          </cell>
        </row>
        <row r="9899">
          <cell r="K9899" t="str">
            <v>00021234P.11</v>
          </cell>
        </row>
        <row r="9900">
          <cell r="K9900" t="str">
            <v>00021234P.11</v>
          </cell>
        </row>
        <row r="9901">
          <cell r="K9901" t="str">
            <v>00021245P.11</v>
          </cell>
        </row>
        <row r="9902">
          <cell r="K9902" t="str">
            <v>00021245P.11</v>
          </cell>
        </row>
        <row r="9903">
          <cell r="K9903" t="str">
            <v>00021245P.11</v>
          </cell>
        </row>
        <row r="9904">
          <cell r="K9904" t="str">
            <v>00021248P.11</v>
          </cell>
        </row>
        <row r="9905">
          <cell r="K9905" t="str">
            <v>00021248P.11</v>
          </cell>
        </row>
        <row r="9906">
          <cell r="K9906" t="str">
            <v>00021248P.11</v>
          </cell>
        </row>
        <row r="9907">
          <cell r="K9907" t="str">
            <v>00021249P.11</v>
          </cell>
        </row>
        <row r="9908">
          <cell r="K9908" t="str">
            <v>00021250P.11</v>
          </cell>
        </row>
        <row r="9909">
          <cell r="K9909" t="str">
            <v>00021250P.11</v>
          </cell>
        </row>
        <row r="9910">
          <cell r="K9910" t="str">
            <v>00021250P.11</v>
          </cell>
        </row>
        <row r="9911">
          <cell r="K9911" t="str">
            <v>00021250P.11</v>
          </cell>
        </row>
        <row r="9912">
          <cell r="K9912" t="str">
            <v>00021257P.11</v>
          </cell>
        </row>
        <row r="9913">
          <cell r="K9913" t="str">
            <v>00021207P.11</v>
          </cell>
        </row>
        <row r="9914">
          <cell r="K9914" t="str">
            <v>00021207P.11</v>
          </cell>
        </row>
        <row r="9915">
          <cell r="K9915" t="str">
            <v>00021260P.11</v>
          </cell>
        </row>
        <row r="9916">
          <cell r="K9916" t="str">
            <v>00021212P.11</v>
          </cell>
        </row>
        <row r="9917">
          <cell r="K9917" t="str">
            <v>00021226P.11</v>
          </cell>
        </row>
        <row r="9918">
          <cell r="K9918" t="str">
            <v>00021212P.11</v>
          </cell>
        </row>
        <row r="9919">
          <cell r="K9919" t="str">
            <v>00021231P.11</v>
          </cell>
        </row>
        <row r="9920">
          <cell r="K9920" t="str">
            <v>00021213P.11</v>
          </cell>
        </row>
        <row r="9921">
          <cell r="K9921" t="str">
            <v>00021220P.11</v>
          </cell>
        </row>
        <row r="9922">
          <cell r="K9922" t="str">
            <v>00021212P.11</v>
          </cell>
        </row>
        <row r="9923">
          <cell r="K9923" t="str">
            <v>00021223P.11</v>
          </cell>
        </row>
        <row r="9924">
          <cell r="K9924" t="str">
            <v>00021220P.11</v>
          </cell>
        </row>
        <row r="9925">
          <cell r="K9925" t="str">
            <v>00021213P.11</v>
          </cell>
        </row>
        <row r="9926">
          <cell r="K9926" t="str">
            <v>00021223P.11</v>
          </cell>
        </row>
        <row r="9927">
          <cell r="K9927" t="str">
            <v>00021224P.11</v>
          </cell>
        </row>
        <row r="9928">
          <cell r="K9928" t="str">
            <v>00021232P.11</v>
          </cell>
        </row>
        <row r="9929">
          <cell r="K9929" t="str">
            <v>00021232P.11</v>
          </cell>
        </row>
        <row r="9930">
          <cell r="K9930" t="str">
            <v>00021223P.11</v>
          </cell>
        </row>
        <row r="9931">
          <cell r="K9931" t="str">
            <v>00021224P.11</v>
          </cell>
        </row>
        <row r="9932">
          <cell r="K9932" t="str">
            <v>00021232P.11</v>
          </cell>
        </row>
        <row r="9933">
          <cell r="K9933" t="str">
            <v>00021225P.11</v>
          </cell>
        </row>
        <row r="9934">
          <cell r="K9934" t="str">
            <v>00021236P.11</v>
          </cell>
        </row>
        <row r="9935">
          <cell r="K9935" t="str">
            <v>00021212P.11</v>
          </cell>
        </row>
        <row r="9936">
          <cell r="K9936" t="str">
            <v>00021223P.11</v>
          </cell>
        </row>
        <row r="9937">
          <cell r="K9937" t="str">
            <v>00021212P.11</v>
          </cell>
        </row>
        <row r="9938">
          <cell r="K9938" t="str">
            <v>00021232P.11</v>
          </cell>
        </row>
        <row r="9939">
          <cell r="K9939" t="str">
            <v>00021236P.11</v>
          </cell>
        </row>
        <row r="9940">
          <cell r="K9940" t="str">
            <v>00021210P.11</v>
          </cell>
        </row>
        <row r="9941">
          <cell r="K9941" t="str">
            <v>00021220P.11</v>
          </cell>
        </row>
        <row r="9942">
          <cell r="K9942" t="str">
            <v>00021231P.11</v>
          </cell>
        </row>
        <row r="9943">
          <cell r="K9943" t="str">
            <v>00021232P.11</v>
          </cell>
        </row>
        <row r="9944">
          <cell r="K9944" t="str">
            <v>00021213P.11</v>
          </cell>
        </row>
        <row r="9945">
          <cell r="K9945" t="str">
            <v>00021228P.11</v>
          </cell>
        </row>
        <row r="9946">
          <cell r="K9946" t="str">
            <v>00021228P.11</v>
          </cell>
        </row>
        <row r="9947">
          <cell r="K9947" t="str">
            <v>00021210P.11</v>
          </cell>
        </row>
        <row r="9948">
          <cell r="K9948" t="str">
            <v>00021221P.11</v>
          </cell>
        </row>
        <row r="9949">
          <cell r="K9949" t="str">
            <v>00021221P.11</v>
          </cell>
        </row>
        <row r="9950">
          <cell r="K9950" t="str">
            <v>00021221P.11</v>
          </cell>
        </row>
        <row r="9951">
          <cell r="K9951" t="str">
            <v>00021221P.11</v>
          </cell>
        </row>
        <row r="9952">
          <cell r="K9952" t="str">
            <v>00021224P.11</v>
          </cell>
        </row>
        <row r="9953">
          <cell r="K9953" t="str">
            <v>00021228P.11</v>
          </cell>
        </row>
        <row r="9954">
          <cell r="K9954" t="str">
            <v>00021228P.11</v>
          </cell>
        </row>
        <row r="9955">
          <cell r="K9955" t="str">
            <v>00021228P.11</v>
          </cell>
        </row>
        <row r="9956">
          <cell r="K9956" t="str">
            <v>00021231P.11</v>
          </cell>
        </row>
        <row r="9957">
          <cell r="K9957" t="str">
            <v>00021231P.11</v>
          </cell>
        </row>
        <row r="9958">
          <cell r="K9958" t="str">
            <v>00021222P.11</v>
          </cell>
        </row>
        <row r="9959">
          <cell r="K9959" t="str">
            <v>00021226P.11</v>
          </cell>
        </row>
        <row r="9960">
          <cell r="K9960" t="str">
            <v>00021229P.11</v>
          </cell>
        </row>
        <row r="9961">
          <cell r="K9961" t="str">
            <v>00021231P.11</v>
          </cell>
        </row>
        <row r="9962">
          <cell r="K9962" t="str">
            <v>00021231P.11</v>
          </cell>
        </row>
        <row r="9963">
          <cell r="K9963" t="str">
            <v>00021231P.11</v>
          </cell>
        </row>
        <row r="9964">
          <cell r="K9964" t="str">
            <v>00021232P.11</v>
          </cell>
        </row>
        <row r="9965">
          <cell r="K9965" t="str">
            <v>00021232P.11</v>
          </cell>
        </row>
        <row r="9966">
          <cell r="K9966" t="str">
            <v>00021233P.11</v>
          </cell>
        </row>
        <row r="9967">
          <cell r="K9967" t="str">
            <v>00021235P.11</v>
          </cell>
        </row>
        <row r="9968">
          <cell r="K9968" t="str">
            <v>00021236P.11</v>
          </cell>
        </row>
        <row r="9969">
          <cell r="K9969" t="str">
            <v>00021236P.11</v>
          </cell>
        </row>
        <row r="9970">
          <cell r="K9970" t="str">
            <v>00021221P.11</v>
          </cell>
        </row>
        <row r="9971">
          <cell r="K9971" t="str">
            <v>00021222P.11</v>
          </cell>
        </row>
        <row r="9972">
          <cell r="K9972" t="str">
            <v>00021224P.11</v>
          </cell>
        </row>
        <row r="9973">
          <cell r="K9973" t="str">
            <v>00021230P.11</v>
          </cell>
        </row>
        <row r="9974">
          <cell r="K9974" t="str">
            <v>00021231P.11</v>
          </cell>
        </row>
        <row r="9975">
          <cell r="K9975" t="str">
            <v>00021234P.11</v>
          </cell>
        </row>
        <row r="9976">
          <cell r="K9976" t="str">
            <v>00021228P.11</v>
          </cell>
        </row>
        <row r="9977">
          <cell r="K9977" t="str">
            <v>00021231P.11</v>
          </cell>
        </row>
        <row r="9978">
          <cell r="K9978" t="str">
            <v>00021232P.11</v>
          </cell>
        </row>
        <row r="9979">
          <cell r="K9979" t="str">
            <v>00021228P.11</v>
          </cell>
        </row>
        <row r="9980">
          <cell r="K9980" t="str">
            <v>00021231P.11</v>
          </cell>
        </row>
        <row r="9981">
          <cell r="K9981" t="str">
            <v>00021231P.11</v>
          </cell>
        </row>
        <row r="9982">
          <cell r="K9982" t="str">
            <v>00021233P.11</v>
          </cell>
        </row>
        <row r="9983">
          <cell r="K9983" t="str">
            <v>00021221P.11</v>
          </cell>
        </row>
        <row r="9984">
          <cell r="K9984" t="str">
            <v>00021226P.11</v>
          </cell>
        </row>
        <row r="9985">
          <cell r="K9985" t="str">
            <v>00021234P.11</v>
          </cell>
        </row>
        <row r="9986">
          <cell r="K9986" t="str">
            <v>00021234P.11</v>
          </cell>
        </row>
        <row r="9987">
          <cell r="K9987" t="str">
            <v>00021229P.11</v>
          </cell>
        </row>
        <row r="9988">
          <cell r="K9988" t="str">
            <v>00021231P.11</v>
          </cell>
        </row>
        <row r="9989">
          <cell r="K9989" t="str">
            <v>00021231P.11</v>
          </cell>
        </row>
        <row r="9990">
          <cell r="K9990" t="str">
            <v>00021231P.11</v>
          </cell>
        </row>
        <row r="9991">
          <cell r="K9991" t="str">
            <v>00021222P.11</v>
          </cell>
        </row>
        <row r="9992">
          <cell r="K9992" t="str">
            <v>00021210P.11</v>
          </cell>
        </row>
        <row r="9993">
          <cell r="K9993" t="str">
            <v>00021217P.11</v>
          </cell>
        </row>
        <row r="9994">
          <cell r="K9994" t="str">
            <v>00021225P.11</v>
          </cell>
        </row>
        <row r="9995">
          <cell r="K9995" t="str">
            <v>00021225P.11</v>
          </cell>
        </row>
        <row r="9996">
          <cell r="K9996" t="str">
            <v>00021229P.11</v>
          </cell>
        </row>
        <row r="9997">
          <cell r="K9997" t="str">
            <v>00021232P.11</v>
          </cell>
        </row>
        <row r="9998">
          <cell r="K9998" t="str">
            <v>00021215P.11</v>
          </cell>
        </row>
        <row r="9999">
          <cell r="K9999" t="str">
            <v>00021221P.11</v>
          </cell>
        </row>
        <row r="10000">
          <cell r="K10000" t="str">
            <v>00021228P.11</v>
          </cell>
        </row>
        <row r="10001">
          <cell r="K10001" t="str">
            <v>00021225P.11</v>
          </cell>
        </row>
        <row r="10002">
          <cell r="K10002" t="str">
            <v>00021229P.11</v>
          </cell>
        </row>
        <row r="10003">
          <cell r="K10003" t="str">
            <v>00021230P.11</v>
          </cell>
        </row>
        <row r="10004">
          <cell r="K10004" t="str">
            <v>00021231P.11</v>
          </cell>
        </row>
        <row r="10005">
          <cell r="K10005" t="str">
            <v>00021229P.11</v>
          </cell>
        </row>
        <row r="10006">
          <cell r="K10006" t="str">
            <v>00021229P.11</v>
          </cell>
        </row>
        <row r="10007">
          <cell r="K10007" t="str">
            <v>00021231P.11</v>
          </cell>
        </row>
        <row r="10008">
          <cell r="K10008" t="str">
            <v>00021226P.11</v>
          </cell>
        </row>
        <row r="10009">
          <cell r="K10009" t="str">
            <v>00021229P.11</v>
          </cell>
        </row>
        <row r="10010">
          <cell r="K10010" t="str">
            <v>00021230P.11</v>
          </cell>
        </row>
        <row r="10011">
          <cell r="K10011" t="str">
            <v>00021222P.11</v>
          </cell>
        </row>
        <row r="10012">
          <cell r="K10012" t="str">
            <v>00021232P.11</v>
          </cell>
        </row>
        <row r="10013">
          <cell r="K10013" t="str">
            <v>00021231P.11</v>
          </cell>
        </row>
        <row r="10014">
          <cell r="K10014" t="str">
            <v>00021235P.11</v>
          </cell>
        </row>
        <row r="10015">
          <cell r="K10015" t="str">
            <v>00021229P.11</v>
          </cell>
        </row>
        <row r="10016">
          <cell r="K10016" t="str">
            <v>00021231P.11</v>
          </cell>
        </row>
        <row r="10017">
          <cell r="K10017" t="str">
            <v>00021235P.11</v>
          </cell>
        </row>
        <row r="10018">
          <cell r="K10018" t="str">
            <v>00021234P.11</v>
          </cell>
        </row>
        <row r="10019">
          <cell r="K10019" t="str">
            <v>00021228P.11</v>
          </cell>
        </row>
        <row r="10020">
          <cell r="K10020" t="str">
            <v>00021233P.11</v>
          </cell>
        </row>
        <row r="10021">
          <cell r="K10021" t="str">
            <v>00021225P.11</v>
          </cell>
        </row>
        <row r="10022">
          <cell r="K10022" t="str">
            <v>00021230P.11</v>
          </cell>
        </row>
        <row r="10023">
          <cell r="K10023" t="str">
            <v>00021235P.11</v>
          </cell>
        </row>
        <row r="10024">
          <cell r="K10024" t="str">
            <v>00021228P.11</v>
          </cell>
        </row>
        <row r="10025">
          <cell r="K10025" t="str">
            <v>00021215P.11</v>
          </cell>
        </row>
        <row r="10026">
          <cell r="K10026" t="str">
            <v>00021223P.11</v>
          </cell>
        </row>
        <row r="10027">
          <cell r="K10027" t="str">
            <v>00021235P.11</v>
          </cell>
        </row>
        <row r="10028">
          <cell r="K10028" t="str">
            <v>00021217P.11</v>
          </cell>
        </row>
        <row r="10029">
          <cell r="K10029" t="str">
            <v>00021233P.11</v>
          </cell>
        </row>
        <row r="10030">
          <cell r="K10030" t="str">
            <v>00021222P.11</v>
          </cell>
        </row>
        <row r="10031">
          <cell r="K10031" t="str">
            <v>00021220P.11</v>
          </cell>
        </row>
        <row r="10032">
          <cell r="K10032" t="str">
            <v>00021223P.11</v>
          </cell>
        </row>
        <row r="10033">
          <cell r="K10033" t="str">
            <v>00021224P.11</v>
          </cell>
        </row>
        <row r="10034">
          <cell r="K10034" t="str">
            <v>00021233P.11</v>
          </cell>
        </row>
        <row r="10035">
          <cell r="K10035" t="str">
            <v>00021221P.11</v>
          </cell>
        </row>
        <row r="10036">
          <cell r="K10036" t="str">
            <v>00021216P.11</v>
          </cell>
        </row>
        <row r="10037">
          <cell r="K10037" t="str">
            <v>00021213P.11</v>
          </cell>
        </row>
        <row r="10038">
          <cell r="K10038" t="str">
            <v>00021227P.11</v>
          </cell>
        </row>
        <row r="10039">
          <cell r="K10039" t="str">
            <v>00021228P.11</v>
          </cell>
        </row>
        <row r="10040">
          <cell r="K10040" t="str">
            <v>00021234P.11</v>
          </cell>
        </row>
        <row r="10041">
          <cell r="K10041" t="str">
            <v>00021220P.11</v>
          </cell>
        </row>
        <row r="10042">
          <cell r="K10042" t="str">
            <v>00021226P.11</v>
          </cell>
        </row>
        <row r="10043">
          <cell r="K10043" t="str">
            <v>00021233P.11</v>
          </cell>
        </row>
        <row r="10044">
          <cell r="K10044" t="str">
            <v>00021210P.11</v>
          </cell>
        </row>
        <row r="10045">
          <cell r="K10045" t="str">
            <v>00021230P.11</v>
          </cell>
        </row>
        <row r="10046">
          <cell r="K10046" t="str">
            <v>00021224P.11</v>
          </cell>
        </row>
        <row r="10047">
          <cell r="K10047" t="str">
            <v>00021236P.11</v>
          </cell>
        </row>
        <row r="10048">
          <cell r="K10048" t="str">
            <v>00021235P.11</v>
          </cell>
        </row>
        <row r="10049">
          <cell r="K10049" t="str">
            <v>00021213P.11</v>
          </cell>
        </row>
        <row r="10050">
          <cell r="K10050" t="str">
            <v>00021214P.11</v>
          </cell>
        </row>
        <row r="10051">
          <cell r="K10051" t="str">
            <v>00021228P.11</v>
          </cell>
        </row>
        <row r="10052">
          <cell r="K10052" t="str">
            <v>00021223P.11</v>
          </cell>
        </row>
        <row r="10053">
          <cell r="K10053" t="str">
            <v>00021231P.11</v>
          </cell>
        </row>
        <row r="10054">
          <cell r="K10054" t="str">
            <v>00021217P.11</v>
          </cell>
        </row>
        <row r="10055">
          <cell r="K10055" t="str">
            <v>00021228P.11</v>
          </cell>
        </row>
        <row r="10056">
          <cell r="K10056" t="str">
            <v>00021224P.11</v>
          </cell>
        </row>
        <row r="10057">
          <cell r="K10057" t="str">
            <v>00021231P.11</v>
          </cell>
        </row>
        <row r="10058">
          <cell r="K10058" t="str">
            <v>00021218P.11</v>
          </cell>
        </row>
        <row r="10059">
          <cell r="K10059" t="str">
            <v>00021223P.11</v>
          </cell>
        </row>
        <row r="10060">
          <cell r="K10060" t="str">
            <v>00021213P.11</v>
          </cell>
        </row>
        <row r="10061">
          <cell r="K10061" t="str">
            <v>00021234P.11</v>
          </cell>
        </row>
        <row r="10062">
          <cell r="K10062" t="str">
            <v>00021230P.11</v>
          </cell>
        </row>
        <row r="10063">
          <cell r="K10063" t="str">
            <v>00021213P.11</v>
          </cell>
        </row>
        <row r="10064">
          <cell r="K10064" t="str">
            <v>00021210P.11</v>
          </cell>
        </row>
        <row r="10065">
          <cell r="K10065" t="str">
            <v>00021235P.11</v>
          </cell>
        </row>
        <row r="10066">
          <cell r="K10066" t="str">
            <v>00021222P.11</v>
          </cell>
        </row>
        <row r="10067">
          <cell r="K10067" t="str">
            <v>00021218P.11</v>
          </cell>
        </row>
        <row r="10068">
          <cell r="K10068" t="str">
            <v>00021218P.11</v>
          </cell>
        </row>
        <row r="10069">
          <cell r="K10069" t="str">
            <v>00021235P.11</v>
          </cell>
        </row>
        <row r="10070">
          <cell r="K10070" t="str">
            <v>00021228P.11</v>
          </cell>
        </row>
        <row r="10071">
          <cell r="K10071" t="str">
            <v>00021225P.11</v>
          </cell>
        </row>
        <row r="10072">
          <cell r="K10072" t="str">
            <v>00021229P.11</v>
          </cell>
        </row>
        <row r="10073">
          <cell r="K10073" t="str">
            <v>00021233P.11</v>
          </cell>
        </row>
        <row r="10074">
          <cell r="K10074" t="str">
            <v>00021233P.11</v>
          </cell>
        </row>
        <row r="10075">
          <cell r="K10075" t="str">
            <v>00021218P.11</v>
          </cell>
        </row>
        <row r="10076">
          <cell r="K10076" t="str">
            <v>00021229P.11</v>
          </cell>
        </row>
        <row r="10077">
          <cell r="K10077" t="str">
            <v>00021230P.11</v>
          </cell>
        </row>
        <row r="10078">
          <cell r="K10078" t="str">
            <v>00021214P.11</v>
          </cell>
        </row>
        <row r="10079">
          <cell r="K10079" t="str">
            <v>00021235P.11</v>
          </cell>
        </row>
        <row r="10080">
          <cell r="K10080" t="str">
            <v>00021226P.11</v>
          </cell>
        </row>
        <row r="10081">
          <cell r="K10081" t="str">
            <v>00021217P.11</v>
          </cell>
        </row>
        <row r="10082">
          <cell r="K10082" t="str">
            <v>00021232P.11</v>
          </cell>
        </row>
        <row r="10083">
          <cell r="K10083" t="str">
            <v>00021230P.11</v>
          </cell>
        </row>
        <row r="10084">
          <cell r="K10084" t="str">
            <v>00021221P.11</v>
          </cell>
        </row>
        <row r="10085">
          <cell r="K10085" t="str">
            <v>00021234P.11</v>
          </cell>
        </row>
        <row r="10086">
          <cell r="K10086" t="str">
            <v>00021230P.11</v>
          </cell>
        </row>
        <row r="10087">
          <cell r="K10087" t="str">
            <v>00021221P.11</v>
          </cell>
        </row>
        <row r="10088">
          <cell r="K10088" t="str">
            <v>00021229P.11</v>
          </cell>
        </row>
        <row r="10089">
          <cell r="K10089" t="str">
            <v>00021236P.11</v>
          </cell>
        </row>
        <row r="10090">
          <cell r="K10090" t="str">
            <v>00021229P.11</v>
          </cell>
        </row>
        <row r="10091">
          <cell r="K10091" t="str">
            <v>00021229P.11</v>
          </cell>
        </row>
        <row r="10092">
          <cell r="K10092" t="str">
            <v>00021232P.11</v>
          </cell>
        </row>
        <row r="10093">
          <cell r="K10093" t="str">
            <v>00021231P.11</v>
          </cell>
        </row>
        <row r="10094">
          <cell r="K10094" t="str">
            <v>00021230P.11</v>
          </cell>
        </row>
        <row r="10095">
          <cell r="K10095" t="str">
            <v>00021235P.11</v>
          </cell>
        </row>
        <row r="10096">
          <cell r="K10096" t="str">
            <v>00021231P.11</v>
          </cell>
        </row>
        <row r="10097">
          <cell r="K10097" t="str">
            <v>00021213P.11</v>
          </cell>
        </row>
        <row r="10098">
          <cell r="K10098" t="str">
            <v>00021210P.11</v>
          </cell>
        </row>
        <row r="10099">
          <cell r="K10099" t="str">
            <v>00021231P.11</v>
          </cell>
        </row>
        <row r="10100">
          <cell r="K10100" t="str">
            <v>00021232P.11</v>
          </cell>
        </row>
        <row r="10101">
          <cell r="K10101" t="str">
            <v>00021217P.11</v>
          </cell>
        </row>
        <row r="10102">
          <cell r="K10102" t="str">
            <v>00021228P.11</v>
          </cell>
        </row>
        <row r="10103">
          <cell r="K10103" t="str">
            <v>00021215P.11</v>
          </cell>
        </row>
        <row r="10104">
          <cell r="K10104" t="str">
            <v>00021218P.11</v>
          </cell>
        </row>
        <row r="10105">
          <cell r="K10105" t="str">
            <v>00021231P.11</v>
          </cell>
        </row>
        <row r="10106">
          <cell r="K10106" t="str">
            <v>00021230P.11</v>
          </cell>
        </row>
        <row r="10107">
          <cell r="K10107" t="str">
            <v>00021226P.11</v>
          </cell>
        </row>
        <row r="10108">
          <cell r="K10108" t="str">
            <v>00021214P.11</v>
          </cell>
        </row>
        <row r="10109">
          <cell r="K10109" t="str">
            <v>00021231P.11</v>
          </cell>
        </row>
        <row r="10110">
          <cell r="K10110" t="str">
            <v>00021213P.11</v>
          </cell>
        </row>
        <row r="10111">
          <cell r="K10111" t="str">
            <v>00021233P.11</v>
          </cell>
        </row>
        <row r="10112">
          <cell r="K10112" t="str">
            <v>00021228P.11</v>
          </cell>
        </row>
        <row r="10113">
          <cell r="K10113" t="str">
            <v>00021221P.11</v>
          </cell>
        </row>
        <row r="10114">
          <cell r="K10114" t="str">
            <v>00021236P.11</v>
          </cell>
        </row>
        <row r="10115">
          <cell r="K10115" t="str">
            <v>00021234P.11</v>
          </cell>
        </row>
        <row r="10116">
          <cell r="K10116" t="str">
            <v>00021235P.11</v>
          </cell>
        </row>
        <row r="10117">
          <cell r="K10117" t="str">
            <v>00021228P.11</v>
          </cell>
        </row>
        <row r="10118">
          <cell r="K10118" t="str">
            <v>00021233P.11</v>
          </cell>
        </row>
        <row r="10119">
          <cell r="K10119" t="str">
            <v>00021220P.11</v>
          </cell>
        </row>
        <row r="10120">
          <cell r="K10120" t="str">
            <v>00021211P.11</v>
          </cell>
        </row>
        <row r="10121">
          <cell r="K10121" t="str">
            <v>00021234P.11</v>
          </cell>
        </row>
        <row r="10122">
          <cell r="K10122" t="str">
            <v>00021225P.11</v>
          </cell>
        </row>
        <row r="10123">
          <cell r="K10123" t="str">
            <v>00021212P.11</v>
          </cell>
        </row>
        <row r="10124">
          <cell r="K10124" t="str">
            <v>00021232P.11</v>
          </cell>
        </row>
        <row r="10125">
          <cell r="K10125" t="str">
            <v>00021226P.11</v>
          </cell>
        </row>
        <row r="10126">
          <cell r="K10126" t="str">
            <v>00021223P.11</v>
          </cell>
        </row>
        <row r="10127">
          <cell r="K10127" t="str">
            <v>00021232P.11</v>
          </cell>
        </row>
        <row r="10128">
          <cell r="K10128" t="str">
            <v>00021226P.11</v>
          </cell>
        </row>
        <row r="10129">
          <cell r="K10129" t="str">
            <v>00021221P.11</v>
          </cell>
        </row>
        <row r="10130">
          <cell r="K10130" t="str">
            <v>00021212P.11</v>
          </cell>
        </row>
        <row r="10131">
          <cell r="K10131" t="str">
            <v>00021228P.11</v>
          </cell>
        </row>
        <row r="10132">
          <cell r="K10132" t="str">
            <v>00021236P.11</v>
          </cell>
        </row>
        <row r="10133">
          <cell r="K10133" t="str">
            <v>00021225P.11</v>
          </cell>
        </row>
        <row r="10134">
          <cell r="K10134" t="str">
            <v>00021231P.11</v>
          </cell>
        </row>
        <row r="10135">
          <cell r="K10135" t="str">
            <v>00021231P.11</v>
          </cell>
        </row>
        <row r="10136">
          <cell r="K10136" t="str">
            <v>00021231P.11</v>
          </cell>
        </row>
        <row r="10137">
          <cell r="K10137" t="str">
            <v>00021217P.11</v>
          </cell>
        </row>
        <row r="10138">
          <cell r="K10138" t="str">
            <v>00021217P.11</v>
          </cell>
        </row>
        <row r="10139">
          <cell r="K10139" t="str">
            <v>00021210P.11</v>
          </cell>
        </row>
        <row r="10140">
          <cell r="K10140" t="str">
            <v>00021213P.11</v>
          </cell>
        </row>
        <row r="10141">
          <cell r="K10141" t="str">
            <v>00021225P.11</v>
          </cell>
        </row>
        <row r="10142">
          <cell r="K10142" t="str">
            <v>00021227P.11</v>
          </cell>
        </row>
        <row r="10143">
          <cell r="K10143" t="str">
            <v>00021233P.11</v>
          </cell>
        </row>
        <row r="10144">
          <cell r="K10144" t="str">
            <v>00021231P.11</v>
          </cell>
        </row>
        <row r="10145">
          <cell r="K10145" t="str">
            <v>00021223P.11</v>
          </cell>
        </row>
        <row r="10146">
          <cell r="K10146" t="str">
            <v>00021217P.11</v>
          </cell>
        </row>
        <row r="10147">
          <cell r="K10147" t="str">
            <v>00021228P.11</v>
          </cell>
        </row>
        <row r="10148">
          <cell r="K10148" t="str">
            <v>00021218P.11</v>
          </cell>
        </row>
        <row r="10149">
          <cell r="K10149" t="str">
            <v>00021233P.11</v>
          </cell>
        </row>
        <row r="10150">
          <cell r="K10150" t="str">
            <v>00021220P.11</v>
          </cell>
        </row>
        <row r="10151">
          <cell r="K10151" t="str">
            <v>00021211P.11</v>
          </cell>
        </row>
        <row r="10152">
          <cell r="K10152" t="str">
            <v>00021231P.11</v>
          </cell>
        </row>
        <row r="10153">
          <cell r="K10153" t="str">
            <v>00021235P.11</v>
          </cell>
        </row>
        <row r="10154">
          <cell r="K10154" t="str">
            <v>00021212P.11</v>
          </cell>
        </row>
        <row r="10155">
          <cell r="K10155" t="str">
            <v>00021229P.11</v>
          </cell>
        </row>
        <row r="10156">
          <cell r="K10156" t="str">
            <v>00021236P.11</v>
          </cell>
        </row>
        <row r="10157">
          <cell r="K10157" t="str">
            <v>00021234P.11</v>
          </cell>
        </row>
        <row r="10158">
          <cell r="K10158" t="str">
            <v>00021214P.11</v>
          </cell>
        </row>
        <row r="10159">
          <cell r="K10159" t="str">
            <v>00021217P.11</v>
          </cell>
        </row>
        <row r="10160">
          <cell r="K10160" t="str">
            <v>00021216P.11</v>
          </cell>
        </row>
        <row r="10161">
          <cell r="K10161" t="str">
            <v>00021221P.11</v>
          </cell>
        </row>
        <row r="10162">
          <cell r="K10162" t="str">
            <v>00021228P.11</v>
          </cell>
        </row>
        <row r="10163">
          <cell r="K10163" t="str">
            <v>00021233P.11</v>
          </cell>
        </row>
        <row r="10164">
          <cell r="K10164" t="str">
            <v>00021222P.11</v>
          </cell>
        </row>
        <row r="10165">
          <cell r="K10165" t="str">
            <v>00021230P.11</v>
          </cell>
        </row>
        <row r="10166">
          <cell r="K10166" t="str">
            <v>00021233P.11</v>
          </cell>
        </row>
        <row r="10167">
          <cell r="K10167" t="str">
            <v>00021213P.11</v>
          </cell>
        </row>
        <row r="10168">
          <cell r="K10168" t="str">
            <v>00021229P.11</v>
          </cell>
        </row>
        <row r="10169">
          <cell r="K10169" t="str">
            <v>00021221P.11</v>
          </cell>
        </row>
        <row r="10170">
          <cell r="K10170" t="str">
            <v>00021232P.11</v>
          </cell>
        </row>
        <row r="10171">
          <cell r="K10171" t="str">
            <v>00021213P.11</v>
          </cell>
        </row>
        <row r="10172">
          <cell r="K10172" t="str">
            <v>00021228P.11</v>
          </cell>
        </row>
        <row r="10173">
          <cell r="K10173" t="str">
            <v>00021231P.11</v>
          </cell>
        </row>
        <row r="10174">
          <cell r="K10174" t="str">
            <v>00021233P.11</v>
          </cell>
        </row>
        <row r="10175">
          <cell r="K10175" t="str">
            <v>00021232P.11</v>
          </cell>
        </row>
        <row r="10176">
          <cell r="K10176" t="str">
            <v>00021216P.11</v>
          </cell>
        </row>
        <row r="10177">
          <cell r="K10177" t="str">
            <v>00021212P.11</v>
          </cell>
        </row>
        <row r="10178">
          <cell r="K10178" t="str">
            <v>00021229P.11</v>
          </cell>
        </row>
        <row r="10179">
          <cell r="K10179" t="str">
            <v>00021229P.11</v>
          </cell>
        </row>
        <row r="10180">
          <cell r="K10180" t="str">
            <v>00021232P.11</v>
          </cell>
        </row>
        <row r="10181">
          <cell r="K10181" t="str">
            <v>00021233P.11</v>
          </cell>
        </row>
        <row r="10182">
          <cell r="K10182" t="str">
            <v>00021210P.11</v>
          </cell>
        </row>
        <row r="10183">
          <cell r="K10183" t="str">
            <v>00021231P.11</v>
          </cell>
        </row>
        <row r="10184">
          <cell r="K10184" t="str">
            <v>00021220P.11</v>
          </cell>
        </row>
        <row r="10185">
          <cell r="K10185" t="str">
            <v>00021223P.11</v>
          </cell>
        </row>
        <row r="10186">
          <cell r="K10186" t="str">
            <v>00021230P.11</v>
          </cell>
        </row>
        <row r="10187">
          <cell r="K10187" t="str">
            <v>00021231P.11</v>
          </cell>
        </row>
        <row r="10188">
          <cell r="K10188" t="str">
            <v>00021210P.11</v>
          </cell>
        </row>
        <row r="10189">
          <cell r="K10189" t="str">
            <v>00021229P.11</v>
          </cell>
        </row>
        <row r="10190">
          <cell r="K10190" t="str">
            <v>00021235P.11</v>
          </cell>
        </row>
        <row r="10191">
          <cell r="K10191" t="str">
            <v>00021221P.11</v>
          </cell>
        </row>
        <row r="10192">
          <cell r="K10192" t="str">
            <v>00021225P.11</v>
          </cell>
        </row>
        <row r="10193">
          <cell r="K10193" t="str">
            <v>00021235P.11</v>
          </cell>
        </row>
        <row r="10194">
          <cell r="K10194" t="str">
            <v>00021228P.11</v>
          </cell>
        </row>
        <row r="10195">
          <cell r="K10195" t="str">
            <v>00021213P.11</v>
          </cell>
        </row>
        <row r="10196">
          <cell r="K10196" t="str">
            <v>00021218P.11</v>
          </cell>
        </row>
        <row r="10197">
          <cell r="K10197" t="str">
            <v>00021214P.11</v>
          </cell>
        </row>
        <row r="10198">
          <cell r="K10198" t="str">
            <v>00021211P.11</v>
          </cell>
        </row>
        <row r="10199">
          <cell r="K10199" t="str">
            <v>00021221P.11</v>
          </cell>
        </row>
        <row r="10200">
          <cell r="K10200" t="str">
            <v>00021225P.11</v>
          </cell>
        </row>
        <row r="10201">
          <cell r="K10201" t="str">
            <v>00021231P.11</v>
          </cell>
        </row>
        <row r="10202">
          <cell r="K10202" t="str">
            <v>00021236P.11</v>
          </cell>
        </row>
        <row r="10203">
          <cell r="K10203" t="str">
            <v>00021234P.11</v>
          </cell>
        </row>
        <row r="10204">
          <cell r="K10204" t="str">
            <v>00021228P.11</v>
          </cell>
        </row>
        <row r="10205">
          <cell r="K10205" t="str">
            <v>00021232P.11</v>
          </cell>
        </row>
        <row r="10206">
          <cell r="K10206" t="str">
            <v>00021221P.11</v>
          </cell>
        </row>
        <row r="10207">
          <cell r="K10207" t="str">
            <v>00021231P.11</v>
          </cell>
        </row>
        <row r="10208">
          <cell r="K10208" t="str">
            <v>00021214P.11</v>
          </cell>
        </row>
        <row r="10209">
          <cell r="K10209" t="str">
            <v>00021231P.11</v>
          </cell>
        </row>
        <row r="10210">
          <cell r="K10210" t="str">
            <v>00021212P.11</v>
          </cell>
        </row>
        <row r="10211">
          <cell r="K10211" t="str">
            <v>00021236P.11</v>
          </cell>
        </row>
        <row r="10212">
          <cell r="K10212" t="str">
            <v>00021214P.11</v>
          </cell>
        </row>
        <row r="10213">
          <cell r="K10213" t="str">
            <v>00021228P.11</v>
          </cell>
        </row>
        <row r="10214">
          <cell r="K10214" t="str">
            <v>00021229P.11</v>
          </cell>
        </row>
        <row r="10215">
          <cell r="K10215" t="str">
            <v>00021233P.11</v>
          </cell>
        </row>
        <row r="10216">
          <cell r="K10216" t="str">
            <v>00021233P.11</v>
          </cell>
        </row>
        <row r="10217">
          <cell r="K10217" t="str">
            <v>00021229P.11</v>
          </cell>
        </row>
        <row r="10218">
          <cell r="K10218" t="str">
            <v>00021232P.11</v>
          </cell>
        </row>
        <row r="10219">
          <cell r="K10219" t="str">
            <v>00021214P.11</v>
          </cell>
        </row>
        <row r="10220">
          <cell r="K10220" t="str">
            <v>00021212P.11</v>
          </cell>
        </row>
        <row r="10221">
          <cell r="K10221" t="str">
            <v>00021228P.11</v>
          </cell>
        </row>
        <row r="10222">
          <cell r="K10222" t="str">
            <v>00021221P.11</v>
          </cell>
        </row>
        <row r="10223">
          <cell r="K10223" t="str">
            <v>00021210P.11</v>
          </cell>
        </row>
        <row r="10224">
          <cell r="K10224" t="str">
            <v>00021218P.11</v>
          </cell>
        </row>
        <row r="10225">
          <cell r="K10225" t="str">
            <v>00021212P.11</v>
          </cell>
        </row>
        <row r="10226">
          <cell r="K10226" t="str">
            <v>00021229P.11</v>
          </cell>
        </row>
        <row r="10227">
          <cell r="K10227" t="str">
            <v>00021230P.11</v>
          </cell>
        </row>
        <row r="10228">
          <cell r="K10228" t="str">
            <v>00021213P.11</v>
          </cell>
        </row>
        <row r="10229">
          <cell r="K10229" t="str">
            <v>00021225P.11</v>
          </cell>
        </row>
        <row r="10230">
          <cell r="K10230" t="str">
            <v>00021229P.11</v>
          </cell>
        </row>
        <row r="10231">
          <cell r="K10231" t="str">
            <v>00021230P.11</v>
          </cell>
        </row>
        <row r="10232">
          <cell r="K10232" t="str">
            <v>00021230P.11</v>
          </cell>
        </row>
        <row r="10233">
          <cell r="K10233" t="str">
            <v>00021221P.11</v>
          </cell>
        </row>
        <row r="10234">
          <cell r="K10234" t="str">
            <v>00021217P.11</v>
          </cell>
        </row>
        <row r="10235">
          <cell r="K10235" t="str">
            <v>00021229P.11</v>
          </cell>
        </row>
        <row r="10236">
          <cell r="K10236" t="str">
            <v>00021212P.11</v>
          </cell>
        </row>
        <row r="10237">
          <cell r="K10237" t="str">
            <v>00021232P.11</v>
          </cell>
        </row>
        <row r="10238">
          <cell r="K10238" t="str">
            <v>00021222P.11</v>
          </cell>
        </row>
        <row r="10239">
          <cell r="K10239" t="str">
            <v>00021233P.11</v>
          </cell>
        </row>
        <row r="10240">
          <cell r="K10240" t="str">
            <v>00021217P.11</v>
          </cell>
        </row>
        <row r="10241">
          <cell r="K10241" t="str">
            <v>00021223P.11</v>
          </cell>
        </row>
        <row r="10242">
          <cell r="K10242" t="str">
            <v>00021223P.11</v>
          </cell>
        </row>
        <row r="10243">
          <cell r="K10243" t="str">
            <v>00021228P.11</v>
          </cell>
        </row>
        <row r="10244">
          <cell r="K10244" t="str">
            <v>00021232P.11</v>
          </cell>
        </row>
        <row r="10245">
          <cell r="K10245" t="str">
            <v>00021212P.11</v>
          </cell>
        </row>
        <row r="10246">
          <cell r="K10246" t="str">
            <v>00021229P.11</v>
          </cell>
        </row>
        <row r="10247">
          <cell r="K10247" t="str">
            <v>00021217P.11</v>
          </cell>
        </row>
        <row r="10248">
          <cell r="K10248" t="str">
            <v>00021210P.11</v>
          </cell>
        </row>
        <row r="10249">
          <cell r="K10249" t="str">
            <v>00021231P.11</v>
          </cell>
        </row>
        <row r="10250">
          <cell r="K10250" t="str">
            <v>00021229P.11</v>
          </cell>
        </row>
        <row r="10251">
          <cell r="K10251" t="str">
            <v>00021228P.11</v>
          </cell>
        </row>
        <row r="10252">
          <cell r="K10252" t="str">
            <v>00021231P.11</v>
          </cell>
        </row>
        <row r="10253">
          <cell r="K10253" t="str">
            <v>00021228P.11</v>
          </cell>
        </row>
        <row r="10254">
          <cell r="K10254" t="str">
            <v>00021217P.11</v>
          </cell>
        </row>
        <row r="10255">
          <cell r="K10255" t="str">
            <v>00021228P.11</v>
          </cell>
        </row>
        <row r="10256">
          <cell r="K10256" t="str">
            <v>00021226P.11</v>
          </cell>
        </row>
        <row r="10257">
          <cell r="K10257" t="str">
            <v>00021231P.11</v>
          </cell>
        </row>
        <row r="10258">
          <cell r="K10258" t="str">
            <v>00021213P.11</v>
          </cell>
        </row>
        <row r="10259">
          <cell r="K10259" t="str">
            <v>00021222P.11</v>
          </cell>
        </row>
        <row r="10260">
          <cell r="K10260" t="str">
            <v>00021226P.11</v>
          </cell>
        </row>
        <row r="10261">
          <cell r="K10261" t="str">
            <v>00021228P.11</v>
          </cell>
        </row>
        <row r="10262">
          <cell r="K10262" t="str">
            <v>00021217P.11</v>
          </cell>
        </row>
        <row r="10263">
          <cell r="K10263" t="str">
            <v>00021218P.11</v>
          </cell>
        </row>
        <row r="10264">
          <cell r="K10264" t="str">
            <v>00021233P.11</v>
          </cell>
        </row>
        <row r="10265">
          <cell r="K10265" t="str">
            <v>00021228P.11</v>
          </cell>
        </row>
        <row r="10266">
          <cell r="K10266" t="str">
            <v>00021234P.11</v>
          </cell>
        </row>
        <row r="10267">
          <cell r="K10267" t="str">
            <v>00021230P.11</v>
          </cell>
        </row>
        <row r="10268">
          <cell r="K10268" t="str">
            <v>00021231P.11</v>
          </cell>
        </row>
        <row r="10269">
          <cell r="K10269" t="str">
            <v>00021222P.11</v>
          </cell>
        </row>
        <row r="10270">
          <cell r="K10270" t="str">
            <v>00021216P.11</v>
          </cell>
        </row>
        <row r="10271">
          <cell r="K10271" t="str">
            <v>00021212P.11</v>
          </cell>
        </row>
        <row r="10272">
          <cell r="K10272" t="str">
            <v>00021228P.11</v>
          </cell>
        </row>
        <row r="10273">
          <cell r="K10273" t="str">
            <v>00021234P.11</v>
          </cell>
        </row>
        <row r="10274">
          <cell r="K10274" t="str">
            <v>00021217P.11</v>
          </cell>
        </row>
        <row r="10275">
          <cell r="K10275" t="str">
            <v>00021229P.11</v>
          </cell>
        </row>
        <row r="10276">
          <cell r="K10276" t="str">
            <v>00021214P.11</v>
          </cell>
        </row>
        <row r="10277">
          <cell r="K10277" t="str">
            <v>00021215P.11</v>
          </cell>
        </row>
        <row r="10278">
          <cell r="K10278" t="str">
            <v>00021213P.11</v>
          </cell>
        </row>
        <row r="10279">
          <cell r="K10279" t="str">
            <v>00021208P.11</v>
          </cell>
        </row>
        <row r="10280">
          <cell r="K10280" t="str">
            <v>00021230P.11</v>
          </cell>
        </row>
        <row r="10281">
          <cell r="K10281" t="str">
            <v>00021212P.11</v>
          </cell>
        </row>
        <row r="10282">
          <cell r="K10282" t="str">
            <v>00021212P.11</v>
          </cell>
        </row>
        <row r="10283">
          <cell r="K10283" t="str">
            <v>00021212P.11</v>
          </cell>
        </row>
        <row r="10284">
          <cell r="K10284" t="str">
            <v>00021213P.11</v>
          </cell>
        </row>
        <row r="10285">
          <cell r="K10285" t="str">
            <v>00021213P.11</v>
          </cell>
        </row>
        <row r="10286">
          <cell r="K10286" t="str">
            <v>00021213P.11</v>
          </cell>
        </row>
        <row r="10287">
          <cell r="K10287" t="str">
            <v>00021214P.11</v>
          </cell>
        </row>
        <row r="10288">
          <cell r="K10288" t="str">
            <v>00021214P.11</v>
          </cell>
        </row>
        <row r="10289">
          <cell r="K10289" t="str">
            <v>00021222P.11</v>
          </cell>
        </row>
        <row r="10290">
          <cell r="K10290" t="str">
            <v>00021223P.11</v>
          </cell>
        </row>
        <row r="10291">
          <cell r="K10291" t="str">
            <v>00021223P.11</v>
          </cell>
        </row>
        <row r="10292">
          <cell r="K10292" t="str">
            <v>00021224P.11</v>
          </cell>
        </row>
        <row r="10293">
          <cell r="K10293" t="str">
            <v>00021226P.11</v>
          </cell>
        </row>
        <row r="10294">
          <cell r="K10294" t="str">
            <v>00021226P.11</v>
          </cell>
        </row>
        <row r="10295">
          <cell r="K10295" t="str">
            <v>00021228P.11</v>
          </cell>
        </row>
        <row r="10296">
          <cell r="K10296" t="str">
            <v>00021228P.11</v>
          </cell>
        </row>
        <row r="10297">
          <cell r="K10297" t="str">
            <v>00021228P.11</v>
          </cell>
        </row>
        <row r="10298">
          <cell r="K10298" t="str">
            <v>00021228P.11</v>
          </cell>
        </row>
        <row r="10299">
          <cell r="K10299" t="str">
            <v>00021228P.11</v>
          </cell>
        </row>
        <row r="10300">
          <cell r="K10300" t="str">
            <v>00021211P.11</v>
          </cell>
        </row>
        <row r="10301">
          <cell r="K10301" t="str">
            <v>00021215P.11</v>
          </cell>
        </row>
        <row r="10302">
          <cell r="K10302" t="str">
            <v>00021215P.11</v>
          </cell>
        </row>
        <row r="10303">
          <cell r="K10303" t="str">
            <v>00021216P.11</v>
          </cell>
        </row>
        <row r="10304">
          <cell r="K10304" t="str">
            <v>00021216P.11</v>
          </cell>
        </row>
        <row r="10305">
          <cell r="K10305" t="str">
            <v>00021217P.11</v>
          </cell>
        </row>
        <row r="10306">
          <cell r="K10306" t="str">
            <v>00021217P.11</v>
          </cell>
        </row>
        <row r="10307">
          <cell r="K10307" t="str">
            <v>00021217P.11</v>
          </cell>
        </row>
        <row r="10308">
          <cell r="K10308" t="str">
            <v>00021217P.11</v>
          </cell>
        </row>
        <row r="10309">
          <cell r="K10309" t="str">
            <v>00021219P.11</v>
          </cell>
        </row>
        <row r="10310">
          <cell r="K10310" t="str">
            <v>00021222P.11</v>
          </cell>
        </row>
        <row r="10311">
          <cell r="K10311" t="str">
            <v>00021222P.11</v>
          </cell>
        </row>
        <row r="10312">
          <cell r="K10312" t="str">
            <v>00021222P.11</v>
          </cell>
        </row>
        <row r="10313">
          <cell r="K10313" t="str">
            <v>00021225P.11</v>
          </cell>
        </row>
        <row r="10314">
          <cell r="K10314" t="str">
            <v>00021225P.11</v>
          </cell>
        </row>
        <row r="10315">
          <cell r="K10315" t="str">
            <v>00021226P.11</v>
          </cell>
        </row>
        <row r="10316">
          <cell r="K10316" t="str">
            <v>00021228P.11</v>
          </cell>
        </row>
        <row r="10317">
          <cell r="K10317" t="str">
            <v>00021228P.11</v>
          </cell>
        </row>
        <row r="10318">
          <cell r="K10318" t="str">
            <v>00021228P.11</v>
          </cell>
        </row>
        <row r="10319">
          <cell r="K10319" t="str">
            <v>00021228P.11</v>
          </cell>
        </row>
        <row r="10320">
          <cell r="K10320" t="str">
            <v>00021228P.11</v>
          </cell>
        </row>
        <row r="10321">
          <cell r="K10321" t="str">
            <v>00021228P.11</v>
          </cell>
        </row>
        <row r="10322">
          <cell r="K10322" t="str">
            <v>00021228P.11</v>
          </cell>
        </row>
        <row r="10323">
          <cell r="K10323" t="str">
            <v>00021228P.11</v>
          </cell>
        </row>
        <row r="10324">
          <cell r="K10324" t="str">
            <v>00021228P.11</v>
          </cell>
        </row>
        <row r="10325">
          <cell r="K10325" t="str">
            <v>00021228P.11</v>
          </cell>
        </row>
        <row r="10326">
          <cell r="K10326" t="str">
            <v>00021229P.11</v>
          </cell>
        </row>
        <row r="10327">
          <cell r="K10327" t="str">
            <v>00021229P.11</v>
          </cell>
        </row>
        <row r="10328">
          <cell r="K10328" t="str">
            <v>00021229P.11</v>
          </cell>
        </row>
        <row r="10329">
          <cell r="K10329" t="str">
            <v>00021230P.11</v>
          </cell>
        </row>
        <row r="10330">
          <cell r="K10330" t="str">
            <v>00021230P.11</v>
          </cell>
        </row>
        <row r="10331">
          <cell r="K10331" t="str">
            <v>00021230P.11</v>
          </cell>
        </row>
        <row r="10332">
          <cell r="K10332" t="str">
            <v>00021230P.11</v>
          </cell>
        </row>
        <row r="10333">
          <cell r="K10333" t="str">
            <v>00021230P.11</v>
          </cell>
        </row>
        <row r="10334">
          <cell r="K10334" t="str">
            <v>00021230P.11</v>
          </cell>
        </row>
        <row r="10335">
          <cell r="K10335" t="str">
            <v>00021231P.11</v>
          </cell>
        </row>
        <row r="10336">
          <cell r="K10336" t="str">
            <v>00021231P.11</v>
          </cell>
        </row>
        <row r="10337">
          <cell r="K10337" t="str">
            <v>00021231P.11</v>
          </cell>
        </row>
        <row r="10338">
          <cell r="K10338" t="str">
            <v>00021231P.11</v>
          </cell>
        </row>
        <row r="10339">
          <cell r="K10339" t="str">
            <v>00021231P.11</v>
          </cell>
        </row>
        <row r="10340">
          <cell r="K10340" t="str">
            <v>00021231P.11</v>
          </cell>
        </row>
        <row r="10341">
          <cell r="K10341" t="str">
            <v>00021231P.11</v>
          </cell>
        </row>
        <row r="10342">
          <cell r="K10342" t="str">
            <v>00021235P.11</v>
          </cell>
        </row>
        <row r="10343">
          <cell r="K10343" t="str">
            <v>00021235P.11</v>
          </cell>
        </row>
        <row r="10344">
          <cell r="K10344" t="str">
            <v>00021235P.11</v>
          </cell>
        </row>
        <row r="10345">
          <cell r="K10345" t="str">
            <v>00021235P.11</v>
          </cell>
        </row>
        <row r="10346">
          <cell r="K10346" t="str">
            <v>00021235P.11</v>
          </cell>
        </row>
        <row r="10347">
          <cell r="K10347" t="str">
            <v>00021243P.11</v>
          </cell>
        </row>
        <row r="10348">
          <cell r="K10348" t="str">
            <v>00021250P.11</v>
          </cell>
        </row>
        <row r="10349">
          <cell r="K10349" t="str">
            <v>00021210P.11</v>
          </cell>
        </row>
        <row r="10350">
          <cell r="K10350" t="str">
            <v>00021210P.11</v>
          </cell>
        </row>
        <row r="10351">
          <cell r="K10351" t="str">
            <v>00021211P.11</v>
          </cell>
        </row>
        <row r="10352">
          <cell r="K10352" t="str">
            <v>00021211P.11</v>
          </cell>
        </row>
        <row r="10353">
          <cell r="K10353" t="str">
            <v>00021211P.11</v>
          </cell>
        </row>
        <row r="10354">
          <cell r="K10354" t="str">
            <v>00021211P.11</v>
          </cell>
        </row>
        <row r="10355">
          <cell r="K10355" t="str">
            <v>00021211P.11</v>
          </cell>
        </row>
        <row r="10356">
          <cell r="K10356" t="str">
            <v>00021211P.11</v>
          </cell>
        </row>
        <row r="10357">
          <cell r="K10357" t="str">
            <v>00021212P.11</v>
          </cell>
        </row>
        <row r="10358">
          <cell r="K10358" t="str">
            <v>00021212P.11</v>
          </cell>
        </row>
        <row r="10359">
          <cell r="K10359" t="str">
            <v>00021213P.11</v>
          </cell>
        </row>
        <row r="10360">
          <cell r="K10360" t="str">
            <v>00021213P.11</v>
          </cell>
        </row>
        <row r="10361">
          <cell r="K10361" t="str">
            <v>00021213P.11</v>
          </cell>
        </row>
        <row r="10362">
          <cell r="K10362" t="str">
            <v>00021213P.11</v>
          </cell>
        </row>
        <row r="10363">
          <cell r="K10363" t="str">
            <v>00021213P.11</v>
          </cell>
        </row>
        <row r="10364">
          <cell r="K10364" t="str">
            <v>00021213P.11</v>
          </cell>
        </row>
        <row r="10365">
          <cell r="K10365" t="str">
            <v>00021213P.11</v>
          </cell>
        </row>
        <row r="10366">
          <cell r="K10366" t="str">
            <v>00021213P.11</v>
          </cell>
        </row>
        <row r="10367">
          <cell r="K10367" t="str">
            <v>00021213P.11</v>
          </cell>
        </row>
        <row r="10368">
          <cell r="K10368" t="str">
            <v>00021215P.11</v>
          </cell>
        </row>
        <row r="10369">
          <cell r="K10369" t="str">
            <v>00021215P.11</v>
          </cell>
        </row>
        <row r="10370">
          <cell r="K10370" t="str">
            <v>00021215P.11</v>
          </cell>
        </row>
        <row r="10371">
          <cell r="K10371" t="str">
            <v>00021216P.11</v>
          </cell>
        </row>
        <row r="10372">
          <cell r="K10372" t="str">
            <v>00021216P.11</v>
          </cell>
        </row>
        <row r="10373">
          <cell r="K10373" t="str">
            <v>00021216P.11</v>
          </cell>
        </row>
        <row r="10374">
          <cell r="K10374" t="str">
            <v>00021217P.11</v>
          </cell>
        </row>
        <row r="10375">
          <cell r="K10375" t="str">
            <v>00021217P.11</v>
          </cell>
        </row>
        <row r="10376">
          <cell r="K10376" t="str">
            <v>00021217P.11</v>
          </cell>
        </row>
        <row r="10377">
          <cell r="K10377" t="str">
            <v>00021217P.11</v>
          </cell>
        </row>
        <row r="10378">
          <cell r="K10378" t="str">
            <v>00021217P.11</v>
          </cell>
        </row>
        <row r="10379">
          <cell r="K10379" t="str">
            <v>00021217P.11</v>
          </cell>
        </row>
        <row r="10380">
          <cell r="K10380" t="str">
            <v>00021218P.11</v>
          </cell>
        </row>
        <row r="10381">
          <cell r="K10381" t="str">
            <v>00021218P.11</v>
          </cell>
        </row>
        <row r="10382">
          <cell r="K10382" t="str">
            <v>00021218P.11</v>
          </cell>
        </row>
        <row r="10383">
          <cell r="K10383" t="str">
            <v>00021218P.11</v>
          </cell>
        </row>
        <row r="10384">
          <cell r="K10384" t="str">
            <v>00021218P.11</v>
          </cell>
        </row>
        <row r="10385">
          <cell r="K10385" t="str">
            <v>00021219P.11</v>
          </cell>
        </row>
        <row r="10386">
          <cell r="K10386" t="str">
            <v>00021220P.11</v>
          </cell>
        </row>
        <row r="10387">
          <cell r="K10387" t="str">
            <v>00021220P.11</v>
          </cell>
        </row>
        <row r="10388">
          <cell r="K10388" t="str">
            <v>00021220P.11</v>
          </cell>
        </row>
        <row r="10389">
          <cell r="K10389" t="str">
            <v>00021221P.11</v>
          </cell>
        </row>
        <row r="10390">
          <cell r="K10390" t="str">
            <v>00021221P.11</v>
          </cell>
        </row>
        <row r="10391">
          <cell r="K10391" t="str">
            <v>00021222P.11</v>
          </cell>
        </row>
        <row r="10392">
          <cell r="K10392" t="str">
            <v>00021222P.11</v>
          </cell>
        </row>
        <row r="10393">
          <cell r="K10393" t="str">
            <v>00021223P.11</v>
          </cell>
        </row>
        <row r="10394">
          <cell r="K10394" t="str">
            <v>00021223P.11</v>
          </cell>
        </row>
        <row r="10395">
          <cell r="K10395" t="str">
            <v>00021223P.11</v>
          </cell>
        </row>
        <row r="10396">
          <cell r="K10396" t="str">
            <v>00021223P.11</v>
          </cell>
        </row>
        <row r="10397">
          <cell r="K10397" t="str">
            <v>00021223P.11</v>
          </cell>
        </row>
        <row r="10398">
          <cell r="K10398" t="str">
            <v>00021224P.11</v>
          </cell>
        </row>
        <row r="10399">
          <cell r="K10399" t="str">
            <v>00021225P.11</v>
          </cell>
        </row>
        <row r="10400">
          <cell r="K10400" t="str">
            <v>00021226P.11</v>
          </cell>
        </row>
        <row r="10401">
          <cell r="K10401" t="str">
            <v>00021226P.11</v>
          </cell>
        </row>
        <row r="10402">
          <cell r="K10402" t="str">
            <v>00021226P.11</v>
          </cell>
        </row>
        <row r="10403">
          <cell r="K10403" t="str">
            <v>00021227P.11</v>
          </cell>
        </row>
        <row r="10404">
          <cell r="K10404" t="str">
            <v>00021228P.11</v>
          </cell>
        </row>
        <row r="10405">
          <cell r="K10405" t="str">
            <v>00021228P.11</v>
          </cell>
        </row>
        <row r="10406">
          <cell r="K10406" t="str">
            <v>00021228P.11</v>
          </cell>
        </row>
        <row r="10407">
          <cell r="K10407" t="str">
            <v>00021228P.11</v>
          </cell>
        </row>
        <row r="10408">
          <cell r="K10408" t="str">
            <v>00021228P.11</v>
          </cell>
        </row>
        <row r="10409">
          <cell r="K10409" t="str">
            <v>00021228P.11</v>
          </cell>
        </row>
        <row r="10410">
          <cell r="K10410" t="str">
            <v>00021228P.11</v>
          </cell>
        </row>
        <row r="10411">
          <cell r="K10411" t="str">
            <v>00021228P.11</v>
          </cell>
        </row>
        <row r="10412">
          <cell r="K10412" t="str">
            <v>00021229P.11</v>
          </cell>
        </row>
        <row r="10413">
          <cell r="K10413" t="str">
            <v>00021229P.11</v>
          </cell>
        </row>
        <row r="10414">
          <cell r="K10414" t="str">
            <v>00021229P.11</v>
          </cell>
        </row>
        <row r="10415">
          <cell r="K10415" t="str">
            <v>00021229P.11</v>
          </cell>
        </row>
        <row r="10416">
          <cell r="K10416" t="str">
            <v>00021229P.11</v>
          </cell>
        </row>
        <row r="10417">
          <cell r="K10417" t="str">
            <v>00021229P.11</v>
          </cell>
        </row>
        <row r="10418">
          <cell r="K10418" t="str">
            <v>00021229P.11</v>
          </cell>
        </row>
        <row r="10419">
          <cell r="K10419" t="str">
            <v>00021229P.11</v>
          </cell>
        </row>
        <row r="10420">
          <cell r="K10420" t="str">
            <v>00021229P.11</v>
          </cell>
        </row>
        <row r="10421">
          <cell r="K10421" t="str">
            <v>00021229P.11</v>
          </cell>
        </row>
        <row r="10422">
          <cell r="K10422" t="str">
            <v>00021229P.11</v>
          </cell>
        </row>
        <row r="10423">
          <cell r="K10423" t="str">
            <v>00021229P.11</v>
          </cell>
        </row>
        <row r="10424">
          <cell r="K10424" t="str">
            <v>00021229P.11</v>
          </cell>
        </row>
        <row r="10425">
          <cell r="K10425" t="str">
            <v>00021229P.11</v>
          </cell>
        </row>
        <row r="10426">
          <cell r="K10426" t="str">
            <v>00021229P.11</v>
          </cell>
        </row>
        <row r="10427">
          <cell r="K10427" t="str">
            <v>00021229P.11</v>
          </cell>
        </row>
        <row r="10428">
          <cell r="K10428" t="str">
            <v>00021229P.11</v>
          </cell>
        </row>
        <row r="10429">
          <cell r="K10429" t="str">
            <v>00021229P.11</v>
          </cell>
        </row>
        <row r="10430">
          <cell r="K10430" t="str">
            <v>00021230P.11</v>
          </cell>
        </row>
        <row r="10431">
          <cell r="K10431" t="str">
            <v>00021231P.11</v>
          </cell>
        </row>
        <row r="10432">
          <cell r="K10432" t="str">
            <v>00021231P.11</v>
          </cell>
        </row>
        <row r="10433">
          <cell r="K10433" t="str">
            <v>00021231P.11</v>
          </cell>
        </row>
        <row r="10434">
          <cell r="K10434" t="str">
            <v>00021231P.11</v>
          </cell>
        </row>
        <row r="10435">
          <cell r="K10435" t="str">
            <v>00021231P.11</v>
          </cell>
        </row>
        <row r="10436">
          <cell r="K10436" t="str">
            <v>00021231P.11</v>
          </cell>
        </row>
        <row r="10437">
          <cell r="K10437" t="str">
            <v>00021231P.11</v>
          </cell>
        </row>
        <row r="10438">
          <cell r="K10438" t="str">
            <v>00021231P.11</v>
          </cell>
        </row>
        <row r="10439">
          <cell r="K10439" t="str">
            <v>00021231P.11</v>
          </cell>
        </row>
        <row r="10440">
          <cell r="K10440" t="str">
            <v>00021232P.11</v>
          </cell>
        </row>
        <row r="10441">
          <cell r="K10441" t="str">
            <v>00021232P.11</v>
          </cell>
        </row>
        <row r="10442">
          <cell r="K10442" t="str">
            <v>00021232P.11</v>
          </cell>
        </row>
        <row r="10443">
          <cell r="K10443" t="str">
            <v>00021232P.11</v>
          </cell>
        </row>
        <row r="10444">
          <cell r="K10444" t="str">
            <v>00021232P.11</v>
          </cell>
        </row>
        <row r="10445">
          <cell r="K10445" t="str">
            <v>00021232P.11</v>
          </cell>
        </row>
        <row r="10446">
          <cell r="K10446" t="str">
            <v>00021232P.11</v>
          </cell>
        </row>
        <row r="10447">
          <cell r="K10447" t="str">
            <v>00021233P.11</v>
          </cell>
        </row>
        <row r="10448">
          <cell r="K10448" t="str">
            <v>00021233P.11</v>
          </cell>
        </row>
        <row r="10449">
          <cell r="K10449" t="str">
            <v>00021233P.11</v>
          </cell>
        </row>
        <row r="10450">
          <cell r="K10450" t="str">
            <v>00021233P.11</v>
          </cell>
        </row>
        <row r="10451">
          <cell r="K10451" t="str">
            <v>00021233P.11</v>
          </cell>
        </row>
        <row r="10452">
          <cell r="K10452" t="str">
            <v>00021233P.11</v>
          </cell>
        </row>
        <row r="10453">
          <cell r="K10453" t="str">
            <v>00021233P.11</v>
          </cell>
        </row>
        <row r="10454">
          <cell r="K10454" t="str">
            <v>00021233P.11</v>
          </cell>
        </row>
        <row r="10455">
          <cell r="K10455" t="str">
            <v>00021234P.11</v>
          </cell>
        </row>
        <row r="10456">
          <cell r="K10456" t="str">
            <v>00021234P.11</v>
          </cell>
        </row>
        <row r="10457">
          <cell r="K10457" t="str">
            <v>00021234P.11</v>
          </cell>
        </row>
        <row r="10458">
          <cell r="K10458" t="str">
            <v>00021234P.11</v>
          </cell>
        </row>
        <row r="10459">
          <cell r="K10459" t="str">
            <v>00021235P.11</v>
          </cell>
        </row>
        <row r="10460">
          <cell r="K10460" t="str">
            <v>00021235P.11</v>
          </cell>
        </row>
        <row r="10461">
          <cell r="K10461" t="str">
            <v>00021236P.11</v>
          </cell>
        </row>
        <row r="10462">
          <cell r="K10462" t="str">
            <v>00021236P.11</v>
          </cell>
        </row>
        <row r="10463">
          <cell r="K10463" t="str">
            <v>00021236P.11</v>
          </cell>
        </row>
        <row r="10464">
          <cell r="K10464" t="str">
            <v>00021236P.11</v>
          </cell>
        </row>
        <row r="10465">
          <cell r="K10465" t="str">
            <v>00021236P.11</v>
          </cell>
        </row>
        <row r="10466">
          <cell r="K10466" t="str">
            <v>00021253P.11</v>
          </cell>
        </row>
        <row r="10467">
          <cell r="K10467" t="str">
            <v>00021253P.11</v>
          </cell>
        </row>
        <row r="10468">
          <cell r="K10468" t="str">
            <v>00021253P.11</v>
          </cell>
        </row>
        <row r="10469">
          <cell r="K10469" t="str">
            <v>00021253P.11</v>
          </cell>
        </row>
        <row r="10470">
          <cell r="K10470" t="str">
            <v>00021241P.11</v>
          </cell>
        </row>
        <row r="10471">
          <cell r="K10471" t="str">
            <v>00021206P.11</v>
          </cell>
        </row>
        <row r="10472">
          <cell r="K10472" t="str">
            <v>00021214P.11</v>
          </cell>
        </row>
        <row r="10473">
          <cell r="K10473" t="str">
            <v>00021214P.11</v>
          </cell>
        </row>
        <row r="10474">
          <cell r="K10474" t="str">
            <v>00021228P.11</v>
          </cell>
        </row>
        <row r="10475">
          <cell r="K10475" t="str">
            <v>00021228P.11</v>
          </cell>
        </row>
        <row r="10476">
          <cell r="K10476" t="str">
            <v>00021228P.11</v>
          </cell>
        </row>
        <row r="10477">
          <cell r="K10477" t="str">
            <v>00021228P.11</v>
          </cell>
        </row>
        <row r="10478">
          <cell r="K10478" t="str">
            <v>00021228P.11</v>
          </cell>
        </row>
        <row r="10479">
          <cell r="K10479" t="str">
            <v>00021228P.11</v>
          </cell>
        </row>
        <row r="10480">
          <cell r="K10480" t="str">
            <v>00021228P.11</v>
          </cell>
        </row>
        <row r="10481">
          <cell r="K10481" t="str">
            <v>00021228P.11</v>
          </cell>
        </row>
        <row r="10482">
          <cell r="K10482" t="str">
            <v>00021230P.11</v>
          </cell>
        </row>
        <row r="10483">
          <cell r="K10483" t="str">
            <v>00021253P.11</v>
          </cell>
        </row>
        <row r="10484">
          <cell r="K10484" t="str">
            <v>00021253P.11</v>
          </cell>
        </row>
        <row r="10485">
          <cell r="K10485" t="str">
            <v>00021259P.11</v>
          </cell>
        </row>
        <row r="10486">
          <cell r="K10486" t="str">
            <v>00021258P.11</v>
          </cell>
        </row>
        <row r="10487">
          <cell r="K10487" t="str">
            <v>00021258P.11</v>
          </cell>
        </row>
        <row r="10488">
          <cell r="K10488" t="str">
            <v>00021213P.11</v>
          </cell>
        </row>
        <row r="10489">
          <cell r="K10489" t="str">
            <v>00021223P.11</v>
          </cell>
        </row>
        <row r="10490">
          <cell r="K10490" t="str">
            <v>00021226P.11</v>
          </cell>
        </row>
        <row r="10491">
          <cell r="K10491" t="str">
            <v>00021226P.11</v>
          </cell>
        </row>
        <row r="10492">
          <cell r="K10492" t="str">
            <v>00021228P.11</v>
          </cell>
        </row>
        <row r="10493">
          <cell r="K10493" t="str">
            <v>00021229P.11</v>
          </cell>
        </row>
        <row r="10494">
          <cell r="K10494" t="str">
            <v>00021229P.11</v>
          </cell>
        </row>
        <row r="10495">
          <cell r="K10495" t="str">
            <v>00021233P.11</v>
          </cell>
        </row>
        <row r="10496">
          <cell r="K10496" t="str">
            <v>00021234P.11</v>
          </cell>
        </row>
        <row r="10497">
          <cell r="K10497" t="str">
            <v>00021236P.11</v>
          </cell>
        </row>
        <row r="10498">
          <cell r="K10498" t="str">
            <v>00021245P.11</v>
          </cell>
        </row>
        <row r="10499">
          <cell r="K10499" t="str">
            <v>00021245P.11</v>
          </cell>
        </row>
        <row r="10500">
          <cell r="K10500" t="str">
            <v>00021253P.11</v>
          </cell>
        </row>
        <row r="10501">
          <cell r="K10501" t="str">
            <v>00021253P.11</v>
          </cell>
        </row>
        <row r="10502">
          <cell r="K10502" t="str">
            <v>00021210P.11</v>
          </cell>
        </row>
        <row r="10503">
          <cell r="K10503" t="str">
            <v>00021210P.11</v>
          </cell>
        </row>
        <row r="10504">
          <cell r="K10504" t="str">
            <v>00021212P.11</v>
          </cell>
        </row>
        <row r="10505">
          <cell r="K10505" t="str">
            <v>00021213P.11</v>
          </cell>
        </row>
        <row r="10506">
          <cell r="K10506" t="str">
            <v>00021217P.11</v>
          </cell>
        </row>
        <row r="10507">
          <cell r="K10507" t="str">
            <v>00021220P.11</v>
          </cell>
        </row>
        <row r="10508">
          <cell r="K10508" t="str">
            <v>00021220P.11</v>
          </cell>
        </row>
        <row r="10509">
          <cell r="K10509" t="str">
            <v>00021222P.11</v>
          </cell>
        </row>
        <row r="10510">
          <cell r="K10510" t="str">
            <v>00021224P.11</v>
          </cell>
        </row>
        <row r="10511">
          <cell r="K10511" t="str">
            <v>00021228P.11</v>
          </cell>
        </row>
        <row r="10512">
          <cell r="K10512" t="str">
            <v>00021228P.11</v>
          </cell>
        </row>
        <row r="10513">
          <cell r="K10513" t="str">
            <v>00021228P.11</v>
          </cell>
        </row>
        <row r="10514">
          <cell r="K10514" t="str">
            <v>00021231P.11</v>
          </cell>
        </row>
        <row r="10515">
          <cell r="K10515" t="str">
            <v>00021231P.11</v>
          </cell>
        </row>
        <row r="10516">
          <cell r="K10516" t="str">
            <v>00021232P.11</v>
          </cell>
        </row>
        <row r="10517">
          <cell r="K10517" t="str">
            <v>00021232P.11</v>
          </cell>
        </row>
        <row r="10518">
          <cell r="K10518" t="str">
            <v>00021232P.11</v>
          </cell>
        </row>
        <row r="10519">
          <cell r="K10519" t="str">
            <v>00021233P.11</v>
          </cell>
        </row>
        <row r="10520">
          <cell r="K10520" t="str">
            <v>00021233P.11</v>
          </cell>
        </row>
        <row r="10521">
          <cell r="K10521" t="str">
            <v>00021233P.11</v>
          </cell>
        </row>
        <row r="10522">
          <cell r="K10522" t="str">
            <v>00021234P.11</v>
          </cell>
        </row>
        <row r="10523">
          <cell r="K10523" t="str">
            <v>00021235P.11</v>
          </cell>
        </row>
        <row r="10524">
          <cell r="K10524" t="str">
            <v>00021236P.11</v>
          </cell>
        </row>
        <row r="10525">
          <cell r="K10525" t="str">
            <v>00021245P.11</v>
          </cell>
        </row>
        <row r="10526">
          <cell r="K10526" t="str">
            <v>00021249P.11</v>
          </cell>
        </row>
        <row r="10527">
          <cell r="K10527" t="str">
            <v>00021250P.11</v>
          </cell>
        </row>
        <row r="10528">
          <cell r="K10528" t="str">
            <v>00021250P.11</v>
          </cell>
        </row>
        <row r="10529">
          <cell r="K10529" t="str">
            <v>00021253P.11</v>
          </cell>
        </row>
        <row r="10530">
          <cell r="K10530" t="str">
            <v>00021253P.11</v>
          </cell>
        </row>
        <row r="10531">
          <cell r="K10531" t="str">
            <v>00021259P.11</v>
          </cell>
        </row>
        <row r="10532">
          <cell r="K10532" t="str">
            <v>00021212P.11</v>
          </cell>
        </row>
        <row r="10533">
          <cell r="K10533" t="str">
            <v>00021213P.11</v>
          </cell>
        </row>
        <row r="10534">
          <cell r="K10534" t="str">
            <v>00021213P.11</v>
          </cell>
        </row>
        <row r="10535">
          <cell r="K10535" t="str">
            <v>00021213P.11</v>
          </cell>
        </row>
        <row r="10536">
          <cell r="K10536" t="str">
            <v>00021217P.11</v>
          </cell>
        </row>
        <row r="10537">
          <cell r="K10537" t="str">
            <v>00021217P.11</v>
          </cell>
        </row>
        <row r="10538">
          <cell r="K10538" t="str">
            <v>00021217P.11</v>
          </cell>
        </row>
        <row r="10539">
          <cell r="K10539" t="str">
            <v>00021217P.11</v>
          </cell>
        </row>
        <row r="10540">
          <cell r="K10540" t="str">
            <v>00021220P.11</v>
          </cell>
        </row>
        <row r="10541">
          <cell r="K10541" t="str">
            <v>00021222P.11</v>
          </cell>
        </row>
        <row r="10542">
          <cell r="K10542" t="str">
            <v>00021222P.11</v>
          </cell>
        </row>
        <row r="10543">
          <cell r="K10543" t="str">
            <v>00021224P.11</v>
          </cell>
        </row>
        <row r="10544">
          <cell r="K10544" t="str">
            <v>00021226P.11</v>
          </cell>
        </row>
        <row r="10545">
          <cell r="K10545" t="str">
            <v>00021226P.11</v>
          </cell>
        </row>
        <row r="10546">
          <cell r="K10546" t="str">
            <v>00021228P.11</v>
          </cell>
        </row>
        <row r="10547">
          <cell r="K10547" t="str">
            <v>00021228P.11</v>
          </cell>
        </row>
        <row r="10548">
          <cell r="K10548" t="str">
            <v>00021228P.11</v>
          </cell>
        </row>
        <row r="10549">
          <cell r="K10549" t="str">
            <v>00021228P.11</v>
          </cell>
        </row>
        <row r="10550">
          <cell r="K10550" t="str">
            <v>00021228P.11</v>
          </cell>
        </row>
        <row r="10551">
          <cell r="K10551" t="str">
            <v>00021228P.11</v>
          </cell>
        </row>
        <row r="10552">
          <cell r="K10552" t="str">
            <v>00021231P.11</v>
          </cell>
        </row>
        <row r="10553">
          <cell r="K10553" t="str">
            <v>00021231P.11</v>
          </cell>
        </row>
        <row r="10554">
          <cell r="K10554" t="str">
            <v>00021234P.11</v>
          </cell>
        </row>
        <row r="10555">
          <cell r="K10555" t="str">
            <v>00021234P.11</v>
          </cell>
        </row>
        <row r="10556">
          <cell r="K10556" t="str">
            <v>00021234P.11</v>
          </cell>
        </row>
        <row r="10557">
          <cell r="K10557" t="str">
            <v>00021234P.11</v>
          </cell>
        </row>
        <row r="10558">
          <cell r="K10558" t="str">
            <v>00021236P.11</v>
          </cell>
        </row>
        <row r="10559">
          <cell r="K10559" t="str">
            <v>00021236P.11</v>
          </cell>
        </row>
        <row r="10560">
          <cell r="K10560" t="str">
            <v>00021236P.11</v>
          </cell>
        </row>
        <row r="10561">
          <cell r="K10561" t="str">
            <v>00021236P.11</v>
          </cell>
        </row>
        <row r="10562">
          <cell r="K10562" t="str">
            <v>00021258P.11</v>
          </cell>
        </row>
        <row r="10563">
          <cell r="K10563" t="str">
            <v>00021253P.11</v>
          </cell>
        </row>
        <row r="10564">
          <cell r="K10564" t="str">
            <v>00021253P.11</v>
          </cell>
        </row>
        <row r="10565">
          <cell r="K10565" t="str">
            <v>00021240P.11</v>
          </cell>
        </row>
        <row r="10566">
          <cell r="K10566" t="str">
            <v>00021245P.11</v>
          </cell>
        </row>
        <row r="10567">
          <cell r="K10567" t="str">
            <v>00021243P.11</v>
          </cell>
        </row>
        <row r="10568">
          <cell r="K10568" t="str">
            <v>00021243P.11</v>
          </cell>
        </row>
        <row r="10569">
          <cell r="K10569" t="str">
            <v>00021250P.11</v>
          </cell>
        </row>
        <row r="10570">
          <cell r="K10570" t="str">
            <v>00021257P.11</v>
          </cell>
        </row>
        <row r="10571">
          <cell r="K10571" t="str">
            <v>00021257P.11</v>
          </cell>
        </row>
        <row r="10572">
          <cell r="K10572" t="str">
            <v>00021209P.11</v>
          </cell>
        </row>
        <row r="10573">
          <cell r="K10573" t="str">
            <v>00021210P.11</v>
          </cell>
        </row>
        <row r="10574">
          <cell r="K10574" t="str">
            <v>00021210P.11</v>
          </cell>
        </row>
        <row r="10575">
          <cell r="K10575" t="str">
            <v>00021210P.11</v>
          </cell>
        </row>
        <row r="10576">
          <cell r="K10576" t="str">
            <v>00021211P.11</v>
          </cell>
        </row>
        <row r="10577">
          <cell r="K10577" t="str">
            <v>00021213P.11</v>
          </cell>
        </row>
        <row r="10578">
          <cell r="K10578" t="str">
            <v>00021213P.11</v>
          </cell>
        </row>
        <row r="10579">
          <cell r="K10579" t="str">
            <v>00021213P.11</v>
          </cell>
        </row>
        <row r="10580">
          <cell r="K10580" t="str">
            <v>00021213P.11</v>
          </cell>
        </row>
        <row r="10581">
          <cell r="K10581" t="str">
            <v>00021215P.11</v>
          </cell>
        </row>
        <row r="10582">
          <cell r="K10582" t="str">
            <v>00021217P.11</v>
          </cell>
        </row>
        <row r="10583">
          <cell r="K10583" t="str">
            <v>00021218P.11</v>
          </cell>
        </row>
        <row r="10584">
          <cell r="K10584" t="str">
            <v>00021220P.11</v>
          </cell>
        </row>
        <row r="10585">
          <cell r="K10585" t="str">
            <v>00021221P.11</v>
          </cell>
        </row>
        <row r="10586">
          <cell r="K10586" t="str">
            <v>00021221P.11</v>
          </cell>
        </row>
        <row r="10587">
          <cell r="K10587" t="str">
            <v>00021221P.11</v>
          </cell>
        </row>
        <row r="10588">
          <cell r="K10588" t="str">
            <v>00021221P.11</v>
          </cell>
        </row>
        <row r="10589">
          <cell r="K10589" t="str">
            <v>00021221P.11</v>
          </cell>
        </row>
        <row r="10590">
          <cell r="K10590" t="str">
            <v>00021221P.11</v>
          </cell>
        </row>
        <row r="10591">
          <cell r="K10591" t="str">
            <v>00021222P.11</v>
          </cell>
        </row>
        <row r="10592">
          <cell r="K10592" t="str">
            <v>00021222P.11</v>
          </cell>
        </row>
        <row r="10593">
          <cell r="K10593" t="str">
            <v>00021222P.11</v>
          </cell>
        </row>
        <row r="10594">
          <cell r="K10594" t="str">
            <v>00021222P.11</v>
          </cell>
        </row>
        <row r="10595">
          <cell r="K10595" t="str">
            <v>00021224P.11</v>
          </cell>
        </row>
        <row r="10596">
          <cell r="K10596" t="str">
            <v>00021224P.11</v>
          </cell>
        </row>
        <row r="10597">
          <cell r="K10597" t="str">
            <v>00021224P.11</v>
          </cell>
        </row>
        <row r="10598">
          <cell r="K10598" t="str">
            <v>00021225P.11</v>
          </cell>
        </row>
        <row r="10599">
          <cell r="K10599" t="str">
            <v>00021225P.11</v>
          </cell>
        </row>
        <row r="10600">
          <cell r="K10600" t="str">
            <v>00021225P.11</v>
          </cell>
        </row>
        <row r="10601">
          <cell r="K10601" t="str">
            <v>00021226P.11</v>
          </cell>
        </row>
        <row r="10602">
          <cell r="K10602" t="str">
            <v>00021226P.11</v>
          </cell>
        </row>
        <row r="10603">
          <cell r="K10603" t="str">
            <v>00021226P.11</v>
          </cell>
        </row>
        <row r="10604">
          <cell r="K10604" t="str">
            <v>00021227P.11</v>
          </cell>
        </row>
        <row r="10605">
          <cell r="K10605" t="str">
            <v>00021227P.11</v>
          </cell>
        </row>
        <row r="10606">
          <cell r="K10606" t="str">
            <v>00021227P.11</v>
          </cell>
        </row>
        <row r="10607">
          <cell r="K10607" t="str">
            <v>00021227P.11</v>
          </cell>
        </row>
        <row r="10608">
          <cell r="K10608" t="str">
            <v>00021228P.11</v>
          </cell>
        </row>
        <row r="10609">
          <cell r="K10609" t="str">
            <v>00021228P.11</v>
          </cell>
        </row>
        <row r="10610">
          <cell r="K10610" t="str">
            <v>00021228P.11</v>
          </cell>
        </row>
        <row r="10611">
          <cell r="K10611" t="str">
            <v>00021228P.11</v>
          </cell>
        </row>
        <row r="10612">
          <cell r="K10612" t="str">
            <v>00021228P.11</v>
          </cell>
        </row>
        <row r="10613">
          <cell r="K10613" t="str">
            <v>00021228P.11</v>
          </cell>
        </row>
        <row r="10614">
          <cell r="K10614" t="str">
            <v>00021228P.11</v>
          </cell>
        </row>
        <row r="10615">
          <cell r="K10615" t="str">
            <v>00021228P.11</v>
          </cell>
        </row>
        <row r="10616">
          <cell r="K10616" t="str">
            <v>00021228P.11</v>
          </cell>
        </row>
        <row r="10617">
          <cell r="K10617" t="str">
            <v>00021229P.11</v>
          </cell>
        </row>
        <row r="10618">
          <cell r="K10618" t="str">
            <v>00021229P.11</v>
          </cell>
        </row>
        <row r="10619">
          <cell r="K10619" t="str">
            <v>00021229P.11</v>
          </cell>
        </row>
        <row r="10620">
          <cell r="K10620" t="str">
            <v>00021229P.11</v>
          </cell>
        </row>
        <row r="10621">
          <cell r="K10621" t="str">
            <v>00021229P.11</v>
          </cell>
        </row>
        <row r="10622">
          <cell r="K10622" t="str">
            <v>00021229P.11</v>
          </cell>
        </row>
        <row r="10623">
          <cell r="K10623" t="str">
            <v>00021229P.11</v>
          </cell>
        </row>
        <row r="10624">
          <cell r="K10624" t="str">
            <v>00021229P.11</v>
          </cell>
        </row>
        <row r="10625">
          <cell r="K10625" t="str">
            <v>00021229P.11</v>
          </cell>
        </row>
        <row r="10626">
          <cell r="K10626" t="str">
            <v>00021229P.11</v>
          </cell>
        </row>
        <row r="10627">
          <cell r="K10627" t="str">
            <v>00021230P.11</v>
          </cell>
        </row>
        <row r="10628">
          <cell r="K10628" t="str">
            <v>00021230P.11</v>
          </cell>
        </row>
        <row r="10629">
          <cell r="K10629" t="str">
            <v>00021231P.11</v>
          </cell>
        </row>
        <row r="10630">
          <cell r="K10630" t="str">
            <v>00021231P.11</v>
          </cell>
        </row>
        <row r="10631">
          <cell r="K10631" t="str">
            <v>00021231P.11</v>
          </cell>
        </row>
        <row r="10632">
          <cell r="K10632" t="str">
            <v>00021232P.11</v>
          </cell>
        </row>
        <row r="10633">
          <cell r="K10633" t="str">
            <v>00021232P.11</v>
          </cell>
        </row>
        <row r="10634">
          <cell r="K10634" t="str">
            <v>00021232P.11</v>
          </cell>
        </row>
        <row r="10635">
          <cell r="K10635" t="str">
            <v>00021232P.11</v>
          </cell>
        </row>
        <row r="10636">
          <cell r="K10636" t="str">
            <v>00021232P.11</v>
          </cell>
        </row>
        <row r="10637">
          <cell r="K10637" t="str">
            <v>00021232P.11</v>
          </cell>
        </row>
        <row r="10638">
          <cell r="K10638" t="str">
            <v>00021232P.11</v>
          </cell>
        </row>
        <row r="10639">
          <cell r="K10639" t="str">
            <v>00021232P.11</v>
          </cell>
        </row>
        <row r="10640">
          <cell r="K10640" t="str">
            <v>00021232P.11</v>
          </cell>
        </row>
        <row r="10641">
          <cell r="K10641" t="str">
            <v>00021233P.11</v>
          </cell>
        </row>
        <row r="10642">
          <cell r="K10642" t="str">
            <v>00021233P.11</v>
          </cell>
        </row>
        <row r="10643">
          <cell r="K10643" t="str">
            <v>00021233P.11</v>
          </cell>
        </row>
        <row r="10644">
          <cell r="K10644" t="str">
            <v>00021233P.11</v>
          </cell>
        </row>
        <row r="10645">
          <cell r="K10645" t="str">
            <v>00021233P.11</v>
          </cell>
        </row>
        <row r="10646">
          <cell r="K10646" t="str">
            <v>00021234P.11</v>
          </cell>
        </row>
        <row r="10647">
          <cell r="K10647" t="str">
            <v>00021234P.11</v>
          </cell>
        </row>
        <row r="10648">
          <cell r="K10648" t="str">
            <v>00021234P.11</v>
          </cell>
        </row>
        <row r="10649">
          <cell r="K10649" t="str">
            <v>00021235P.11</v>
          </cell>
        </row>
        <row r="10650">
          <cell r="K10650" t="str">
            <v>00021235P.11</v>
          </cell>
        </row>
        <row r="10651">
          <cell r="K10651" t="str">
            <v>00021235P.11</v>
          </cell>
        </row>
        <row r="10652">
          <cell r="K10652" t="str">
            <v>00021235P.11</v>
          </cell>
        </row>
        <row r="10653">
          <cell r="K10653" t="str">
            <v>00021235P.11</v>
          </cell>
        </row>
        <row r="10654">
          <cell r="K10654" t="str">
            <v>00021235P.11</v>
          </cell>
        </row>
        <row r="10655">
          <cell r="K10655" t="str">
            <v>00021235P.11</v>
          </cell>
        </row>
        <row r="10656">
          <cell r="K10656" t="str">
            <v>00021235P.11</v>
          </cell>
        </row>
        <row r="10657">
          <cell r="K10657" t="str">
            <v>00021235P.11</v>
          </cell>
        </row>
        <row r="10658">
          <cell r="K10658" t="str">
            <v>00021236P.11</v>
          </cell>
        </row>
        <row r="10659">
          <cell r="K10659" t="str">
            <v>00021258P.11</v>
          </cell>
        </row>
        <row r="10660">
          <cell r="K10660" t="str">
            <v>00021238P.11</v>
          </cell>
        </row>
        <row r="10661">
          <cell r="K10661" t="str">
            <v>00021238P.11</v>
          </cell>
        </row>
        <row r="10662">
          <cell r="K10662" t="str">
            <v>00021239P.11</v>
          </cell>
        </row>
        <row r="10663">
          <cell r="K10663" t="str">
            <v>00021240P.11</v>
          </cell>
        </row>
        <row r="10664">
          <cell r="K10664" t="str">
            <v>00021245P.11</v>
          </cell>
        </row>
        <row r="10665">
          <cell r="K10665" t="str">
            <v>00021245P.11</v>
          </cell>
        </row>
        <row r="10666">
          <cell r="K10666" t="str">
            <v>00021245P.11</v>
          </cell>
        </row>
        <row r="10667">
          <cell r="K10667" t="str">
            <v>00021253P.11</v>
          </cell>
        </row>
        <row r="10668">
          <cell r="K10668" t="str">
            <v>00021259P.11</v>
          </cell>
        </row>
        <row r="10669">
          <cell r="K10669" t="str">
            <v>00021243P.11</v>
          </cell>
        </row>
        <row r="10670">
          <cell r="K10670" t="str">
            <v>00021221P.11</v>
          </cell>
        </row>
        <row r="10671">
          <cell r="K10671" t="str">
            <v>00021231P.11</v>
          </cell>
        </row>
        <row r="10672">
          <cell r="K10672" t="str">
            <v>00021229P.11</v>
          </cell>
        </row>
        <row r="10673">
          <cell r="K10673" t="str">
            <v>00021247P.11</v>
          </cell>
        </row>
        <row r="10674">
          <cell r="K10674" t="str">
            <v>00021254P.13</v>
          </cell>
        </row>
        <row r="10675">
          <cell r="K10675" t="str">
            <v>00021202P.11</v>
          </cell>
        </row>
        <row r="10676">
          <cell r="K10676" t="str">
            <v>00021215P.11</v>
          </cell>
        </row>
        <row r="10677">
          <cell r="K10677" t="str">
            <v>00021203P.11</v>
          </cell>
        </row>
        <row r="10678">
          <cell r="K10678" t="str">
            <v>00021210P.11</v>
          </cell>
        </row>
        <row r="10679">
          <cell r="K10679" t="str">
            <v>00021210P.11</v>
          </cell>
        </row>
        <row r="10680">
          <cell r="K10680" t="str">
            <v>00021251P.11</v>
          </cell>
        </row>
        <row r="10681">
          <cell r="K10681" t="str">
            <v>00021254P.11</v>
          </cell>
        </row>
        <row r="10682">
          <cell r="K10682" t="str">
            <v>00021254P.11</v>
          </cell>
        </row>
        <row r="10683">
          <cell r="K10683" t="str">
            <v>00021260P.11</v>
          </cell>
        </row>
        <row r="10684">
          <cell r="K10684" t="str">
            <v>00021260P.13</v>
          </cell>
        </row>
        <row r="10685">
          <cell r="K10685" t="str">
            <v>00021254P.11</v>
          </cell>
        </row>
        <row r="10686">
          <cell r="K10686" t="str">
            <v>00021254P.11</v>
          </cell>
        </row>
        <row r="10687">
          <cell r="K10687" t="str">
            <v>00021254P.11</v>
          </cell>
        </row>
        <row r="10688">
          <cell r="K10688" t="str">
            <v>00021254P.11</v>
          </cell>
        </row>
        <row r="10689">
          <cell r="K10689" t="str">
            <v>00021256P.13</v>
          </cell>
        </row>
        <row r="10690">
          <cell r="K10690" t="str">
            <v>00021256P.13</v>
          </cell>
        </row>
        <row r="10691">
          <cell r="K10691" t="str">
            <v>00021256P.11</v>
          </cell>
        </row>
        <row r="10692">
          <cell r="K10692" t="str">
            <v>00021256P.13</v>
          </cell>
        </row>
        <row r="10693">
          <cell r="K10693" t="str">
            <v>00021258P.11</v>
          </cell>
        </row>
        <row r="10694">
          <cell r="K10694" t="str">
            <v>00021210P.11</v>
          </cell>
        </row>
        <row r="10695">
          <cell r="K10695" t="str">
            <v>00021213P.11</v>
          </cell>
        </row>
        <row r="10696">
          <cell r="K10696" t="str">
            <v>00021213P.11</v>
          </cell>
        </row>
        <row r="10697">
          <cell r="K10697" t="str">
            <v>00021217P.11</v>
          </cell>
        </row>
        <row r="10698">
          <cell r="K10698" t="str">
            <v>00021218P.11</v>
          </cell>
        </row>
        <row r="10699">
          <cell r="K10699" t="str">
            <v>00021220P.11</v>
          </cell>
        </row>
        <row r="10700">
          <cell r="K10700" t="str">
            <v>00021220P.11</v>
          </cell>
        </row>
        <row r="10701">
          <cell r="K10701" t="str">
            <v>00021221P.11</v>
          </cell>
        </row>
        <row r="10702">
          <cell r="K10702" t="str">
            <v>00021222P.11</v>
          </cell>
        </row>
        <row r="10703">
          <cell r="K10703" t="str">
            <v>00021222P.11</v>
          </cell>
        </row>
        <row r="10704">
          <cell r="K10704" t="str">
            <v>00021225P.11</v>
          </cell>
        </row>
        <row r="10705">
          <cell r="K10705" t="str">
            <v>00021228P.11</v>
          </cell>
        </row>
        <row r="10706">
          <cell r="K10706" t="str">
            <v>00021228P.11</v>
          </cell>
        </row>
        <row r="10707">
          <cell r="K10707" t="str">
            <v>00021229P.11</v>
          </cell>
        </row>
        <row r="10708">
          <cell r="K10708" t="str">
            <v>00021229P.11</v>
          </cell>
        </row>
        <row r="10709">
          <cell r="K10709" t="str">
            <v>00021230P.11</v>
          </cell>
        </row>
        <row r="10710">
          <cell r="K10710" t="str">
            <v>00021231P.11</v>
          </cell>
        </row>
        <row r="10711">
          <cell r="K10711" t="str">
            <v>00021232P.11</v>
          </cell>
        </row>
        <row r="10712">
          <cell r="K10712" t="str">
            <v>00021232P.11</v>
          </cell>
        </row>
        <row r="10713">
          <cell r="K10713" t="str">
            <v>00021232P.11</v>
          </cell>
        </row>
        <row r="10714">
          <cell r="K10714" t="str">
            <v>00021232P.11</v>
          </cell>
        </row>
        <row r="10715">
          <cell r="K10715" t="str">
            <v>00021232P.11</v>
          </cell>
        </row>
        <row r="10716">
          <cell r="K10716" t="str">
            <v>00021233P.11</v>
          </cell>
        </row>
        <row r="10717">
          <cell r="K10717" t="str">
            <v>00021234P.11</v>
          </cell>
        </row>
        <row r="10718">
          <cell r="K10718" t="str">
            <v>00021234P.11</v>
          </cell>
        </row>
        <row r="10719">
          <cell r="K10719" t="str">
            <v>00021245P.11</v>
          </cell>
        </row>
        <row r="10720">
          <cell r="K10720" t="str">
            <v>00021253P.11</v>
          </cell>
        </row>
        <row r="10721">
          <cell r="K10721" t="str">
            <v>00021253P.11</v>
          </cell>
        </row>
        <row r="10722">
          <cell r="K10722" t="str">
            <v>00021259P.11</v>
          </cell>
        </row>
        <row r="10723">
          <cell r="K10723" t="str">
            <v>00021259P.11</v>
          </cell>
        </row>
        <row r="10724">
          <cell r="K10724" t="str">
            <v>00021257P.11</v>
          </cell>
        </row>
        <row r="10725">
          <cell r="K10725" t="str">
            <v>00021228P.11</v>
          </cell>
        </row>
        <row r="10726">
          <cell r="K10726" t="str">
            <v>00021251P.11</v>
          </cell>
        </row>
        <row r="10727">
          <cell r="K10727" t="str">
            <v>00021252P.11</v>
          </cell>
        </row>
        <row r="10728">
          <cell r="K10728" t="str">
            <v>00021201P.12</v>
          </cell>
        </row>
        <row r="10729">
          <cell r="K10729" t="str">
            <v>00021201P.12</v>
          </cell>
        </row>
        <row r="10730">
          <cell r="K10730" t="str">
            <v>00021250P.11</v>
          </cell>
        </row>
        <row r="10731">
          <cell r="K10731" t="str">
            <v>00021250P.11</v>
          </cell>
        </row>
        <row r="10732">
          <cell r="K10732" t="str">
            <v>00021202P.11</v>
          </cell>
        </row>
        <row r="10733">
          <cell r="K10733" t="str">
            <v>00021220P.11</v>
          </cell>
        </row>
        <row r="10734">
          <cell r="K10734" t="str">
            <v>00021222P.11</v>
          </cell>
        </row>
        <row r="10735">
          <cell r="K10735" t="str">
            <v>00021223P.11</v>
          </cell>
        </row>
        <row r="10736">
          <cell r="K10736" t="str">
            <v>00021253P.11</v>
          </cell>
        </row>
        <row r="10737">
          <cell r="K10737" t="str">
            <v>00021250P.11</v>
          </cell>
        </row>
        <row r="10738">
          <cell r="K10738" t="str">
            <v>00021250P.11</v>
          </cell>
        </row>
        <row r="10739">
          <cell r="K10739" t="str">
            <v>00021245P.11</v>
          </cell>
        </row>
        <row r="10740">
          <cell r="K10740" t="str">
            <v>00021245P.11</v>
          </cell>
        </row>
        <row r="10741">
          <cell r="K10741" t="str">
            <v>00021245P.11</v>
          </cell>
        </row>
        <row r="10742">
          <cell r="K10742" t="str">
            <v>00021245P.11</v>
          </cell>
        </row>
        <row r="10743">
          <cell r="K10743" t="str">
            <v>00021245P.11</v>
          </cell>
        </row>
        <row r="10744">
          <cell r="K10744" t="str">
            <v>00021245P.11</v>
          </cell>
        </row>
        <row r="10745">
          <cell r="K10745" t="str">
            <v>00021245P.11</v>
          </cell>
        </row>
        <row r="10746">
          <cell r="K10746" t="str">
            <v>00021245P.11</v>
          </cell>
        </row>
        <row r="10747">
          <cell r="K10747" t="str">
            <v>00021245P.11</v>
          </cell>
        </row>
        <row r="10748">
          <cell r="K10748" t="str">
            <v>00021245P.11</v>
          </cell>
        </row>
        <row r="10749">
          <cell r="K10749" t="str">
            <v>00021245P.11</v>
          </cell>
        </row>
        <row r="10750">
          <cell r="K10750" t="str">
            <v>00021250P.11</v>
          </cell>
        </row>
        <row r="10751">
          <cell r="K10751" t="str">
            <v>00021250P.11</v>
          </cell>
        </row>
        <row r="10752">
          <cell r="K10752" t="str">
            <v>00021259P.11</v>
          </cell>
        </row>
        <row r="10753">
          <cell r="K10753" t="str">
            <v>00111148P.2</v>
          </cell>
        </row>
        <row r="10754">
          <cell r="K10754" t="str">
            <v>00111148P.2</v>
          </cell>
        </row>
        <row r="10755">
          <cell r="K10755" t="str">
            <v>00111148P.2</v>
          </cell>
        </row>
        <row r="10756">
          <cell r="K10756" t="str">
            <v>00111148P.2</v>
          </cell>
        </row>
        <row r="10757">
          <cell r="K10757" t="str">
            <v>00111148P.2</v>
          </cell>
        </row>
        <row r="10758">
          <cell r="K10758" t="str">
            <v>00111148P.2</v>
          </cell>
        </row>
        <row r="10759">
          <cell r="K10759" t="str">
            <v>00111143P.2</v>
          </cell>
        </row>
        <row r="10760">
          <cell r="K10760" t="str">
            <v>00111143P.2</v>
          </cell>
        </row>
        <row r="10761">
          <cell r="K10761" t="str">
            <v>00111143P.2</v>
          </cell>
        </row>
        <row r="10762">
          <cell r="K10762" t="str">
            <v>00111143P.2</v>
          </cell>
        </row>
        <row r="10763">
          <cell r="K10763" t="str">
            <v>00111143P.2</v>
          </cell>
        </row>
        <row r="10764">
          <cell r="K10764" t="str">
            <v>00111143P.2</v>
          </cell>
        </row>
        <row r="10765">
          <cell r="K10765" t="str">
            <v>00111143P.2</v>
          </cell>
        </row>
        <row r="10766">
          <cell r="K10766" t="str">
            <v>00111143P.2</v>
          </cell>
        </row>
        <row r="10767">
          <cell r="K10767" t="str">
            <v>00111143P.2</v>
          </cell>
        </row>
        <row r="10768">
          <cell r="K10768" t="str">
            <v>00111143P.2</v>
          </cell>
        </row>
        <row r="10769">
          <cell r="K10769" t="str">
            <v>00111143P.2</v>
          </cell>
        </row>
        <row r="10770">
          <cell r="K10770" t="str">
            <v>00111143P.2</v>
          </cell>
        </row>
        <row r="10771">
          <cell r="K10771" t="str">
            <v>00111143P.2</v>
          </cell>
        </row>
        <row r="10772">
          <cell r="K10772" t="str">
            <v>00111143P.2</v>
          </cell>
        </row>
        <row r="10773">
          <cell r="K10773" t="str">
            <v>00111143P.2</v>
          </cell>
        </row>
        <row r="10774">
          <cell r="K10774" t="str">
            <v>00111143P.2</v>
          </cell>
        </row>
        <row r="10775">
          <cell r="K10775" t="str">
            <v>00111143P.2</v>
          </cell>
        </row>
        <row r="10776">
          <cell r="K10776" t="str">
            <v>00111143P.2</v>
          </cell>
        </row>
        <row r="10777">
          <cell r="K10777" t="str">
            <v>00111143P.2</v>
          </cell>
        </row>
        <row r="10778">
          <cell r="K10778" t="str">
            <v>00111143P.2</v>
          </cell>
        </row>
        <row r="10779">
          <cell r="K10779" t="str">
            <v>00111103P.2</v>
          </cell>
        </row>
        <row r="10780">
          <cell r="K10780" t="str">
            <v>00111103P.2</v>
          </cell>
        </row>
        <row r="10781">
          <cell r="K10781" t="str">
            <v>00111103P.2</v>
          </cell>
        </row>
        <row r="10782">
          <cell r="K10782" t="str">
            <v>00111103P.2</v>
          </cell>
        </row>
        <row r="10783">
          <cell r="K10783" t="str">
            <v>00111104P.2</v>
          </cell>
        </row>
        <row r="10784">
          <cell r="K10784" t="str">
            <v>00111105P.2</v>
          </cell>
        </row>
        <row r="10785">
          <cell r="K10785" t="str">
            <v>00111105P.2</v>
          </cell>
        </row>
        <row r="10786">
          <cell r="K10786" t="str">
            <v>00111105P.2</v>
          </cell>
        </row>
        <row r="10787">
          <cell r="K10787" t="str">
            <v>00111105P.2</v>
          </cell>
        </row>
        <row r="10788">
          <cell r="K10788" t="str">
            <v>00111105P.2</v>
          </cell>
        </row>
        <row r="10789">
          <cell r="K10789" t="str">
            <v>00111138P.2</v>
          </cell>
        </row>
        <row r="10790">
          <cell r="K10790" t="str">
            <v>00111138P.2</v>
          </cell>
        </row>
        <row r="10791">
          <cell r="K10791" t="str">
            <v>00111138P.2</v>
          </cell>
        </row>
        <row r="10792">
          <cell r="K10792" t="str">
            <v>00111138P.2</v>
          </cell>
        </row>
        <row r="10793">
          <cell r="K10793" t="str">
            <v>00111138P.2</v>
          </cell>
        </row>
        <row r="10794">
          <cell r="K10794" t="str">
            <v>00111138P.2</v>
          </cell>
        </row>
        <row r="10795">
          <cell r="K10795" t="str">
            <v>00111138P.2</v>
          </cell>
        </row>
        <row r="10796">
          <cell r="K10796" t="str">
            <v>00111138P.2</v>
          </cell>
        </row>
        <row r="10797">
          <cell r="K10797" t="str">
            <v>00111138P.2</v>
          </cell>
        </row>
        <row r="10798">
          <cell r="K10798" t="str">
            <v>00111138P.2</v>
          </cell>
        </row>
        <row r="10799">
          <cell r="K10799" t="str">
            <v>00111138P.2</v>
          </cell>
        </row>
        <row r="10800">
          <cell r="K10800" t="str">
            <v>00111138P.2</v>
          </cell>
        </row>
        <row r="10801">
          <cell r="K10801" t="str">
            <v>00111138P.2</v>
          </cell>
        </row>
        <row r="10802">
          <cell r="K10802" t="str">
            <v>00111138P.2</v>
          </cell>
        </row>
        <row r="10803">
          <cell r="K10803" t="str">
            <v>00111138P.2</v>
          </cell>
        </row>
        <row r="10804">
          <cell r="K10804" t="str">
            <v>00111139P.2</v>
          </cell>
        </row>
        <row r="10805">
          <cell r="K10805" t="str">
            <v>00111139P.2</v>
          </cell>
        </row>
        <row r="10806">
          <cell r="K10806" t="str">
            <v>00111139P.2</v>
          </cell>
        </row>
        <row r="10807">
          <cell r="K10807" t="str">
            <v>00111139P.2</v>
          </cell>
        </row>
        <row r="10808">
          <cell r="K10808" t="str">
            <v>00111139P.2</v>
          </cell>
        </row>
        <row r="10809">
          <cell r="K10809" t="str">
            <v>00111139P.2</v>
          </cell>
        </row>
        <row r="10810">
          <cell r="K10810" t="str">
            <v>00111140P.2</v>
          </cell>
        </row>
        <row r="10811">
          <cell r="K10811" t="str">
            <v>00111140P.2</v>
          </cell>
        </row>
        <row r="10812">
          <cell r="K10812" t="str">
            <v>00111140P.2</v>
          </cell>
        </row>
        <row r="10813">
          <cell r="K10813" t="str">
            <v>00111140P.2</v>
          </cell>
        </row>
        <row r="10814">
          <cell r="K10814" t="str">
            <v>00111140P.2</v>
          </cell>
        </row>
        <row r="10815">
          <cell r="K10815" t="str">
            <v>00111140P.2</v>
          </cell>
        </row>
        <row r="10816">
          <cell r="K10816" t="str">
            <v>00111140P.2</v>
          </cell>
        </row>
        <row r="10817">
          <cell r="K10817" t="str">
            <v>00111140P.2</v>
          </cell>
        </row>
        <row r="10818">
          <cell r="K10818" t="str">
            <v>00111140P.2</v>
          </cell>
        </row>
        <row r="10819">
          <cell r="K10819" t="str">
            <v>00111140P.2</v>
          </cell>
        </row>
        <row r="10820">
          <cell r="K10820" t="str">
            <v>00111140P.2</v>
          </cell>
        </row>
        <row r="10821">
          <cell r="K10821" t="str">
            <v>00111158P.2</v>
          </cell>
        </row>
        <row r="10822">
          <cell r="K10822" t="str">
            <v>00111158P.2</v>
          </cell>
        </row>
        <row r="10823">
          <cell r="K10823" t="str">
            <v>00111158P.2</v>
          </cell>
        </row>
        <row r="10824">
          <cell r="K10824" t="str">
            <v>00111158P.2</v>
          </cell>
        </row>
        <row r="10825">
          <cell r="K10825" t="str">
            <v>00111158P.2</v>
          </cell>
        </row>
        <row r="10826">
          <cell r="K10826" t="str">
            <v>00111158P.2</v>
          </cell>
        </row>
        <row r="10827">
          <cell r="K10827" t="str">
            <v>00111158P.2</v>
          </cell>
        </row>
        <row r="10828">
          <cell r="K10828" t="str">
            <v>00111158P.2</v>
          </cell>
        </row>
        <row r="10829">
          <cell r="K10829" t="str">
            <v>00111158P.2</v>
          </cell>
        </row>
        <row r="10830">
          <cell r="K10830" t="str">
            <v>00111158P.2</v>
          </cell>
        </row>
        <row r="10831">
          <cell r="K10831" t="str">
            <v>00111158P.2</v>
          </cell>
        </row>
        <row r="10832">
          <cell r="K10832" t="str">
            <v>00111158P.2</v>
          </cell>
        </row>
        <row r="10833">
          <cell r="K10833" t="str">
            <v>00111158P.2</v>
          </cell>
        </row>
        <row r="10834">
          <cell r="K10834" t="str">
            <v>00111158P.2</v>
          </cell>
        </row>
        <row r="10835">
          <cell r="K10835" t="str">
            <v>00111150P.2</v>
          </cell>
        </row>
        <row r="10836">
          <cell r="K10836" t="str">
            <v>00111150P.2</v>
          </cell>
        </row>
        <row r="10837">
          <cell r="K10837" t="str">
            <v>00111150P.2</v>
          </cell>
        </row>
        <row r="10838">
          <cell r="K10838" t="str">
            <v>00111150P.2</v>
          </cell>
        </row>
        <row r="10839">
          <cell r="K10839" t="str">
            <v>00111150P.2</v>
          </cell>
        </row>
        <row r="10840">
          <cell r="K10840" t="str">
            <v>00111150P.2</v>
          </cell>
        </row>
        <row r="10841">
          <cell r="K10841" t="str">
            <v>00111102P.2</v>
          </cell>
        </row>
        <row r="10842">
          <cell r="K10842" t="str">
            <v>00111102P.2</v>
          </cell>
        </row>
        <row r="10843">
          <cell r="K10843" t="str">
            <v>00111102P.2</v>
          </cell>
        </row>
        <row r="10844">
          <cell r="K10844" t="str">
            <v>00111102P.2</v>
          </cell>
        </row>
        <row r="10845">
          <cell r="K10845" t="str">
            <v>00111102P.2</v>
          </cell>
        </row>
        <row r="10846">
          <cell r="K10846" t="str">
            <v>00111102P.2</v>
          </cell>
        </row>
        <row r="10847">
          <cell r="K10847" t="str">
            <v>00111102P.2</v>
          </cell>
        </row>
        <row r="10848">
          <cell r="K10848" t="str">
            <v>00111102P.2</v>
          </cell>
        </row>
        <row r="10849">
          <cell r="K10849" t="str">
            <v>00111102P.2</v>
          </cell>
        </row>
        <row r="10850">
          <cell r="K10850" t="str">
            <v>00111102P.2</v>
          </cell>
        </row>
        <row r="10851">
          <cell r="K10851" t="str">
            <v>00111102P.2</v>
          </cell>
        </row>
        <row r="10852">
          <cell r="K10852" t="str">
            <v>00111102P.2</v>
          </cell>
        </row>
        <row r="10853">
          <cell r="K10853" t="str">
            <v>00111102P.2</v>
          </cell>
        </row>
        <row r="10854">
          <cell r="K10854" t="str">
            <v>00111102P.2</v>
          </cell>
        </row>
        <row r="10855">
          <cell r="K10855" t="str">
            <v>00111102P.2</v>
          </cell>
        </row>
        <row r="10856">
          <cell r="K10856" t="str">
            <v>00111102P.2</v>
          </cell>
        </row>
        <row r="10857">
          <cell r="K10857" t="str">
            <v>00111102P.2</v>
          </cell>
        </row>
        <row r="10858">
          <cell r="K10858" t="str">
            <v>00111102P.2</v>
          </cell>
        </row>
        <row r="10859">
          <cell r="K10859" t="str">
            <v>00111102P.2</v>
          </cell>
        </row>
        <row r="10860">
          <cell r="K10860" t="str">
            <v>00111102P.2</v>
          </cell>
        </row>
        <row r="10861">
          <cell r="K10861" t="str">
            <v>00111102P.2</v>
          </cell>
        </row>
        <row r="10862">
          <cell r="K10862" t="str">
            <v>00111102P.2</v>
          </cell>
        </row>
        <row r="10863">
          <cell r="K10863" t="str">
            <v>00111102P.2</v>
          </cell>
        </row>
        <row r="10864">
          <cell r="K10864" t="str">
            <v>00111102P.2</v>
          </cell>
        </row>
        <row r="10865">
          <cell r="K10865" t="str">
            <v>00111102P.2</v>
          </cell>
        </row>
        <row r="10866">
          <cell r="K10866" t="str">
            <v>00111102P.2</v>
          </cell>
        </row>
        <row r="10867">
          <cell r="K10867" t="str">
            <v>00111102P.2</v>
          </cell>
        </row>
        <row r="10868">
          <cell r="K10868" t="str">
            <v>00111102P.2</v>
          </cell>
        </row>
        <row r="10869">
          <cell r="K10869" t="str">
            <v>00111102P.2</v>
          </cell>
        </row>
        <row r="10870">
          <cell r="K10870" t="str">
            <v>00111102P.2</v>
          </cell>
        </row>
        <row r="10871">
          <cell r="K10871" t="str">
            <v>00111102P.2</v>
          </cell>
        </row>
        <row r="10872">
          <cell r="K10872" t="str">
            <v>00111102P.2</v>
          </cell>
        </row>
        <row r="10873">
          <cell r="K10873" t="str">
            <v>00111102P.2</v>
          </cell>
        </row>
        <row r="10874">
          <cell r="K10874" t="str">
            <v>00111102P.2</v>
          </cell>
        </row>
        <row r="10875">
          <cell r="K10875" t="str">
            <v>00111102P.2</v>
          </cell>
        </row>
        <row r="10876">
          <cell r="K10876" t="str">
            <v>00111152P.2</v>
          </cell>
        </row>
        <row r="10877">
          <cell r="K10877" t="str">
            <v>00111152P.2</v>
          </cell>
        </row>
        <row r="10878">
          <cell r="K10878" t="str">
            <v>00111152P.2</v>
          </cell>
        </row>
        <row r="10879">
          <cell r="K10879" t="str">
            <v>00111152P.2</v>
          </cell>
        </row>
        <row r="10880">
          <cell r="K10880" t="str">
            <v>00111143P.2</v>
          </cell>
        </row>
        <row r="10881">
          <cell r="K10881" t="str">
            <v>00111143P.2</v>
          </cell>
        </row>
        <row r="10882">
          <cell r="K10882" t="str">
            <v>00111123P.2</v>
          </cell>
        </row>
        <row r="10883">
          <cell r="K10883" t="str">
            <v>00111123P.2</v>
          </cell>
        </row>
        <row r="10884">
          <cell r="K10884" t="str">
            <v>00111123P.2</v>
          </cell>
        </row>
        <row r="10885">
          <cell r="K10885" t="str">
            <v>00111135P.2</v>
          </cell>
        </row>
        <row r="10886">
          <cell r="K10886" t="str">
            <v>00111135P.2</v>
          </cell>
        </row>
        <row r="10887">
          <cell r="K10887" t="str">
            <v>00111135P.2</v>
          </cell>
        </row>
        <row r="10888">
          <cell r="K10888" t="str">
            <v>00111135P.2</v>
          </cell>
        </row>
        <row r="10889">
          <cell r="K10889" t="str">
            <v>00111135P.2</v>
          </cell>
        </row>
        <row r="10890">
          <cell r="K10890" t="str">
            <v>00111135P.2</v>
          </cell>
        </row>
        <row r="10891">
          <cell r="K10891" t="str">
            <v>00111136P.2</v>
          </cell>
        </row>
        <row r="10892">
          <cell r="K10892" t="str">
            <v>00111136P.2</v>
          </cell>
        </row>
        <row r="10893">
          <cell r="K10893" t="str">
            <v>00111136P.2</v>
          </cell>
        </row>
        <row r="10894">
          <cell r="K10894" t="str">
            <v>00111122P.2</v>
          </cell>
        </row>
        <row r="10895">
          <cell r="K10895" t="str">
            <v>00111122P.2</v>
          </cell>
        </row>
        <row r="10896">
          <cell r="K10896" t="str">
            <v>00111122P.2</v>
          </cell>
        </row>
        <row r="10897">
          <cell r="K10897" t="str">
            <v>00111128P.2</v>
          </cell>
        </row>
        <row r="10898">
          <cell r="K10898" t="str">
            <v>00111128P.2</v>
          </cell>
        </row>
        <row r="10899">
          <cell r="K10899" t="str">
            <v>00111128P.2</v>
          </cell>
        </row>
        <row r="10900">
          <cell r="K10900" t="str">
            <v>00111153P.2</v>
          </cell>
        </row>
        <row r="10901">
          <cell r="K10901" t="str">
            <v>00111153P.2</v>
          </cell>
        </row>
        <row r="10902">
          <cell r="K10902" t="str">
            <v>00111152P.2</v>
          </cell>
        </row>
        <row r="10903">
          <cell r="K10903" t="str">
            <v>00111110P.2</v>
          </cell>
        </row>
        <row r="10904">
          <cell r="K10904" t="str">
            <v>00111110P.2</v>
          </cell>
        </row>
        <row r="10905">
          <cell r="K10905" t="str">
            <v>00111110P.2</v>
          </cell>
        </row>
        <row r="10906">
          <cell r="K10906" t="str">
            <v>00111118P.2</v>
          </cell>
        </row>
        <row r="10907">
          <cell r="K10907" t="str">
            <v>00111118P.2</v>
          </cell>
        </row>
        <row r="10908">
          <cell r="K10908" t="str">
            <v>00111118P.2</v>
          </cell>
        </row>
        <row r="10909">
          <cell r="K10909" t="str">
            <v>00111118P.2</v>
          </cell>
        </row>
        <row r="10910">
          <cell r="K10910" t="str">
            <v>00111118P.2</v>
          </cell>
        </row>
        <row r="10911">
          <cell r="K10911" t="str">
            <v>00111126P.2</v>
          </cell>
        </row>
        <row r="10912">
          <cell r="K10912" t="str">
            <v>00111126P.2</v>
          </cell>
        </row>
        <row r="10913">
          <cell r="K10913" t="str">
            <v>00111126P.2</v>
          </cell>
        </row>
        <row r="10914">
          <cell r="K10914" t="str">
            <v>00111126P.2</v>
          </cell>
        </row>
        <row r="10915">
          <cell r="K10915" t="str">
            <v>00111126P.2</v>
          </cell>
        </row>
        <row r="10916">
          <cell r="K10916" t="str">
            <v>00111134P.2</v>
          </cell>
        </row>
        <row r="10917">
          <cell r="K10917" t="str">
            <v>00111134P.2</v>
          </cell>
        </row>
        <row r="10918">
          <cell r="K10918" t="str">
            <v>00111134P.2</v>
          </cell>
        </row>
        <row r="10919">
          <cell r="K10919" t="str">
            <v>00111134P.2</v>
          </cell>
        </row>
        <row r="10920">
          <cell r="K10920" t="str">
            <v>00111134P.2</v>
          </cell>
        </row>
        <row r="10921">
          <cell r="K10921" t="str">
            <v>00111134P.2</v>
          </cell>
        </row>
        <row r="10922">
          <cell r="K10922" t="str">
            <v>00111134P.2</v>
          </cell>
        </row>
        <row r="10923">
          <cell r="K10923" t="str">
            <v>00111143P.2</v>
          </cell>
        </row>
        <row r="10924">
          <cell r="K10924" t="str">
            <v>00111143P.2</v>
          </cell>
        </row>
        <row r="10925">
          <cell r="K10925" t="str">
            <v>00111143P.2</v>
          </cell>
        </row>
        <row r="10926">
          <cell r="K10926" t="str">
            <v>00111143P.2</v>
          </cell>
        </row>
        <row r="10927">
          <cell r="K10927" t="str">
            <v>00111145P.2</v>
          </cell>
        </row>
        <row r="10928">
          <cell r="K10928" t="str">
            <v>00111145P.2</v>
          </cell>
        </row>
        <row r="10929">
          <cell r="K10929" t="str">
            <v>00111145P.2</v>
          </cell>
        </row>
        <row r="10930">
          <cell r="K10930" t="str">
            <v>00111145P.2</v>
          </cell>
        </row>
        <row r="10931">
          <cell r="K10931" t="str">
            <v>00111145P.2</v>
          </cell>
        </row>
        <row r="10932">
          <cell r="K10932" t="str">
            <v>00111145P.2</v>
          </cell>
        </row>
        <row r="10933">
          <cell r="K10933" t="str">
            <v>00111145P.2</v>
          </cell>
        </row>
        <row r="10934">
          <cell r="K10934" t="str">
            <v>00111145P.2</v>
          </cell>
        </row>
        <row r="10935">
          <cell r="K10935" t="str">
            <v>00111145P.2</v>
          </cell>
        </row>
        <row r="10936">
          <cell r="K10936" t="str">
            <v>00111145P.2</v>
          </cell>
        </row>
        <row r="10937">
          <cell r="K10937" t="str">
            <v>00111145P.2</v>
          </cell>
        </row>
        <row r="10938">
          <cell r="K10938" t="str">
            <v>00111145P.2</v>
          </cell>
        </row>
        <row r="10939">
          <cell r="K10939" t="str">
            <v>00111145P.2</v>
          </cell>
        </row>
        <row r="10940">
          <cell r="K10940" t="str">
            <v>00111145P.2</v>
          </cell>
        </row>
        <row r="10941">
          <cell r="K10941" t="str">
            <v>00111145P.2</v>
          </cell>
        </row>
        <row r="10942">
          <cell r="K10942" t="str">
            <v>00111145P.2</v>
          </cell>
        </row>
        <row r="10943">
          <cell r="K10943" t="str">
            <v>00111145P.2</v>
          </cell>
        </row>
        <row r="10944">
          <cell r="K10944" t="str">
            <v>00111145P.2</v>
          </cell>
        </row>
        <row r="10945">
          <cell r="K10945" t="str">
            <v>00111145P.2</v>
          </cell>
        </row>
        <row r="10946">
          <cell r="K10946" t="str">
            <v>00111145P.2</v>
          </cell>
        </row>
        <row r="10947">
          <cell r="K10947" t="str">
            <v>00111145P.2</v>
          </cell>
        </row>
        <row r="10948">
          <cell r="K10948" t="str">
            <v>00111145P.2</v>
          </cell>
        </row>
        <row r="10949">
          <cell r="K10949" t="str">
            <v>00111145P.2</v>
          </cell>
        </row>
        <row r="10950">
          <cell r="K10950" t="str">
            <v>00111145P.2</v>
          </cell>
        </row>
        <row r="10951">
          <cell r="K10951" t="str">
            <v>00111145P.2</v>
          </cell>
        </row>
        <row r="10952">
          <cell r="K10952" t="str">
            <v>00111145P.2</v>
          </cell>
        </row>
        <row r="10953">
          <cell r="K10953" t="str">
            <v>00111145P.2</v>
          </cell>
        </row>
        <row r="10954">
          <cell r="K10954" t="str">
            <v>00111145P.2</v>
          </cell>
        </row>
        <row r="10955">
          <cell r="K10955" t="str">
            <v>00111148P.2</v>
          </cell>
        </row>
        <row r="10956">
          <cell r="K10956" t="str">
            <v>00111148P.2</v>
          </cell>
        </row>
        <row r="10957">
          <cell r="K10957" t="str">
            <v>00111148P.2</v>
          </cell>
        </row>
        <row r="10958">
          <cell r="K10958" t="str">
            <v>00111148P.2</v>
          </cell>
        </row>
        <row r="10959">
          <cell r="K10959" t="str">
            <v>00111148P.2</v>
          </cell>
        </row>
        <row r="10960">
          <cell r="K10960" t="str">
            <v>00111148P.2</v>
          </cell>
        </row>
        <row r="10961">
          <cell r="K10961" t="str">
            <v>00111148P.2</v>
          </cell>
        </row>
        <row r="10962">
          <cell r="K10962" t="str">
            <v>00111149P.2</v>
          </cell>
        </row>
        <row r="10963">
          <cell r="K10963" t="str">
            <v>00111149P.2</v>
          </cell>
        </row>
        <row r="10964">
          <cell r="K10964" t="str">
            <v>00111150P.2</v>
          </cell>
        </row>
        <row r="10965">
          <cell r="K10965" t="str">
            <v>00111150P.2</v>
          </cell>
        </row>
        <row r="10966">
          <cell r="K10966" t="str">
            <v>00111150P.2</v>
          </cell>
        </row>
        <row r="10967">
          <cell r="K10967" t="str">
            <v>00111150P.2</v>
          </cell>
        </row>
        <row r="10968">
          <cell r="K10968" t="str">
            <v>00111150P.2</v>
          </cell>
        </row>
        <row r="10969">
          <cell r="K10969" t="str">
            <v>00111150P.2</v>
          </cell>
        </row>
        <row r="10970">
          <cell r="K10970" t="str">
            <v>00111150P.2</v>
          </cell>
        </row>
        <row r="10971">
          <cell r="K10971" t="str">
            <v>00111157P.2</v>
          </cell>
        </row>
        <row r="10972">
          <cell r="K10972" t="str">
            <v>00111157P.2</v>
          </cell>
        </row>
        <row r="10973">
          <cell r="K10973" t="str">
            <v>00111157P.2</v>
          </cell>
        </row>
        <row r="10974">
          <cell r="K10974" t="str">
            <v>00111157P.2</v>
          </cell>
        </row>
        <row r="10975">
          <cell r="K10975" t="str">
            <v>00111157P.2</v>
          </cell>
        </row>
        <row r="10976">
          <cell r="K10976" t="str">
            <v>00111157P.2</v>
          </cell>
        </row>
        <row r="10977">
          <cell r="K10977" t="str">
            <v>00111157P.2</v>
          </cell>
        </row>
        <row r="10978">
          <cell r="K10978" t="str">
            <v>00111159P.2</v>
          </cell>
        </row>
        <row r="10979">
          <cell r="K10979" t="str">
            <v>00111159P.2</v>
          </cell>
        </row>
        <row r="10980">
          <cell r="K10980" t="str">
            <v>00111159P.2</v>
          </cell>
        </row>
        <row r="10981">
          <cell r="K10981" t="str">
            <v>00111159P.2</v>
          </cell>
        </row>
        <row r="10982">
          <cell r="K10982" t="str">
            <v>00111159P.2</v>
          </cell>
        </row>
        <row r="10983">
          <cell r="K10983" t="str">
            <v>00111159P.2</v>
          </cell>
        </row>
        <row r="10984">
          <cell r="K10984" t="str">
            <v>00111159P.2</v>
          </cell>
        </row>
        <row r="10985">
          <cell r="K10985" t="str">
            <v>00111159P.2</v>
          </cell>
        </row>
        <row r="10986">
          <cell r="K10986" t="str">
            <v>00111159P.2</v>
          </cell>
        </row>
        <row r="10987">
          <cell r="K10987" t="str">
            <v>00111107P.2</v>
          </cell>
        </row>
        <row r="10988">
          <cell r="K10988" t="str">
            <v>00111107P.2</v>
          </cell>
        </row>
        <row r="10989">
          <cell r="K10989" t="str">
            <v>00111107P.2</v>
          </cell>
        </row>
        <row r="10990">
          <cell r="K10990" t="str">
            <v>00111107P.2</v>
          </cell>
        </row>
        <row r="10991">
          <cell r="K10991" t="str">
            <v>00111107P.2</v>
          </cell>
        </row>
        <row r="10992">
          <cell r="K10992" t="str">
            <v>00111144P.2</v>
          </cell>
        </row>
        <row r="10993">
          <cell r="K10993" t="str">
            <v>00111144P.2</v>
          </cell>
        </row>
        <row r="10994">
          <cell r="K10994" t="str">
            <v>00111144P.2</v>
          </cell>
        </row>
        <row r="10995">
          <cell r="K10995" t="str">
            <v>00111144P.2</v>
          </cell>
        </row>
        <row r="10996">
          <cell r="K10996" t="str">
            <v>00111153P.2</v>
          </cell>
        </row>
        <row r="10997">
          <cell r="K10997" t="str">
            <v>00111126P.2</v>
          </cell>
        </row>
        <row r="10998">
          <cell r="K10998" t="str">
            <v>00111126P.2</v>
          </cell>
        </row>
        <row r="10999">
          <cell r="K10999" t="str">
            <v>00111126P.2</v>
          </cell>
        </row>
        <row r="11000">
          <cell r="K11000" t="str">
            <v>00111126P.2</v>
          </cell>
        </row>
        <row r="11001">
          <cell r="K11001" t="str">
            <v>00111126P.2</v>
          </cell>
        </row>
        <row r="11002">
          <cell r="K11002" t="str">
            <v>00111126P.2</v>
          </cell>
        </row>
        <row r="11003">
          <cell r="K11003" t="str">
            <v>00111160P.2</v>
          </cell>
        </row>
        <row r="11004">
          <cell r="K11004" t="str">
            <v>00111160P.2</v>
          </cell>
        </row>
        <row r="11005">
          <cell r="K11005" t="str">
            <v>00111160P.2</v>
          </cell>
        </row>
        <row r="11006">
          <cell r="K11006" t="str">
            <v>00111160P.2</v>
          </cell>
        </row>
        <row r="11007">
          <cell r="K11007" t="str">
            <v>00111160P.2</v>
          </cell>
        </row>
        <row r="11008">
          <cell r="K11008" t="str">
            <v>00111160P.2</v>
          </cell>
        </row>
        <row r="11009">
          <cell r="K11009" t="str">
            <v>00111160P.2</v>
          </cell>
        </row>
        <row r="11010">
          <cell r="K11010" t="str">
            <v>00111160P.2</v>
          </cell>
        </row>
        <row r="11011">
          <cell r="K11011" t="str">
            <v>00111160P.2</v>
          </cell>
        </row>
        <row r="11012">
          <cell r="K11012" t="str">
            <v>00111160P.2</v>
          </cell>
        </row>
        <row r="11013">
          <cell r="K11013" t="str">
            <v>00111160P.2</v>
          </cell>
        </row>
        <row r="11014">
          <cell r="K11014" t="str">
            <v>00111160P.2</v>
          </cell>
        </row>
        <row r="11015">
          <cell r="K11015" t="str">
            <v>00111160P.2</v>
          </cell>
        </row>
        <row r="11016">
          <cell r="K11016" t="str">
            <v>00111160P.2</v>
          </cell>
        </row>
        <row r="11017">
          <cell r="K11017" t="str">
            <v>00111160P.2</v>
          </cell>
        </row>
        <row r="11018">
          <cell r="K11018" t="str">
            <v>00111160P.2</v>
          </cell>
        </row>
        <row r="11019">
          <cell r="K11019" t="str">
            <v>00111160P.2</v>
          </cell>
        </row>
        <row r="11020">
          <cell r="K11020" t="str">
            <v>00111160P.2</v>
          </cell>
        </row>
        <row r="11021">
          <cell r="K11021" t="str">
            <v>00111160P.2</v>
          </cell>
        </row>
        <row r="11022">
          <cell r="K11022" t="str">
            <v>00111160P.2</v>
          </cell>
        </row>
        <row r="11023">
          <cell r="K11023" t="str">
            <v>00111160P.2</v>
          </cell>
        </row>
        <row r="11024">
          <cell r="K11024" t="str">
            <v>00111160P.2</v>
          </cell>
        </row>
        <row r="11025">
          <cell r="K11025" t="str">
            <v>00111160P.2</v>
          </cell>
        </row>
        <row r="11026">
          <cell r="K11026" t="str">
            <v>00111160P.2</v>
          </cell>
        </row>
        <row r="11027">
          <cell r="K11027" t="str">
            <v>00111160P.2</v>
          </cell>
        </row>
        <row r="11028">
          <cell r="K11028" t="str">
            <v>00111160P.2</v>
          </cell>
        </row>
        <row r="11029">
          <cell r="K11029" t="str">
            <v>00111159P.2</v>
          </cell>
        </row>
        <row r="11030">
          <cell r="K11030" t="str">
            <v>00111159P.2</v>
          </cell>
        </row>
        <row r="11031">
          <cell r="K11031" t="str">
            <v>00111159P.2</v>
          </cell>
        </row>
        <row r="11032">
          <cell r="K11032" t="str">
            <v>00111159P.2</v>
          </cell>
        </row>
        <row r="11033">
          <cell r="K11033" t="str">
            <v>00111159P.2</v>
          </cell>
        </row>
        <row r="11034">
          <cell r="K11034" t="str">
            <v>00111159P.2</v>
          </cell>
        </row>
        <row r="11035">
          <cell r="K11035" t="str">
            <v>00111159P.2</v>
          </cell>
        </row>
        <row r="11036">
          <cell r="K11036" t="str">
            <v>00111159P.2</v>
          </cell>
        </row>
        <row r="11037">
          <cell r="K11037" t="str">
            <v>00111110P.2</v>
          </cell>
        </row>
        <row r="11038">
          <cell r="K11038" t="str">
            <v>00111110P.2</v>
          </cell>
        </row>
        <row r="11039">
          <cell r="K11039" t="str">
            <v>00111113P.2</v>
          </cell>
        </row>
        <row r="11040">
          <cell r="K11040" t="str">
            <v>00111117P.2</v>
          </cell>
        </row>
        <row r="11041">
          <cell r="K11041" t="str">
            <v>00111112P.2</v>
          </cell>
        </row>
        <row r="11042">
          <cell r="K11042" t="str">
            <v>00111113P.2</v>
          </cell>
        </row>
        <row r="11043">
          <cell r="K11043" t="str">
            <v>00111114P.2</v>
          </cell>
        </row>
        <row r="11044">
          <cell r="K11044" t="str">
            <v>00111118P.2</v>
          </cell>
        </row>
        <row r="11045">
          <cell r="K11045" t="str">
            <v>00111119P.2</v>
          </cell>
        </row>
        <row r="11046">
          <cell r="K11046" t="str">
            <v>00111119P.2</v>
          </cell>
        </row>
        <row r="11047">
          <cell r="K11047" t="str">
            <v>00111120P.2</v>
          </cell>
        </row>
        <row r="11048">
          <cell r="K11048" t="str">
            <v>00111123P.2</v>
          </cell>
        </row>
        <row r="11049">
          <cell r="K11049" t="str">
            <v>00111126P.2</v>
          </cell>
        </row>
        <row r="11050">
          <cell r="K11050" t="str">
            <v>00111127P.2</v>
          </cell>
        </row>
        <row r="11051">
          <cell r="K11051" t="str">
            <v>00111127P.2</v>
          </cell>
        </row>
        <row r="11052">
          <cell r="K11052" t="str">
            <v>00111129P.2</v>
          </cell>
        </row>
        <row r="11053">
          <cell r="K11053" t="str">
            <v>00111129P.2</v>
          </cell>
        </row>
        <row r="11054">
          <cell r="K11054" t="str">
            <v>00111131P.2</v>
          </cell>
        </row>
        <row r="11055">
          <cell r="K11055" t="str">
            <v>00111134P.2</v>
          </cell>
        </row>
        <row r="11056">
          <cell r="K11056" t="str">
            <v>00111135P.2</v>
          </cell>
        </row>
        <row r="11057">
          <cell r="K11057" t="str">
            <v>00111110P.2</v>
          </cell>
        </row>
        <row r="11058">
          <cell r="K11058" t="str">
            <v>00111113P.2</v>
          </cell>
        </row>
        <row r="11059">
          <cell r="K11059" t="str">
            <v>00111123P.2</v>
          </cell>
        </row>
        <row r="11060">
          <cell r="K11060" t="str">
            <v>00111126P.2</v>
          </cell>
        </row>
        <row r="11061">
          <cell r="K11061" t="str">
            <v>00111128P.2</v>
          </cell>
        </row>
        <row r="11062">
          <cell r="K11062" t="str">
            <v>00111132P.2</v>
          </cell>
        </row>
        <row r="11063">
          <cell r="K11063" t="str">
            <v>00111113P.2</v>
          </cell>
        </row>
        <row r="11064">
          <cell r="K11064" t="str">
            <v>00111116P.2</v>
          </cell>
        </row>
        <row r="11065">
          <cell r="K11065" t="str">
            <v>00111117P.2</v>
          </cell>
        </row>
        <row r="11066">
          <cell r="K11066" t="str">
            <v>00111117P.2</v>
          </cell>
        </row>
        <row r="11067">
          <cell r="K11067" t="str">
            <v>00111118P.2</v>
          </cell>
        </row>
        <row r="11068">
          <cell r="K11068" t="str">
            <v>00111126P.2</v>
          </cell>
        </row>
        <row r="11069">
          <cell r="K11069" t="str">
            <v>00111126P.2</v>
          </cell>
        </row>
        <row r="11070">
          <cell r="K11070" t="str">
            <v>00111129P.2</v>
          </cell>
        </row>
        <row r="11071">
          <cell r="K11071" t="str">
            <v>00111130P.2</v>
          </cell>
        </row>
        <row r="11072">
          <cell r="K11072" t="str">
            <v>00111136P.2</v>
          </cell>
        </row>
        <row r="11073">
          <cell r="K11073" t="str">
            <v>00111136P.2</v>
          </cell>
        </row>
        <row r="11074">
          <cell r="K11074" t="str">
            <v>00111123P.2</v>
          </cell>
        </row>
        <row r="11075">
          <cell r="K11075" t="str">
            <v>00111133P.2</v>
          </cell>
        </row>
        <row r="11076">
          <cell r="K11076" t="str">
            <v>00111110P.2</v>
          </cell>
        </row>
        <row r="11077">
          <cell r="K11077" t="str">
            <v>00111111P.2</v>
          </cell>
        </row>
        <row r="11078">
          <cell r="K11078" t="str">
            <v>00111113P.2</v>
          </cell>
        </row>
        <row r="11079">
          <cell r="K11079" t="str">
            <v>00111126P.2</v>
          </cell>
        </row>
        <row r="11080">
          <cell r="K11080" t="str">
            <v>00111127P.2</v>
          </cell>
        </row>
        <row r="11081">
          <cell r="K11081" t="str">
            <v>00111132P.2</v>
          </cell>
        </row>
        <row r="11082">
          <cell r="K11082" t="str">
            <v>00111121P.2</v>
          </cell>
        </row>
        <row r="11083">
          <cell r="K11083" t="str">
            <v>00111123P.2</v>
          </cell>
        </row>
        <row r="11084">
          <cell r="K11084" t="str">
            <v>00111130P.2</v>
          </cell>
        </row>
        <row r="11085">
          <cell r="K11085" t="str">
            <v>00111115P.2</v>
          </cell>
        </row>
        <row r="11086">
          <cell r="K11086" t="str">
            <v>00111116P.2</v>
          </cell>
        </row>
        <row r="11087">
          <cell r="K11087" t="str">
            <v>00111118P.2</v>
          </cell>
        </row>
        <row r="11088">
          <cell r="K11088" t="str">
            <v>00111118P.2</v>
          </cell>
        </row>
        <row r="11089">
          <cell r="K11089" t="str">
            <v>00111119P.2</v>
          </cell>
        </row>
        <row r="11090">
          <cell r="K11090" t="str">
            <v>00111120P.2</v>
          </cell>
        </row>
        <row r="11091">
          <cell r="K11091" t="str">
            <v>00111121P.2</v>
          </cell>
        </row>
        <row r="11092">
          <cell r="K11092" t="str">
            <v>00111121P.2</v>
          </cell>
        </row>
        <row r="11093">
          <cell r="K11093" t="str">
            <v>00111124P.2</v>
          </cell>
        </row>
        <row r="11094">
          <cell r="K11094" t="str">
            <v>00111127P.2</v>
          </cell>
        </row>
        <row r="11095">
          <cell r="K11095" t="str">
            <v>00111129P.2</v>
          </cell>
        </row>
        <row r="11096">
          <cell r="K11096" t="str">
            <v>00111131P.2</v>
          </cell>
        </row>
        <row r="11097">
          <cell r="K11097" t="str">
            <v>00111132P.2</v>
          </cell>
        </row>
        <row r="11098">
          <cell r="K11098" t="str">
            <v>00111110P.2</v>
          </cell>
        </row>
        <row r="11099">
          <cell r="K11099" t="str">
            <v>00111117P.2</v>
          </cell>
        </row>
        <row r="11100">
          <cell r="K11100" t="str">
            <v>00111118P.2</v>
          </cell>
        </row>
        <row r="11101">
          <cell r="K11101" t="str">
            <v>00111120P.2</v>
          </cell>
        </row>
        <row r="11102">
          <cell r="K11102" t="str">
            <v>00111129P.2</v>
          </cell>
        </row>
        <row r="11103">
          <cell r="K11103" t="str">
            <v>00111129P.2</v>
          </cell>
        </row>
        <row r="11104">
          <cell r="K11104" t="str">
            <v>00111132P.2</v>
          </cell>
        </row>
        <row r="11105">
          <cell r="K11105" t="str">
            <v>00111116P.2</v>
          </cell>
        </row>
        <row r="11106">
          <cell r="K11106" t="str">
            <v>00111118P.2</v>
          </cell>
        </row>
        <row r="11107">
          <cell r="K11107" t="str">
            <v>00111112P.2</v>
          </cell>
        </row>
        <row r="11108">
          <cell r="K11108" t="str">
            <v>00111113P.2</v>
          </cell>
        </row>
        <row r="11109">
          <cell r="K11109" t="str">
            <v>00111114P.2</v>
          </cell>
        </row>
        <row r="11110">
          <cell r="K11110" t="str">
            <v>00111122P.2</v>
          </cell>
        </row>
        <row r="11111">
          <cell r="K11111" t="str">
            <v>00111127P.2</v>
          </cell>
        </row>
        <row r="11112">
          <cell r="K11112" t="str">
            <v>00111127P.2</v>
          </cell>
        </row>
        <row r="11113">
          <cell r="K11113" t="str">
            <v>00111133P.2</v>
          </cell>
        </row>
        <row r="11114">
          <cell r="K11114" t="str">
            <v>00111121P.2</v>
          </cell>
        </row>
        <row r="11115">
          <cell r="K11115" t="str">
            <v>00111125P.2</v>
          </cell>
        </row>
        <row r="11116">
          <cell r="K11116" t="str">
            <v>00111113P.2</v>
          </cell>
        </row>
        <row r="11117">
          <cell r="K11117" t="str">
            <v>00111116P.2</v>
          </cell>
        </row>
        <row r="11118">
          <cell r="K11118" t="str">
            <v>00111120P.2</v>
          </cell>
        </row>
        <row r="11119">
          <cell r="K11119" t="str">
            <v>00111120P.2</v>
          </cell>
        </row>
        <row r="11120">
          <cell r="K11120" t="str">
            <v>00111128P.2</v>
          </cell>
        </row>
        <row r="11121">
          <cell r="K11121" t="str">
            <v>00111132P.2</v>
          </cell>
        </row>
        <row r="11122">
          <cell r="K11122" t="str">
            <v>00111136P.2</v>
          </cell>
        </row>
        <row r="11123">
          <cell r="K11123" t="str">
            <v>00111136P.2</v>
          </cell>
        </row>
        <row r="11124">
          <cell r="K11124" t="str">
            <v>00111129P.2</v>
          </cell>
        </row>
        <row r="11125">
          <cell r="K11125" t="str">
            <v>00111112P.2</v>
          </cell>
        </row>
        <row r="11126">
          <cell r="K11126" t="str">
            <v>00111123P.2</v>
          </cell>
        </row>
        <row r="11127">
          <cell r="K11127" t="str">
            <v>00111113P.2</v>
          </cell>
        </row>
        <row r="11128">
          <cell r="K11128" t="str">
            <v>00111115P.2</v>
          </cell>
        </row>
        <row r="11129">
          <cell r="K11129" t="str">
            <v>00111123P.2</v>
          </cell>
        </row>
        <row r="11130">
          <cell r="K11130" t="str">
            <v>00111126P.2</v>
          </cell>
        </row>
        <row r="11131">
          <cell r="K11131" t="str">
            <v>00111121P.2</v>
          </cell>
        </row>
        <row r="11132">
          <cell r="K11132" t="str">
            <v>00111123P.2</v>
          </cell>
        </row>
        <row r="11133">
          <cell r="K11133" t="str">
            <v>00111123P.2</v>
          </cell>
        </row>
        <row r="11134">
          <cell r="K11134" t="str">
            <v>00111130P.2</v>
          </cell>
        </row>
        <row r="11135">
          <cell r="K11135" t="str">
            <v>00111114P.2</v>
          </cell>
        </row>
        <row r="11136">
          <cell r="K11136" t="str">
            <v>00111119P.2</v>
          </cell>
        </row>
        <row r="11137">
          <cell r="K11137" t="str">
            <v>00111135P.2</v>
          </cell>
        </row>
        <row r="11138">
          <cell r="K11138" t="str">
            <v>00111110P.2</v>
          </cell>
        </row>
        <row r="11139">
          <cell r="K11139" t="str">
            <v>00111116P.2</v>
          </cell>
        </row>
        <row r="11140">
          <cell r="K11140" t="str">
            <v>00111116P.2</v>
          </cell>
        </row>
        <row r="11141">
          <cell r="K11141" t="str">
            <v>00111121P.2</v>
          </cell>
        </row>
        <row r="11142">
          <cell r="K11142" t="str">
            <v>00111124P.2</v>
          </cell>
        </row>
        <row r="11143">
          <cell r="K11143" t="str">
            <v>00111135P.2</v>
          </cell>
        </row>
        <row r="11144">
          <cell r="K11144" t="str">
            <v>00111120P.2</v>
          </cell>
        </row>
        <row r="11145">
          <cell r="K11145" t="str">
            <v>00111133P.2</v>
          </cell>
        </row>
        <row r="11146">
          <cell r="K11146" t="str">
            <v>00111116P.2</v>
          </cell>
        </row>
        <row r="11147">
          <cell r="K11147" t="str">
            <v>00111127P.2</v>
          </cell>
        </row>
        <row r="11148">
          <cell r="K11148" t="str">
            <v>00111130P.2</v>
          </cell>
        </row>
        <row r="11149">
          <cell r="K11149" t="str">
            <v>00111123P.2</v>
          </cell>
        </row>
        <row r="11150">
          <cell r="K11150" t="str">
            <v>00111136P.2</v>
          </cell>
        </row>
        <row r="11151">
          <cell r="K11151" t="str">
            <v>00111115P.2</v>
          </cell>
        </row>
        <row r="11152">
          <cell r="K11152" t="str">
            <v>00111118P.2</v>
          </cell>
        </row>
        <row r="11153">
          <cell r="K11153" t="str">
            <v>00111132P.2</v>
          </cell>
        </row>
        <row r="11154">
          <cell r="K11154" t="str">
            <v>00111135P.2</v>
          </cell>
        </row>
        <row r="11155">
          <cell r="K11155" t="str">
            <v>00111110P.2</v>
          </cell>
        </row>
        <row r="11156">
          <cell r="K11156" t="str">
            <v>00111111P.2</v>
          </cell>
        </row>
        <row r="11157">
          <cell r="K11157" t="str">
            <v>00111111P.2</v>
          </cell>
        </row>
        <row r="11158">
          <cell r="K11158" t="str">
            <v>00111120P.2</v>
          </cell>
        </row>
        <row r="11159">
          <cell r="K11159" t="str">
            <v>00111128P.2</v>
          </cell>
        </row>
        <row r="11160">
          <cell r="K11160" t="str">
            <v>00111129P.2</v>
          </cell>
        </row>
        <row r="11161">
          <cell r="K11161" t="str">
            <v>00111135P.2</v>
          </cell>
        </row>
        <row r="11162">
          <cell r="K11162" t="str">
            <v>00111136P.2</v>
          </cell>
        </row>
        <row r="11163">
          <cell r="K11163" t="str">
            <v>00111130P.2</v>
          </cell>
        </row>
        <row r="11164">
          <cell r="K11164" t="str">
            <v>00111133P.2</v>
          </cell>
        </row>
        <row r="11165">
          <cell r="K11165" t="str">
            <v>00111136P.2</v>
          </cell>
        </row>
        <row r="11166">
          <cell r="K11166" t="str">
            <v>00111113P.2</v>
          </cell>
        </row>
        <row r="11167">
          <cell r="K11167" t="str">
            <v>00111114P.2</v>
          </cell>
        </row>
        <row r="11168">
          <cell r="K11168" t="str">
            <v>00111115P.2</v>
          </cell>
        </row>
        <row r="11169">
          <cell r="K11169" t="str">
            <v>00111127P.2</v>
          </cell>
        </row>
        <row r="11170">
          <cell r="K11170" t="str">
            <v>00111132P.2</v>
          </cell>
        </row>
        <row r="11171">
          <cell r="K11171" t="str">
            <v>00111112P.2</v>
          </cell>
        </row>
        <row r="11172">
          <cell r="K11172" t="str">
            <v>00111112P.2</v>
          </cell>
        </row>
        <row r="11173">
          <cell r="K11173" t="str">
            <v>00111114P.2</v>
          </cell>
        </row>
        <row r="11174">
          <cell r="K11174" t="str">
            <v>00111126P.2</v>
          </cell>
        </row>
        <row r="11175">
          <cell r="K11175" t="str">
            <v>00111135P.2</v>
          </cell>
        </row>
        <row r="11176">
          <cell r="K11176" t="str">
            <v>00111131P.2</v>
          </cell>
        </row>
        <row r="11177">
          <cell r="K11177" t="str">
            <v>00111110P.2</v>
          </cell>
        </row>
        <row r="11178">
          <cell r="K11178" t="str">
            <v>00111120P.2</v>
          </cell>
        </row>
        <row r="11179">
          <cell r="K11179" t="str">
            <v>00111125P.2</v>
          </cell>
        </row>
        <row r="11180">
          <cell r="K11180" t="str">
            <v>00111126P.2</v>
          </cell>
        </row>
        <row r="11181">
          <cell r="K11181" t="str">
            <v>00111115P.2</v>
          </cell>
        </row>
        <row r="11182">
          <cell r="K11182" t="str">
            <v>00111126P.2</v>
          </cell>
        </row>
        <row r="11183">
          <cell r="K11183" t="str">
            <v>00111128P.2</v>
          </cell>
        </row>
        <row r="11184">
          <cell r="K11184" t="str">
            <v>00111132P.2</v>
          </cell>
        </row>
        <row r="11185">
          <cell r="K11185" t="str">
            <v>00111134P.2</v>
          </cell>
        </row>
        <row r="11186">
          <cell r="K11186" t="str">
            <v>00111135P.2</v>
          </cell>
        </row>
        <row r="11187">
          <cell r="K11187" t="str">
            <v>00111117P.2</v>
          </cell>
        </row>
        <row r="11188">
          <cell r="K11188" t="str">
            <v>00111124P.2</v>
          </cell>
        </row>
        <row r="11189">
          <cell r="K11189" t="str">
            <v>00111126P.2</v>
          </cell>
        </row>
        <row r="11190">
          <cell r="K11190" t="str">
            <v>00111134P.2</v>
          </cell>
        </row>
        <row r="11191">
          <cell r="K11191" t="str">
            <v>00111121P.2</v>
          </cell>
        </row>
        <row r="11192">
          <cell r="K11192" t="str">
            <v>00111117P.2</v>
          </cell>
        </row>
        <row r="11193">
          <cell r="K11193" t="str">
            <v>00111135P.2</v>
          </cell>
        </row>
        <row r="11194">
          <cell r="K11194" t="str">
            <v>00111117P.2</v>
          </cell>
        </row>
        <row r="11195">
          <cell r="K11195" t="str">
            <v>00111130P.2</v>
          </cell>
        </row>
        <row r="11196">
          <cell r="K11196" t="str">
            <v>00111133P.2</v>
          </cell>
        </row>
        <row r="11197">
          <cell r="K11197" t="str">
            <v>00111130P.2</v>
          </cell>
        </row>
        <row r="11198">
          <cell r="K11198" t="str">
            <v>00111114P.2</v>
          </cell>
        </row>
        <row r="11199">
          <cell r="K11199" t="str">
            <v>00111126P.2</v>
          </cell>
        </row>
        <row r="11200">
          <cell r="K11200" t="str">
            <v>00111128P.2</v>
          </cell>
        </row>
        <row r="11201">
          <cell r="K11201" t="str">
            <v>00111136P.2</v>
          </cell>
        </row>
        <row r="11202">
          <cell r="K11202" t="str">
            <v>00111115P.2</v>
          </cell>
        </row>
        <row r="11203">
          <cell r="K11203" t="str">
            <v>00111133P.2</v>
          </cell>
        </row>
        <row r="11204">
          <cell r="K11204" t="str">
            <v>00111115P.2</v>
          </cell>
        </row>
        <row r="11205">
          <cell r="K11205" t="str">
            <v>00111118P.2</v>
          </cell>
        </row>
        <row r="11206">
          <cell r="K11206" t="str">
            <v>00111133P.2</v>
          </cell>
        </row>
        <row r="11207">
          <cell r="K11207" t="str">
            <v>00111114P.2</v>
          </cell>
        </row>
        <row r="11208">
          <cell r="K11208" t="str">
            <v>00111121P.2</v>
          </cell>
        </row>
        <row r="11209">
          <cell r="K11209" t="str">
            <v>00111126P.2</v>
          </cell>
        </row>
        <row r="11210">
          <cell r="K11210" t="str">
            <v>00111126P.2</v>
          </cell>
        </row>
        <row r="11211">
          <cell r="K11211" t="str">
            <v>00111133P.2</v>
          </cell>
        </row>
        <row r="11212">
          <cell r="K11212" t="str">
            <v>00111111P.2</v>
          </cell>
        </row>
        <row r="11213">
          <cell r="K11213" t="str">
            <v>00111130P.2</v>
          </cell>
        </row>
        <row r="11214">
          <cell r="K11214" t="str">
            <v>00111132P.2</v>
          </cell>
        </row>
        <row r="11215">
          <cell r="K11215" t="str">
            <v>00111133P.2</v>
          </cell>
        </row>
        <row r="11216">
          <cell r="K11216" t="str">
            <v>00111110P.2</v>
          </cell>
        </row>
        <row r="11217">
          <cell r="K11217" t="str">
            <v>00111112P.2</v>
          </cell>
        </row>
        <row r="11218">
          <cell r="K11218" t="str">
            <v>00111117P.2</v>
          </cell>
        </row>
        <row r="11219">
          <cell r="K11219" t="str">
            <v>00111122P.2</v>
          </cell>
        </row>
        <row r="11220">
          <cell r="K11220" t="str">
            <v>00111123P.2</v>
          </cell>
        </row>
        <row r="11221">
          <cell r="K11221" t="str">
            <v>00111127P.2</v>
          </cell>
        </row>
        <row r="11222">
          <cell r="K11222" t="str">
            <v>00111131P.2</v>
          </cell>
        </row>
        <row r="11223">
          <cell r="K11223" t="str">
            <v>00111127P.2</v>
          </cell>
        </row>
        <row r="11224">
          <cell r="K11224" t="str">
            <v>00111131P.2</v>
          </cell>
        </row>
        <row r="11225">
          <cell r="K11225" t="str">
            <v>00111129P.2</v>
          </cell>
        </row>
        <row r="11226">
          <cell r="K11226" t="str">
            <v>00111110P.2</v>
          </cell>
        </row>
        <row r="11227">
          <cell r="K11227" t="str">
            <v>00111114P.2</v>
          </cell>
        </row>
        <row r="11228">
          <cell r="K11228" t="str">
            <v>00111132P.2</v>
          </cell>
        </row>
        <row r="11229">
          <cell r="K11229" t="str">
            <v>00111136P.2</v>
          </cell>
        </row>
        <row r="11230">
          <cell r="K11230" t="str">
            <v>00111129P.2</v>
          </cell>
        </row>
        <row r="11231">
          <cell r="K11231" t="str">
            <v>00111112P.2</v>
          </cell>
        </row>
        <row r="11232">
          <cell r="K11232" t="str">
            <v>00111117P.2</v>
          </cell>
        </row>
        <row r="11233">
          <cell r="K11233" t="str">
            <v>00111112P.2</v>
          </cell>
        </row>
        <row r="11234">
          <cell r="K11234" t="str">
            <v>00111132P.2</v>
          </cell>
        </row>
        <row r="11235">
          <cell r="K11235" t="str">
            <v>00111119P.2</v>
          </cell>
        </row>
        <row r="11236">
          <cell r="K11236" t="str">
            <v>00111127P.2</v>
          </cell>
        </row>
        <row r="11237">
          <cell r="K11237" t="str">
            <v>00111115P.2</v>
          </cell>
        </row>
        <row r="11238">
          <cell r="K11238" t="str">
            <v>00111116P.2</v>
          </cell>
        </row>
        <row r="11239">
          <cell r="K11239" t="str">
            <v>00111110P.2</v>
          </cell>
        </row>
        <row r="11240">
          <cell r="K11240" t="str">
            <v>00111120P.2</v>
          </cell>
        </row>
        <row r="11241">
          <cell r="K11241" t="str">
            <v>00111125P.2</v>
          </cell>
        </row>
        <row r="11242">
          <cell r="K11242" t="str">
            <v>00111132P.2</v>
          </cell>
        </row>
        <row r="11243">
          <cell r="K11243" t="str">
            <v>00111135P.2</v>
          </cell>
        </row>
        <row r="11244">
          <cell r="K11244" t="str">
            <v>00111136P.2</v>
          </cell>
        </row>
        <row r="11245">
          <cell r="K11245" t="str">
            <v>00111110P.2</v>
          </cell>
        </row>
        <row r="11246">
          <cell r="K11246" t="str">
            <v>00111124P.2</v>
          </cell>
        </row>
        <row r="11247">
          <cell r="K11247" t="str">
            <v>00111135P.2</v>
          </cell>
        </row>
        <row r="11248">
          <cell r="K11248" t="str">
            <v>00111133P.2</v>
          </cell>
        </row>
        <row r="11249">
          <cell r="K11249" t="str">
            <v>00111124P.2</v>
          </cell>
        </row>
        <row r="11250">
          <cell r="K11250" t="str">
            <v>00111126P.2</v>
          </cell>
        </row>
        <row r="11251">
          <cell r="K11251" t="str">
            <v>00111131P.2</v>
          </cell>
        </row>
        <row r="11252">
          <cell r="K11252" t="str">
            <v>00111119P.2</v>
          </cell>
        </row>
        <row r="11253">
          <cell r="K11253" t="str">
            <v>00111127P.2</v>
          </cell>
        </row>
        <row r="11254">
          <cell r="K11254" t="str">
            <v>00111116P.2</v>
          </cell>
        </row>
        <row r="11255">
          <cell r="K11255" t="str">
            <v>00111110P.2</v>
          </cell>
        </row>
        <row r="11256">
          <cell r="K11256" t="str">
            <v>00111113P.2</v>
          </cell>
        </row>
        <row r="11257">
          <cell r="K11257" t="str">
            <v>00111128P.2</v>
          </cell>
        </row>
        <row r="11258">
          <cell r="K11258" t="str">
            <v>00111133P.2</v>
          </cell>
        </row>
        <row r="11259">
          <cell r="K11259" t="str">
            <v>00111114P.2</v>
          </cell>
        </row>
        <row r="11260">
          <cell r="K11260" t="str">
            <v>00111125P.2</v>
          </cell>
        </row>
        <row r="11261">
          <cell r="K11261" t="str">
            <v>00111136P.2</v>
          </cell>
        </row>
        <row r="11262">
          <cell r="K11262" t="str">
            <v>00111113P.2</v>
          </cell>
        </row>
        <row r="11263">
          <cell r="K11263" t="str">
            <v>00111113P.2</v>
          </cell>
        </row>
        <row r="11264">
          <cell r="K11264" t="str">
            <v>00111133P.2</v>
          </cell>
        </row>
        <row r="11265">
          <cell r="K11265" t="str">
            <v>00111130P.2</v>
          </cell>
        </row>
        <row r="11266">
          <cell r="K11266" t="str">
            <v>00111133P.2</v>
          </cell>
        </row>
        <row r="11267">
          <cell r="K11267" t="str">
            <v>00111134P.2</v>
          </cell>
        </row>
        <row r="11268">
          <cell r="K11268" t="str">
            <v>00111112P.2</v>
          </cell>
        </row>
        <row r="11269">
          <cell r="K11269" t="str">
            <v>00111120P.2</v>
          </cell>
        </row>
        <row r="11270">
          <cell r="K11270" t="str">
            <v>00111126P.2</v>
          </cell>
        </row>
        <row r="11271">
          <cell r="K11271" t="str">
            <v>00111129P.2</v>
          </cell>
        </row>
        <row r="11272">
          <cell r="K11272" t="str">
            <v>00111129P.2</v>
          </cell>
        </row>
        <row r="11273">
          <cell r="K11273" t="str">
            <v>00111129P.2</v>
          </cell>
        </row>
        <row r="11274">
          <cell r="K11274" t="str">
            <v>00111130P.2</v>
          </cell>
        </row>
        <row r="11275">
          <cell r="K11275" t="str">
            <v>00111133P.2</v>
          </cell>
        </row>
        <row r="11276">
          <cell r="K11276" t="str">
            <v>00111118P.2</v>
          </cell>
        </row>
        <row r="11277">
          <cell r="K11277" t="str">
            <v>00111135P.2</v>
          </cell>
        </row>
        <row r="11278">
          <cell r="K11278" t="str">
            <v>00111112P.2</v>
          </cell>
        </row>
        <row r="11279">
          <cell r="K11279" t="str">
            <v>00111114P.2</v>
          </cell>
        </row>
        <row r="11280">
          <cell r="K11280" t="str">
            <v>00111134P.2</v>
          </cell>
        </row>
        <row r="11281">
          <cell r="K11281" t="str">
            <v>00111128P.2</v>
          </cell>
        </row>
        <row r="11282">
          <cell r="K11282" t="str">
            <v>00111113P.2</v>
          </cell>
        </row>
        <row r="11283">
          <cell r="K11283" t="str">
            <v>00111116P.2</v>
          </cell>
        </row>
        <row r="11284">
          <cell r="K11284" t="str">
            <v>00111132P.2</v>
          </cell>
        </row>
        <row r="11285">
          <cell r="K11285" t="str">
            <v>00111118P.2</v>
          </cell>
        </row>
        <row r="11286">
          <cell r="K11286" t="str">
            <v>00111121P.2</v>
          </cell>
        </row>
        <row r="11287">
          <cell r="K11287" t="str">
            <v>00111110P.2</v>
          </cell>
        </row>
        <row r="11288">
          <cell r="K11288" t="str">
            <v>00111116P.2</v>
          </cell>
        </row>
        <row r="11289">
          <cell r="K11289" t="str">
            <v>00111127P.2</v>
          </cell>
        </row>
        <row r="11290">
          <cell r="K11290" t="str">
            <v>00111135P.2</v>
          </cell>
        </row>
        <row r="11291">
          <cell r="K11291" t="str">
            <v>00111131P.2</v>
          </cell>
        </row>
        <row r="11292">
          <cell r="K11292" t="str">
            <v>00111110P.2</v>
          </cell>
        </row>
        <row r="11293">
          <cell r="K11293" t="str">
            <v>00111122P.2</v>
          </cell>
        </row>
        <row r="11294">
          <cell r="K11294" t="str">
            <v>00111128P.2</v>
          </cell>
        </row>
        <row r="11295">
          <cell r="K11295" t="str">
            <v>00111117P.2</v>
          </cell>
        </row>
        <row r="11296">
          <cell r="K11296" t="str">
            <v>00111119P.2</v>
          </cell>
        </row>
        <row r="11297">
          <cell r="K11297" t="str">
            <v>00111116P.2</v>
          </cell>
        </row>
        <row r="11298">
          <cell r="K11298" t="str">
            <v>00111134P.2</v>
          </cell>
        </row>
        <row r="11299">
          <cell r="K11299" t="str">
            <v>00111136P.2</v>
          </cell>
        </row>
        <row r="11300">
          <cell r="K11300" t="str">
            <v>00111126P.2</v>
          </cell>
        </row>
        <row r="11301">
          <cell r="K11301" t="str">
            <v>00111121P.2</v>
          </cell>
        </row>
        <row r="11302">
          <cell r="K11302" t="str">
            <v>00111134P.2</v>
          </cell>
        </row>
        <row r="11303">
          <cell r="K11303" t="str">
            <v>00111126P.2</v>
          </cell>
        </row>
        <row r="11304">
          <cell r="K11304" t="str">
            <v>00111136P.2</v>
          </cell>
        </row>
        <row r="11305">
          <cell r="K11305" t="str">
            <v>00111111P.2</v>
          </cell>
        </row>
        <row r="11306">
          <cell r="K11306" t="str">
            <v>00111124P.2</v>
          </cell>
        </row>
        <row r="11307">
          <cell r="K11307" t="str">
            <v>00111133P.2</v>
          </cell>
        </row>
        <row r="11308">
          <cell r="K11308" t="str">
            <v>00111113P.2</v>
          </cell>
        </row>
        <row r="11309">
          <cell r="K11309" t="str">
            <v>00111121P.2</v>
          </cell>
        </row>
        <row r="11310">
          <cell r="K11310" t="str">
            <v>00111123P.2</v>
          </cell>
        </row>
        <row r="11311">
          <cell r="K11311" t="str">
            <v>00111121P.2</v>
          </cell>
        </row>
        <row r="11312">
          <cell r="K11312" t="str">
            <v>00111133P.2</v>
          </cell>
        </row>
        <row r="11313">
          <cell r="K11313" t="str">
            <v>00111116P.2</v>
          </cell>
        </row>
        <row r="11314">
          <cell r="K11314" t="str">
            <v>00111123P.2</v>
          </cell>
        </row>
        <row r="11315">
          <cell r="K11315" t="str">
            <v>00111134P.2</v>
          </cell>
        </row>
        <row r="11316">
          <cell r="K11316" t="str">
            <v>00111113P.2</v>
          </cell>
        </row>
        <row r="11317">
          <cell r="K11317" t="str">
            <v>00111114P.2</v>
          </cell>
        </row>
        <row r="11318">
          <cell r="K11318" t="str">
            <v>00111135P.2</v>
          </cell>
        </row>
        <row r="11319">
          <cell r="K11319" t="str">
            <v>00111120P.2</v>
          </cell>
        </row>
        <row r="11320">
          <cell r="K11320" t="str">
            <v>00111128P.2</v>
          </cell>
        </row>
        <row r="11321">
          <cell r="K11321" t="str">
            <v>00111127P.2</v>
          </cell>
        </row>
        <row r="11322">
          <cell r="K11322" t="str">
            <v>00111121P.2</v>
          </cell>
        </row>
        <row r="11323">
          <cell r="K11323" t="str">
            <v>00111136P.2</v>
          </cell>
        </row>
        <row r="11324">
          <cell r="K11324" t="str">
            <v>00111123P.2</v>
          </cell>
        </row>
        <row r="11325">
          <cell r="K11325" t="str">
            <v>00111132P.2</v>
          </cell>
        </row>
        <row r="11326">
          <cell r="K11326" t="str">
            <v>00111126P.2</v>
          </cell>
        </row>
        <row r="11327">
          <cell r="K11327" t="str">
            <v>00111134P.2</v>
          </cell>
        </row>
        <row r="11328">
          <cell r="K11328" t="str">
            <v>00111116P.2</v>
          </cell>
        </row>
        <row r="11329">
          <cell r="K11329" t="str">
            <v>00111122P.2</v>
          </cell>
        </row>
        <row r="11330">
          <cell r="K11330" t="str">
            <v>00111135P.2</v>
          </cell>
        </row>
        <row r="11331">
          <cell r="K11331" t="str">
            <v>00111133P.2</v>
          </cell>
        </row>
        <row r="11332">
          <cell r="K11332" t="str">
            <v>00111121P.2</v>
          </cell>
        </row>
        <row r="11333">
          <cell r="K11333" t="str">
            <v>00111114P.2</v>
          </cell>
        </row>
        <row r="11334">
          <cell r="K11334" t="str">
            <v>00111117P.2</v>
          </cell>
        </row>
        <row r="11335">
          <cell r="K11335" t="str">
            <v>00111131P.2</v>
          </cell>
        </row>
        <row r="11336">
          <cell r="K11336" t="str">
            <v>00111118P.2</v>
          </cell>
        </row>
        <row r="11337">
          <cell r="K11337" t="str">
            <v>00111118P.2</v>
          </cell>
        </row>
        <row r="11338">
          <cell r="K11338" t="str">
            <v>00111128P.2</v>
          </cell>
        </row>
        <row r="11339">
          <cell r="K11339" t="str">
            <v>00111116P.2</v>
          </cell>
        </row>
        <row r="11340">
          <cell r="K11340" t="str">
            <v>00111117P.2</v>
          </cell>
        </row>
        <row r="11341">
          <cell r="K11341" t="str">
            <v>00111117P.2</v>
          </cell>
        </row>
        <row r="11342">
          <cell r="K11342" t="str">
            <v>00111111P.2</v>
          </cell>
        </row>
        <row r="11343">
          <cell r="K11343" t="str">
            <v>00111134P.2</v>
          </cell>
        </row>
        <row r="11344">
          <cell r="K11344" t="str">
            <v>00111112P.2</v>
          </cell>
        </row>
        <row r="11345">
          <cell r="K11345" t="str">
            <v>00111135P.2</v>
          </cell>
        </row>
        <row r="11346">
          <cell r="K11346" t="str">
            <v>00111120P.2</v>
          </cell>
        </row>
        <row r="11347">
          <cell r="K11347" t="str">
            <v>00111130P.2</v>
          </cell>
        </row>
        <row r="11348">
          <cell r="K11348" t="str">
            <v>00111135P.2</v>
          </cell>
        </row>
        <row r="11349">
          <cell r="K11349" t="str">
            <v>00111123P.2</v>
          </cell>
        </row>
        <row r="11350">
          <cell r="K11350" t="str">
            <v>00111130P.2</v>
          </cell>
        </row>
        <row r="11351">
          <cell r="K11351" t="str">
            <v>00111129P.2</v>
          </cell>
        </row>
        <row r="11352">
          <cell r="K11352" t="str">
            <v>00111110P.2</v>
          </cell>
        </row>
        <row r="11353">
          <cell r="K11353" t="str">
            <v>00111128P.2</v>
          </cell>
        </row>
        <row r="11354">
          <cell r="K11354" t="str">
            <v>00111127P.2</v>
          </cell>
        </row>
        <row r="11355">
          <cell r="K11355" t="str">
            <v>00111113P.2</v>
          </cell>
        </row>
        <row r="11356">
          <cell r="K11356" t="str">
            <v>00111135P.2</v>
          </cell>
        </row>
        <row r="11357">
          <cell r="K11357" t="str">
            <v>00111113P.2</v>
          </cell>
        </row>
        <row r="11358">
          <cell r="K11358" t="str">
            <v>00111131P.2</v>
          </cell>
        </row>
        <row r="11359">
          <cell r="K11359" t="str">
            <v>00111133P.2</v>
          </cell>
        </row>
        <row r="11360">
          <cell r="K11360" t="str">
            <v>00111125P.2</v>
          </cell>
        </row>
        <row r="11361">
          <cell r="K11361" t="str">
            <v>00111129P.2</v>
          </cell>
        </row>
        <row r="11362">
          <cell r="K11362" t="str">
            <v>00111134P.2</v>
          </cell>
        </row>
        <row r="11363">
          <cell r="K11363" t="str">
            <v>00111113P.2</v>
          </cell>
        </row>
        <row r="11364">
          <cell r="K11364" t="str">
            <v>00111117P.2</v>
          </cell>
        </row>
        <row r="11365">
          <cell r="K11365" t="str">
            <v>00111121P.2</v>
          </cell>
        </row>
        <row r="11366">
          <cell r="K11366" t="str">
            <v>00111110P.2</v>
          </cell>
        </row>
        <row r="11367">
          <cell r="K11367" t="str">
            <v>00111120P.2</v>
          </cell>
        </row>
        <row r="11368">
          <cell r="K11368" t="str">
            <v>00111121P.2</v>
          </cell>
        </row>
        <row r="11369">
          <cell r="K11369" t="str">
            <v>00111129P.2</v>
          </cell>
        </row>
        <row r="11370">
          <cell r="K11370" t="str">
            <v>00111135P.2</v>
          </cell>
        </row>
        <row r="11371">
          <cell r="K11371" t="str">
            <v>00111118P.2</v>
          </cell>
        </row>
        <row r="11372">
          <cell r="K11372" t="str">
            <v>00111125P.2</v>
          </cell>
        </row>
        <row r="11373">
          <cell r="K11373" t="str">
            <v>00111114P.2</v>
          </cell>
        </row>
        <row r="11374">
          <cell r="K11374" t="str">
            <v>00111133P.2</v>
          </cell>
        </row>
        <row r="11375">
          <cell r="K11375" t="str">
            <v>00111134P.2</v>
          </cell>
        </row>
        <row r="11376">
          <cell r="K11376" t="str">
            <v>00111116P.2</v>
          </cell>
        </row>
        <row r="11377">
          <cell r="K11377" t="str">
            <v>00111126P.2</v>
          </cell>
        </row>
        <row r="11378">
          <cell r="K11378" t="str">
            <v>00111126P.2</v>
          </cell>
        </row>
        <row r="11379">
          <cell r="K11379" t="str">
            <v>00111129P.2</v>
          </cell>
        </row>
        <row r="11380">
          <cell r="K11380" t="str">
            <v>00111135P.2</v>
          </cell>
        </row>
        <row r="11381">
          <cell r="K11381" t="str">
            <v>00111128P.2</v>
          </cell>
        </row>
        <row r="11382">
          <cell r="K11382" t="str">
            <v>00111115P.2</v>
          </cell>
        </row>
        <row r="11383">
          <cell r="K11383" t="str">
            <v>00111121P.2</v>
          </cell>
        </row>
        <row r="11384">
          <cell r="K11384" t="str">
            <v>00111126P.2</v>
          </cell>
        </row>
        <row r="11385">
          <cell r="K11385" t="str">
            <v>00111133P.2</v>
          </cell>
        </row>
        <row r="11386">
          <cell r="K11386" t="str">
            <v>00111135P.2</v>
          </cell>
        </row>
        <row r="11387">
          <cell r="K11387" t="str">
            <v>00111132P.2</v>
          </cell>
        </row>
        <row r="11388">
          <cell r="K11388" t="str">
            <v>00111133P.2</v>
          </cell>
        </row>
        <row r="11389">
          <cell r="K11389" t="str">
            <v>00111131P.2</v>
          </cell>
        </row>
        <row r="11390">
          <cell r="K11390" t="str">
            <v>00111136P.2</v>
          </cell>
        </row>
        <row r="11391">
          <cell r="K11391" t="str">
            <v>00111136P.2</v>
          </cell>
        </row>
        <row r="11392">
          <cell r="K11392" t="str">
            <v>00111131P.2</v>
          </cell>
        </row>
        <row r="11393">
          <cell r="K11393" t="str">
            <v>00111113P.2</v>
          </cell>
        </row>
        <row r="11394">
          <cell r="K11394" t="str">
            <v>00111118P.2</v>
          </cell>
        </row>
        <row r="11395">
          <cell r="K11395" t="str">
            <v>00111118P.2</v>
          </cell>
        </row>
        <row r="11396">
          <cell r="K11396" t="str">
            <v>00111131P.2</v>
          </cell>
        </row>
        <row r="11397">
          <cell r="K11397" t="str">
            <v>00111132P.2</v>
          </cell>
        </row>
        <row r="11398">
          <cell r="K11398" t="str">
            <v>00111134P.2</v>
          </cell>
        </row>
        <row r="11399">
          <cell r="K11399" t="str">
            <v>00111126P.2</v>
          </cell>
        </row>
        <row r="11400">
          <cell r="K11400" t="str">
            <v>00111133P.2</v>
          </cell>
        </row>
        <row r="11401">
          <cell r="K11401" t="str">
            <v>00111113P.2</v>
          </cell>
        </row>
        <row r="11402">
          <cell r="K11402" t="str">
            <v>00111116P.2</v>
          </cell>
        </row>
        <row r="11403">
          <cell r="K11403" t="str">
            <v>00111118P.2</v>
          </cell>
        </row>
        <row r="11404">
          <cell r="K11404" t="str">
            <v>00111125P.2</v>
          </cell>
        </row>
        <row r="11405">
          <cell r="K11405" t="str">
            <v>00111128P.2</v>
          </cell>
        </row>
        <row r="11406">
          <cell r="K11406" t="str">
            <v>00111123P.2</v>
          </cell>
        </row>
        <row r="11407">
          <cell r="K11407" t="str">
            <v>00111114P.2</v>
          </cell>
        </row>
        <row r="11408">
          <cell r="K11408" t="str">
            <v>00111117P.2</v>
          </cell>
        </row>
        <row r="11409">
          <cell r="K11409" t="str">
            <v>00111121P.2</v>
          </cell>
        </row>
        <row r="11410">
          <cell r="K11410" t="str">
            <v>00111130P.2</v>
          </cell>
        </row>
        <row r="11411">
          <cell r="K11411" t="str">
            <v>00111117P.2</v>
          </cell>
        </row>
        <row r="11412">
          <cell r="K11412" t="str">
            <v>00111122P.2</v>
          </cell>
        </row>
        <row r="11413">
          <cell r="K11413" t="str">
            <v>00111136P.2</v>
          </cell>
        </row>
        <row r="11414">
          <cell r="K11414" t="str">
            <v>00111113P.2</v>
          </cell>
        </row>
        <row r="11415">
          <cell r="K11415" t="str">
            <v>00111114P.2</v>
          </cell>
        </row>
        <row r="11416">
          <cell r="K11416" t="str">
            <v>00111118P.2</v>
          </cell>
        </row>
        <row r="11417">
          <cell r="K11417" t="str">
            <v>00111132P.2</v>
          </cell>
        </row>
        <row r="11418">
          <cell r="K11418" t="str">
            <v>00111132P.2</v>
          </cell>
        </row>
        <row r="11419">
          <cell r="K11419" t="str">
            <v>00111131P.2</v>
          </cell>
        </row>
        <row r="11420">
          <cell r="K11420" t="str">
            <v>00111132P.2</v>
          </cell>
        </row>
        <row r="11421">
          <cell r="K11421" t="str">
            <v>00111128P.2</v>
          </cell>
        </row>
        <row r="11422">
          <cell r="K11422" t="str">
            <v>00111126P.2</v>
          </cell>
        </row>
        <row r="11423">
          <cell r="K11423" t="str">
            <v>00111118P.2</v>
          </cell>
        </row>
        <row r="11424">
          <cell r="K11424" t="str">
            <v>00111135P.2</v>
          </cell>
        </row>
        <row r="11425">
          <cell r="K11425" t="str">
            <v>00111134P.2</v>
          </cell>
        </row>
        <row r="11426">
          <cell r="K11426" t="str">
            <v>00111112P.2</v>
          </cell>
        </row>
        <row r="11427">
          <cell r="K11427" t="str">
            <v>00111136P.2</v>
          </cell>
        </row>
        <row r="11428">
          <cell r="K11428" t="str">
            <v>00111110P.2</v>
          </cell>
        </row>
        <row r="11429">
          <cell r="K11429" t="str">
            <v>00111118P.2</v>
          </cell>
        </row>
        <row r="11430">
          <cell r="K11430" t="str">
            <v>00111129P.2</v>
          </cell>
        </row>
        <row r="11431">
          <cell r="K11431" t="str">
            <v>00111115P.2</v>
          </cell>
        </row>
        <row r="11432">
          <cell r="K11432" t="str">
            <v>00111121P.2</v>
          </cell>
        </row>
        <row r="11433">
          <cell r="K11433" t="str">
            <v>00111121P.2</v>
          </cell>
        </row>
        <row r="11434">
          <cell r="K11434" t="str">
            <v>00111118P.2</v>
          </cell>
        </row>
        <row r="11435">
          <cell r="K11435" t="str">
            <v>00111113P.2</v>
          </cell>
        </row>
        <row r="11436">
          <cell r="K11436" t="str">
            <v>00111129P.2</v>
          </cell>
        </row>
        <row r="11437">
          <cell r="K11437" t="str">
            <v>00111128P.2</v>
          </cell>
        </row>
        <row r="11438">
          <cell r="K11438" t="str">
            <v>00111125P.2</v>
          </cell>
        </row>
        <row r="11439">
          <cell r="K11439" t="str">
            <v>00111124P.2</v>
          </cell>
        </row>
        <row r="11440">
          <cell r="K11440" t="str">
            <v>00111113P.2</v>
          </cell>
        </row>
        <row r="11441">
          <cell r="K11441" t="str">
            <v>00111121P.2</v>
          </cell>
        </row>
        <row r="11442">
          <cell r="K11442" t="str">
            <v>00111128P.2</v>
          </cell>
        </row>
        <row r="11443">
          <cell r="K11443" t="str">
            <v>00111110P.2</v>
          </cell>
        </row>
        <row r="11444">
          <cell r="K11444" t="str">
            <v>00111126P.2</v>
          </cell>
        </row>
        <row r="11445">
          <cell r="K11445" t="str">
            <v>00111122P.2</v>
          </cell>
        </row>
        <row r="11446">
          <cell r="K11446" t="str">
            <v>00111111P.2</v>
          </cell>
        </row>
        <row r="11447">
          <cell r="K11447" t="str">
            <v>00111122P.2</v>
          </cell>
        </row>
        <row r="11448">
          <cell r="K11448" t="str">
            <v>00111127P.2</v>
          </cell>
        </row>
        <row r="11449">
          <cell r="K11449" t="str">
            <v>00111131P.2</v>
          </cell>
        </row>
        <row r="11450">
          <cell r="K11450" t="str">
            <v>00111133P.2</v>
          </cell>
        </row>
        <row r="11451">
          <cell r="K11451" t="str">
            <v>00111117P.2</v>
          </cell>
        </row>
        <row r="11452">
          <cell r="K11452" t="str">
            <v>00111127P.2</v>
          </cell>
        </row>
        <row r="11453">
          <cell r="K11453" t="str">
            <v>00111135P.2</v>
          </cell>
        </row>
        <row r="11454">
          <cell r="K11454" t="str">
            <v>00111118P.2</v>
          </cell>
        </row>
        <row r="11455">
          <cell r="K11455" t="str">
            <v>00111133P.2</v>
          </cell>
        </row>
        <row r="11456">
          <cell r="K11456" t="str">
            <v>00111118P.2</v>
          </cell>
        </row>
        <row r="11457">
          <cell r="K11457" t="str">
            <v>00111110P.2</v>
          </cell>
        </row>
        <row r="11458">
          <cell r="K11458" t="str">
            <v>00111117P.2</v>
          </cell>
        </row>
        <row r="11459">
          <cell r="K11459" t="str">
            <v>00111135P.2</v>
          </cell>
        </row>
        <row r="11460">
          <cell r="K11460" t="str">
            <v>00111114P.2</v>
          </cell>
        </row>
        <row r="11461">
          <cell r="K11461" t="str">
            <v>00111119P.2</v>
          </cell>
        </row>
        <row r="11462">
          <cell r="K11462" t="str">
            <v>00111124P.2</v>
          </cell>
        </row>
        <row r="11463">
          <cell r="K11463" t="str">
            <v>00111131P.2</v>
          </cell>
        </row>
        <row r="11464">
          <cell r="K11464" t="str">
            <v>00111127P.2</v>
          </cell>
        </row>
        <row r="11465">
          <cell r="K11465" t="str">
            <v>00111116P.2</v>
          </cell>
        </row>
        <row r="11466">
          <cell r="K11466" t="str">
            <v>00111113P.2</v>
          </cell>
        </row>
        <row r="11467">
          <cell r="K11467" t="str">
            <v>00111129P.2</v>
          </cell>
        </row>
        <row r="11468">
          <cell r="K11468" t="str">
            <v>00111126P.2</v>
          </cell>
        </row>
        <row r="11469">
          <cell r="K11469" t="str">
            <v>00111123P.2</v>
          </cell>
        </row>
        <row r="11470">
          <cell r="K11470" t="str">
            <v>00111132P.2</v>
          </cell>
        </row>
        <row r="11471">
          <cell r="K11471" t="str">
            <v>00111110P.2</v>
          </cell>
        </row>
        <row r="11472">
          <cell r="K11472" t="str">
            <v>00111110P.2</v>
          </cell>
        </row>
        <row r="11473">
          <cell r="K11473" t="str">
            <v>00111113P.2</v>
          </cell>
        </row>
        <row r="11474">
          <cell r="K11474" t="str">
            <v>00111113P.2</v>
          </cell>
        </row>
        <row r="11475">
          <cell r="K11475" t="str">
            <v>00111125P.2</v>
          </cell>
        </row>
        <row r="11476">
          <cell r="K11476" t="str">
            <v>00111131P.2</v>
          </cell>
        </row>
        <row r="11477">
          <cell r="K11477" t="str">
            <v>00111125P.2</v>
          </cell>
        </row>
        <row r="11478">
          <cell r="K11478" t="str">
            <v>00111131P.2</v>
          </cell>
        </row>
        <row r="11479">
          <cell r="K11479" t="str">
            <v>00111131P.2</v>
          </cell>
        </row>
        <row r="11480">
          <cell r="K11480" t="str">
            <v>00111110P.2</v>
          </cell>
        </row>
        <row r="11481">
          <cell r="K11481" t="str">
            <v>00111117P.2</v>
          </cell>
        </row>
        <row r="11482">
          <cell r="K11482" t="str">
            <v>00111110P.2</v>
          </cell>
        </row>
        <row r="11483">
          <cell r="K11483" t="str">
            <v>00111113P.2</v>
          </cell>
        </row>
        <row r="11484">
          <cell r="K11484" t="str">
            <v>00111117P.2</v>
          </cell>
        </row>
        <row r="11485">
          <cell r="K11485" t="str">
            <v>00111121P.2</v>
          </cell>
        </row>
        <row r="11486">
          <cell r="K11486" t="str">
            <v>00111118P.2</v>
          </cell>
        </row>
        <row r="11487">
          <cell r="K11487" t="str">
            <v>00111136P.2</v>
          </cell>
        </row>
        <row r="11488">
          <cell r="K11488" t="str">
            <v>00111111P.2</v>
          </cell>
        </row>
        <row r="11489">
          <cell r="K11489" t="str">
            <v>00111134P.2</v>
          </cell>
        </row>
        <row r="11490">
          <cell r="K11490" t="str">
            <v>00111112P.2</v>
          </cell>
        </row>
        <row r="11491">
          <cell r="K11491" t="str">
            <v>00111114P.2</v>
          </cell>
        </row>
        <row r="11492">
          <cell r="K11492" t="str">
            <v>00111124P.2</v>
          </cell>
        </row>
        <row r="11493">
          <cell r="K11493" t="str">
            <v>00111130P.2</v>
          </cell>
        </row>
        <row r="11494">
          <cell r="K11494" t="str">
            <v>00111110P.2</v>
          </cell>
        </row>
        <row r="11495">
          <cell r="K11495" t="str">
            <v>00111110P.2</v>
          </cell>
        </row>
        <row r="11496">
          <cell r="K11496" t="str">
            <v>00111127P.2</v>
          </cell>
        </row>
        <row r="11497">
          <cell r="K11497" t="str">
            <v>00111124P.2</v>
          </cell>
        </row>
        <row r="11498">
          <cell r="K11498" t="str">
            <v>00111119P.2</v>
          </cell>
        </row>
        <row r="11499">
          <cell r="K11499" t="str">
            <v>00111135P.2</v>
          </cell>
        </row>
        <row r="11500">
          <cell r="K11500" t="str">
            <v>00111135P.2</v>
          </cell>
        </row>
        <row r="11501">
          <cell r="K11501" t="str">
            <v>00111118P.2</v>
          </cell>
        </row>
        <row r="11502">
          <cell r="K11502" t="str">
            <v>00111127P.2</v>
          </cell>
        </row>
        <row r="11503">
          <cell r="K11503" t="str">
            <v>00111121P.2</v>
          </cell>
        </row>
        <row r="11504">
          <cell r="K11504" t="str">
            <v>00111113P.2</v>
          </cell>
        </row>
        <row r="11505">
          <cell r="K11505" t="str">
            <v>00111120P.2</v>
          </cell>
        </row>
        <row r="11506">
          <cell r="K11506" t="str">
            <v>00111114P.2</v>
          </cell>
        </row>
        <row r="11507">
          <cell r="K11507" t="str">
            <v>00111118P.2</v>
          </cell>
        </row>
        <row r="11508">
          <cell r="K11508" t="str">
            <v>00111121P.2</v>
          </cell>
        </row>
        <row r="11509">
          <cell r="K11509" t="str">
            <v>00111121P.2</v>
          </cell>
        </row>
        <row r="11510">
          <cell r="K11510" t="str">
            <v>00111131P.2</v>
          </cell>
        </row>
        <row r="11511">
          <cell r="K11511" t="str">
            <v>00111113P.2</v>
          </cell>
        </row>
        <row r="11512">
          <cell r="K11512" t="str">
            <v>00111117P.2</v>
          </cell>
        </row>
        <row r="11513">
          <cell r="K11513" t="str">
            <v>00111134P.2</v>
          </cell>
        </row>
        <row r="11514">
          <cell r="K11514" t="str">
            <v>00111117P.2</v>
          </cell>
        </row>
        <row r="11515">
          <cell r="K11515" t="str">
            <v>00111111P.2</v>
          </cell>
        </row>
        <row r="11516">
          <cell r="K11516" t="str">
            <v>00111128P.2</v>
          </cell>
        </row>
        <row r="11517">
          <cell r="K11517" t="str">
            <v>00111123P.2</v>
          </cell>
        </row>
        <row r="11518">
          <cell r="K11518" t="str">
            <v>00111114P.2</v>
          </cell>
        </row>
        <row r="11519">
          <cell r="K11519" t="str">
            <v>00111132P.2</v>
          </cell>
        </row>
        <row r="11520">
          <cell r="K11520" t="str">
            <v>00111114P.2</v>
          </cell>
        </row>
        <row r="11521">
          <cell r="K11521" t="str">
            <v>00111120P.2</v>
          </cell>
        </row>
        <row r="11522">
          <cell r="K11522" t="str">
            <v>00111126P.2</v>
          </cell>
        </row>
        <row r="11523">
          <cell r="K11523" t="str">
            <v>00111123P.2</v>
          </cell>
        </row>
        <row r="11524">
          <cell r="K11524" t="str">
            <v>00111130P.2</v>
          </cell>
        </row>
        <row r="11525">
          <cell r="K11525" t="str">
            <v>00111124P.2</v>
          </cell>
        </row>
        <row r="11526">
          <cell r="K11526" t="str">
            <v>00111122P.2</v>
          </cell>
        </row>
        <row r="11527">
          <cell r="K11527" t="str">
            <v>00111132P.2</v>
          </cell>
        </row>
        <row r="11528">
          <cell r="K11528" t="str">
            <v>00111134P.2</v>
          </cell>
        </row>
        <row r="11529">
          <cell r="K11529" t="str">
            <v>00111136P.2</v>
          </cell>
        </row>
        <row r="11530">
          <cell r="K11530" t="str">
            <v>00111133P.2</v>
          </cell>
        </row>
        <row r="11531">
          <cell r="K11531" t="str">
            <v>00111117P.2</v>
          </cell>
        </row>
        <row r="11532">
          <cell r="K11532" t="str">
            <v>00111121P.2</v>
          </cell>
        </row>
        <row r="11533">
          <cell r="K11533" t="str">
            <v>00111128P.2</v>
          </cell>
        </row>
        <row r="11534">
          <cell r="K11534" t="str">
            <v>00111136P.2</v>
          </cell>
        </row>
        <row r="11535">
          <cell r="K11535" t="str">
            <v>00111134P.2</v>
          </cell>
        </row>
        <row r="11536">
          <cell r="K11536" t="str">
            <v>00111119P.2</v>
          </cell>
        </row>
        <row r="11537">
          <cell r="K11537" t="str">
            <v>00111112P.2</v>
          </cell>
        </row>
        <row r="11538">
          <cell r="K11538" t="str">
            <v>00111114P.2</v>
          </cell>
        </row>
        <row r="11539">
          <cell r="K11539" t="str">
            <v>00111117P.2</v>
          </cell>
        </row>
        <row r="11540">
          <cell r="K11540" t="str">
            <v>00111136P.2</v>
          </cell>
        </row>
        <row r="11541">
          <cell r="K11541" t="str">
            <v>00111122P.2</v>
          </cell>
        </row>
        <row r="11542">
          <cell r="K11542" t="str">
            <v>00111120P.2</v>
          </cell>
        </row>
        <row r="11543">
          <cell r="K11543" t="str">
            <v>00111132P.2</v>
          </cell>
        </row>
        <row r="11544">
          <cell r="K11544" t="str">
            <v>00111129P.2</v>
          </cell>
        </row>
        <row r="11545">
          <cell r="K11545" t="str">
            <v>00111132P.2</v>
          </cell>
        </row>
        <row r="11546">
          <cell r="K11546" t="str">
            <v>00111128P.2</v>
          </cell>
        </row>
        <row r="11547">
          <cell r="K11547" t="str">
            <v>00111111P.2</v>
          </cell>
        </row>
        <row r="11548">
          <cell r="K11548" t="str">
            <v>00111128P.2</v>
          </cell>
        </row>
        <row r="11549">
          <cell r="K11549" t="str">
            <v>00111130P.2</v>
          </cell>
        </row>
        <row r="11550">
          <cell r="K11550" t="str">
            <v>00111126P.2</v>
          </cell>
        </row>
        <row r="11551">
          <cell r="K11551" t="str">
            <v>00111117P.2</v>
          </cell>
        </row>
        <row r="11552">
          <cell r="K11552" t="str">
            <v>00111125P.2</v>
          </cell>
        </row>
        <row r="11553">
          <cell r="K11553" t="str">
            <v>00111122P.2</v>
          </cell>
        </row>
        <row r="11554">
          <cell r="K11554" t="str">
            <v>00111131P.2</v>
          </cell>
        </row>
        <row r="11555">
          <cell r="K11555" t="str">
            <v>00111123P.2</v>
          </cell>
        </row>
        <row r="11556">
          <cell r="K11556" t="str">
            <v>00111113P.2</v>
          </cell>
        </row>
        <row r="11557">
          <cell r="K11557" t="str">
            <v>00111126P.2</v>
          </cell>
        </row>
        <row r="11558">
          <cell r="K11558" t="str">
            <v>00111119P.2</v>
          </cell>
        </row>
        <row r="11559">
          <cell r="K11559" t="str">
            <v>00111128P.2</v>
          </cell>
        </row>
        <row r="11560">
          <cell r="K11560" t="str">
            <v>00111132P.2</v>
          </cell>
        </row>
        <row r="11561">
          <cell r="K11561" t="str">
            <v>00111114P.2</v>
          </cell>
        </row>
        <row r="11562">
          <cell r="K11562" t="str">
            <v>00111113P.2</v>
          </cell>
        </row>
        <row r="11563">
          <cell r="K11563" t="str">
            <v>00111117P.2</v>
          </cell>
        </row>
        <row r="11564">
          <cell r="K11564" t="str">
            <v>00111113P.2</v>
          </cell>
        </row>
        <row r="11565">
          <cell r="K11565" t="str">
            <v>00111128P.2</v>
          </cell>
        </row>
        <row r="11566">
          <cell r="K11566" t="str">
            <v>00111113P.2</v>
          </cell>
        </row>
        <row r="11567">
          <cell r="K11567" t="str">
            <v>00111128P.2</v>
          </cell>
        </row>
        <row r="11568">
          <cell r="K11568" t="str">
            <v>00111120P.2</v>
          </cell>
        </row>
        <row r="11569">
          <cell r="K11569" t="str">
            <v>00111111P.2</v>
          </cell>
        </row>
        <row r="11570">
          <cell r="K11570" t="str">
            <v>00111121P.2</v>
          </cell>
        </row>
        <row r="11571">
          <cell r="K11571" t="str">
            <v>00111123P.2</v>
          </cell>
        </row>
        <row r="11572">
          <cell r="K11572" t="str">
            <v>00111110P.2</v>
          </cell>
        </row>
        <row r="11573">
          <cell r="K11573" t="str">
            <v>00111134P.2</v>
          </cell>
        </row>
        <row r="11574">
          <cell r="K11574" t="str">
            <v>00111124P.2</v>
          </cell>
        </row>
        <row r="11575">
          <cell r="K11575" t="str">
            <v>00111117P.2</v>
          </cell>
        </row>
        <row r="11576">
          <cell r="K11576" t="str">
            <v>00111123P.2</v>
          </cell>
        </row>
        <row r="11577">
          <cell r="K11577" t="str">
            <v>00111117P.2</v>
          </cell>
        </row>
        <row r="11578">
          <cell r="K11578" t="str">
            <v>00111135P.2</v>
          </cell>
        </row>
        <row r="11579">
          <cell r="K11579" t="str">
            <v>00111122P.2</v>
          </cell>
        </row>
        <row r="11580">
          <cell r="K11580" t="str">
            <v>00111127P.2</v>
          </cell>
        </row>
        <row r="11581">
          <cell r="K11581" t="str">
            <v>00111130P.2</v>
          </cell>
        </row>
        <row r="11582">
          <cell r="K11582" t="str">
            <v>00111128P.2</v>
          </cell>
        </row>
        <row r="11583">
          <cell r="K11583" t="str">
            <v>00111121P.2</v>
          </cell>
        </row>
        <row r="11584">
          <cell r="K11584" t="str">
            <v>00111117P.2</v>
          </cell>
        </row>
        <row r="11585">
          <cell r="K11585" t="str">
            <v>00111133P.2</v>
          </cell>
        </row>
        <row r="11586">
          <cell r="K11586" t="str">
            <v>00111122P.2</v>
          </cell>
        </row>
        <row r="11587">
          <cell r="K11587" t="str">
            <v>00111131P.2</v>
          </cell>
        </row>
        <row r="11588">
          <cell r="K11588" t="str">
            <v>00111128P.2</v>
          </cell>
        </row>
        <row r="11589">
          <cell r="K11589" t="str">
            <v>00111113P.2</v>
          </cell>
        </row>
        <row r="11590">
          <cell r="K11590" t="str">
            <v>00111128P.2</v>
          </cell>
        </row>
        <row r="11591">
          <cell r="K11591" t="str">
            <v>00111132P.2</v>
          </cell>
        </row>
        <row r="11592">
          <cell r="K11592" t="str">
            <v>00111133P.2</v>
          </cell>
        </row>
        <row r="11593">
          <cell r="K11593" t="str">
            <v>00111136P.2</v>
          </cell>
        </row>
        <row r="11594">
          <cell r="K11594" t="str">
            <v>00111135P.2</v>
          </cell>
        </row>
        <row r="11595">
          <cell r="K11595" t="str">
            <v>00111111P.2</v>
          </cell>
        </row>
        <row r="11596">
          <cell r="K11596" t="str">
            <v>00111121P.2</v>
          </cell>
        </row>
        <row r="11597">
          <cell r="K11597" t="str">
            <v>00111132P.2</v>
          </cell>
        </row>
        <row r="11598">
          <cell r="K11598" t="str">
            <v>00111134P.2</v>
          </cell>
        </row>
        <row r="11599">
          <cell r="K11599" t="str">
            <v>00111130P.2</v>
          </cell>
        </row>
        <row r="11600">
          <cell r="K11600" t="str">
            <v>00111115P.2</v>
          </cell>
        </row>
        <row r="11601">
          <cell r="K11601" t="str">
            <v>00111117P.2</v>
          </cell>
        </row>
        <row r="11602">
          <cell r="K11602" t="str">
            <v>00111133P.2</v>
          </cell>
        </row>
        <row r="11603">
          <cell r="K11603" t="str">
            <v>00111114P.2</v>
          </cell>
        </row>
        <row r="11604">
          <cell r="K11604" t="str">
            <v>00111134P.2</v>
          </cell>
        </row>
        <row r="11605">
          <cell r="K11605" t="str">
            <v>00111134P.2</v>
          </cell>
        </row>
        <row r="11606">
          <cell r="K11606" t="str">
            <v>00111135P.2</v>
          </cell>
        </row>
        <row r="11607">
          <cell r="K11607" t="str">
            <v>00111113P.2</v>
          </cell>
        </row>
        <row r="11608">
          <cell r="K11608" t="str">
            <v>00111130P.2</v>
          </cell>
        </row>
        <row r="11609">
          <cell r="K11609" t="str">
            <v>00111132P.2</v>
          </cell>
        </row>
        <row r="11610">
          <cell r="K11610" t="str">
            <v>00111128P.2</v>
          </cell>
        </row>
        <row r="11611">
          <cell r="K11611" t="str">
            <v>00111118P.2</v>
          </cell>
        </row>
        <row r="11612">
          <cell r="K11612" t="str">
            <v>00111135P.2</v>
          </cell>
        </row>
        <row r="11613">
          <cell r="K11613" t="str">
            <v>00111126P.2</v>
          </cell>
        </row>
        <row r="11614">
          <cell r="K11614" t="str">
            <v>00111130P.2</v>
          </cell>
        </row>
        <row r="11615">
          <cell r="K11615" t="str">
            <v>00111118P.2</v>
          </cell>
        </row>
        <row r="11616">
          <cell r="K11616" t="str">
            <v>00111133P.2</v>
          </cell>
        </row>
        <row r="11617">
          <cell r="K11617" t="str">
            <v>00111123P.2</v>
          </cell>
        </row>
        <row r="11618">
          <cell r="K11618" t="str">
            <v>00111113P.2</v>
          </cell>
        </row>
        <row r="11619">
          <cell r="K11619" t="str">
            <v>00111124P.2</v>
          </cell>
        </row>
        <row r="11620">
          <cell r="K11620" t="str">
            <v>00111128P.2</v>
          </cell>
        </row>
        <row r="11621">
          <cell r="K11621" t="str">
            <v>00111120P.2</v>
          </cell>
        </row>
        <row r="11622">
          <cell r="K11622" t="str">
            <v>00111131P.2</v>
          </cell>
        </row>
        <row r="11623">
          <cell r="K11623" t="str">
            <v>00111121P.2</v>
          </cell>
        </row>
        <row r="11624">
          <cell r="K11624" t="str">
            <v>00111127P.2</v>
          </cell>
        </row>
        <row r="11625">
          <cell r="K11625" t="str">
            <v>00111116P.2</v>
          </cell>
        </row>
        <row r="11626">
          <cell r="K11626" t="str">
            <v>00111133P.2</v>
          </cell>
        </row>
        <row r="11627">
          <cell r="K11627" t="str">
            <v>00111117P.2</v>
          </cell>
        </row>
        <row r="11628">
          <cell r="K11628" t="str">
            <v>00111116P.2</v>
          </cell>
        </row>
        <row r="11629">
          <cell r="K11629" t="str">
            <v>00111129P.2</v>
          </cell>
        </row>
        <row r="11630">
          <cell r="K11630" t="str">
            <v>00111118P.2</v>
          </cell>
        </row>
        <row r="11631">
          <cell r="K11631" t="str">
            <v>00111134P.2</v>
          </cell>
        </row>
        <row r="11632">
          <cell r="K11632" t="str">
            <v>00111128P.2</v>
          </cell>
        </row>
        <row r="11633">
          <cell r="K11633" t="str">
            <v>00111131P.2</v>
          </cell>
        </row>
        <row r="11634">
          <cell r="K11634" t="str">
            <v>00111113P.2</v>
          </cell>
        </row>
        <row r="11635">
          <cell r="K11635" t="str">
            <v>00111131P.2</v>
          </cell>
        </row>
        <row r="11636">
          <cell r="K11636" t="str">
            <v>00111135P.2</v>
          </cell>
        </row>
        <row r="11637">
          <cell r="K11637" t="str">
            <v>00111128P.2</v>
          </cell>
        </row>
        <row r="11638">
          <cell r="K11638" t="str">
            <v>00111128P.2</v>
          </cell>
        </row>
        <row r="11639">
          <cell r="K11639" t="str">
            <v>00111121P.2</v>
          </cell>
        </row>
        <row r="11640">
          <cell r="K11640" t="str">
            <v>00111120P.2</v>
          </cell>
        </row>
        <row r="11641">
          <cell r="K11641" t="str">
            <v>00111115P.2</v>
          </cell>
        </row>
        <row r="11642">
          <cell r="K11642" t="str">
            <v>00111118P.2</v>
          </cell>
        </row>
        <row r="11643">
          <cell r="K11643" t="str">
            <v>00111110P.2</v>
          </cell>
        </row>
        <row r="11644">
          <cell r="K11644" t="str">
            <v>00111132P.2</v>
          </cell>
        </row>
        <row r="11645">
          <cell r="K11645" t="str">
            <v>00111126P.2</v>
          </cell>
        </row>
        <row r="11646">
          <cell r="K11646" t="str">
            <v>00111136P.2</v>
          </cell>
        </row>
        <row r="11647">
          <cell r="K11647" t="str">
            <v>00111128P.2</v>
          </cell>
        </row>
        <row r="11648">
          <cell r="K11648" t="str">
            <v>00111114P.2</v>
          </cell>
        </row>
        <row r="11649">
          <cell r="K11649" t="str">
            <v>00111133P.2</v>
          </cell>
        </row>
        <row r="11650">
          <cell r="K11650" t="str">
            <v>00111134P.2</v>
          </cell>
        </row>
        <row r="11651">
          <cell r="K11651" t="str">
            <v>00111113P.2</v>
          </cell>
        </row>
        <row r="11652">
          <cell r="K11652" t="str">
            <v>00111122P.2</v>
          </cell>
        </row>
        <row r="11653">
          <cell r="K11653" t="str">
            <v>00111122P.2</v>
          </cell>
        </row>
        <row r="11654">
          <cell r="K11654" t="str">
            <v>00111127P.2</v>
          </cell>
        </row>
        <row r="11655">
          <cell r="K11655" t="str">
            <v>00111136P.2</v>
          </cell>
        </row>
        <row r="11656">
          <cell r="K11656" t="str">
            <v>00111129P.2</v>
          </cell>
        </row>
        <row r="11657">
          <cell r="K11657" t="str">
            <v>00111131P.2</v>
          </cell>
        </row>
        <row r="11658">
          <cell r="K11658" t="str">
            <v>00111122P.2</v>
          </cell>
        </row>
        <row r="11659">
          <cell r="K11659" t="str">
            <v>00111121P.2</v>
          </cell>
        </row>
        <row r="11660">
          <cell r="K11660" t="str">
            <v>00111114P.2</v>
          </cell>
        </row>
        <row r="11661">
          <cell r="K11661" t="str">
            <v>00111127P.2</v>
          </cell>
        </row>
        <row r="11662">
          <cell r="K11662" t="str">
            <v>00111120P.2</v>
          </cell>
        </row>
        <row r="11663">
          <cell r="K11663" t="str">
            <v>00111129P.2</v>
          </cell>
        </row>
        <row r="11664">
          <cell r="K11664" t="str">
            <v>00111116P.2</v>
          </cell>
        </row>
        <row r="11665">
          <cell r="K11665" t="str">
            <v>00111132P.2</v>
          </cell>
        </row>
        <row r="11666">
          <cell r="K11666" t="str">
            <v>00111122P.2</v>
          </cell>
        </row>
        <row r="11667">
          <cell r="K11667" t="str">
            <v>00111123P.2</v>
          </cell>
        </row>
        <row r="11668">
          <cell r="K11668" t="str">
            <v>00111113P.2</v>
          </cell>
        </row>
        <row r="11669">
          <cell r="K11669" t="str">
            <v>00111116P.2</v>
          </cell>
        </row>
        <row r="11670">
          <cell r="K11670" t="str">
            <v>00111123P.2</v>
          </cell>
        </row>
        <row r="11671">
          <cell r="K11671" t="str">
            <v>00111135P.2</v>
          </cell>
        </row>
        <row r="11672">
          <cell r="K11672" t="str">
            <v>00111113P.2</v>
          </cell>
        </row>
        <row r="11673">
          <cell r="K11673" t="str">
            <v>00111132P.2</v>
          </cell>
        </row>
        <row r="11674">
          <cell r="K11674" t="str">
            <v>00111114P.2</v>
          </cell>
        </row>
        <row r="11675">
          <cell r="K11675" t="str">
            <v>00111125P.2</v>
          </cell>
        </row>
        <row r="11676">
          <cell r="K11676" t="str">
            <v>00111117P.2</v>
          </cell>
        </row>
        <row r="11677">
          <cell r="K11677" t="str">
            <v>00111123P.2</v>
          </cell>
        </row>
        <row r="11678">
          <cell r="K11678" t="str">
            <v>00111116P.2</v>
          </cell>
        </row>
        <row r="11679">
          <cell r="K11679" t="str">
            <v>00111133P.2</v>
          </cell>
        </row>
        <row r="11680">
          <cell r="K11680" t="str">
            <v>00111126P.2</v>
          </cell>
        </row>
        <row r="11681">
          <cell r="K11681" t="str">
            <v>00111134P.2</v>
          </cell>
        </row>
        <row r="11682">
          <cell r="K11682" t="str">
            <v>00111120P.2</v>
          </cell>
        </row>
        <row r="11683">
          <cell r="K11683" t="str">
            <v>00111136P.2</v>
          </cell>
        </row>
        <row r="11684">
          <cell r="K11684" t="str">
            <v>00111125P.2</v>
          </cell>
        </row>
        <row r="11685">
          <cell r="K11685" t="str">
            <v>00111123P.2</v>
          </cell>
        </row>
        <row r="11686">
          <cell r="K11686" t="str">
            <v>00111131P.2</v>
          </cell>
        </row>
        <row r="11687">
          <cell r="K11687" t="str">
            <v>00111117P.2</v>
          </cell>
        </row>
        <row r="11688">
          <cell r="K11688" t="str">
            <v>00111113P.2</v>
          </cell>
        </row>
        <row r="11689">
          <cell r="K11689" t="str">
            <v>00111132P.2</v>
          </cell>
        </row>
        <row r="11690">
          <cell r="K11690" t="str">
            <v>00111113P.2</v>
          </cell>
        </row>
        <row r="11691">
          <cell r="K11691" t="str">
            <v>00111112P.2</v>
          </cell>
        </row>
        <row r="11692">
          <cell r="K11692" t="str">
            <v>00111114P.2</v>
          </cell>
        </row>
        <row r="11693">
          <cell r="K11693" t="str">
            <v>00111128P.2</v>
          </cell>
        </row>
        <row r="11694">
          <cell r="K11694" t="str">
            <v>00111129P.2</v>
          </cell>
        </row>
        <row r="11695">
          <cell r="K11695" t="str">
            <v>00111129P.2</v>
          </cell>
        </row>
        <row r="11696">
          <cell r="K11696" t="str">
            <v>00111128P.2</v>
          </cell>
        </row>
        <row r="11697">
          <cell r="K11697" t="str">
            <v>00111132P.2</v>
          </cell>
        </row>
        <row r="11698">
          <cell r="K11698" t="str">
            <v>00111113P.2</v>
          </cell>
        </row>
        <row r="11699">
          <cell r="K11699" t="str">
            <v>00111126P.2</v>
          </cell>
        </row>
        <row r="11700">
          <cell r="K11700" t="str">
            <v>00111110P.2</v>
          </cell>
        </row>
        <row r="11701">
          <cell r="K11701" t="str">
            <v>00111123P.2</v>
          </cell>
        </row>
        <row r="11702">
          <cell r="K11702" t="str">
            <v>00111113P.2</v>
          </cell>
        </row>
        <row r="11703">
          <cell r="K11703" t="str">
            <v>00111120P.2</v>
          </cell>
        </row>
        <row r="11704">
          <cell r="K11704" t="str">
            <v>00111118P.2</v>
          </cell>
        </row>
        <row r="11705">
          <cell r="K11705" t="str">
            <v>00111120P.2</v>
          </cell>
        </row>
        <row r="11706">
          <cell r="K11706" t="str">
            <v>00111123P.2</v>
          </cell>
        </row>
        <row r="11707">
          <cell r="K11707" t="str">
            <v>00111118P.2</v>
          </cell>
        </row>
        <row r="11708">
          <cell r="K11708" t="str">
            <v>00111123P.2</v>
          </cell>
        </row>
        <row r="11709">
          <cell r="K11709" t="str">
            <v>00111128P.2</v>
          </cell>
        </row>
        <row r="11710">
          <cell r="K11710" t="str">
            <v>00111123P.2</v>
          </cell>
        </row>
        <row r="11711">
          <cell r="K11711" t="str">
            <v>00111121P.2</v>
          </cell>
        </row>
        <row r="11712">
          <cell r="K11712" t="str">
            <v>00111113P.2</v>
          </cell>
        </row>
        <row r="11713">
          <cell r="K11713" t="str">
            <v>00111118P.2</v>
          </cell>
        </row>
        <row r="11714">
          <cell r="K11714" t="str">
            <v>00111113P.2</v>
          </cell>
        </row>
        <row r="11715">
          <cell r="K11715" t="str">
            <v>00111112P.2</v>
          </cell>
        </row>
        <row r="11716">
          <cell r="K11716" t="str">
            <v>00111111P.2</v>
          </cell>
        </row>
        <row r="11717">
          <cell r="K11717" t="str">
            <v>00111127P.2</v>
          </cell>
        </row>
        <row r="11718">
          <cell r="K11718" t="str">
            <v>00111125P.2</v>
          </cell>
        </row>
        <row r="11719">
          <cell r="K11719" t="str">
            <v>00111126P.2</v>
          </cell>
        </row>
        <row r="11720">
          <cell r="K11720" t="str">
            <v>00111113P.2</v>
          </cell>
        </row>
        <row r="11721">
          <cell r="K11721" t="str">
            <v>00111113P.2</v>
          </cell>
        </row>
        <row r="11722">
          <cell r="K11722" t="str">
            <v>00111135P.2</v>
          </cell>
        </row>
        <row r="11723">
          <cell r="K11723" t="str">
            <v>00111121P.2</v>
          </cell>
        </row>
        <row r="11724">
          <cell r="K11724" t="str">
            <v>00111122P.2</v>
          </cell>
        </row>
        <row r="11725">
          <cell r="K11725" t="str">
            <v>00111124P.2</v>
          </cell>
        </row>
        <row r="11726">
          <cell r="K11726" t="str">
            <v>00111128P.2</v>
          </cell>
        </row>
        <row r="11727">
          <cell r="K11727" t="str">
            <v>00111113P.2</v>
          </cell>
        </row>
        <row r="11728">
          <cell r="K11728" t="str">
            <v>00111121P.2</v>
          </cell>
        </row>
        <row r="11729">
          <cell r="K11729" t="str">
            <v>00111126P.2</v>
          </cell>
        </row>
        <row r="11730">
          <cell r="K11730" t="str">
            <v>00111114P.2</v>
          </cell>
        </row>
        <row r="11731">
          <cell r="K11731" t="str">
            <v>00111124P.2</v>
          </cell>
        </row>
        <row r="11732">
          <cell r="K11732" t="str">
            <v>00111129P.2</v>
          </cell>
        </row>
        <row r="11733">
          <cell r="K11733" t="str">
            <v>00111112P.2</v>
          </cell>
        </row>
        <row r="11734">
          <cell r="K11734" t="str">
            <v>00111130P.2</v>
          </cell>
        </row>
        <row r="11735">
          <cell r="K11735" t="str">
            <v>00111128P.2</v>
          </cell>
        </row>
        <row r="11736">
          <cell r="K11736" t="str">
            <v>00111111P.2</v>
          </cell>
        </row>
        <row r="11737">
          <cell r="K11737" t="str">
            <v>00111136P.2</v>
          </cell>
        </row>
        <row r="11738">
          <cell r="K11738" t="str">
            <v>00111114P.2</v>
          </cell>
        </row>
        <row r="11739">
          <cell r="K11739" t="str">
            <v>00111113P.2</v>
          </cell>
        </row>
        <row r="11740">
          <cell r="K11740" t="str">
            <v>00111129P.2</v>
          </cell>
        </row>
        <row r="11741">
          <cell r="K11741" t="str">
            <v>00111136P.2</v>
          </cell>
        </row>
        <row r="11742">
          <cell r="K11742" t="str">
            <v>00111135P.2</v>
          </cell>
        </row>
        <row r="11743">
          <cell r="K11743" t="str">
            <v>00111123P.2</v>
          </cell>
        </row>
        <row r="11744">
          <cell r="K11744" t="str">
            <v>00111129P.2</v>
          </cell>
        </row>
        <row r="11745">
          <cell r="K11745" t="str">
            <v>00111128P.2</v>
          </cell>
        </row>
        <row r="11746">
          <cell r="K11746" t="str">
            <v>00111113P.2</v>
          </cell>
        </row>
        <row r="11747">
          <cell r="K11747" t="str">
            <v>00111135P.2</v>
          </cell>
        </row>
        <row r="11748">
          <cell r="K11748" t="str">
            <v>00111126P.2</v>
          </cell>
        </row>
        <row r="11749">
          <cell r="K11749" t="str">
            <v>00111117P.2</v>
          </cell>
        </row>
        <row r="11750">
          <cell r="K11750" t="str">
            <v>00111127P.2</v>
          </cell>
        </row>
        <row r="11751">
          <cell r="K11751" t="str">
            <v>00111128P.2</v>
          </cell>
        </row>
        <row r="11752">
          <cell r="K11752" t="str">
            <v>00111133P.2</v>
          </cell>
        </row>
        <row r="11753">
          <cell r="K11753" t="str">
            <v>00111115P.2</v>
          </cell>
        </row>
        <row r="11754">
          <cell r="K11754" t="str">
            <v>00111113P.2</v>
          </cell>
        </row>
        <row r="11755">
          <cell r="K11755" t="str">
            <v>00111135P.2</v>
          </cell>
        </row>
        <row r="11756">
          <cell r="K11756" t="str">
            <v>00111128P.2</v>
          </cell>
        </row>
        <row r="11757">
          <cell r="K11757" t="str">
            <v>00111133P.2</v>
          </cell>
        </row>
        <row r="11758">
          <cell r="K11758" t="str">
            <v>00111125P.2</v>
          </cell>
        </row>
        <row r="11759">
          <cell r="K11759" t="str">
            <v>00111113P.2</v>
          </cell>
        </row>
        <row r="11760">
          <cell r="K11760" t="str">
            <v>00111134P.2</v>
          </cell>
        </row>
        <row r="11761">
          <cell r="K11761" t="str">
            <v>00111128P.2</v>
          </cell>
        </row>
        <row r="11762">
          <cell r="K11762" t="str">
            <v>00111116P.2</v>
          </cell>
        </row>
        <row r="11763">
          <cell r="K11763" t="str">
            <v>00111113P.2</v>
          </cell>
        </row>
        <row r="11764">
          <cell r="K11764" t="str">
            <v>00111114P.2</v>
          </cell>
        </row>
        <row r="11765">
          <cell r="K11765" t="str">
            <v>00111112P.2</v>
          </cell>
        </row>
        <row r="11766">
          <cell r="K11766" t="str">
            <v>00111112P.2</v>
          </cell>
        </row>
        <row r="11767">
          <cell r="K11767" t="str">
            <v>00111132P.2</v>
          </cell>
        </row>
        <row r="11768">
          <cell r="K11768" t="str">
            <v>00111130P.2</v>
          </cell>
        </row>
        <row r="11769">
          <cell r="K11769" t="str">
            <v>00111110P.2</v>
          </cell>
        </row>
        <row r="11770">
          <cell r="K11770" t="str">
            <v>00111127P.2</v>
          </cell>
        </row>
        <row r="11771">
          <cell r="K11771" t="str">
            <v>00111134P.2</v>
          </cell>
        </row>
        <row r="11772">
          <cell r="K11772" t="str">
            <v>00111134P.2</v>
          </cell>
        </row>
        <row r="11773">
          <cell r="K11773" t="str">
            <v>00111134P.2</v>
          </cell>
        </row>
        <row r="11774">
          <cell r="K11774" t="str">
            <v>00111120P.2</v>
          </cell>
        </row>
        <row r="11775">
          <cell r="K11775" t="str">
            <v>00111133P.2</v>
          </cell>
        </row>
        <row r="11776">
          <cell r="K11776" t="str">
            <v>00111112P.2</v>
          </cell>
        </row>
        <row r="11777">
          <cell r="K11777" t="str">
            <v>00111130P.2</v>
          </cell>
        </row>
        <row r="11778">
          <cell r="K11778" t="str">
            <v>00111112P.2</v>
          </cell>
        </row>
        <row r="11779">
          <cell r="K11779" t="str">
            <v>00111125P.2</v>
          </cell>
        </row>
        <row r="11780">
          <cell r="K11780" t="str">
            <v>00111122P.2</v>
          </cell>
        </row>
        <row r="11781">
          <cell r="K11781" t="str">
            <v>00111122P.2</v>
          </cell>
        </row>
        <row r="11782">
          <cell r="K11782" t="str">
            <v>00111115P.2</v>
          </cell>
        </row>
        <row r="11783">
          <cell r="K11783" t="str">
            <v>00111129P.2</v>
          </cell>
        </row>
        <row r="11784">
          <cell r="K11784" t="str">
            <v>00111118P.2</v>
          </cell>
        </row>
        <row r="11785">
          <cell r="K11785" t="str">
            <v>00111129P.2</v>
          </cell>
        </row>
        <row r="11786">
          <cell r="K11786" t="str">
            <v>00111126P.2</v>
          </cell>
        </row>
        <row r="11787">
          <cell r="K11787" t="str">
            <v>00111129P.2</v>
          </cell>
        </row>
        <row r="11788">
          <cell r="K11788" t="str">
            <v>00111130P.2</v>
          </cell>
        </row>
        <row r="11789">
          <cell r="K11789" t="str">
            <v>00111134P.2</v>
          </cell>
        </row>
        <row r="11790">
          <cell r="K11790" t="str">
            <v>00111128P.2</v>
          </cell>
        </row>
        <row r="11791">
          <cell r="K11791" t="str">
            <v>00111126P.2</v>
          </cell>
        </row>
        <row r="11792">
          <cell r="K11792" t="str">
            <v>00111117P.2</v>
          </cell>
        </row>
        <row r="11793">
          <cell r="K11793" t="str">
            <v>00111131P.2</v>
          </cell>
        </row>
        <row r="11794">
          <cell r="K11794" t="str">
            <v>00111135P.2</v>
          </cell>
        </row>
        <row r="11795">
          <cell r="K11795" t="str">
            <v>00111133P.2</v>
          </cell>
        </row>
        <row r="11796">
          <cell r="K11796" t="str">
            <v>00111126P.2</v>
          </cell>
        </row>
        <row r="11797">
          <cell r="K11797" t="str">
            <v>00111113P.2</v>
          </cell>
        </row>
        <row r="11798">
          <cell r="K11798" t="str">
            <v>00111114P.2</v>
          </cell>
        </row>
        <row r="11799">
          <cell r="K11799" t="str">
            <v>00111133P.2</v>
          </cell>
        </row>
        <row r="11800">
          <cell r="K11800" t="str">
            <v>00111126P.2</v>
          </cell>
        </row>
        <row r="11801">
          <cell r="K11801" t="str">
            <v>00111129P.2</v>
          </cell>
        </row>
        <row r="11802">
          <cell r="K11802" t="str">
            <v>00111128P.2</v>
          </cell>
        </row>
        <row r="11803">
          <cell r="K11803" t="str">
            <v>00111136P.2</v>
          </cell>
        </row>
        <row r="11804">
          <cell r="K11804" t="str">
            <v>00111136P.2</v>
          </cell>
        </row>
        <row r="11805">
          <cell r="K11805" t="str">
            <v>00111132P.2</v>
          </cell>
        </row>
        <row r="11806">
          <cell r="K11806" t="str">
            <v>00111134P.2</v>
          </cell>
        </row>
        <row r="11807">
          <cell r="K11807" t="str">
            <v>00111136P.2</v>
          </cell>
        </row>
        <row r="11808">
          <cell r="K11808" t="str">
            <v>00111120P.2</v>
          </cell>
        </row>
        <row r="11809">
          <cell r="K11809" t="str">
            <v>00111116P.2</v>
          </cell>
        </row>
        <row r="11810">
          <cell r="K11810" t="str">
            <v>00111113P.2</v>
          </cell>
        </row>
        <row r="11811">
          <cell r="K11811" t="str">
            <v>00111132P.2</v>
          </cell>
        </row>
        <row r="11812">
          <cell r="K11812" t="str">
            <v>00111112P.2</v>
          </cell>
        </row>
        <row r="11813">
          <cell r="K11813" t="str">
            <v>00111131P.2</v>
          </cell>
        </row>
        <row r="11814">
          <cell r="K11814" t="str">
            <v>00111129P.2</v>
          </cell>
        </row>
        <row r="11815">
          <cell r="K11815" t="str">
            <v>00111132P.2</v>
          </cell>
        </row>
        <row r="11816">
          <cell r="K11816" t="str">
            <v>00111116P.2</v>
          </cell>
        </row>
        <row r="11817">
          <cell r="K11817" t="str">
            <v>00111128P.2</v>
          </cell>
        </row>
        <row r="11818">
          <cell r="K11818" t="str">
            <v>00111110P.2</v>
          </cell>
        </row>
        <row r="11819">
          <cell r="K11819" t="str">
            <v>00111117P.2</v>
          </cell>
        </row>
        <row r="11820">
          <cell r="K11820" t="str">
            <v>00111112P.2</v>
          </cell>
        </row>
        <row r="11821">
          <cell r="K11821" t="str">
            <v>00111110P.2</v>
          </cell>
        </row>
        <row r="11822">
          <cell r="K11822" t="str">
            <v>00111126P.2</v>
          </cell>
        </row>
        <row r="11823">
          <cell r="K11823" t="str">
            <v>00111113P.2</v>
          </cell>
        </row>
        <row r="11824">
          <cell r="K11824" t="str">
            <v>00111131P.2</v>
          </cell>
        </row>
        <row r="11825">
          <cell r="K11825" t="str">
            <v>00111130P.2</v>
          </cell>
        </row>
        <row r="11826">
          <cell r="K11826" t="str">
            <v>00111131P.2</v>
          </cell>
        </row>
        <row r="11827">
          <cell r="K11827" t="str">
            <v>00111132P.2</v>
          </cell>
        </row>
        <row r="11828">
          <cell r="K11828" t="str">
            <v>00111128P.2</v>
          </cell>
        </row>
        <row r="11829">
          <cell r="K11829" t="str">
            <v>00111128P.2</v>
          </cell>
        </row>
        <row r="11830">
          <cell r="K11830" t="str">
            <v>00111117P.2</v>
          </cell>
        </row>
        <row r="11831">
          <cell r="K11831" t="str">
            <v>00111128P.2</v>
          </cell>
        </row>
        <row r="11832">
          <cell r="K11832" t="str">
            <v>00111110P.2</v>
          </cell>
        </row>
        <row r="11833">
          <cell r="K11833" t="str">
            <v>00111128P.2</v>
          </cell>
        </row>
        <row r="11834">
          <cell r="K11834" t="str">
            <v>00111128P.2</v>
          </cell>
        </row>
        <row r="11835">
          <cell r="K11835" t="str">
            <v>00111113P.2</v>
          </cell>
        </row>
        <row r="11836">
          <cell r="K11836" t="str">
            <v>00111131P.2</v>
          </cell>
        </row>
        <row r="11837">
          <cell r="K11837" t="str">
            <v>00111121P.2</v>
          </cell>
        </row>
        <row r="11838">
          <cell r="K11838" t="str">
            <v>00111123P.2</v>
          </cell>
        </row>
        <row r="11839">
          <cell r="K11839" t="str">
            <v>00111128P.2</v>
          </cell>
        </row>
        <row r="11840">
          <cell r="K11840" t="str">
            <v>00111132P.2</v>
          </cell>
        </row>
        <row r="11841">
          <cell r="K11841" t="str">
            <v>00111135P.2</v>
          </cell>
        </row>
        <row r="11842">
          <cell r="K11842" t="str">
            <v>00111124P.2</v>
          </cell>
        </row>
        <row r="11843">
          <cell r="K11843" t="str">
            <v>00111129P.2</v>
          </cell>
        </row>
        <row r="11844">
          <cell r="K11844" t="str">
            <v>00111120P.2</v>
          </cell>
        </row>
        <row r="11845">
          <cell r="K11845" t="str">
            <v>00111117P.2</v>
          </cell>
        </row>
        <row r="11846">
          <cell r="K11846" t="str">
            <v>00111124P.2</v>
          </cell>
        </row>
        <row r="11847">
          <cell r="K11847" t="str">
            <v>00111130P.2</v>
          </cell>
        </row>
        <row r="11848">
          <cell r="K11848" t="str">
            <v>00111120P.2</v>
          </cell>
        </row>
        <row r="11849">
          <cell r="K11849" t="str">
            <v>00111111P.2</v>
          </cell>
        </row>
        <row r="11850">
          <cell r="K11850" t="str">
            <v>00111113P.2</v>
          </cell>
        </row>
        <row r="11851">
          <cell r="K11851" t="str">
            <v>00111122P.2</v>
          </cell>
        </row>
        <row r="11852">
          <cell r="K11852" t="str">
            <v>00111112P.2</v>
          </cell>
        </row>
        <row r="11853">
          <cell r="K11853" t="str">
            <v>00111119P.2</v>
          </cell>
        </row>
        <row r="11854">
          <cell r="K11854" t="str">
            <v>00111132P.2</v>
          </cell>
        </row>
        <row r="11855">
          <cell r="K11855" t="str">
            <v>00111134P.2</v>
          </cell>
        </row>
        <row r="11856">
          <cell r="K11856" t="str">
            <v>00111110P.2</v>
          </cell>
        </row>
        <row r="11857">
          <cell r="K11857" t="str">
            <v>00111110P.2</v>
          </cell>
        </row>
        <row r="11858">
          <cell r="K11858" t="str">
            <v>00111120P.2</v>
          </cell>
        </row>
        <row r="11859">
          <cell r="K11859" t="str">
            <v>00111129P.2</v>
          </cell>
        </row>
        <row r="11860">
          <cell r="K11860" t="str">
            <v>00111129P.2</v>
          </cell>
        </row>
        <row r="11861">
          <cell r="K11861" t="str">
            <v>00111120P.2</v>
          </cell>
        </row>
        <row r="11862">
          <cell r="K11862" t="str">
            <v>00111134P.2</v>
          </cell>
        </row>
        <row r="11863">
          <cell r="K11863" t="str">
            <v>00111123P.2</v>
          </cell>
        </row>
        <row r="11864">
          <cell r="K11864" t="str">
            <v>00111110P.2</v>
          </cell>
        </row>
        <row r="11865">
          <cell r="K11865" t="str">
            <v>00111133P.2</v>
          </cell>
        </row>
        <row r="11866">
          <cell r="K11866" t="str">
            <v>00111128P.2</v>
          </cell>
        </row>
        <row r="11867">
          <cell r="K11867" t="str">
            <v>00111123P.2</v>
          </cell>
        </row>
        <row r="11868">
          <cell r="K11868" t="str">
            <v>00111125P.2</v>
          </cell>
        </row>
        <row r="11869">
          <cell r="K11869" t="str">
            <v>00111128P.2</v>
          </cell>
        </row>
        <row r="11870">
          <cell r="K11870" t="str">
            <v>00111130P.2</v>
          </cell>
        </row>
        <row r="11871">
          <cell r="K11871" t="str">
            <v>00111129P.2</v>
          </cell>
        </row>
        <row r="11872">
          <cell r="K11872" t="str">
            <v>00111130P.2</v>
          </cell>
        </row>
        <row r="11873">
          <cell r="K11873" t="str">
            <v>00111114P.2</v>
          </cell>
        </row>
        <row r="11874">
          <cell r="K11874" t="str">
            <v>00111127P.2</v>
          </cell>
        </row>
        <row r="11875">
          <cell r="K11875" t="str">
            <v>00111128P.2</v>
          </cell>
        </row>
        <row r="11876">
          <cell r="K11876" t="str">
            <v>00111134P.2</v>
          </cell>
        </row>
        <row r="11877">
          <cell r="K11877" t="str">
            <v>00111130P.2</v>
          </cell>
        </row>
        <row r="11878">
          <cell r="K11878" t="str">
            <v>00111122P.2</v>
          </cell>
        </row>
        <row r="11879">
          <cell r="K11879" t="str">
            <v>00111125P.2</v>
          </cell>
        </row>
        <row r="11880">
          <cell r="K11880" t="str">
            <v>00111132P.2</v>
          </cell>
        </row>
        <row r="11881">
          <cell r="K11881" t="str">
            <v>00111134P.2</v>
          </cell>
        </row>
        <row r="11882">
          <cell r="K11882" t="str">
            <v>00111128P.2</v>
          </cell>
        </row>
        <row r="11883">
          <cell r="K11883" t="str">
            <v>00111134P.2</v>
          </cell>
        </row>
        <row r="11884">
          <cell r="K11884" t="str">
            <v>00111128P.2</v>
          </cell>
        </row>
        <row r="11885">
          <cell r="K11885" t="str">
            <v>00111132P.2</v>
          </cell>
        </row>
        <row r="11886">
          <cell r="K11886" t="str">
            <v>00111127P.2</v>
          </cell>
        </row>
        <row r="11887">
          <cell r="K11887" t="str">
            <v>00111116P.2</v>
          </cell>
        </row>
        <row r="11888">
          <cell r="K11888" t="str">
            <v>00111128P.2</v>
          </cell>
        </row>
        <row r="11889">
          <cell r="K11889" t="str">
            <v>00111133P.2</v>
          </cell>
        </row>
        <row r="11890">
          <cell r="K11890" t="str">
            <v>00111134P.2</v>
          </cell>
        </row>
        <row r="11891">
          <cell r="K11891" t="str">
            <v>00111118P.2</v>
          </cell>
        </row>
        <row r="11892">
          <cell r="K11892" t="str">
            <v>00111113P.2</v>
          </cell>
        </row>
        <row r="11893">
          <cell r="K11893" t="str">
            <v>00111130P.2</v>
          </cell>
        </row>
        <row r="11894">
          <cell r="K11894" t="str">
            <v>00111130P.2</v>
          </cell>
        </row>
        <row r="11895">
          <cell r="K11895" t="str">
            <v>00111118P.2</v>
          </cell>
        </row>
        <row r="11896">
          <cell r="K11896" t="str">
            <v>00111131P.2</v>
          </cell>
        </row>
        <row r="11897">
          <cell r="K11897" t="str">
            <v>00111128P.2</v>
          </cell>
        </row>
        <row r="11898">
          <cell r="K11898" t="str">
            <v>00111128P.2</v>
          </cell>
        </row>
        <row r="11899">
          <cell r="K11899" t="str">
            <v>00111133P.2</v>
          </cell>
        </row>
        <row r="11900">
          <cell r="K11900" t="str">
            <v>00111131P.2</v>
          </cell>
        </row>
        <row r="11901">
          <cell r="K11901" t="str">
            <v>00111113P.2</v>
          </cell>
        </row>
        <row r="11902">
          <cell r="K11902" t="str">
            <v>00111114P.2</v>
          </cell>
        </row>
        <row r="11903">
          <cell r="K11903" t="str">
            <v>00111133P.2</v>
          </cell>
        </row>
        <row r="11904">
          <cell r="K11904" t="str">
            <v>00111151P.2</v>
          </cell>
        </row>
        <row r="11905">
          <cell r="K11905" t="str">
            <v>00111151P.2</v>
          </cell>
        </row>
        <row r="11906">
          <cell r="K11906" t="str">
            <v>00111151P.2</v>
          </cell>
        </row>
        <row r="11907">
          <cell r="K11907" t="str">
            <v>00111151P.2</v>
          </cell>
        </row>
        <row r="11908">
          <cell r="K11908" t="str">
            <v>00111151P.2</v>
          </cell>
        </row>
        <row r="11909">
          <cell r="K11909" t="str">
            <v>00111151P.2</v>
          </cell>
        </row>
        <row r="11910">
          <cell r="K11910" t="str">
            <v>00111151P.2</v>
          </cell>
        </row>
        <row r="11911">
          <cell r="K11911" t="str">
            <v>00111151P.2</v>
          </cell>
        </row>
        <row r="11912">
          <cell r="K11912" t="str">
            <v>00111151P.2</v>
          </cell>
        </row>
        <row r="11913">
          <cell r="K11913" t="str">
            <v>00111151P.2</v>
          </cell>
        </row>
        <row r="11914">
          <cell r="K11914" t="str">
            <v>00111151P.2</v>
          </cell>
        </row>
        <row r="11915">
          <cell r="K11915" t="str">
            <v>00111151P.2</v>
          </cell>
        </row>
        <row r="11916">
          <cell r="K11916" t="str">
            <v>00111151P.2</v>
          </cell>
        </row>
        <row r="11917">
          <cell r="K11917" t="str">
            <v>00111151P.2</v>
          </cell>
        </row>
        <row r="11918">
          <cell r="K11918" t="str">
            <v>00111151P.2</v>
          </cell>
        </row>
        <row r="11919">
          <cell r="K11919" t="str">
            <v>00111151P.2</v>
          </cell>
        </row>
        <row r="11920">
          <cell r="K11920" t="str">
            <v>00111151P.2</v>
          </cell>
        </row>
        <row r="11921">
          <cell r="K11921" t="str">
            <v>00111151P.2</v>
          </cell>
        </row>
        <row r="11922">
          <cell r="K11922" t="str">
            <v>00111151P.2</v>
          </cell>
        </row>
        <row r="11923">
          <cell r="K11923" t="str">
            <v>00111151P.2</v>
          </cell>
        </row>
        <row r="11924">
          <cell r="K11924" t="str">
            <v>00111151P.2</v>
          </cell>
        </row>
        <row r="11925">
          <cell r="K11925" t="str">
            <v>00111151P.2</v>
          </cell>
        </row>
        <row r="11926">
          <cell r="K11926" t="str">
            <v>00111151P.2</v>
          </cell>
        </row>
        <row r="11927">
          <cell r="K11927" t="str">
            <v>00111151P.2</v>
          </cell>
        </row>
        <row r="11928">
          <cell r="K11928" t="str">
            <v>00111151P.2</v>
          </cell>
        </row>
        <row r="11929">
          <cell r="K11929" t="str">
            <v>00111151P.2</v>
          </cell>
        </row>
        <row r="11930">
          <cell r="K11930" t="str">
            <v>00111151P.2</v>
          </cell>
        </row>
        <row r="11931">
          <cell r="K11931" t="str">
            <v>00111151P.2</v>
          </cell>
        </row>
        <row r="11932">
          <cell r="K11932" t="str">
            <v>00111151P.2</v>
          </cell>
        </row>
        <row r="11933">
          <cell r="K11933" t="str">
            <v>00111151P.2</v>
          </cell>
        </row>
        <row r="11934">
          <cell r="K11934" t="str">
            <v>00111151P.2</v>
          </cell>
        </row>
        <row r="11935">
          <cell r="K11935" t="str">
            <v>00111151P.2</v>
          </cell>
        </row>
        <row r="11936">
          <cell r="K11936" t="str">
            <v>00111151P.2</v>
          </cell>
        </row>
        <row r="11937">
          <cell r="K11937" t="str">
            <v>00111151P.2</v>
          </cell>
        </row>
        <row r="11938">
          <cell r="K11938" t="str">
            <v>00111151P.2</v>
          </cell>
        </row>
        <row r="11939">
          <cell r="K11939" t="str">
            <v>00111151P.2</v>
          </cell>
        </row>
        <row r="11940">
          <cell r="K11940" t="str">
            <v>00111151P.2</v>
          </cell>
        </row>
        <row r="11941">
          <cell r="K11941" t="str">
            <v>00111151P.2</v>
          </cell>
        </row>
        <row r="11942">
          <cell r="K11942" t="str">
            <v>00111151P.2</v>
          </cell>
        </row>
        <row r="11943">
          <cell r="K11943" t="str">
            <v>00111108P.2</v>
          </cell>
        </row>
        <row r="11944">
          <cell r="K11944" t="str">
            <v>00111108P.2</v>
          </cell>
        </row>
        <row r="11945">
          <cell r="K11945" t="str">
            <v>00111108P.2</v>
          </cell>
        </row>
        <row r="11946">
          <cell r="K11946" t="str">
            <v>00111108P.2</v>
          </cell>
        </row>
        <row r="11947">
          <cell r="K11947" t="str">
            <v>00111108P.2</v>
          </cell>
        </row>
        <row r="11948">
          <cell r="K11948" t="str">
            <v>00111108P.2</v>
          </cell>
        </row>
        <row r="11949">
          <cell r="K11949" t="str">
            <v>00111108P.2</v>
          </cell>
        </row>
        <row r="11950">
          <cell r="K11950" t="str">
            <v>00111108P.2</v>
          </cell>
        </row>
        <row r="11951">
          <cell r="K11951" t="str">
            <v>00111108P.2</v>
          </cell>
        </row>
        <row r="11952">
          <cell r="K11952" t="str">
            <v>00111108P.2</v>
          </cell>
        </row>
        <row r="11953">
          <cell r="K11953" t="str">
            <v>00111108P.2</v>
          </cell>
        </row>
        <row r="11954">
          <cell r="K11954" t="str">
            <v>00111108P.2</v>
          </cell>
        </row>
        <row r="11955">
          <cell r="K11955" t="str">
            <v>00111108P.2</v>
          </cell>
        </row>
        <row r="11956">
          <cell r="K11956" t="str">
            <v>00111108P.2</v>
          </cell>
        </row>
        <row r="11957">
          <cell r="K11957" t="str">
            <v>00111108P.2</v>
          </cell>
        </row>
        <row r="11958">
          <cell r="K11958" t="str">
            <v>00021108P.2</v>
          </cell>
        </row>
        <row r="11959">
          <cell r="K11959" t="str">
            <v>00021108P.2</v>
          </cell>
        </row>
        <row r="11960">
          <cell r="K11960" t="str">
            <v>00111108P.2</v>
          </cell>
        </row>
        <row r="11961">
          <cell r="K11961" t="str">
            <v>00111108P.2</v>
          </cell>
        </row>
        <row r="11962">
          <cell r="K11962" t="str">
            <v>00111130P.2</v>
          </cell>
        </row>
        <row r="11963">
          <cell r="K11963" t="str">
            <v>00111130P.2</v>
          </cell>
        </row>
        <row r="11964">
          <cell r="K11964" t="str">
            <v>00111130P.2</v>
          </cell>
        </row>
        <row r="11965">
          <cell r="K11965" t="str">
            <v>00111130P.2</v>
          </cell>
        </row>
        <row r="11966">
          <cell r="K11966" t="str">
            <v>00111130P.2</v>
          </cell>
        </row>
        <row r="11967">
          <cell r="K11967" t="str">
            <v>00111130P.2</v>
          </cell>
        </row>
        <row r="11968">
          <cell r="K11968" t="str">
            <v>00111130P.2</v>
          </cell>
        </row>
        <row r="11969">
          <cell r="K11969" t="str">
            <v>00111130P.2</v>
          </cell>
        </row>
        <row r="11970">
          <cell r="K11970" t="str">
            <v>00111110P.2</v>
          </cell>
        </row>
        <row r="11971">
          <cell r="K11971" t="str">
            <v>00111110P.2</v>
          </cell>
        </row>
        <row r="11972">
          <cell r="K11972" t="str">
            <v>00111110P.2</v>
          </cell>
        </row>
        <row r="11973">
          <cell r="K11973" t="str">
            <v>00111110P.2</v>
          </cell>
        </row>
        <row r="11974">
          <cell r="K11974" t="str">
            <v>00111110P.2</v>
          </cell>
        </row>
        <row r="11975">
          <cell r="K11975" t="str">
            <v>00111110P.2</v>
          </cell>
        </row>
        <row r="11976">
          <cell r="K11976" t="str">
            <v>00111110P.2</v>
          </cell>
        </row>
        <row r="11977">
          <cell r="K11977" t="str">
            <v>00111110P.2</v>
          </cell>
        </row>
        <row r="11978">
          <cell r="K11978" t="str">
            <v>00111110P.2</v>
          </cell>
        </row>
        <row r="11979">
          <cell r="K11979" t="str">
            <v>00111112P.2</v>
          </cell>
        </row>
        <row r="11980">
          <cell r="K11980" t="str">
            <v>00111112P.2</v>
          </cell>
        </row>
        <row r="11981">
          <cell r="K11981" t="str">
            <v>00111112P.2</v>
          </cell>
        </row>
        <row r="11982">
          <cell r="K11982" t="str">
            <v>00111112P.2</v>
          </cell>
        </row>
        <row r="11983">
          <cell r="K11983" t="str">
            <v>00111112P.2</v>
          </cell>
        </row>
        <row r="11984">
          <cell r="K11984" t="str">
            <v>00111112P.2</v>
          </cell>
        </row>
        <row r="11985">
          <cell r="K11985" t="str">
            <v>00111112P.2</v>
          </cell>
        </row>
        <row r="11986">
          <cell r="K11986" t="str">
            <v>00111112P.2</v>
          </cell>
        </row>
        <row r="11987">
          <cell r="K11987" t="str">
            <v>00111112P.2</v>
          </cell>
        </row>
        <row r="11988">
          <cell r="K11988" t="str">
            <v>00111113P.2</v>
          </cell>
        </row>
        <row r="11989">
          <cell r="K11989" t="str">
            <v>00111113P.2</v>
          </cell>
        </row>
        <row r="11990">
          <cell r="K11990" t="str">
            <v>00111113P.2</v>
          </cell>
        </row>
        <row r="11991">
          <cell r="K11991" t="str">
            <v>00111113P.2</v>
          </cell>
        </row>
        <row r="11992">
          <cell r="K11992" t="str">
            <v>00111113P.2</v>
          </cell>
        </row>
        <row r="11993">
          <cell r="K11993" t="str">
            <v>00111113P.2</v>
          </cell>
        </row>
        <row r="11994">
          <cell r="K11994" t="str">
            <v>00111113P.2</v>
          </cell>
        </row>
        <row r="11995">
          <cell r="K11995" t="str">
            <v>00111113P.2</v>
          </cell>
        </row>
        <row r="11996">
          <cell r="K11996" t="str">
            <v>00111113P.2</v>
          </cell>
        </row>
        <row r="11997">
          <cell r="K11997" t="str">
            <v>00111113P.2</v>
          </cell>
        </row>
        <row r="11998">
          <cell r="K11998" t="str">
            <v>00111114P.2</v>
          </cell>
        </row>
        <row r="11999">
          <cell r="K11999" t="str">
            <v>00111114P.2</v>
          </cell>
        </row>
        <row r="12000">
          <cell r="K12000" t="str">
            <v>00111114P.2</v>
          </cell>
        </row>
        <row r="12001">
          <cell r="K12001" t="str">
            <v>00111114P.2</v>
          </cell>
        </row>
        <row r="12002">
          <cell r="K12002" t="str">
            <v>00111114P.2</v>
          </cell>
        </row>
        <row r="12003">
          <cell r="K12003" t="str">
            <v>00111114P.2</v>
          </cell>
        </row>
        <row r="12004">
          <cell r="K12004" t="str">
            <v>00111114P.2</v>
          </cell>
        </row>
        <row r="12005">
          <cell r="K12005" t="str">
            <v>00111114P.2</v>
          </cell>
        </row>
        <row r="12006">
          <cell r="K12006" t="str">
            <v>00111114P.2</v>
          </cell>
        </row>
        <row r="12007">
          <cell r="K12007" t="str">
            <v>00111114P.2</v>
          </cell>
        </row>
        <row r="12008">
          <cell r="K12008" t="str">
            <v>00111114P.2</v>
          </cell>
        </row>
        <row r="12009">
          <cell r="K12009" t="str">
            <v>00111122P.2</v>
          </cell>
        </row>
        <row r="12010">
          <cell r="K12010" t="str">
            <v>00111122P.2</v>
          </cell>
        </row>
        <row r="12011">
          <cell r="K12011" t="str">
            <v>00111122P.2</v>
          </cell>
        </row>
        <row r="12012">
          <cell r="K12012" t="str">
            <v>00111122P.2</v>
          </cell>
        </row>
        <row r="12013">
          <cell r="K12013" t="str">
            <v>00111122P.2</v>
          </cell>
        </row>
        <row r="12014">
          <cell r="K12014" t="str">
            <v>00111122P.2</v>
          </cell>
        </row>
        <row r="12015">
          <cell r="K12015" t="str">
            <v>00111122P.2</v>
          </cell>
        </row>
        <row r="12016">
          <cell r="K12016" t="str">
            <v>00111122P.2</v>
          </cell>
        </row>
        <row r="12017">
          <cell r="K12017" t="str">
            <v>00111122P.2</v>
          </cell>
        </row>
        <row r="12018">
          <cell r="K12018" t="str">
            <v>00111126P.2</v>
          </cell>
        </row>
        <row r="12019">
          <cell r="K12019" t="str">
            <v>00111111P.2</v>
          </cell>
        </row>
        <row r="12020">
          <cell r="K12020" t="str">
            <v>00111111P.2</v>
          </cell>
        </row>
        <row r="12021">
          <cell r="K12021" t="str">
            <v>00111111P.2</v>
          </cell>
        </row>
        <row r="12022">
          <cell r="K12022" t="str">
            <v>00111111P.2</v>
          </cell>
        </row>
        <row r="12023">
          <cell r="K12023" t="str">
            <v>00111111P.2</v>
          </cell>
        </row>
        <row r="12024">
          <cell r="K12024" t="str">
            <v>00111111P.2</v>
          </cell>
        </row>
        <row r="12025">
          <cell r="K12025" t="str">
            <v>00111111P.2</v>
          </cell>
        </row>
        <row r="12026">
          <cell r="K12026" t="str">
            <v>00111111P.2</v>
          </cell>
        </row>
        <row r="12027">
          <cell r="K12027" t="str">
            <v>00111111P.2</v>
          </cell>
        </row>
        <row r="12028">
          <cell r="K12028" t="str">
            <v>00111111P.2</v>
          </cell>
        </row>
        <row r="12029">
          <cell r="K12029" t="str">
            <v>00111115P.2</v>
          </cell>
        </row>
        <row r="12030">
          <cell r="K12030" t="str">
            <v>00111115P.2</v>
          </cell>
        </row>
        <row r="12031">
          <cell r="K12031" t="str">
            <v>00111115P.2</v>
          </cell>
        </row>
        <row r="12032">
          <cell r="K12032" t="str">
            <v>00111115P.2</v>
          </cell>
        </row>
        <row r="12033">
          <cell r="K12033" t="str">
            <v>00111115P.2</v>
          </cell>
        </row>
        <row r="12034">
          <cell r="K12034" t="str">
            <v>00111115P.2</v>
          </cell>
        </row>
        <row r="12035">
          <cell r="K12035" t="str">
            <v>00111116P.2</v>
          </cell>
        </row>
        <row r="12036">
          <cell r="K12036" t="str">
            <v>00111116P.2</v>
          </cell>
        </row>
        <row r="12037">
          <cell r="K12037" t="str">
            <v>00111116P.2</v>
          </cell>
        </row>
        <row r="12038">
          <cell r="K12038" t="str">
            <v>00111116P.2</v>
          </cell>
        </row>
        <row r="12039">
          <cell r="K12039" t="str">
            <v>00111116P.2</v>
          </cell>
        </row>
        <row r="12040">
          <cell r="K12040" t="str">
            <v>00111117P.2</v>
          </cell>
        </row>
        <row r="12041">
          <cell r="K12041" t="str">
            <v>00111117P.2</v>
          </cell>
        </row>
        <row r="12042">
          <cell r="K12042" t="str">
            <v>00111117P.2</v>
          </cell>
        </row>
        <row r="12043">
          <cell r="K12043" t="str">
            <v>00111117P.2</v>
          </cell>
        </row>
        <row r="12044">
          <cell r="K12044" t="str">
            <v>00111117P.2</v>
          </cell>
        </row>
        <row r="12045">
          <cell r="K12045" t="str">
            <v>00111117P.2</v>
          </cell>
        </row>
        <row r="12046">
          <cell r="K12046" t="str">
            <v>00111117P.2</v>
          </cell>
        </row>
        <row r="12047">
          <cell r="K12047" t="str">
            <v>00111117P.2</v>
          </cell>
        </row>
        <row r="12048">
          <cell r="K12048" t="str">
            <v>00111117P.2</v>
          </cell>
        </row>
        <row r="12049">
          <cell r="K12049" t="str">
            <v>00111117P.2</v>
          </cell>
        </row>
        <row r="12050">
          <cell r="K12050" t="str">
            <v>00111117P.2</v>
          </cell>
        </row>
        <row r="12051">
          <cell r="K12051" t="str">
            <v>00111118P.2</v>
          </cell>
        </row>
        <row r="12052">
          <cell r="K12052" t="str">
            <v>00111118P.2</v>
          </cell>
        </row>
        <row r="12053">
          <cell r="K12053" t="str">
            <v>00111118P.2</v>
          </cell>
        </row>
        <row r="12054">
          <cell r="K12054" t="str">
            <v>00111118P.2</v>
          </cell>
        </row>
        <row r="12055">
          <cell r="K12055" t="str">
            <v>00111118P.2</v>
          </cell>
        </row>
        <row r="12056">
          <cell r="K12056" t="str">
            <v>00111118P.2</v>
          </cell>
        </row>
        <row r="12057">
          <cell r="K12057" t="str">
            <v>00111118P.2</v>
          </cell>
        </row>
        <row r="12058">
          <cell r="K12058" t="str">
            <v>00111118P.2</v>
          </cell>
        </row>
        <row r="12059">
          <cell r="K12059" t="str">
            <v>00111118P.2</v>
          </cell>
        </row>
        <row r="12060">
          <cell r="K12060" t="str">
            <v>00111119P.2</v>
          </cell>
        </row>
        <row r="12061">
          <cell r="K12061" t="str">
            <v>00111119P.2</v>
          </cell>
        </row>
        <row r="12062">
          <cell r="K12062" t="str">
            <v>00111119P.2</v>
          </cell>
        </row>
        <row r="12063">
          <cell r="K12063" t="str">
            <v>00111119P.2</v>
          </cell>
        </row>
        <row r="12064">
          <cell r="K12064" t="str">
            <v>00111119P.2</v>
          </cell>
        </row>
        <row r="12065">
          <cell r="K12065" t="str">
            <v>00111119P.2</v>
          </cell>
        </row>
        <row r="12066">
          <cell r="K12066" t="str">
            <v>00111119P.2</v>
          </cell>
        </row>
        <row r="12067">
          <cell r="K12067" t="str">
            <v>00111120P.2</v>
          </cell>
        </row>
        <row r="12068">
          <cell r="K12068" t="str">
            <v>00111120P.2</v>
          </cell>
        </row>
        <row r="12069">
          <cell r="K12069" t="str">
            <v>00111120P.2</v>
          </cell>
        </row>
        <row r="12070">
          <cell r="K12070" t="str">
            <v>00111120P.2</v>
          </cell>
        </row>
        <row r="12071">
          <cell r="K12071" t="str">
            <v>00111120P.2</v>
          </cell>
        </row>
        <row r="12072">
          <cell r="K12072" t="str">
            <v>00111120P.2</v>
          </cell>
        </row>
        <row r="12073">
          <cell r="K12073" t="str">
            <v>00111120P.2</v>
          </cell>
        </row>
        <row r="12074">
          <cell r="K12074" t="str">
            <v>00111120P.2</v>
          </cell>
        </row>
        <row r="12075">
          <cell r="K12075" t="str">
            <v>00111120P.2</v>
          </cell>
        </row>
        <row r="12076">
          <cell r="K12076" t="str">
            <v>00111120P.2</v>
          </cell>
        </row>
        <row r="12077">
          <cell r="K12077" t="str">
            <v>00111120P.2</v>
          </cell>
        </row>
        <row r="12078">
          <cell r="K12078" t="str">
            <v>00111122P.2</v>
          </cell>
        </row>
        <row r="12079">
          <cell r="K12079" t="str">
            <v>00111122P.2</v>
          </cell>
        </row>
        <row r="12080">
          <cell r="K12080" t="str">
            <v>00111122P.2</v>
          </cell>
        </row>
        <row r="12081">
          <cell r="K12081" t="str">
            <v>00111122P.2</v>
          </cell>
        </row>
        <row r="12082">
          <cell r="K12082" t="str">
            <v>00111122P.2</v>
          </cell>
        </row>
        <row r="12083">
          <cell r="K12083" t="str">
            <v>00111122P.2</v>
          </cell>
        </row>
        <row r="12084">
          <cell r="K12084" t="str">
            <v>00111122P.2</v>
          </cell>
        </row>
        <row r="12085">
          <cell r="K12085" t="str">
            <v>00111122P.2</v>
          </cell>
        </row>
        <row r="12086">
          <cell r="K12086" t="str">
            <v>00111125P.2</v>
          </cell>
        </row>
        <row r="12087">
          <cell r="K12087" t="str">
            <v>00111125P.2</v>
          </cell>
        </row>
        <row r="12088">
          <cell r="K12088" t="str">
            <v>00111125P.2</v>
          </cell>
        </row>
        <row r="12089">
          <cell r="K12089" t="str">
            <v>00111125P.2</v>
          </cell>
        </row>
        <row r="12090">
          <cell r="K12090" t="str">
            <v>00111125P.2</v>
          </cell>
        </row>
        <row r="12091">
          <cell r="K12091" t="str">
            <v>00111125P.2</v>
          </cell>
        </row>
        <row r="12092">
          <cell r="K12092" t="str">
            <v>00111125P.2</v>
          </cell>
        </row>
        <row r="12093">
          <cell r="K12093" t="str">
            <v>00111125P.2</v>
          </cell>
        </row>
        <row r="12094">
          <cell r="K12094" t="str">
            <v>00111125P.2</v>
          </cell>
        </row>
        <row r="12095">
          <cell r="K12095" t="str">
            <v>00111125P.2</v>
          </cell>
        </row>
        <row r="12096">
          <cell r="K12096" t="str">
            <v>00111126P.2</v>
          </cell>
        </row>
        <row r="12097">
          <cell r="K12097" t="str">
            <v>00111126P.2</v>
          </cell>
        </row>
        <row r="12098">
          <cell r="K12098" t="str">
            <v>00111126P.2</v>
          </cell>
        </row>
        <row r="12099">
          <cell r="K12099" t="str">
            <v>00111126P.2</v>
          </cell>
        </row>
        <row r="12100">
          <cell r="K12100" t="str">
            <v>00111126P.2</v>
          </cell>
        </row>
        <row r="12101">
          <cell r="K12101" t="str">
            <v>00111126P.2</v>
          </cell>
        </row>
        <row r="12102">
          <cell r="K12102" t="str">
            <v>00111126P.2</v>
          </cell>
        </row>
        <row r="12103">
          <cell r="K12103" t="str">
            <v>00111126P.2</v>
          </cell>
        </row>
        <row r="12104">
          <cell r="K12104" t="str">
            <v>00111128P.2</v>
          </cell>
        </row>
        <row r="12105">
          <cell r="K12105" t="str">
            <v>00111128P.2</v>
          </cell>
        </row>
        <row r="12106">
          <cell r="K12106" t="str">
            <v>00111128P.2</v>
          </cell>
        </row>
        <row r="12107">
          <cell r="K12107" t="str">
            <v>00111128P.2</v>
          </cell>
        </row>
        <row r="12108">
          <cell r="K12108" t="str">
            <v>00111128P.2</v>
          </cell>
        </row>
        <row r="12109">
          <cell r="K12109" t="str">
            <v>00111128P.2</v>
          </cell>
        </row>
        <row r="12110">
          <cell r="K12110" t="str">
            <v>00111128P.2</v>
          </cell>
        </row>
        <row r="12111">
          <cell r="K12111" t="str">
            <v>00111128P.2</v>
          </cell>
        </row>
        <row r="12112">
          <cell r="K12112" t="str">
            <v>00111128P.2</v>
          </cell>
        </row>
        <row r="12113">
          <cell r="K12113" t="str">
            <v>00111128P.2</v>
          </cell>
        </row>
        <row r="12114">
          <cell r="K12114" t="str">
            <v>00111128P.2</v>
          </cell>
        </row>
        <row r="12115">
          <cell r="K12115" t="str">
            <v>00111128P.2</v>
          </cell>
        </row>
        <row r="12116">
          <cell r="K12116" t="str">
            <v>00111128P.2</v>
          </cell>
        </row>
        <row r="12117">
          <cell r="K12117" t="str">
            <v>00111128P.2</v>
          </cell>
        </row>
        <row r="12118">
          <cell r="K12118" t="str">
            <v>00111129P.2</v>
          </cell>
        </row>
        <row r="12119">
          <cell r="K12119" t="str">
            <v>00111129P.2</v>
          </cell>
        </row>
        <row r="12120">
          <cell r="K12120" t="str">
            <v>00111129P.2</v>
          </cell>
        </row>
        <row r="12121">
          <cell r="K12121" t="str">
            <v>00111129P.2</v>
          </cell>
        </row>
        <row r="12122">
          <cell r="K12122" t="str">
            <v>00111129P.2</v>
          </cell>
        </row>
        <row r="12123">
          <cell r="K12123" t="str">
            <v>00111129P.2</v>
          </cell>
        </row>
        <row r="12124">
          <cell r="K12124" t="str">
            <v>00111129P.2</v>
          </cell>
        </row>
        <row r="12125">
          <cell r="K12125" t="str">
            <v>00111129P.2</v>
          </cell>
        </row>
        <row r="12126">
          <cell r="K12126" t="str">
            <v>00111129P.2</v>
          </cell>
        </row>
        <row r="12127">
          <cell r="K12127" t="str">
            <v>00111129P.2</v>
          </cell>
        </row>
        <row r="12128">
          <cell r="K12128" t="str">
            <v>00111129P.2</v>
          </cell>
        </row>
        <row r="12129">
          <cell r="K12129" t="str">
            <v>00111129P.2</v>
          </cell>
        </row>
        <row r="12130">
          <cell r="K12130" t="str">
            <v>00111129P.2</v>
          </cell>
        </row>
        <row r="12131">
          <cell r="K12131" t="str">
            <v>00111129P.2</v>
          </cell>
        </row>
        <row r="12132">
          <cell r="K12132" t="str">
            <v>00111130P.2</v>
          </cell>
        </row>
        <row r="12133">
          <cell r="K12133" t="str">
            <v>00111130P.2</v>
          </cell>
        </row>
        <row r="12134">
          <cell r="K12134" t="str">
            <v>00111130P.2</v>
          </cell>
        </row>
        <row r="12135">
          <cell r="K12135" t="str">
            <v>00111130P.2</v>
          </cell>
        </row>
        <row r="12136">
          <cell r="K12136" t="str">
            <v>00111130P.2</v>
          </cell>
        </row>
        <row r="12137">
          <cell r="K12137" t="str">
            <v>00111130P.2</v>
          </cell>
        </row>
        <row r="12138">
          <cell r="K12138" t="str">
            <v>00111130P.2</v>
          </cell>
        </row>
        <row r="12139">
          <cell r="K12139" t="str">
            <v>00111130P.2</v>
          </cell>
        </row>
        <row r="12140">
          <cell r="K12140" t="str">
            <v>00111130P.2</v>
          </cell>
        </row>
        <row r="12141">
          <cell r="K12141" t="str">
            <v>00111130P.2</v>
          </cell>
        </row>
        <row r="12142">
          <cell r="K12142" t="str">
            <v>00111131P.2</v>
          </cell>
        </row>
        <row r="12143">
          <cell r="K12143" t="str">
            <v>00111131P.2</v>
          </cell>
        </row>
        <row r="12144">
          <cell r="K12144" t="str">
            <v>00111131P.2</v>
          </cell>
        </row>
        <row r="12145">
          <cell r="K12145" t="str">
            <v>00111131P.2</v>
          </cell>
        </row>
        <row r="12146">
          <cell r="K12146" t="str">
            <v>00111131P.2</v>
          </cell>
        </row>
        <row r="12147">
          <cell r="K12147" t="str">
            <v>00111131P.2</v>
          </cell>
        </row>
        <row r="12148">
          <cell r="K12148" t="str">
            <v>00111131P.2</v>
          </cell>
        </row>
        <row r="12149">
          <cell r="K12149" t="str">
            <v>00111131P.2</v>
          </cell>
        </row>
        <row r="12150">
          <cell r="K12150" t="str">
            <v>00111135P.2</v>
          </cell>
        </row>
        <row r="12151">
          <cell r="K12151" t="str">
            <v>00111135P.2</v>
          </cell>
        </row>
        <row r="12152">
          <cell r="K12152" t="str">
            <v>00111135P.2</v>
          </cell>
        </row>
        <row r="12153">
          <cell r="K12153" t="str">
            <v>00111153P.2</v>
          </cell>
        </row>
        <row r="12154">
          <cell r="K12154" t="str">
            <v>00111153P.2</v>
          </cell>
        </row>
        <row r="12155">
          <cell r="K12155" t="str">
            <v>00111153P.2</v>
          </cell>
        </row>
        <row r="12156">
          <cell r="K12156" t="str">
            <v>00111153P.2</v>
          </cell>
        </row>
        <row r="12157">
          <cell r="K12157" t="str">
            <v>00111153P.2</v>
          </cell>
        </row>
        <row r="12158">
          <cell r="K12158" t="str">
            <v>00111143P.2</v>
          </cell>
        </row>
        <row r="12159">
          <cell r="K12159" t="str">
            <v>00111143P.2</v>
          </cell>
        </row>
        <row r="12160">
          <cell r="K12160" t="str">
            <v>00111143P.2</v>
          </cell>
        </row>
        <row r="12161">
          <cell r="K12161" t="str">
            <v>00111143P.2</v>
          </cell>
        </row>
        <row r="12162">
          <cell r="K12162" t="str">
            <v>00111150P.2</v>
          </cell>
        </row>
        <row r="12163">
          <cell r="K12163" t="str">
            <v>00111150P.2</v>
          </cell>
        </row>
        <row r="12164">
          <cell r="K12164" t="str">
            <v>00111150P.2</v>
          </cell>
        </row>
        <row r="12165">
          <cell r="K12165" t="str">
            <v>00111150P.2</v>
          </cell>
        </row>
        <row r="12166">
          <cell r="K12166" t="str">
            <v>00111110P.2</v>
          </cell>
        </row>
        <row r="12167">
          <cell r="K12167" t="str">
            <v>00111110P.2</v>
          </cell>
        </row>
        <row r="12168">
          <cell r="K12168" t="str">
            <v>00111110P.2</v>
          </cell>
        </row>
        <row r="12169">
          <cell r="K12169" t="str">
            <v>00111110P.2</v>
          </cell>
        </row>
        <row r="12170">
          <cell r="K12170" t="str">
            <v>00111110P.2</v>
          </cell>
        </row>
        <row r="12171">
          <cell r="K12171" t="str">
            <v>00111110P.2</v>
          </cell>
        </row>
        <row r="12172">
          <cell r="K12172" t="str">
            <v>00111110P.2</v>
          </cell>
        </row>
        <row r="12173">
          <cell r="K12173" t="str">
            <v>00111110P.2</v>
          </cell>
        </row>
        <row r="12174">
          <cell r="K12174" t="str">
            <v>00111110P.2</v>
          </cell>
        </row>
        <row r="12175">
          <cell r="K12175" t="str">
            <v>00111110P.2</v>
          </cell>
        </row>
        <row r="12176">
          <cell r="K12176" t="str">
            <v>00111111P.2</v>
          </cell>
        </row>
        <row r="12177">
          <cell r="K12177" t="str">
            <v>00111111P.2</v>
          </cell>
        </row>
        <row r="12178">
          <cell r="K12178" t="str">
            <v>00111111P.2</v>
          </cell>
        </row>
        <row r="12179">
          <cell r="K12179" t="str">
            <v>00111111P.2</v>
          </cell>
        </row>
        <row r="12180">
          <cell r="K12180" t="str">
            <v>00111111P.2</v>
          </cell>
        </row>
        <row r="12181">
          <cell r="K12181" t="str">
            <v>00111111P.2</v>
          </cell>
        </row>
        <row r="12182">
          <cell r="K12182" t="str">
            <v>00111111P.2</v>
          </cell>
        </row>
        <row r="12183">
          <cell r="K12183" t="str">
            <v>00111111P.2</v>
          </cell>
        </row>
        <row r="12184">
          <cell r="K12184" t="str">
            <v>00111112P.2</v>
          </cell>
        </row>
        <row r="12185">
          <cell r="K12185" t="str">
            <v>00111112P.2</v>
          </cell>
        </row>
        <row r="12186">
          <cell r="K12186" t="str">
            <v>00111112P.2</v>
          </cell>
        </row>
        <row r="12187">
          <cell r="K12187" t="str">
            <v>00111112P.2</v>
          </cell>
        </row>
        <row r="12188">
          <cell r="K12188" t="str">
            <v>00111112P.2</v>
          </cell>
        </row>
        <row r="12189">
          <cell r="K12189" t="str">
            <v>00111112P.2</v>
          </cell>
        </row>
        <row r="12190">
          <cell r="K12190" t="str">
            <v>00111112P.2</v>
          </cell>
        </row>
        <row r="12191">
          <cell r="K12191" t="str">
            <v>00111112P.2</v>
          </cell>
        </row>
        <row r="12192">
          <cell r="K12192" t="str">
            <v>00111113P.2</v>
          </cell>
        </row>
        <row r="12193">
          <cell r="K12193" t="str">
            <v>00111113P.2</v>
          </cell>
        </row>
        <row r="12194">
          <cell r="K12194" t="str">
            <v>00111113P.2</v>
          </cell>
        </row>
        <row r="12195">
          <cell r="K12195" t="str">
            <v>00111113P.2</v>
          </cell>
        </row>
        <row r="12196">
          <cell r="K12196" t="str">
            <v>00111113P.2</v>
          </cell>
        </row>
        <row r="12197">
          <cell r="K12197" t="str">
            <v>00111113P.2</v>
          </cell>
        </row>
        <row r="12198">
          <cell r="K12198" t="str">
            <v>00111113P.2</v>
          </cell>
        </row>
        <row r="12199">
          <cell r="K12199" t="str">
            <v>00111113P.2</v>
          </cell>
        </row>
        <row r="12200">
          <cell r="K12200" t="str">
            <v>00111113P.2</v>
          </cell>
        </row>
        <row r="12201">
          <cell r="K12201" t="str">
            <v>00111113P.2</v>
          </cell>
        </row>
        <row r="12202">
          <cell r="K12202" t="str">
            <v>00111113P.2</v>
          </cell>
        </row>
        <row r="12203">
          <cell r="K12203" t="str">
            <v>00111113P.2</v>
          </cell>
        </row>
        <row r="12204">
          <cell r="K12204" t="str">
            <v>00111114P.2</v>
          </cell>
        </row>
        <row r="12205">
          <cell r="K12205" t="str">
            <v>00111115P.2</v>
          </cell>
        </row>
        <row r="12206">
          <cell r="K12206" t="str">
            <v>00111115P.2</v>
          </cell>
        </row>
        <row r="12207">
          <cell r="K12207" t="str">
            <v>00111115P.2</v>
          </cell>
        </row>
        <row r="12208">
          <cell r="K12208" t="str">
            <v>00111115P.2</v>
          </cell>
        </row>
        <row r="12209">
          <cell r="K12209" t="str">
            <v>00111115P.2</v>
          </cell>
        </row>
        <row r="12210">
          <cell r="K12210" t="str">
            <v>00111116P.2</v>
          </cell>
        </row>
        <row r="12211">
          <cell r="K12211" t="str">
            <v>00111116P.2</v>
          </cell>
        </row>
        <row r="12212">
          <cell r="K12212" t="str">
            <v>00111116P.2</v>
          </cell>
        </row>
        <row r="12213">
          <cell r="K12213" t="str">
            <v>00111116P.2</v>
          </cell>
        </row>
        <row r="12214">
          <cell r="K12214" t="str">
            <v>00111116P.2</v>
          </cell>
        </row>
        <row r="12215">
          <cell r="K12215" t="str">
            <v>00111116P.2</v>
          </cell>
        </row>
        <row r="12216">
          <cell r="K12216" t="str">
            <v>00111116P.2</v>
          </cell>
        </row>
        <row r="12217">
          <cell r="K12217" t="str">
            <v>00111116P.2</v>
          </cell>
        </row>
        <row r="12218">
          <cell r="K12218" t="str">
            <v>00111116P.2</v>
          </cell>
        </row>
        <row r="12219">
          <cell r="K12219" t="str">
            <v>00111116P.2</v>
          </cell>
        </row>
        <row r="12220">
          <cell r="K12220" t="str">
            <v>00111116P.2</v>
          </cell>
        </row>
        <row r="12221">
          <cell r="K12221" t="str">
            <v>00111116P.2</v>
          </cell>
        </row>
        <row r="12222">
          <cell r="K12222" t="str">
            <v>00111116P.2</v>
          </cell>
        </row>
        <row r="12223">
          <cell r="K12223" t="str">
            <v>00111117P.2</v>
          </cell>
        </row>
        <row r="12224">
          <cell r="K12224" t="str">
            <v>00111117P.2</v>
          </cell>
        </row>
        <row r="12225">
          <cell r="K12225" t="str">
            <v>00111117P.2</v>
          </cell>
        </row>
        <row r="12226">
          <cell r="K12226" t="str">
            <v>00111117P.2</v>
          </cell>
        </row>
        <row r="12227">
          <cell r="K12227" t="str">
            <v>00111117P.2</v>
          </cell>
        </row>
        <row r="12228">
          <cell r="K12228" t="str">
            <v>00111117P.2</v>
          </cell>
        </row>
        <row r="12229">
          <cell r="K12229" t="str">
            <v>00111117P.2</v>
          </cell>
        </row>
        <row r="12230">
          <cell r="K12230" t="str">
            <v>00111117P.2</v>
          </cell>
        </row>
        <row r="12231">
          <cell r="K12231" t="str">
            <v>00111117P.2</v>
          </cell>
        </row>
        <row r="12232">
          <cell r="K12232" t="str">
            <v>00111117P.2</v>
          </cell>
        </row>
        <row r="12233">
          <cell r="K12233" t="str">
            <v>00111117P.2</v>
          </cell>
        </row>
        <row r="12234">
          <cell r="K12234" t="str">
            <v>00111117P.2</v>
          </cell>
        </row>
        <row r="12235">
          <cell r="K12235" t="str">
            <v>00111118P.2</v>
          </cell>
        </row>
        <row r="12236">
          <cell r="K12236" t="str">
            <v>00111118P.2</v>
          </cell>
        </row>
        <row r="12237">
          <cell r="K12237" t="str">
            <v>00111118P.2</v>
          </cell>
        </row>
        <row r="12238">
          <cell r="K12238" t="str">
            <v>00111118P.2</v>
          </cell>
        </row>
        <row r="12239">
          <cell r="K12239" t="str">
            <v>00111118P.2</v>
          </cell>
        </row>
        <row r="12240">
          <cell r="K12240" t="str">
            <v>00111118P.2</v>
          </cell>
        </row>
        <row r="12241">
          <cell r="K12241" t="str">
            <v>00111118P.2</v>
          </cell>
        </row>
        <row r="12242">
          <cell r="K12242" t="str">
            <v>00111118P.2</v>
          </cell>
        </row>
        <row r="12243">
          <cell r="K12243" t="str">
            <v>00111118P.2</v>
          </cell>
        </row>
        <row r="12244">
          <cell r="K12244" t="str">
            <v>00111118P.2</v>
          </cell>
        </row>
        <row r="12245">
          <cell r="K12245" t="str">
            <v>00111119P.2</v>
          </cell>
        </row>
        <row r="12246">
          <cell r="K12246" t="str">
            <v>00111119P.2</v>
          </cell>
        </row>
        <row r="12247">
          <cell r="K12247" t="str">
            <v>00111119P.2</v>
          </cell>
        </row>
        <row r="12248">
          <cell r="K12248" t="str">
            <v>00111119P.2</v>
          </cell>
        </row>
        <row r="12249">
          <cell r="K12249" t="str">
            <v>00111119P.2</v>
          </cell>
        </row>
        <row r="12250">
          <cell r="K12250" t="str">
            <v>00111119P.2</v>
          </cell>
        </row>
        <row r="12251">
          <cell r="K12251" t="str">
            <v>00111119P.2</v>
          </cell>
        </row>
        <row r="12252">
          <cell r="K12252" t="str">
            <v>00111119P.2</v>
          </cell>
        </row>
        <row r="12253">
          <cell r="K12253" t="str">
            <v>00111119P.2</v>
          </cell>
        </row>
        <row r="12254">
          <cell r="K12254" t="str">
            <v>00111120P.2</v>
          </cell>
        </row>
        <row r="12255">
          <cell r="K12255" t="str">
            <v>00111120P.2</v>
          </cell>
        </row>
        <row r="12256">
          <cell r="K12256" t="str">
            <v>00111120P.2</v>
          </cell>
        </row>
        <row r="12257">
          <cell r="K12257" t="str">
            <v>00111120P.2</v>
          </cell>
        </row>
        <row r="12258">
          <cell r="K12258" t="str">
            <v>00111120P.2</v>
          </cell>
        </row>
        <row r="12259">
          <cell r="K12259" t="str">
            <v>00111121P.2</v>
          </cell>
        </row>
        <row r="12260">
          <cell r="K12260" t="str">
            <v>00111121P.2</v>
          </cell>
        </row>
        <row r="12261">
          <cell r="K12261" t="str">
            <v>00111121P.2</v>
          </cell>
        </row>
        <row r="12262">
          <cell r="K12262" t="str">
            <v>00111121P.2</v>
          </cell>
        </row>
        <row r="12263">
          <cell r="K12263" t="str">
            <v>00111121P.2</v>
          </cell>
        </row>
        <row r="12264">
          <cell r="K12264" t="str">
            <v>00111121P.2</v>
          </cell>
        </row>
        <row r="12265">
          <cell r="K12265" t="str">
            <v>00111121P.2</v>
          </cell>
        </row>
        <row r="12266">
          <cell r="K12266" t="str">
            <v>00111121P.2</v>
          </cell>
        </row>
        <row r="12267">
          <cell r="K12267" t="str">
            <v>00111121P.2</v>
          </cell>
        </row>
        <row r="12268">
          <cell r="K12268" t="str">
            <v>00111121P.2</v>
          </cell>
        </row>
        <row r="12269">
          <cell r="K12269" t="str">
            <v>00111121P.2</v>
          </cell>
        </row>
        <row r="12270">
          <cell r="K12270" t="str">
            <v>00111122P.2</v>
          </cell>
        </row>
        <row r="12271">
          <cell r="K12271" t="str">
            <v>00111122P.2</v>
          </cell>
        </row>
        <row r="12272">
          <cell r="K12272" t="str">
            <v>00111122P.2</v>
          </cell>
        </row>
        <row r="12273">
          <cell r="K12273" t="str">
            <v>00111122P.2</v>
          </cell>
        </row>
        <row r="12274">
          <cell r="K12274" t="str">
            <v>00111122P.2</v>
          </cell>
        </row>
        <row r="12275">
          <cell r="K12275" t="str">
            <v>00111122P.2</v>
          </cell>
        </row>
        <row r="12276">
          <cell r="K12276" t="str">
            <v>00111122P.2</v>
          </cell>
        </row>
        <row r="12277">
          <cell r="K12277" t="str">
            <v>00111122P.2</v>
          </cell>
        </row>
        <row r="12278">
          <cell r="K12278" t="str">
            <v>00111122P.2</v>
          </cell>
        </row>
        <row r="12279">
          <cell r="K12279" t="str">
            <v>00111123P.2</v>
          </cell>
        </row>
        <row r="12280">
          <cell r="K12280" t="str">
            <v>00111123P.2</v>
          </cell>
        </row>
        <row r="12281">
          <cell r="K12281" t="str">
            <v>00111123P.2</v>
          </cell>
        </row>
        <row r="12282">
          <cell r="K12282" t="str">
            <v>00111123P.2</v>
          </cell>
        </row>
        <row r="12283">
          <cell r="K12283" t="str">
            <v>00111123P.2</v>
          </cell>
        </row>
        <row r="12284">
          <cell r="K12284" t="str">
            <v>00111123P.2</v>
          </cell>
        </row>
        <row r="12285">
          <cell r="K12285" t="str">
            <v>00111123P.2</v>
          </cell>
        </row>
        <row r="12286">
          <cell r="K12286" t="str">
            <v>00111123P.2</v>
          </cell>
        </row>
        <row r="12287">
          <cell r="K12287" t="str">
            <v>00111124P.2</v>
          </cell>
        </row>
        <row r="12288">
          <cell r="K12288" t="str">
            <v>00111124P.2</v>
          </cell>
        </row>
        <row r="12289">
          <cell r="K12289" t="str">
            <v>00111124P.2</v>
          </cell>
        </row>
        <row r="12290">
          <cell r="K12290" t="str">
            <v>00111124P.2</v>
          </cell>
        </row>
        <row r="12291">
          <cell r="K12291" t="str">
            <v>00111124P.2</v>
          </cell>
        </row>
        <row r="12292">
          <cell r="K12292" t="str">
            <v>00111124P.2</v>
          </cell>
        </row>
        <row r="12293">
          <cell r="K12293" t="str">
            <v>00111124P.2</v>
          </cell>
        </row>
        <row r="12294">
          <cell r="K12294" t="str">
            <v>00111125P.2</v>
          </cell>
        </row>
        <row r="12295">
          <cell r="K12295" t="str">
            <v>00111125P.2</v>
          </cell>
        </row>
        <row r="12296">
          <cell r="K12296" t="str">
            <v>00111125P.2</v>
          </cell>
        </row>
        <row r="12297">
          <cell r="K12297" t="str">
            <v>00111125P.2</v>
          </cell>
        </row>
        <row r="12298">
          <cell r="K12298" t="str">
            <v>00111125P.2</v>
          </cell>
        </row>
        <row r="12299">
          <cell r="K12299" t="str">
            <v>00111125P.2</v>
          </cell>
        </row>
        <row r="12300">
          <cell r="K12300" t="str">
            <v>00111125P.2</v>
          </cell>
        </row>
        <row r="12301">
          <cell r="K12301" t="str">
            <v>00111125P.2</v>
          </cell>
        </row>
        <row r="12302">
          <cell r="K12302" t="str">
            <v>00111125P.2</v>
          </cell>
        </row>
        <row r="12303">
          <cell r="K12303" t="str">
            <v>00111125P.2</v>
          </cell>
        </row>
        <row r="12304">
          <cell r="K12304" t="str">
            <v>00111125P.2</v>
          </cell>
        </row>
        <row r="12305">
          <cell r="K12305" t="str">
            <v>00111125P.2</v>
          </cell>
        </row>
        <row r="12306">
          <cell r="K12306" t="str">
            <v>00111125P.2</v>
          </cell>
        </row>
        <row r="12307">
          <cell r="K12307" t="str">
            <v>00111125P.2</v>
          </cell>
        </row>
        <row r="12308">
          <cell r="K12308" t="str">
            <v>00111126P.2</v>
          </cell>
        </row>
        <row r="12309">
          <cell r="K12309" t="str">
            <v>00111126P.2</v>
          </cell>
        </row>
        <row r="12310">
          <cell r="K12310" t="str">
            <v>00111126P.2</v>
          </cell>
        </row>
        <row r="12311">
          <cell r="K12311" t="str">
            <v>00111126P.2</v>
          </cell>
        </row>
        <row r="12312">
          <cell r="K12312" t="str">
            <v>00111126P.2</v>
          </cell>
        </row>
        <row r="12313">
          <cell r="K12313" t="str">
            <v>00111126P.2</v>
          </cell>
        </row>
        <row r="12314">
          <cell r="K12314" t="str">
            <v>00111127P.2</v>
          </cell>
        </row>
        <row r="12315">
          <cell r="K12315" t="str">
            <v>00111127P.2</v>
          </cell>
        </row>
        <row r="12316">
          <cell r="K12316" t="str">
            <v>00111127P.2</v>
          </cell>
        </row>
        <row r="12317">
          <cell r="K12317" t="str">
            <v>00111128P.2</v>
          </cell>
        </row>
        <row r="12318">
          <cell r="K12318" t="str">
            <v>00111128P.2</v>
          </cell>
        </row>
        <row r="12319">
          <cell r="K12319" t="str">
            <v>00111128P.2</v>
          </cell>
        </row>
        <row r="12320">
          <cell r="K12320" t="str">
            <v>00111128P.2</v>
          </cell>
        </row>
        <row r="12321">
          <cell r="K12321" t="str">
            <v>00111128P.2</v>
          </cell>
        </row>
        <row r="12322">
          <cell r="K12322" t="str">
            <v>00111128P.2</v>
          </cell>
        </row>
        <row r="12323">
          <cell r="K12323" t="str">
            <v>00111128P.2</v>
          </cell>
        </row>
        <row r="12324">
          <cell r="K12324" t="str">
            <v>00111128P.2</v>
          </cell>
        </row>
        <row r="12325">
          <cell r="K12325" t="str">
            <v>00111128P.2</v>
          </cell>
        </row>
        <row r="12326">
          <cell r="K12326" t="str">
            <v>00111128P.2</v>
          </cell>
        </row>
        <row r="12327">
          <cell r="K12327" t="str">
            <v>00111128P.2</v>
          </cell>
        </row>
        <row r="12328">
          <cell r="K12328" t="str">
            <v>00111128P.2</v>
          </cell>
        </row>
        <row r="12329">
          <cell r="K12329" t="str">
            <v>00111128P.2</v>
          </cell>
        </row>
        <row r="12330">
          <cell r="K12330" t="str">
            <v>00111128P.2</v>
          </cell>
        </row>
        <row r="12331">
          <cell r="K12331" t="str">
            <v>00111128P.2</v>
          </cell>
        </row>
        <row r="12332">
          <cell r="K12332" t="str">
            <v>00111128P.2</v>
          </cell>
        </row>
        <row r="12333">
          <cell r="K12333" t="str">
            <v>00111128P.2</v>
          </cell>
        </row>
        <row r="12334">
          <cell r="K12334" t="str">
            <v>00111128P.2</v>
          </cell>
        </row>
        <row r="12335">
          <cell r="K12335" t="str">
            <v>00111129P.2</v>
          </cell>
        </row>
        <row r="12336">
          <cell r="K12336" t="str">
            <v>00111129P.2</v>
          </cell>
        </row>
        <row r="12337">
          <cell r="K12337" t="str">
            <v>00111129P.2</v>
          </cell>
        </row>
        <row r="12338">
          <cell r="K12338" t="str">
            <v>00111129P.2</v>
          </cell>
        </row>
        <row r="12339">
          <cell r="K12339" t="str">
            <v>00111129P.2</v>
          </cell>
        </row>
        <row r="12340">
          <cell r="K12340" t="str">
            <v>00111129P.2</v>
          </cell>
        </row>
        <row r="12341">
          <cell r="K12341" t="str">
            <v>00111129P.2</v>
          </cell>
        </row>
        <row r="12342">
          <cell r="K12342" t="str">
            <v>00111129P.2</v>
          </cell>
        </row>
        <row r="12343">
          <cell r="K12343" t="str">
            <v>00111129P.2</v>
          </cell>
        </row>
        <row r="12344">
          <cell r="K12344" t="str">
            <v>00111129P.2</v>
          </cell>
        </row>
        <row r="12345">
          <cell r="K12345" t="str">
            <v>00111129P.2</v>
          </cell>
        </row>
        <row r="12346">
          <cell r="K12346" t="str">
            <v>00111130P.2</v>
          </cell>
        </row>
        <row r="12347">
          <cell r="K12347" t="str">
            <v>00111130P.2</v>
          </cell>
        </row>
        <row r="12348">
          <cell r="K12348" t="str">
            <v>00111130P.2</v>
          </cell>
        </row>
        <row r="12349">
          <cell r="K12349" t="str">
            <v>00111130P.2</v>
          </cell>
        </row>
        <row r="12350">
          <cell r="K12350" t="str">
            <v>00111130P.2</v>
          </cell>
        </row>
        <row r="12351">
          <cell r="K12351" t="str">
            <v>00111130P.2</v>
          </cell>
        </row>
        <row r="12352">
          <cell r="K12352" t="str">
            <v>00111130P.2</v>
          </cell>
        </row>
        <row r="12353">
          <cell r="K12353" t="str">
            <v>00111130P.2</v>
          </cell>
        </row>
        <row r="12354">
          <cell r="K12354" t="str">
            <v>00111130P.2</v>
          </cell>
        </row>
        <row r="12355">
          <cell r="K12355" t="str">
            <v>00111130P.2</v>
          </cell>
        </row>
        <row r="12356">
          <cell r="K12356" t="str">
            <v>00111130P.2</v>
          </cell>
        </row>
        <row r="12357">
          <cell r="K12357" t="str">
            <v>00111130P.2</v>
          </cell>
        </row>
        <row r="12358">
          <cell r="K12358" t="str">
            <v>00111131P.2</v>
          </cell>
        </row>
        <row r="12359">
          <cell r="K12359" t="str">
            <v>00111131P.2</v>
          </cell>
        </row>
        <row r="12360">
          <cell r="K12360" t="str">
            <v>00111131P.2</v>
          </cell>
        </row>
        <row r="12361">
          <cell r="K12361" t="str">
            <v>00111131P.2</v>
          </cell>
        </row>
        <row r="12362">
          <cell r="K12362" t="str">
            <v>00111131P.2</v>
          </cell>
        </row>
        <row r="12363">
          <cell r="K12363" t="str">
            <v>00111131P.2</v>
          </cell>
        </row>
        <row r="12364">
          <cell r="K12364" t="str">
            <v>00111131P.2</v>
          </cell>
        </row>
        <row r="12365">
          <cell r="K12365" t="str">
            <v>00111131P.2</v>
          </cell>
        </row>
        <row r="12366">
          <cell r="K12366" t="str">
            <v>00111131P.2</v>
          </cell>
        </row>
        <row r="12367">
          <cell r="K12367" t="str">
            <v>00111131P.2</v>
          </cell>
        </row>
        <row r="12368">
          <cell r="K12368" t="str">
            <v>00111131P.2</v>
          </cell>
        </row>
        <row r="12369">
          <cell r="K12369" t="str">
            <v>00111131P.2</v>
          </cell>
        </row>
        <row r="12370">
          <cell r="K12370" t="str">
            <v>00111131P.2</v>
          </cell>
        </row>
        <row r="12371">
          <cell r="K12371" t="str">
            <v>00111131P.2</v>
          </cell>
        </row>
        <row r="12372">
          <cell r="K12372" t="str">
            <v>00111131P.2</v>
          </cell>
        </row>
        <row r="12373">
          <cell r="K12373" t="str">
            <v>00111131P.2</v>
          </cell>
        </row>
        <row r="12374">
          <cell r="K12374" t="str">
            <v>00111132P.2</v>
          </cell>
        </row>
        <row r="12375">
          <cell r="K12375" t="str">
            <v>00111132P.2</v>
          </cell>
        </row>
        <row r="12376">
          <cell r="K12376" t="str">
            <v>00111132P.2</v>
          </cell>
        </row>
        <row r="12377">
          <cell r="K12377" t="str">
            <v>00111132P.2</v>
          </cell>
        </row>
        <row r="12378">
          <cell r="K12378" t="str">
            <v>00111132P.2</v>
          </cell>
        </row>
        <row r="12379">
          <cell r="K12379" t="str">
            <v>00111132P.2</v>
          </cell>
        </row>
        <row r="12380">
          <cell r="K12380" t="str">
            <v>00111133P.2</v>
          </cell>
        </row>
        <row r="12381">
          <cell r="K12381" t="str">
            <v>00111133P.2</v>
          </cell>
        </row>
        <row r="12382">
          <cell r="K12382" t="str">
            <v>00111133P.2</v>
          </cell>
        </row>
        <row r="12383">
          <cell r="K12383" t="str">
            <v>00111133P.2</v>
          </cell>
        </row>
        <row r="12384">
          <cell r="K12384" t="str">
            <v>00111133P.2</v>
          </cell>
        </row>
        <row r="12385">
          <cell r="K12385" t="str">
            <v>00111133P.2</v>
          </cell>
        </row>
        <row r="12386">
          <cell r="K12386" t="str">
            <v>00111133P.2</v>
          </cell>
        </row>
        <row r="12387">
          <cell r="K12387" t="str">
            <v>00111133P.2</v>
          </cell>
        </row>
        <row r="12388">
          <cell r="K12388" t="str">
            <v>00111133P.2</v>
          </cell>
        </row>
        <row r="12389">
          <cell r="K12389" t="str">
            <v>00111133P.2</v>
          </cell>
        </row>
        <row r="12390">
          <cell r="K12390" t="str">
            <v>00111133P.2</v>
          </cell>
        </row>
        <row r="12391">
          <cell r="K12391" t="str">
            <v>00111133P.2</v>
          </cell>
        </row>
        <row r="12392">
          <cell r="K12392" t="str">
            <v>00111133P.2</v>
          </cell>
        </row>
        <row r="12393">
          <cell r="K12393" t="str">
            <v>00111133P.2</v>
          </cell>
        </row>
        <row r="12394">
          <cell r="K12394" t="str">
            <v>00111133P.2</v>
          </cell>
        </row>
        <row r="12395">
          <cell r="K12395" t="str">
            <v>00111134P.2</v>
          </cell>
        </row>
        <row r="12396">
          <cell r="K12396" t="str">
            <v>00111134P.2</v>
          </cell>
        </row>
        <row r="12397">
          <cell r="K12397" t="str">
            <v>00111134P.2</v>
          </cell>
        </row>
        <row r="12398">
          <cell r="K12398" t="str">
            <v>00111134P.2</v>
          </cell>
        </row>
        <row r="12399">
          <cell r="K12399" t="str">
            <v>00111134P.2</v>
          </cell>
        </row>
        <row r="12400">
          <cell r="K12400" t="str">
            <v>00111134P.2</v>
          </cell>
        </row>
        <row r="12401">
          <cell r="K12401" t="str">
            <v>00111134P.2</v>
          </cell>
        </row>
        <row r="12402">
          <cell r="K12402" t="str">
            <v>00111134P.2</v>
          </cell>
        </row>
        <row r="12403">
          <cell r="K12403" t="str">
            <v>00111135P.2</v>
          </cell>
        </row>
        <row r="12404">
          <cell r="K12404" t="str">
            <v>00111135P.2</v>
          </cell>
        </row>
        <row r="12405">
          <cell r="K12405" t="str">
            <v>00111135P.2</v>
          </cell>
        </row>
        <row r="12406">
          <cell r="K12406" t="str">
            <v>00111135P.2</v>
          </cell>
        </row>
        <row r="12407">
          <cell r="K12407" t="str">
            <v>00111135P.2</v>
          </cell>
        </row>
        <row r="12408">
          <cell r="K12408" t="str">
            <v>00111135P.2</v>
          </cell>
        </row>
        <row r="12409">
          <cell r="K12409" t="str">
            <v>00111135P.2</v>
          </cell>
        </row>
        <row r="12410">
          <cell r="K12410" t="str">
            <v>00111135P.2</v>
          </cell>
        </row>
        <row r="12411">
          <cell r="K12411" t="str">
            <v>00111135P.2</v>
          </cell>
        </row>
        <row r="12412">
          <cell r="K12412" t="str">
            <v>00111135P.2</v>
          </cell>
        </row>
        <row r="12413">
          <cell r="K12413" t="str">
            <v>00111135P.2</v>
          </cell>
        </row>
        <row r="12414">
          <cell r="K12414" t="str">
            <v>00111135P.2</v>
          </cell>
        </row>
        <row r="12415">
          <cell r="K12415" t="str">
            <v>00111135P.2</v>
          </cell>
        </row>
        <row r="12416">
          <cell r="K12416" t="str">
            <v>00111135P.2</v>
          </cell>
        </row>
        <row r="12417">
          <cell r="K12417" t="str">
            <v>00111135P.2</v>
          </cell>
        </row>
        <row r="12418">
          <cell r="K12418" t="str">
            <v>00111136P.2</v>
          </cell>
        </row>
        <row r="12419">
          <cell r="K12419" t="str">
            <v>00111136P.2</v>
          </cell>
        </row>
        <row r="12420">
          <cell r="K12420" t="str">
            <v>00111136P.2</v>
          </cell>
        </row>
        <row r="12421">
          <cell r="K12421" t="str">
            <v>00111136P.2</v>
          </cell>
        </row>
        <row r="12422">
          <cell r="K12422" t="str">
            <v>00111136P.2</v>
          </cell>
        </row>
        <row r="12423">
          <cell r="K12423" t="str">
            <v>00111136P.2</v>
          </cell>
        </row>
        <row r="12424">
          <cell r="K12424" t="str">
            <v>00111136P.2</v>
          </cell>
        </row>
        <row r="12425">
          <cell r="K12425" t="str">
            <v>00111136P.2</v>
          </cell>
        </row>
        <row r="12426">
          <cell r="K12426" t="str">
            <v>00111136P.2</v>
          </cell>
        </row>
        <row r="12427">
          <cell r="K12427" t="str">
            <v>00111136P.2</v>
          </cell>
        </row>
        <row r="12428">
          <cell r="K12428" t="str">
            <v>00111136P.2</v>
          </cell>
        </row>
        <row r="12429">
          <cell r="K12429" t="str">
            <v>00111136P.2</v>
          </cell>
        </row>
        <row r="12430">
          <cell r="K12430" t="str">
            <v>00111153P.2</v>
          </cell>
        </row>
        <row r="12431">
          <cell r="K12431" t="str">
            <v>00111153P.2</v>
          </cell>
        </row>
        <row r="12432">
          <cell r="K12432" t="str">
            <v>00111153P.2</v>
          </cell>
        </row>
        <row r="12433">
          <cell r="K12433" t="str">
            <v>00111153P.2</v>
          </cell>
        </row>
        <row r="12434">
          <cell r="K12434" t="str">
            <v>00111124P.2</v>
          </cell>
        </row>
        <row r="12435">
          <cell r="K12435" t="str">
            <v>00111124P.2</v>
          </cell>
        </row>
        <row r="12436">
          <cell r="K12436" t="str">
            <v>00111142P.2</v>
          </cell>
        </row>
        <row r="12437">
          <cell r="K12437" t="str">
            <v>00111142P.2</v>
          </cell>
        </row>
        <row r="12438">
          <cell r="K12438" t="str">
            <v>00111142P.2</v>
          </cell>
        </row>
        <row r="12439">
          <cell r="K12439" t="str">
            <v>00111142P.2</v>
          </cell>
        </row>
        <row r="12440">
          <cell r="K12440" t="str">
            <v>00111142P.2</v>
          </cell>
        </row>
        <row r="12441">
          <cell r="K12441" t="str">
            <v>00111142P.2</v>
          </cell>
        </row>
        <row r="12442">
          <cell r="K12442" t="str">
            <v>00111141P.2</v>
          </cell>
        </row>
        <row r="12443">
          <cell r="K12443" t="str">
            <v>00111141P.2</v>
          </cell>
        </row>
        <row r="12444">
          <cell r="K12444" t="str">
            <v>00111141P.2</v>
          </cell>
        </row>
        <row r="12445">
          <cell r="K12445" t="str">
            <v>00111141P.2</v>
          </cell>
        </row>
        <row r="12446">
          <cell r="K12446" t="str">
            <v>00111141P.2</v>
          </cell>
        </row>
        <row r="12447">
          <cell r="K12447" t="str">
            <v>00111141P.2</v>
          </cell>
        </row>
        <row r="12448">
          <cell r="K12448" t="str">
            <v>00111141P.2</v>
          </cell>
        </row>
        <row r="12449">
          <cell r="K12449" t="str">
            <v>00111141P.2</v>
          </cell>
        </row>
        <row r="12450">
          <cell r="K12450" t="str">
            <v>00111141P.2</v>
          </cell>
        </row>
        <row r="12451">
          <cell r="K12451" t="str">
            <v>00111141P.2</v>
          </cell>
        </row>
        <row r="12452">
          <cell r="K12452" t="str">
            <v>00111141P.2</v>
          </cell>
        </row>
        <row r="12453">
          <cell r="K12453" t="str">
            <v>00111141P.2</v>
          </cell>
        </row>
        <row r="12454">
          <cell r="K12454" t="str">
            <v>00111141P.2</v>
          </cell>
        </row>
        <row r="12455">
          <cell r="K12455" t="str">
            <v>00111141P.2</v>
          </cell>
        </row>
        <row r="12456">
          <cell r="K12456" t="str">
            <v>00111141P.2</v>
          </cell>
        </row>
        <row r="12457">
          <cell r="K12457" t="str">
            <v>00111106P.2</v>
          </cell>
        </row>
        <row r="12458">
          <cell r="K12458" t="str">
            <v>00111106P.2</v>
          </cell>
        </row>
        <row r="12459">
          <cell r="K12459" t="str">
            <v>00111106P.2</v>
          </cell>
        </row>
        <row r="12460">
          <cell r="K12460" t="str">
            <v>00111106P.2</v>
          </cell>
        </row>
        <row r="12461">
          <cell r="K12461" t="str">
            <v>00111107P.2</v>
          </cell>
        </row>
        <row r="12462">
          <cell r="K12462" t="str">
            <v>00111114P.2</v>
          </cell>
        </row>
        <row r="12463">
          <cell r="K12463" t="str">
            <v>00111114P.2</v>
          </cell>
        </row>
        <row r="12464">
          <cell r="K12464" t="str">
            <v>00111114P.2</v>
          </cell>
        </row>
        <row r="12465">
          <cell r="K12465" t="str">
            <v>00111114P.2</v>
          </cell>
        </row>
        <row r="12466">
          <cell r="K12466" t="str">
            <v>00111114P.2</v>
          </cell>
        </row>
        <row r="12467">
          <cell r="K12467" t="str">
            <v>00111114P.2</v>
          </cell>
        </row>
        <row r="12468">
          <cell r="K12468" t="str">
            <v>00111114P.2</v>
          </cell>
        </row>
        <row r="12469">
          <cell r="K12469" t="str">
            <v>00111114P.2</v>
          </cell>
        </row>
        <row r="12470">
          <cell r="K12470" t="str">
            <v>00111114P.2</v>
          </cell>
        </row>
        <row r="12471">
          <cell r="K12471" t="str">
            <v>00111128P.2</v>
          </cell>
        </row>
        <row r="12472">
          <cell r="K12472" t="str">
            <v>00111128P.2</v>
          </cell>
        </row>
        <row r="12473">
          <cell r="K12473" t="str">
            <v>00111128P.2</v>
          </cell>
        </row>
        <row r="12474">
          <cell r="K12474" t="str">
            <v>00111128P.2</v>
          </cell>
        </row>
        <row r="12475">
          <cell r="K12475" t="str">
            <v>00111128P.2</v>
          </cell>
        </row>
        <row r="12476">
          <cell r="K12476" t="str">
            <v>00111128P.2</v>
          </cell>
        </row>
        <row r="12477">
          <cell r="K12477" t="str">
            <v>00111128P.2</v>
          </cell>
        </row>
        <row r="12478">
          <cell r="K12478" t="str">
            <v>00111128P.2</v>
          </cell>
        </row>
        <row r="12479">
          <cell r="K12479" t="str">
            <v>00111128P.2</v>
          </cell>
        </row>
        <row r="12480">
          <cell r="K12480" t="str">
            <v>00111128P.2</v>
          </cell>
        </row>
        <row r="12481">
          <cell r="K12481" t="str">
            <v>00111128P.2</v>
          </cell>
        </row>
        <row r="12482">
          <cell r="K12482" t="str">
            <v>00111128P.2</v>
          </cell>
        </row>
        <row r="12483">
          <cell r="K12483" t="str">
            <v>00111128P.2</v>
          </cell>
        </row>
        <row r="12484">
          <cell r="K12484" t="str">
            <v>00111128P.2</v>
          </cell>
        </row>
        <row r="12485">
          <cell r="K12485" t="str">
            <v>00111128P.2</v>
          </cell>
        </row>
        <row r="12486">
          <cell r="K12486" t="str">
            <v>00111128P.2</v>
          </cell>
        </row>
        <row r="12487">
          <cell r="K12487" t="str">
            <v>00111128P.2</v>
          </cell>
        </row>
        <row r="12488">
          <cell r="K12488" t="str">
            <v>00111128P.2</v>
          </cell>
        </row>
        <row r="12489">
          <cell r="K12489" t="str">
            <v>00111130P.2</v>
          </cell>
        </row>
        <row r="12490">
          <cell r="K12490" t="str">
            <v>00111130P.2</v>
          </cell>
        </row>
        <row r="12491">
          <cell r="K12491" t="str">
            <v>00111130P.2</v>
          </cell>
        </row>
        <row r="12492">
          <cell r="K12492" t="str">
            <v>00111130P.2</v>
          </cell>
        </row>
        <row r="12493">
          <cell r="K12493" t="str">
            <v>00111130P.2</v>
          </cell>
        </row>
        <row r="12494">
          <cell r="K12494" t="str">
            <v>00111130P.2</v>
          </cell>
        </row>
        <row r="12495">
          <cell r="K12495" t="str">
            <v>00111130P.2</v>
          </cell>
        </row>
        <row r="12496">
          <cell r="K12496" t="str">
            <v>00111130P.2</v>
          </cell>
        </row>
        <row r="12497">
          <cell r="K12497" t="str">
            <v>00111130P.2</v>
          </cell>
        </row>
        <row r="12498">
          <cell r="K12498" t="str">
            <v>00111130P.2</v>
          </cell>
        </row>
        <row r="12499">
          <cell r="K12499" t="str">
            <v>00111130P.2</v>
          </cell>
        </row>
        <row r="12500">
          <cell r="K12500" t="str">
            <v>00111130P.2</v>
          </cell>
        </row>
        <row r="12501">
          <cell r="K12501" t="str">
            <v>00111130P.2</v>
          </cell>
        </row>
        <row r="12502">
          <cell r="K12502" t="str">
            <v>00111130P.2</v>
          </cell>
        </row>
        <row r="12503">
          <cell r="K12503" t="str">
            <v>00111130P.2</v>
          </cell>
        </row>
        <row r="12504">
          <cell r="K12504" t="str">
            <v>00111130P.2</v>
          </cell>
        </row>
        <row r="12505">
          <cell r="K12505" t="str">
            <v>00111130P.2</v>
          </cell>
        </row>
        <row r="12506">
          <cell r="K12506" t="str">
            <v>00111130P.2</v>
          </cell>
        </row>
        <row r="12507">
          <cell r="K12507" t="str">
            <v>00111149P.2</v>
          </cell>
        </row>
        <row r="12508">
          <cell r="K12508" t="str">
            <v>00111153P.2</v>
          </cell>
        </row>
        <row r="12509">
          <cell r="K12509" t="str">
            <v>00111157P.2</v>
          </cell>
        </row>
        <row r="12510">
          <cell r="K12510" t="str">
            <v>00111157P.2</v>
          </cell>
        </row>
        <row r="12511">
          <cell r="K12511" t="str">
            <v>00111157P.2</v>
          </cell>
        </row>
        <row r="12512">
          <cell r="K12512" t="str">
            <v>00111157P.2</v>
          </cell>
        </row>
        <row r="12513">
          <cell r="K12513" t="str">
            <v>00111157P.2</v>
          </cell>
        </row>
        <row r="12514">
          <cell r="K12514" t="str">
            <v>00111157P.2</v>
          </cell>
        </row>
        <row r="12515">
          <cell r="K12515" t="str">
            <v>00111159P.2</v>
          </cell>
        </row>
        <row r="12516">
          <cell r="K12516" t="str">
            <v>00111159P.2</v>
          </cell>
        </row>
        <row r="12517">
          <cell r="K12517" t="str">
            <v>00111159P.2</v>
          </cell>
        </row>
        <row r="12518">
          <cell r="K12518" t="str">
            <v>00111159P.2</v>
          </cell>
        </row>
        <row r="12519">
          <cell r="K12519" t="str">
            <v>00111159P.2</v>
          </cell>
        </row>
        <row r="12520">
          <cell r="K12520" t="str">
            <v>00111159P.2</v>
          </cell>
        </row>
        <row r="12521">
          <cell r="K12521" t="str">
            <v>00111117P.2</v>
          </cell>
        </row>
        <row r="12522">
          <cell r="K12522" t="str">
            <v>00111153P.2</v>
          </cell>
        </row>
        <row r="12523">
          <cell r="K12523" t="str">
            <v>00111149P.2</v>
          </cell>
        </row>
        <row r="12524">
          <cell r="K12524" t="str">
            <v>00111149P.2</v>
          </cell>
        </row>
        <row r="12525">
          <cell r="K12525" t="str">
            <v>00111149P.2</v>
          </cell>
        </row>
        <row r="12526">
          <cell r="K12526" t="str">
            <v>00111149P.2</v>
          </cell>
        </row>
        <row r="12527">
          <cell r="K12527" t="str">
            <v>00111149P.2</v>
          </cell>
        </row>
        <row r="12528">
          <cell r="K12528" t="str">
            <v>00111149P.2</v>
          </cell>
        </row>
        <row r="12529">
          <cell r="K12529" t="str">
            <v>00111149P.2</v>
          </cell>
        </row>
        <row r="12530">
          <cell r="K12530" t="str">
            <v>00111149P.2</v>
          </cell>
        </row>
        <row r="12531">
          <cell r="K12531" t="str">
            <v>00111149P.2</v>
          </cell>
        </row>
        <row r="12532">
          <cell r="K12532" t="str">
            <v>00111149P.2</v>
          </cell>
        </row>
        <row r="12533">
          <cell r="K12533" t="str">
            <v>00111113P.2</v>
          </cell>
        </row>
        <row r="12534">
          <cell r="K12534" t="str">
            <v>00111113P.2</v>
          </cell>
        </row>
        <row r="12535">
          <cell r="K12535" t="str">
            <v>00111113P.2</v>
          </cell>
        </row>
        <row r="12536">
          <cell r="K12536" t="str">
            <v>00111113P.2</v>
          </cell>
        </row>
        <row r="12537">
          <cell r="K12537" t="str">
            <v>00111113P.2</v>
          </cell>
        </row>
        <row r="12538">
          <cell r="K12538" t="str">
            <v>00111113P.2</v>
          </cell>
        </row>
        <row r="12539">
          <cell r="K12539" t="str">
            <v>00111113P.2</v>
          </cell>
        </row>
        <row r="12540">
          <cell r="K12540" t="str">
            <v>00111113P.2</v>
          </cell>
        </row>
        <row r="12541">
          <cell r="K12541" t="str">
            <v>00111121P.2</v>
          </cell>
        </row>
        <row r="12542">
          <cell r="K12542" t="str">
            <v>00111126P.2</v>
          </cell>
        </row>
        <row r="12543">
          <cell r="K12543" t="str">
            <v>00111126P.2</v>
          </cell>
        </row>
        <row r="12544">
          <cell r="K12544" t="str">
            <v>00111126P.2</v>
          </cell>
        </row>
        <row r="12545">
          <cell r="K12545" t="str">
            <v>00111128P.2</v>
          </cell>
        </row>
        <row r="12546">
          <cell r="K12546" t="str">
            <v>00111128P.2</v>
          </cell>
        </row>
        <row r="12547">
          <cell r="K12547" t="str">
            <v>00111128P.2</v>
          </cell>
        </row>
        <row r="12548">
          <cell r="K12548" t="str">
            <v>00111129P.2</v>
          </cell>
        </row>
        <row r="12549">
          <cell r="K12549" t="str">
            <v>00111132P.2</v>
          </cell>
        </row>
        <row r="12550">
          <cell r="K12550" t="str">
            <v>00111132P.2</v>
          </cell>
        </row>
        <row r="12551">
          <cell r="K12551" t="str">
            <v>00111132P.2</v>
          </cell>
        </row>
        <row r="12552">
          <cell r="K12552" t="str">
            <v>00111134P.2</v>
          </cell>
        </row>
        <row r="12553">
          <cell r="K12553" t="str">
            <v>00111135P.2</v>
          </cell>
        </row>
        <row r="12554">
          <cell r="K12554" t="str">
            <v>00111136P.2</v>
          </cell>
        </row>
        <row r="12555">
          <cell r="K12555" t="str">
            <v>00111136P.2</v>
          </cell>
        </row>
        <row r="12556">
          <cell r="K12556" t="str">
            <v>00111136P.2</v>
          </cell>
        </row>
        <row r="12557">
          <cell r="K12557" t="str">
            <v>00111145P.2</v>
          </cell>
        </row>
        <row r="12558">
          <cell r="K12558" t="str">
            <v>00111145P.2</v>
          </cell>
        </row>
        <row r="12559">
          <cell r="K12559" t="str">
            <v>00111145P.2</v>
          </cell>
        </row>
        <row r="12560">
          <cell r="K12560" t="str">
            <v>00111145P.2</v>
          </cell>
        </row>
        <row r="12561">
          <cell r="K12561" t="str">
            <v>00111145P.2</v>
          </cell>
        </row>
        <row r="12562">
          <cell r="K12562" t="str">
            <v>00111145P.2</v>
          </cell>
        </row>
        <row r="12563">
          <cell r="K12563" t="str">
            <v>00111145P.2</v>
          </cell>
        </row>
        <row r="12564">
          <cell r="K12564" t="str">
            <v>00111145P.2</v>
          </cell>
        </row>
        <row r="12565">
          <cell r="K12565" t="str">
            <v>00111145P.2</v>
          </cell>
        </row>
        <row r="12566">
          <cell r="K12566" t="str">
            <v>00111145P.2</v>
          </cell>
        </row>
        <row r="12567">
          <cell r="K12567" t="str">
            <v>00111145P.2</v>
          </cell>
        </row>
        <row r="12568">
          <cell r="K12568" t="str">
            <v>00111145P.2</v>
          </cell>
        </row>
        <row r="12569">
          <cell r="K12569" t="str">
            <v>00111145P.2</v>
          </cell>
        </row>
        <row r="12570">
          <cell r="K12570" t="str">
            <v>00111149P.2</v>
          </cell>
        </row>
        <row r="12571">
          <cell r="K12571" t="str">
            <v>00111153P.2</v>
          </cell>
        </row>
        <row r="12572">
          <cell r="K12572" t="str">
            <v>00111153P.2</v>
          </cell>
        </row>
        <row r="12573">
          <cell r="K12573" t="str">
            <v>00111153P.2</v>
          </cell>
        </row>
        <row r="12574">
          <cell r="K12574" t="str">
            <v>00111153P.2</v>
          </cell>
        </row>
        <row r="12575">
          <cell r="K12575" t="str">
            <v>00111153P.2</v>
          </cell>
        </row>
        <row r="12576">
          <cell r="K12576" t="str">
            <v>00111153P.2</v>
          </cell>
        </row>
        <row r="12577">
          <cell r="K12577" t="str">
            <v>00111153P.2</v>
          </cell>
        </row>
        <row r="12578">
          <cell r="K12578" t="str">
            <v>00111158P.2</v>
          </cell>
        </row>
        <row r="12579">
          <cell r="K12579" t="str">
            <v>00111158P.2</v>
          </cell>
        </row>
        <row r="12580">
          <cell r="K12580" t="str">
            <v>00111159P.2</v>
          </cell>
        </row>
        <row r="12581">
          <cell r="K12581" t="str">
            <v>00111159P.2</v>
          </cell>
        </row>
        <row r="12582">
          <cell r="K12582" t="str">
            <v>00111159P.2</v>
          </cell>
        </row>
        <row r="12583">
          <cell r="K12583" t="str">
            <v>00111159P.2</v>
          </cell>
        </row>
        <row r="12584">
          <cell r="K12584" t="str">
            <v>00111159P.2</v>
          </cell>
        </row>
        <row r="12585">
          <cell r="K12585" t="str">
            <v>00111110P.2</v>
          </cell>
        </row>
        <row r="12586">
          <cell r="K12586" t="str">
            <v>00111111P.2</v>
          </cell>
        </row>
        <row r="12587">
          <cell r="K12587" t="str">
            <v>00111113P.2</v>
          </cell>
        </row>
        <row r="12588">
          <cell r="K12588" t="str">
            <v>00111113P.2</v>
          </cell>
        </row>
        <row r="12589">
          <cell r="K12589" t="str">
            <v>00111113P.2</v>
          </cell>
        </row>
        <row r="12590">
          <cell r="K12590" t="str">
            <v>00111113P.2</v>
          </cell>
        </row>
        <row r="12591">
          <cell r="K12591" t="str">
            <v>00111113P.2</v>
          </cell>
        </row>
        <row r="12592">
          <cell r="K12592" t="str">
            <v>00111113P.2</v>
          </cell>
        </row>
        <row r="12593">
          <cell r="K12593" t="str">
            <v>00111113P.2</v>
          </cell>
        </row>
        <row r="12594">
          <cell r="K12594" t="str">
            <v>00111113P.2</v>
          </cell>
        </row>
        <row r="12595">
          <cell r="K12595" t="str">
            <v>00111117P.2</v>
          </cell>
        </row>
        <row r="12596">
          <cell r="K12596" t="str">
            <v>00111117P.2</v>
          </cell>
        </row>
        <row r="12597">
          <cell r="K12597" t="str">
            <v>00111119P.2</v>
          </cell>
        </row>
        <row r="12598">
          <cell r="K12598" t="str">
            <v>00111120P.2</v>
          </cell>
        </row>
        <row r="12599">
          <cell r="K12599" t="str">
            <v>00111122P.2</v>
          </cell>
        </row>
        <row r="12600">
          <cell r="K12600" t="str">
            <v>00111122P.2</v>
          </cell>
        </row>
        <row r="12601">
          <cell r="K12601" t="str">
            <v>00111122P.2</v>
          </cell>
        </row>
        <row r="12602">
          <cell r="K12602" t="str">
            <v>00111122P.2</v>
          </cell>
        </row>
        <row r="12603">
          <cell r="K12603" t="str">
            <v>00111122P.2</v>
          </cell>
        </row>
        <row r="12604">
          <cell r="K12604" t="str">
            <v>00111124P.2</v>
          </cell>
        </row>
        <row r="12605">
          <cell r="K12605" t="str">
            <v>00111124P.2</v>
          </cell>
        </row>
        <row r="12606">
          <cell r="K12606" t="str">
            <v>00111124P.2</v>
          </cell>
        </row>
        <row r="12607">
          <cell r="K12607" t="str">
            <v>00111126P.2</v>
          </cell>
        </row>
        <row r="12608">
          <cell r="K12608" t="str">
            <v>00111127P.2</v>
          </cell>
        </row>
        <row r="12609">
          <cell r="K12609" t="str">
            <v>00111129P.2</v>
          </cell>
        </row>
        <row r="12610">
          <cell r="K12610" t="str">
            <v>00111129P.2</v>
          </cell>
        </row>
        <row r="12611">
          <cell r="K12611" t="str">
            <v>00111129P.2</v>
          </cell>
        </row>
        <row r="12612">
          <cell r="K12612" t="str">
            <v>00111131P.2</v>
          </cell>
        </row>
        <row r="12613">
          <cell r="K12613" t="str">
            <v>00111132P.2</v>
          </cell>
        </row>
        <row r="12614">
          <cell r="K12614" t="str">
            <v>00111132P.2</v>
          </cell>
        </row>
        <row r="12615">
          <cell r="K12615" t="str">
            <v>00111132P.2</v>
          </cell>
        </row>
        <row r="12616">
          <cell r="K12616" t="str">
            <v>00111132P.2</v>
          </cell>
        </row>
        <row r="12617">
          <cell r="K12617" t="str">
            <v>00111132P.2</v>
          </cell>
        </row>
        <row r="12618">
          <cell r="K12618" t="str">
            <v>00111133P.2</v>
          </cell>
        </row>
        <row r="12619">
          <cell r="K12619" t="str">
            <v>00111136P.2</v>
          </cell>
        </row>
        <row r="12620">
          <cell r="K12620" t="str">
            <v>00111145P.2</v>
          </cell>
        </row>
        <row r="12621">
          <cell r="K12621" t="str">
            <v>00111145P.2</v>
          </cell>
        </row>
        <row r="12622">
          <cell r="K12622" t="str">
            <v>00111145P.2</v>
          </cell>
        </row>
        <row r="12623">
          <cell r="K12623" t="str">
            <v>00111145P.2</v>
          </cell>
        </row>
        <row r="12624">
          <cell r="K12624" t="str">
            <v>00111145P.2</v>
          </cell>
        </row>
        <row r="12625">
          <cell r="K12625" t="str">
            <v>00111145P.2</v>
          </cell>
        </row>
        <row r="12626">
          <cell r="K12626" t="str">
            <v>00111145P.2</v>
          </cell>
        </row>
        <row r="12627">
          <cell r="K12627" t="str">
            <v>00111145P.2</v>
          </cell>
        </row>
        <row r="12628">
          <cell r="K12628" t="str">
            <v>00111145P.2</v>
          </cell>
        </row>
        <row r="12629">
          <cell r="K12629" t="str">
            <v>00111145P.2</v>
          </cell>
        </row>
        <row r="12630">
          <cell r="K12630" t="str">
            <v>00111153P.2</v>
          </cell>
        </row>
        <row r="12631">
          <cell r="K12631" t="str">
            <v>00111153P.2</v>
          </cell>
        </row>
        <row r="12632">
          <cell r="K12632" t="str">
            <v>00111153P.2</v>
          </cell>
        </row>
        <row r="12633">
          <cell r="K12633" t="str">
            <v>00111153P.2</v>
          </cell>
        </row>
        <row r="12634">
          <cell r="K12634" t="str">
            <v>00111153P.2</v>
          </cell>
        </row>
        <row r="12635">
          <cell r="K12635" t="str">
            <v>00111153P.2</v>
          </cell>
        </row>
        <row r="12636">
          <cell r="K12636" t="str">
            <v>00111153P.2</v>
          </cell>
        </row>
        <row r="12637">
          <cell r="K12637" t="str">
            <v>00111153P.2</v>
          </cell>
        </row>
        <row r="12638">
          <cell r="K12638" t="str">
            <v>00111159P.2</v>
          </cell>
        </row>
        <row r="12639">
          <cell r="K12639" t="str">
            <v>00111159P.2</v>
          </cell>
        </row>
        <row r="12640">
          <cell r="K12640" t="str">
            <v>00111159P.2</v>
          </cell>
        </row>
        <row r="12641">
          <cell r="K12641" t="str">
            <v>00111159P.2</v>
          </cell>
        </row>
        <row r="12642">
          <cell r="K12642" t="str">
            <v>00111159P.2</v>
          </cell>
        </row>
        <row r="12643">
          <cell r="K12643" t="str">
            <v>00111159P.2</v>
          </cell>
        </row>
        <row r="12644">
          <cell r="K12644" t="str">
            <v>00111143P.2</v>
          </cell>
        </row>
        <row r="12645">
          <cell r="K12645" t="str">
            <v>00111143P.2</v>
          </cell>
        </row>
        <row r="12646">
          <cell r="K12646" t="str">
            <v>00111143P.2</v>
          </cell>
        </row>
        <row r="12647">
          <cell r="K12647" t="str">
            <v>00111143P.2</v>
          </cell>
        </row>
        <row r="12648">
          <cell r="K12648" t="str">
            <v>00111143P.2</v>
          </cell>
        </row>
        <row r="12649">
          <cell r="K12649" t="str">
            <v>00111143P.2</v>
          </cell>
        </row>
        <row r="12650">
          <cell r="K12650" t="str">
            <v>00111143P.2</v>
          </cell>
        </row>
        <row r="12651">
          <cell r="K12651" t="str">
            <v>00111143P.2</v>
          </cell>
        </row>
        <row r="12652">
          <cell r="K12652" t="str">
            <v>00111143P.2</v>
          </cell>
        </row>
        <row r="12653">
          <cell r="K12653" t="str">
            <v>00111143P.2</v>
          </cell>
        </row>
        <row r="12654">
          <cell r="K12654" t="str">
            <v>00111143P.2</v>
          </cell>
        </row>
        <row r="12655">
          <cell r="K12655" t="str">
            <v>00111110P.2</v>
          </cell>
        </row>
        <row r="12656">
          <cell r="K12656" t="str">
            <v>00111112P.2</v>
          </cell>
        </row>
        <row r="12657">
          <cell r="K12657" t="str">
            <v>00111113P.2</v>
          </cell>
        </row>
        <row r="12658">
          <cell r="K12658" t="str">
            <v>00111113P.2</v>
          </cell>
        </row>
        <row r="12659">
          <cell r="K12659" t="str">
            <v>00111113P.2</v>
          </cell>
        </row>
        <row r="12660">
          <cell r="K12660" t="str">
            <v>00111115P.2</v>
          </cell>
        </row>
        <row r="12661">
          <cell r="K12661" t="str">
            <v>00111118P.2</v>
          </cell>
        </row>
        <row r="12662">
          <cell r="K12662" t="str">
            <v>00111119P.2</v>
          </cell>
        </row>
        <row r="12663">
          <cell r="K12663" t="str">
            <v>00111120P.2</v>
          </cell>
        </row>
        <row r="12664">
          <cell r="K12664" t="str">
            <v>00111120P.2</v>
          </cell>
        </row>
        <row r="12665">
          <cell r="K12665" t="str">
            <v>00111120P.2</v>
          </cell>
        </row>
        <row r="12666">
          <cell r="K12666" t="str">
            <v>00111120P.2</v>
          </cell>
        </row>
        <row r="12667">
          <cell r="K12667" t="str">
            <v>00111122P.2</v>
          </cell>
        </row>
        <row r="12668">
          <cell r="K12668" t="str">
            <v>00111122P.2</v>
          </cell>
        </row>
        <row r="12669">
          <cell r="K12669" t="str">
            <v>00111123P.2</v>
          </cell>
        </row>
        <row r="12670">
          <cell r="K12670" t="str">
            <v>00111123P.2</v>
          </cell>
        </row>
        <row r="12671">
          <cell r="K12671" t="str">
            <v>00111123P.2</v>
          </cell>
        </row>
        <row r="12672">
          <cell r="K12672" t="str">
            <v>00111124P.2</v>
          </cell>
        </row>
        <row r="12673">
          <cell r="K12673" t="str">
            <v>00111125P.2</v>
          </cell>
        </row>
        <row r="12674">
          <cell r="K12674" t="str">
            <v>00111125P.2</v>
          </cell>
        </row>
        <row r="12675">
          <cell r="K12675" t="str">
            <v>00111126P.2</v>
          </cell>
        </row>
        <row r="12676">
          <cell r="K12676" t="str">
            <v>00111126P.2</v>
          </cell>
        </row>
        <row r="12677">
          <cell r="K12677" t="str">
            <v>00111127P.2</v>
          </cell>
        </row>
        <row r="12678">
          <cell r="K12678" t="str">
            <v>00111128P.2</v>
          </cell>
        </row>
        <row r="12679">
          <cell r="K12679" t="str">
            <v>00111128P.2</v>
          </cell>
        </row>
        <row r="12680">
          <cell r="K12680" t="str">
            <v>00111128P.2</v>
          </cell>
        </row>
        <row r="12681">
          <cell r="K12681" t="str">
            <v>00111128P.2</v>
          </cell>
        </row>
        <row r="12682">
          <cell r="K12682" t="str">
            <v>00111129P.2</v>
          </cell>
        </row>
        <row r="12683">
          <cell r="K12683" t="str">
            <v>00111129P.2</v>
          </cell>
        </row>
        <row r="12684">
          <cell r="K12684" t="str">
            <v>00111131P.2</v>
          </cell>
        </row>
        <row r="12685">
          <cell r="K12685" t="str">
            <v>00111132P.2</v>
          </cell>
        </row>
        <row r="12686">
          <cell r="K12686" t="str">
            <v>00111132P.2</v>
          </cell>
        </row>
        <row r="12687">
          <cell r="K12687" t="str">
            <v>00111132P.2</v>
          </cell>
        </row>
        <row r="12688">
          <cell r="K12688" t="str">
            <v>00111132P.2</v>
          </cell>
        </row>
        <row r="12689">
          <cell r="K12689" t="str">
            <v>00111133P.2</v>
          </cell>
        </row>
        <row r="12690">
          <cell r="K12690" t="str">
            <v>00111133P.2</v>
          </cell>
        </row>
        <row r="12691">
          <cell r="K12691" t="str">
            <v>00111133P.2</v>
          </cell>
        </row>
        <row r="12692">
          <cell r="K12692" t="str">
            <v>00111135P.2</v>
          </cell>
        </row>
        <row r="12693">
          <cell r="K12693" t="str">
            <v>00111135P.2</v>
          </cell>
        </row>
        <row r="12694">
          <cell r="K12694" t="str">
            <v>00111135P.2</v>
          </cell>
        </row>
        <row r="12695">
          <cell r="K12695" t="str">
            <v>00111136P.2</v>
          </cell>
        </row>
        <row r="12696">
          <cell r="K12696" t="str">
            <v>00111145P.2</v>
          </cell>
        </row>
        <row r="12697">
          <cell r="K12697" t="str">
            <v>00111145P.2</v>
          </cell>
        </row>
        <row r="12698">
          <cell r="K12698" t="str">
            <v>00111145P.2</v>
          </cell>
        </row>
        <row r="12699">
          <cell r="K12699" t="str">
            <v>00111145P.2</v>
          </cell>
        </row>
        <row r="12700">
          <cell r="K12700" t="str">
            <v>00111149P.2</v>
          </cell>
        </row>
        <row r="12701">
          <cell r="K12701" t="str">
            <v>00111149P.2</v>
          </cell>
        </row>
        <row r="12702">
          <cell r="K12702" t="str">
            <v>00111149P.2</v>
          </cell>
        </row>
        <row r="12703">
          <cell r="K12703" t="str">
            <v>00111149P.2</v>
          </cell>
        </row>
        <row r="12704">
          <cell r="K12704" t="str">
            <v>00111150P.2</v>
          </cell>
        </row>
        <row r="12705">
          <cell r="K12705" t="str">
            <v>00111150P.2</v>
          </cell>
        </row>
        <row r="12706">
          <cell r="K12706" t="str">
            <v>00111150P.2</v>
          </cell>
        </row>
        <row r="12707">
          <cell r="K12707" t="str">
            <v>00111151P.2</v>
          </cell>
        </row>
        <row r="12708">
          <cell r="K12708" t="str">
            <v>00111151P.2</v>
          </cell>
        </row>
        <row r="12709">
          <cell r="K12709" t="str">
            <v>00111153P.2</v>
          </cell>
        </row>
        <row r="12710">
          <cell r="K12710" t="str">
            <v>00111158P.2</v>
          </cell>
        </row>
        <row r="12711">
          <cell r="K12711" t="str">
            <v>00111159P.2</v>
          </cell>
        </row>
        <row r="12712">
          <cell r="K12712" t="str">
            <v>00111110P.2</v>
          </cell>
        </row>
        <row r="12713">
          <cell r="K12713" t="str">
            <v>00111111P.2</v>
          </cell>
        </row>
        <row r="12714">
          <cell r="K12714" t="str">
            <v>00111112P.2</v>
          </cell>
        </row>
        <row r="12715">
          <cell r="K12715" t="str">
            <v>00111112P.2</v>
          </cell>
        </row>
        <row r="12716">
          <cell r="K12716" t="str">
            <v>00111118P.2</v>
          </cell>
        </row>
        <row r="12717">
          <cell r="K12717" t="str">
            <v>00111118P.2</v>
          </cell>
        </row>
        <row r="12718">
          <cell r="K12718" t="str">
            <v>00111118P.2</v>
          </cell>
        </row>
        <row r="12719">
          <cell r="K12719" t="str">
            <v>00111118P.2</v>
          </cell>
        </row>
        <row r="12720">
          <cell r="K12720" t="str">
            <v>00111119P.2</v>
          </cell>
        </row>
        <row r="12721">
          <cell r="K12721" t="str">
            <v>00111120P.2</v>
          </cell>
        </row>
        <row r="12722">
          <cell r="K12722" t="str">
            <v>00111120P.2</v>
          </cell>
        </row>
        <row r="12723">
          <cell r="K12723" t="str">
            <v>00111120P.2</v>
          </cell>
        </row>
        <row r="12724">
          <cell r="K12724" t="str">
            <v>00111120P.2</v>
          </cell>
        </row>
        <row r="12725">
          <cell r="K12725" t="str">
            <v>00111120P.2</v>
          </cell>
        </row>
        <row r="12726">
          <cell r="K12726" t="str">
            <v>00111121P.2</v>
          </cell>
        </row>
        <row r="12727">
          <cell r="K12727" t="str">
            <v>00111122P.2</v>
          </cell>
        </row>
        <row r="12728">
          <cell r="K12728" t="str">
            <v>00111122P.2</v>
          </cell>
        </row>
        <row r="12729">
          <cell r="K12729" t="str">
            <v>00111124P.2</v>
          </cell>
        </row>
        <row r="12730">
          <cell r="K12730" t="str">
            <v>00111124P.2</v>
          </cell>
        </row>
        <row r="12731">
          <cell r="K12731" t="str">
            <v>00111125P.2</v>
          </cell>
        </row>
        <row r="12732">
          <cell r="K12732" t="str">
            <v>00111125P.2</v>
          </cell>
        </row>
        <row r="12733">
          <cell r="K12733" t="str">
            <v>00111125P.2</v>
          </cell>
        </row>
        <row r="12734">
          <cell r="K12734" t="str">
            <v>00111125P.2</v>
          </cell>
        </row>
        <row r="12735">
          <cell r="K12735" t="str">
            <v>00111125P.2</v>
          </cell>
        </row>
        <row r="12736">
          <cell r="K12736" t="str">
            <v>00111126P.2</v>
          </cell>
        </row>
        <row r="12737">
          <cell r="K12737" t="str">
            <v>00111127P.2</v>
          </cell>
        </row>
        <row r="12738">
          <cell r="K12738" t="str">
            <v>00111129P.2</v>
          </cell>
        </row>
        <row r="12739">
          <cell r="K12739" t="str">
            <v>00111130P.2</v>
          </cell>
        </row>
        <row r="12740">
          <cell r="K12740" t="str">
            <v>00111130P.2</v>
          </cell>
        </row>
        <row r="12741">
          <cell r="K12741" t="str">
            <v>00111131P.2</v>
          </cell>
        </row>
        <row r="12742">
          <cell r="K12742" t="str">
            <v>00111131P.2</v>
          </cell>
        </row>
        <row r="12743">
          <cell r="K12743" t="str">
            <v>00111131P.2</v>
          </cell>
        </row>
        <row r="12744">
          <cell r="K12744" t="str">
            <v>00111131P.2</v>
          </cell>
        </row>
        <row r="12745">
          <cell r="K12745" t="str">
            <v>00111133P.2</v>
          </cell>
        </row>
        <row r="12746">
          <cell r="K12746" t="str">
            <v>00111134P.2</v>
          </cell>
        </row>
        <row r="12747">
          <cell r="K12747" t="str">
            <v>00111134P.2</v>
          </cell>
        </row>
        <row r="12748">
          <cell r="K12748" t="str">
            <v>00111135P.2</v>
          </cell>
        </row>
        <row r="12749">
          <cell r="K12749" t="str">
            <v>00111135P.2</v>
          </cell>
        </row>
        <row r="12750">
          <cell r="K12750" t="str">
            <v>00111135P.2</v>
          </cell>
        </row>
        <row r="12751">
          <cell r="K12751" t="str">
            <v>00111136P.2</v>
          </cell>
        </row>
        <row r="12752">
          <cell r="K12752" t="str">
            <v>00111136P.2</v>
          </cell>
        </row>
        <row r="12753">
          <cell r="K12753" t="str">
            <v>00111136P.2</v>
          </cell>
        </row>
        <row r="12754">
          <cell r="K12754" t="str">
            <v>00111158P.2</v>
          </cell>
        </row>
        <row r="12755">
          <cell r="K12755" t="str">
            <v>00111158P.2</v>
          </cell>
        </row>
        <row r="12756">
          <cell r="K12756" t="str">
            <v>00111145P.2</v>
          </cell>
        </row>
        <row r="12757">
          <cell r="K12757" t="str">
            <v>00111145P.2</v>
          </cell>
        </row>
        <row r="12758">
          <cell r="K12758" t="str">
            <v>00111145P.2</v>
          </cell>
        </row>
        <row r="12759">
          <cell r="K12759" t="str">
            <v>00111145P.2</v>
          </cell>
        </row>
        <row r="12760">
          <cell r="K12760" t="str">
            <v>00111149P.2</v>
          </cell>
        </row>
        <row r="12761">
          <cell r="K12761" t="str">
            <v>00111149P.2</v>
          </cell>
        </row>
        <row r="12762">
          <cell r="K12762" t="str">
            <v>00111150P.2</v>
          </cell>
        </row>
        <row r="12763">
          <cell r="K12763" t="str">
            <v>00111150P.2</v>
          </cell>
        </row>
        <row r="12764">
          <cell r="K12764" t="str">
            <v>00111150P.2</v>
          </cell>
        </row>
        <row r="12765">
          <cell r="K12765" t="str">
            <v>00111150P.2</v>
          </cell>
        </row>
        <row r="12766">
          <cell r="K12766" t="str">
            <v>00111153P.2</v>
          </cell>
        </row>
        <row r="12767">
          <cell r="K12767" t="str">
            <v>00111153P.2</v>
          </cell>
        </row>
        <row r="12768">
          <cell r="K12768" t="str">
            <v>00111158P.2</v>
          </cell>
        </row>
        <row r="12769">
          <cell r="K12769" t="str">
            <v>00111159P.2</v>
          </cell>
        </row>
        <row r="12770">
          <cell r="K12770" t="str">
            <v>00111159P.2</v>
          </cell>
        </row>
        <row r="12771">
          <cell r="K12771" t="str">
            <v>00111159P.2</v>
          </cell>
        </row>
        <row r="12772">
          <cell r="K12772" t="str">
            <v>00111110P.2</v>
          </cell>
        </row>
        <row r="12773">
          <cell r="K12773" t="str">
            <v>00111110P.2</v>
          </cell>
        </row>
        <row r="12774">
          <cell r="K12774" t="str">
            <v>00111110P.2</v>
          </cell>
        </row>
        <row r="12775">
          <cell r="K12775" t="str">
            <v>00111110P.2</v>
          </cell>
        </row>
        <row r="12776">
          <cell r="K12776" t="str">
            <v>00111110P.2</v>
          </cell>
        </row>
        <row r="12777">
          <cell r="K12777" t="str">
            <v>00111110P.2</v>
          </cell>
        </row>
        <row r="12778">
          <cell r="K12778" t="str">
            <v>00111110P.2</v>
          </cell>
        </row>
        <row r="12779">
          <cell r="K12779" t="str">
            <v>00111110P.2</v>
          </cell>
        </row>
        <row r="12780">
          <cell r="K12780" t="str">
            <v>00111110P.2</v>
          </cell>
        </row>
        <row r="12781">
          <cell r="K12781" t="str">
            <v>00111110P.2</v>
          </cell>
        </row>
        <row r="12782">
          <cell r="K12782" t="str">
            <v>00111110P.2</v>
          </cell>
        </row>
        <row r="12783">
          <cell r="K12783" t="str">
            <v>00111110P.2</v>
          </cell>
        </row>
        <row r="12784">
          <cell r="K12784" t="str">
            <v>00111110P.2</v>
          </cell>
        </row>
        <row r="12785">
          <cell r="K12785" t="str">
            <v>00111110P.2</v>
          </cell>
        </row>
        <row r="12786">
          <cell r="K12786" t="str">
            <v>00111112P.2</v>
          </cell>
        </row>
        <row r="12787">
          <cell r="K12787" t="str">
            <v>00111112P.2</v>
          </cell>
        </row>
        <row r="12788">
          <cell r="K12788" t="str">
            <v>00111112P.2</v>
          </cell>
        </row>
        <row r="12789">
          <cell r="K12789" t="str">
            <v>00111112P.2</v>
          </cell>
        </row>
        <row r="12790">
          <cell r="K12790" t="str">
            <v>00111112P.2</v>
          </cell>
        </row>
        <row r="12791">
          <cell r="K12791" t="str">
            <v>00111112P.2</v>
          </cell>
        </row>
        <row r="12792">
          <cell r="K12792" t="str">
            <v>00111112P.2</v>
          </cell>
        </row>
        <row r="12793">
          <cell r="K12793" t="str">
            <v>00111112P.2</v>
          </cell>
        </row>
        <row r="12794">
          <cell r="K12794" t="str">
            <v>00111112P.2</v>
          </cell>
        </row>
        <row r="12795">
          <cell r="K12795" t="str">
            <v>00111112P.2</v>
          </cell>
        </row>
        <row r="12796">
          <cell r="K12796" t="str">
            <v>00111112P.2</v>
          </cell>
        </row>
        <row r="12797">
          <cell r="K12797" t="str">
            <v>00111112P.2</v>
          </cell>
        </row>
        <row r="12798">
          <cell r="K12798" t="str">
            <v>00111112P.2</v>
          </cell>
        </row>
        <row r="12799">
          <cell r="K12799" t="str">
            <v>00111112P.2</v>
          </cell>
        </row>
        <row r="12800">
          <cell r="K12800" t="str">
            <v>00111113P.2</v>
          </cell>
        </row>
        <row r="12801">
          <cell r="K12801" t="str">
            <v>00111113P.2</v>
          </cell>
        </row>
        <row r="12802">
          <cell r="K12802" t="str">
            <v>00111113P.2</v>
          </cell>
        </row>
        <row r="12803">
          <cell r="K12803" t="str">
            <v>00111113P.2</v>
          </cell>
        </row>
        <row r="12804">
          <cell r="K12804" t="str">
            <v>00111113P.2</v>
          </cell>
        </row>
        <row r="12805">
          <cell r="K12805" t="str">
            <v>00111113P.2</v>
          </cell>
        </row>
        <row r="12806">
          <cell r="K12806" t="str">
            <v>00111113P.2</v>
          </cell>
        </row>
        <row r="12807">
          <cell r="K12807" t="str">
            <v>00111113P.2</v>
          </cell>
        </row>
        <row r="12808">
          <cell r="K12808" t="str">
            <v>00111113P.2</v>
          </cell>
        </row>
        <row r="12809">
          <cell r="K12809" t="str">
            <v>00111113P.2</v>
          </cell>
        </row>
        <row r="12810">
          <cell r="K12810" t="str">
            <v>00111113P.2</v>
          </cell>
        </row>
        <row r="12811">
          <cell r="K12811" t="str">
            <v>00111113P.2</v>
          </cell>
        </row>
        <row r="12812">
          <cell r="K12812" t="str">
            <v>00111113P.2</v>
          </cell>
        </row>
        <row r="12813">
          <cell r="K12813" t="str">
            <v>00111113P.2</v>
          </cell>
        </row>
        <row r="12814">
          <cell r="K12814" t="str">
            <v>00111117P.2</v>
          </cell>
        </row>
        <row r="12815">
          <cell r="K12815" t="str">
            <v>00111117P.2</v>
          </cell>
        </row>
        <row r="12816">
          <cell r="K12816" t="str">
            <v>00111117P.2</v>
          </cell>
        </row>
        <row r="12817">
          <cell r="K12817" t="str">
            <v>00111117P.2</v>
          </cell>
        </row>
        <row r="12818">
          <cell r="K12818" t="str">
            <v>00111117P.2</v>
          </cell>
        </row>
        <row r="12819">
          <cell r="K12819" t="str">
            <v>00111117P.2</v>
          </cell>
        </row>
        <row r="12820">
          <cell r="K12820" t="str">
            <v>00111117P.2</v>
          </cell>
        </row>
        <row r="12821">
          <cell r="K12821" t="str">
            <v>00111118P.2</v>
          </cell>
        </row>
        <row r="12822">
          <cell r="K12822" t="str">
            <v>00111118P.2</v>
          </cell>
        </row>
        <row r="12823">
          <cell r="K12823" t="str">
            <v>00111120P.2</v>
          </cell>
        </row>
        <row r="12824">
          <cell r="K12824" t="str">
            <v>00111120P.2</v>
          </cell>
        </row>
        <row r="12825">
          <cell r="K12825" t="str">
            <v>00111120P.2</v>
          </cell>
        </row>
        <row r="12826">
          <cell r="K12826" t="str">
            <v>00111120P.2</v>
          </cell>
        </row>
        <row r="12827">
          <cell r="K12827" t="str">
            <v>00111120P.2</v>
          </cell>
        </row>
        <row r="12828">
          <cell r="K12828" t="str">
            <v>00111120P.2</v>
          </cell>
        </row>
        <row r="12829">
          <cell r="K12829" t="str">
            <v>00111122P.2</v>
          </cell>
        </row>
        <row r="12830">
          <cell r="K12830" t="str">
            <v>00111122P.2</v>
          </cell>
        </row>
        <row r="12831">
          <cell r="K12831" t="str">
            <v>00111122P.2</v>
          </cell>
        </row>
        <row r="12832">
          <cell r="K12832" t="str">
            <v>00111122P.2</v>
          </cell>
        </row>
        <row r="12833">
          <cell r="K12833" t="str">
            <v>00111122P.2</v>
          </cell>
        </row>
        <row r="12834">
          <cell r="K12834" t="str">
            <v>00111122P.2</v>
          </cell>
        </row>
        <row r="12835">
          <cell r="K12835" t="str">
            <v>00111122P.2</v>
          </cell>
        </row>
        <row r="12836">
          <cell r="K12836" t="str">
            <v>00111122P.2</v>
          </cell>
        </row>
        <row r="12837">
          <cell r="K12837" t="str">
            <v>00111126P.2</v>
          </cell>
        </row>
        <row r="12838">
          <cell r="K12838" t="str">
            <v>00111126P.2</v>
          </cell>
        </row>
        <row r="12839">
          <cell r="K12839" t="str">
            <v>00111126P.2</v>
          </cell>
        </row>
        <row r="12840">
          <cell r="K12840" t="str">
            <v>00111126P.2</v>
          </cell>
        </row>
        <row r="12841">
          <cell r="K12841" t="str">
            <v>00111126P.2</v>
          </cell>
        </row>
        <row r="12842">
          <cell r="K12842" t="str">
            <v>00111128P.2</v>
          </cell>
        </row>
        <row r="12843">
          <cell r="K12843" t="str">
            <v>00111128P.2</v>
          </cell>
        </row>
        <row r="12844">
          <cell r="K12844" t="str">
            <v>00111128P.2</v>
          </cell>
        </row>
        <row r="12845">
          <cell r="K12845" t="str">
            <v>00111128P.2</v>
          </cell>
        </row>
        <row r="12846">
          <cell r="K12846" t="str">
            <v>00111128P.2</v>
          </cell>
        </row>
        <row r="12847">
          <cell r="K12847" t="str">
            <v>00111128P.2</v>
          </cell>
        </row>
        <row r="12848">
          <cell r="K12848" t="str">
            <v>00111128P.2</v>
          </cell>
        </row>
        <row r="12849">
          <cell r="K12849" t="str">
            <v>00111128P.2</v>
          </cell>
        </row>
        <row r="12850">
          <cell r="K12850" t="str">
            <v>00111128P.2</v>
          </cell>
        </row>
        <row r="12851">
          <cell r="K12851" t="str">
            <v>00111128P.2</v>
          </cell>
        </row>
        <row r="12852">
          <cell r="K12852" t="str">
            <v>00111128P.2</v>
          </cell>
        </row>
        <row r="12853">
          <cell r="K12853" t="str">
            <v>00111128P.2</v>
          </cell>
        </row>
        <row r="12854">
          <cell r="K12854" t="str">
            <v>00111130P.2</v>
          </cell>
        </row>
        <row r="12855">
          <cell r="K12855" t="str">
            <v>00111130P.2</v>
          </cell>
        </row>
        <row r="12856">
          <cell r="K12856" t="str">
            <v>00111130P.2</v>
          </cell>
        </row>
        <row r="12857">
          <cell r="K12857" t="str">
            <v>00111130P.2</v>
          </cell>
        </row>
        <row r="12858">
          <cell r="K12858" t="str">
            <v>00111130P.2</v>
          </cell>
        </row>
        <row r="12859">
          <cell r="K12859" t="str">
            <v>00111130P.2</v>
          </cell>
        </row>
        <row r="12860">
          <cell r="K12860" t="str">
            <v>00111130P.2</v>
          </cell>
        </row>
        <row r="12861">
          <cell r="K12861" t="str">
            <v>00111130P.2</v>
          </cell>
        </row>
        <row r="12862">
          <cell r="K12862" t="str">
            <v>00111130P.2</v>
          </cell>
        </row>
        <row r="12863">
          <cell r="K12863" t="str">
            <v>00111130P.2</v>
          </cell>
        </row>
        <row r="12864">
          <cell r="K12864" t="str">
            <v>00111130P.2</v>
          </cell>
        </row>
        <row r="12865">
          <cell r="K12865" t="str">
            <v>00111131P.2</v>
          </cell>
        </row>
        <row r="12866">
          <cell r="K12866" t="str">
            <v>00111131P.2</v>
          </cell>
        </row>
        <row r="12867">
          <cell r="K12867" t="str">
            <v>00111131P.2</v>
          </cell>
        </row>
        <row r="12868">
          <cell r="K12868" t="str">
            <v>00111131P.2</v>
          </cell>
        </row>
        <row r="12869">
          <cell r="K12869" t="str">
            <v>00111131P.2</v>
          </cell>
        </row>
        <row r="12870">
          <cell r="K12870" t="str">
            <v>00111131P.2</v>
          </cell>
        </row>
        <row r="12871">
          <cell r="K12871" t="str">
            <v>00111131P.2</v>
          </cell>
        </row>
        <row r="12872">
          <cell r="K12872" t="str">
            <v>00111131P.2</v>
          </cell>
        </row>
        <row r="12873">
          <cell r="K12873" t="str">
            <v>00111131P.2</v>
          </cell>
        </row>
        <row r="12874">
          <cell r="K12874" t="str">
            <v>00111131P.2</v>
          </cell>
        </row>
        <row r="12875">
          <cell r="K12875" t="str">
            <v>00111155P.2</v>
          </cell>
        </row>
        <row r="12876">
          <cell r="K12876" t="str">
            <v>00111155P.2</v>
          </cell>
        </row>
        <row r="12877">
          <cell r="K12877" t="str">
            <v>00111155P.2</v>
          </cell>
        </row>
        <row r="12878">
          <cell r="K12878" t="str">
            <v>00111134P.2</v>
          </cell>
        </row>
        <row r="12879">
          <cell r="K12879" t="str">
            <v>00111134P.2</v>
          </cell>
        </row>
        <row r="12880">
          <cell r="K12880" t="str">
            <v>00111134P.2</v>
          </cell>
        </row>
        <row r="12881">
          <cell r="K12881" t="str">
            <v>00111134P.2</v>
          </cell>
        </row>
        <row r="12882">
          <cell r="K12882" t="str">
            <v>00111134P.2</v>
          </cell>
        </row>
        <row r="12883">
          <cell r="K12883" t="str">
            <v>00111134P.2</v>
          </cell>
        </row>
        <row r="12884">
          <cell r="K12884" t="str">
            <v>00111136P.2</v>
          </cell>
        </row>
        <row r="12885">
          <cell r="K12885" t="str">
            <v>00111136P.2</v>
          </cell>
        </row>
        <row r="12886">
          <cell r="K12886" t="str">
            <v>00111136P.2</v>
          </cell>
        </row>
        <row r="12887">
          <cell r="K12887" t="str">
            <v>00111136P.2</v>
          </cell>
        </row>
        <row r="12888">
          <cell r="K12888" t="str">
            <v>00111136P.2</v>
          </cell>
        </row>
        <row r="12889">
          <cell r="K12889" t="str">
            <v>00111136P.2</v>
          </cell>
        </row>
        <row r="12890">
          <cell r="K12890" t="str">
            <v>00111136P.2</v>
          </cell>
        </row>
        <row r="12891">
          <cell r="K12891" t="str">
            <v>00111136P.2</v>
          </cell>
        </row>
        <row r="12892">
          <cell r="K12892" t="str">
            <v>00111136P.2</v>
          </cell>
        </row>
        <row r="12893">
          <cell r="K12893" t="str">
            <v>00111136P.2</v>
          </cell>
        </row>
        <row r="12894">
          <cell r="K12894" t="str">
            <v>00111136P.2</v>
          </cell>
        </row>
        <row r="12895">
          <cell r="K12895" t="str">
            <v>00111136P.2</v>
          </cell>
        </row>
        <row r="12896">
          <cell r="K12896" t="str">
            <v>00111136P.2</v>
          </cell>
        </row>
        <row r="12897">
          <cell r="K12897" t="str">
            <v>00111158P.2</v>
          </cell>
        </row>
        <row r="12898">
          <cell r="K12898" t="str">
            <v>00111158P.2</v>
          </cell>
        </row>
        <row r="12899">
          <cell r="K12899" t="str">
            <v>00111153P.2</v>
          </cell>
        </row>
        <row r="12900">
          <cell r="K12900" t="str">
            <v>00111153P.2</v>
          </cell>
        </row>
        <row r="12901">
          <cell r="K12901" t="str">
            <v>00111153P.2</v>
          </cell>
        </row>
        <row r="12902">
          <cell r="K12902" t="str">
            <v>00111153P.2</v>
          </cell>
        </row>
        <row r="12903">
          <cell r="K12903" t="str">
            <v>00111159P.2</v>
          </cell>
        </row>
        <row r="12904">
          <cell r="K12904" t="str">
            <v>00111159P.2</v>
          </cell>
        </row>
        <row r="12905">
          <cell r="K12905" t="str">
            <v>00111159P.2</v>
          </cell>
        </row>
        <row r="12906">
          <cell r="K12906" t="str">
            <v>00111159P.2</v>
          </cell>
        </row>
        <row r="12907">
          <cell r="K12907" t="str">
            <v>00111159P.2</v>
          </cell>
        </row>
        <row r="12908">
          <cell r="K12908" t="str">
            <v>00111159P.2</v>
          </cell>
        </row>
        <row r="12909">
          <cell r="K12909" t="str">
            <v>00111159P.2</v>
          </cell>
        </row>
        <row r="12910">
          <cell r="K12910" t="str">
            <v>00111159P.2</v>
          </cell>
        </row>
        <row r="12911">
          <cell r="K12911" t="str">
            <v>00111159P.2</v>
          </cell>
        </row>
        <row r="12912">
          <cell r="K12912" t="str">
            <v>00111106P.2</v>
          </cell>
        </row>
        <row r="12913">
          <cell r="K12913" t="str">
            <v>00111158P.2</v>
          </cell>
        </row>
        <row r="12914">
          <cell r="K12914" t="str">
            <v>00111158P.2</v>
          </cell>
        </row>
        <row r="12915">
          <cell r="K12915" t="str">
            <v>00111158P.2</v>
          </cell>
        </row>
        <row r="12916">
          <cell r="K12916" t="str">
            <v>00111140P.2</v>
          </cell>
        </row>
        <row r="12917">
          <cell r="K12917" t="str">
            <v>00111140P.2</v>
          </cell>
        </row>
        <row r="12918">
          <cell r="K12918" t="str">
            <v>00111140P.2</v>
          </cell>
        </row>
        <row r="12919">
          <cell r="K12919" t="str">
            <v>00111140P.2</v>
          </cell>
        </row>
        <row r="12920">
          <cell r="K12920" t="str">
            <v>00111140P.2</v>
          </cell>
        </row>
        <row r="12921">
          <cell r="K12921" t="str">
            <v>00111140P.2</v>
          </cell>
        </row>
        <row r="12922">
          <cell r="K12922" t="str">
            <v>00111145P.2</v>
          </cell>
        </row>
        <row r="12923">
          <cell r="K12923" t="str">
            <v>00111145P.2</v>
          </cell>
        </row>
        <row r="12924">
          <cell r="K12924" t="str">
            <v>00111145P.2</v>
          </cell>
        </row>
        <row r="12925">
          <cell r="K12925" t="str">
            <v>00111145P.2</v>
          </cell>
        </row>
        <row r="12926">
          <cell r="K12926" t="str">
            <v>00111145P.2</v>
          </cell>
        </row>
        <row r="12927">
          <cell r="K12927" t="str">
            <v>00111145P.2</v>
          </cell>
        </row>
        <row r="12928">
          <cell r="K12928" t="str">
            <v>00111145P.2</v>
          </cell>
        </row>
        <row r="12929">
          <cell r="K12929" t="str">
            <v>00111145P.2</v>
          </cell>
        </row>
        <row r="12930">
          <cell r="K12930" t="str">
            <v>00111145P.2</v>
          </cell>
        </row>
        <row r="12931">
          <cell r="K12931" t="str">
            <v>00111145P.2</v>
          </cell>
        </row>
        <row r="12932">
          <cell r="K12932" t="str">
            <v>00111145P.2</v>
          </cell>
        </row>
        <row r="12933">
          <cell r="K12933" t="str">
            <v>00111145P.2</v>
          </cell>
        </row>
        <row r="12934">
          <cell r="K12934" t="str">
            <v>00111145P.2</v>
          </cell>
        </row>
        <row r="12935">
          <cell r="K12935" t="str">
            <v>00111145P.2</v>
          </cell>
        </row>
        <row r="12936">
          <cell r="K12936" t="str">
            <v>00111145P.2</v>
          </cell>
        </row>
        <row r="12937">
          <cell r="K12937" t="str">
            <v>00111149P.2</v>
          </cell>
        </row>
        <row r="12938">
          <cell r="K12938" t="str">
            <v>00111149P.2</v>
          </cell>
        </row>
        <row r="12939">
          <cell r="K12939" t="str">
            <v>00111149P.2</v>
          </cell>
        </row>
        <row r="12940">
          <cell r="K12940" t="str">
            <v>00111149P.2</v>
          </cell>
        </row>
        <row r="12941">
          <cell r="K12941" t="str">
            <v>00111149P.2</v>
          </cell>
        </row>
        <row r="12942">
          <cell r="K12942" t="str">
            <v>00111149P.2</v>
          </cell>
        </row>
        <row r="12943">
          <cell r="K12943" t="str">
            <v>00111149P.2</v>
          </cell>
        </row>
        <row r="12944">
          <cell r="K12944" t="str">
            <v>00111149P.2</v>
          </cell>
        </row>
        <row r="12945">
          <cell r="K12945" t="str">
            <v>00111149P.2</v>
          </cell>
        </row>
        <row r="12946">
          <cell r="K12946" t="str">
            <v>00111149P.2</v>
          </cell>
        </row>
        <row r="12947">
          <cell r="K12947" t="str">
            <v>00111149P.2</v>
          </cell>
        </row>
        <row r="12948">
          <cell r="K12948" t="str">
            <v>00111149P.2</v>
          </cell>
        </row>
        <row r="12949">
          <cell r="K12949" t="str">
            <v>00111149P.2</v>
          </cell>
        </row>
        <row r="12950">
          <cell r="K12950" t="str">
            <v>00111149P.2</v>
          </cell>
        </row>
        <row r="12951">
          <cell r="K12951" t="str">
            <v>00111149P.2</v>
          </cell>
        </row>
        <row r="12952">
          <cell r="K12952" t="str">
            <v>00111149P.2</v>
          </cell>
        </row>
        <row r="12953">
          <cell r="K12953" t="str">
            <v>00111143P.2</v>
          </cell>
        </row>
        <row r="12954">
          <cell r="K12954" t="str">
            <v>00111143P.2</v>
          </cell>
        </row>
        <row r="12955">
          <cell r="K12955" t="str">
            <v>00111150P.2</v>
          </cell>
        </row>
        <row r="12956">
          <cell r="K12956" t="str">
            <v>00111150P.2</v>
          </cell>
        </row>
        <row r="12957">
          <cell r="K12957" t="str">
            <v>00111150P.2</v>
          </cell>
        </row>
        <row r="12958">
          <cell r="K12958" t="str">
            <v>00111150P.2</v>
          </cell>
        </row>
        <row r="12959">
          <cell r="K12959" t="str">
            <v>00111150P.2</v>
          </cell>
        </row>
        <row r="12960">
          <cell r="K12960" t="str">
            <v>00111150P.2</v>
          </cell>
        </row>
        <row r="12961">
          <cell r="K12961" t="str">
            <v>00111150P.2</v>
          </cell>
        </row>
        <row r="12962">
          <cell r="K12962" t="str">
            <v>00111148P.2</v>
          </cell>
        </row>
        <row r="12963">
          <cell r="K12963" t="str">
            <v>00111148P.2</v>
          </cell>
        </row>
        <row r="12964">
          <cell r="K12964" t="str">
            <v>00111148P.2</v>
          </cell>
        </row>
        <row r="12965">
          <cell r="K12965" t="str">
            <v>00111148P.2</v>
          </cell>
        </row>
        <row r="12966">
          <cell r="K12966" t="str">
            <v>00111148P.2</v>
          </cell>
        </row>
        <row r="12967">
          <cell r="K12967" t="str">
            <v>00111148P.2</v>
          </cell>
        </row>
        <row r="12968">
          <cell r="K12968" t="str">
            <v>00111148P.2</v>
          </cell>
        </row>
        <row r="12969">
          <cell r="K12969" t="str">
            <v>00111148P.2</v>
          </cell>
        </row>
        <row r="12970">
          <cell r="K12970" t="str">
            <v>00111157P.2</v>
          </cell>
        </row>
        <row r="12971">
          <cell r="K12971" t="str">
            <v>00111157P.2</v>
          </cell>
        </row>
        <row r="12972">
          <cell r="K12972" t="str">
            <v>00111157P.2</v>
          </cell>
        </row>
        <row r="12973">
          <cell r="K12973" t="str">
            <v>00111157P.2</v>
          </cell>
        </row>
        <row r="12974">
          <cell r="K12974" t="str">
            <v>00111157P.2</v>
          </cell>
        </row>
        <row r="12975">
          <cell r="K12975" t="str">
            <v>00111157P.2</v>
          </cell>
        </row>
        <row r="12976">
          <cell r="K12976" t="str">
            <v>00111157P.2</v>
          </cell>
        </row>
        <row r="12977">
          <cell r="K12977" t="str">
            <v>00111157P.2</v>
          </cell>
        </row>
        <row r="12978">
          <cell r="K12978" t="str">
            <v>00111109P.2</v>
          </cell>
        </row>
        <row r="12979">
          <cell r="K12979" t="str">
            <v>00111109P.2</v>
          </cell>
        </row>
        <row r="12980">
          <cell r="K12980" t="str">
            <v>00111109P.2</v>
          </cell>
        </row>
        <row r="12981">
          <cell r="K12981" t="str">
            <v>00111109P.2</v>
          </cell>
        </row>
        <row r="12982">
          <cell r="K12982" t="str">
            <v>00111109P.2</v>
          </cell>
        </row>
        <row r="12983">
          <cell r="K12983" t="str">
            <v>00111109P.2</v>
          </cell>
        </row>
        <row r="12984">
          <cell r="K12984" t="str">
            <v>00111109P.2</v>
          </cell>
        </row>
        <row r="12985">
          <cell r="K12985" t="str">
            <v>00111109P.2</v>
          </cell>
        </row>
        <row r="12986">
          <cell r="K12986" t="str">
            <v>00111109P.2</v>
          </cell>
        </row>
        <row r="12987">
          <cell r="K12987" t="str">
            <v>00111109P.2</v>
          </cell>
        </row>
        <row r="12988">
          <cell r="K12988" t="str">
            <v>00111109P.2</v>
          </cell>
        </row>
        <row r="12989">
          <cell r="K12989" t="str">
            <v>00111109P.2</v>
          </cell>
        </row>
        <row r="12990">
          <cell r="K12990" t="str">
            <v>00111109P.2</v>
          </cell>
        </row>
        <row r="12991">
          <cell r="K12991" t="str">
            <v>00111109P.2</v>
          </cell>
        </row>
        <row r="12992">
          <cell r="K12992" t="str">
            <v>00111109P.2</v>
          </cell>
        </row>
        <row r="12993">
          <cell r="K12993" t="str">
            <v>00111109P.2</v>
          </cell>
        </row>
        <row r="12994">
          <cell r="K12994" t="str">
            <v>00111109P.2</v>
          </cell>
        </row>
        <row r="12995">
          <cell r="K12995" t="str">
            <v>00111109P.2</v>
          </cell>
        </row>
        <row r="12996">
          <cell r="K12996" t="str">
            <v>00111109P.2</v>
          </cell>
        </row>
        <row r="12997">
          <cell r="K12997" t="str">
            <v>00111109P.2</v>
          </cell>
        </row>
        <row r="12998">
          <cell r="K12998" t="str">
            <v>00111109P.2</v>
          </cell>
        </row>
        <row r="12999">
          <cell r="K12999" t="str">
            <v>00111106P.2</v>
          </cell>
        </row>
        <row r="13000">
          <cell r="K13000" t="str">
            <v>00111106P.2</v>
          </cell>
        </row>
        <row r="13001">
          <cell r="K13001" t="str">
            <v>00111106P.2</v>
          </cell>
        </row>
        <row r="13002">
          <cell r="K13002" t="str">
            <v>00111106P.2</v>
          </cell>
        </row>
        <row r="13003">
          <cell r="K13003" t="str">
            <v>00111106P.2</v>
          </cell>
        </row>
        <row r="13004">
          <cell r="K13004" t="str">
            <v>00111106P.2</v>
          </cell>
        </row>
        <row r="13005">
          <cell r="K13005" t="str">
            <v>00111107P.2</v>
          </cell>
        </row>
        <row r="13006">
          <cell r="K13006" t="str">
            <v>00111107P.2</v>
          </cell>
        </row>
        <row r="13007">
          <cell r="K13007" t="str">
            <v>00111107P.2</v>
          </cell>
        </row>
        <row r="13008">
          <cell r="K13008" t="str">
            <v>00111110P.2</v>
          </cell>
        </row>
        <row r="13009">
          <cell r="K13009" t="str">
            <v>00111110P.2</v>
          </cell>
        </row>
        <row r="13010">
          <cell r="K13010" t="str">
            <v>00111110P.2</v>
          </cell>
        </row>
        <row r="13011">
          <cell r="K13011" t="str">
            <v>00111110P.2</v>
          </cell>
        </row>
        <row r="13012">
          <cell r="K13012" t="str">
            <v>00111110P.2</v>
          </cell>
        </row>
        <row r="13013">
          <cell r="K13013" t="str">
            <v>00111111P.2</v>
          </cell>
        </row>
        <row r="13014">
          <cell r="K13014" t="str">
            <v>00111111P.2</v>
          </cell>
        </row>
        <row r="13015">
          <cell r="K13015" t="str">
            <v>00111111P.2</v>
          </cell>
        </row>
        <row r="13016">
          <cell r="K13016" t="str">
            <v>00111111P.2</v>
          </cell>
        </row>
        <row r="13017">
          <cell r="K13017" t="str">
            <v>00111111P.2</v>
          </cell>
        </row>
        <row r="13018">
          <cell r="K13018" t="str">
            <v>00111111P.2</v>
          </cell>
        </row>
        <row r="13019">
          <cell r="K13019" t="str">
            <v>00111111P.2</v>
          </cell>
        </row>
        <row r="13020">
          <cell r="K13020" t="str">
            <v>00111111P.2</v>
          </cell>
        </row>
        <row r="13021">
          <cell r="K13021" t="str">
            <v>00111111P.2</v>
          </cell>
        </row>
        <row r="13022">
          <cell r="K13022" t="str">
            <v>00111111P.2</v>
          </cell>
        </row>
        <row r="13023">
          <cell r="K13023" t="str">
            <v>00111111P.2</v>
          </cell>
        </row>
        <row r="13024">
          <cell r="K13024" t="str">
            <v>00111111P.2</v>
          </cell>
        </row>
        <row r="13025">
          <cell r="K13025" t="str">
            <v>00111111P.2</v>
          </cell>
        </row>
        <row r="13026">
          <cell r="K13026" t="str">
            <v>00111111P.2</v>
          </cell>
        </row>
        <row r="13027">
          <cell r="K13027" t="str">
            <v>00111111P.2</v>
          </cell>
        </row>
        <row r="13028">
          <cell r="K13028" t="str">
            <v>00111113P.2</v>
          </cell>
        </row>
        <row r="13029">
          <cell r="K13029" t="str">
            <v>00111113P.2</v>
          </cell>
        </row>
        <row r="13030">
          <cell r="K13030" t="str">
            <v>00111113P.2</v>
          </cell>
        </row>
        <row r="13031">
          <cell r="K13031" t="str">
            <v>00111113P.2</v>
          </cell>
        </row>
        <row r="13032">
          <cell r="K13032" t="str">
            <v>00111113P.2</v>
          </cell>
        </row>
        <row r="13033">
          <cell r="K13033" t="str">
            <v>00111113P.2</v>
          </cell>
        </row>
        <row r="13034">
          <cell r="K13034" t="str">
            <v>00111113P.2</v>
          </cell>
        </row>
        <row r="13035">
          <cell r="K13035" t="str">
            <v>00111113P.2</v>
          </cell>
        </row>
        <row r="13036">
          <cell r="K13036" t="str">
            <v>00111113P.2</v>
          </cell>
        </row>
        <row r="13037">
          <cell r="K13037" t="str">
            <v>00111113P.2</v>
          </cell>
        </row>
        <row r="13038">
          <cell r="K13038" t="str">
            <v>00111113P.2</v>
          </cell>
        </row>
        <row r="13039">
          <cell r="K13039" t="str">
            <v>00111114P.2</v>
          </cell>
        </row>
        <row r="13040">
          <cell r="K13040" t="str">
            <v>00111114P.2</v>
          </cell>
        </row>
        <row r="13041">
          <cell r="K13041" t="str">
            <v>00111114P.2</v>
          </cell>
        </row>
        <row r="13042">
          <cell r="K13042" t="str">
            <v>00111114P.2</v>
          </cell>
        </row>
        <row r="13043">
          <cell r="K13043" t="str">
            <v>00111114P.2</v>
          </cell>
        </row>
        <row r="13044">
          <cell r="K13044" t="str">
            <v>00111115P.2</v>
          </cell>
        </row>
        <row r="13045">
          <cell r="K13045" t="str">
            <v>00111115P.2</v>
          </cell>
        </row>
        <row r="13046">
          <cell r="K13046" t="str">
            <v>00111115P.2</v>
          </cell>
        </row>
        <row r="13047">
          <cell r="K13047" t="str">
            <v>00111115P.2</v>
          </cell>
        </row>
        <row r="13048">
          <cell r="K13048" t="str">
            <v>00111115P.2</v>
          </cell>
        </row>
        <row r="13049">
          <cell r="K13049" t="str">
            <v>00111115P.2</v>
          </cell>
        </row>
        <row r="13050">
          <cell r="K13050" t="str">
            <v>00111115P.2</v>
          </cell>
        </row>
        <row r="13051">
          <cell r="K13051" t="str">
            <v>00111116P.2</v>
          </cell>
        </row>
        <row r="13052">
          <cell r="K13052" t="str">
            <v>00111116P.2</v>
          </cell>
        </row>
        <row r="13053">
          <cell r="K13053" t="str">
            <v>00111117P.2</v>
          </cell>
        </row>
        <row r="13054">
          <cell r="K13054" t="str">
            <v>00111117P.2</v>
          </cell>
        </row>
        <row r="13055">
          <cell r="K13055" t="str">
            <v>00111117P.2</v>
          </cell>
        </row>
        <row r="13056">
          <cell r="K13056" t="str">
            <v>00111117P.2</v>
          </cell>
        </row>
        <row r="13057">
          <cell r="K13057" t="str">
            <v>00111117P.2</v>
          </cell>
        </row>
        <row r="13058">
          <cell r="K13058" t="str">
            <v>00111117P.2</v>
          </cell>
        </row>
        <row r="13059">
          <cell r="K13059" t="str">
            <v>00111117P.2</v>
          </cell>
        </row>
        <row r="13060">
          <cell r="K13060" t="str">
            <v>00111117P.2</v>
          </cell>
        </row>
        <row r="13061">
          <cell r="K13061" t="str">
            <v>00111117P.2</v>
          </cell>
        </row>
        <row r="13062">
          <cell r="K13062" t="str">
            <v>00111117P.2</v>
          </cell>
        </row>
        <row r="13063">
          <cell r="K13063" t="str">
            <v>00111117P.2</v>
          </cell>
        </row>
        <row r="13064">
          <cell r="K13064" t="str">
            <v>00111117P.2</v>
          </cell>
        </row>
        <row r="13065">
          <cell r="K13065" t="str">
            <v>00111117P.2</v>
          </cell>
        </row>
        <row r="13066">
          <cell r="K13066" t="str">
            <v>00111117P.2</v>
          </cell>
        </row>
        <row r="13067">
          <cell r="K13067" t="str">
            <v>00111118P.2</v>
          </cell>
        </row>
        <row r="13068">
          <cell r="K13068" t="str">
            <v>00111118P.2</v>
          </cell>
        </row>
        <row r="13069">
          <cell r="K13069" t="str">
            <v>00111118P.2</v>
          </cell>
        </row>
        <row r="13070">
          <cell r="K13070" t="str">
            <v>00111118P.2</v>
          </cell>
        </row>
        <row r="13071">
          <cell r="K13071" t="str">
            <v>00111118P.2</v>
          </cell>
        </row>
        <row r="13072">
          <cell r="K13072" t="str">
            <v>00111118P.2</v>
          </cell>
        </row>
        <row r="13073">
          <cell r="K13073" t="str">
            <v>00111118P.2</v>
          </cell>
        </row>
        <row r="13074">
          <cell r="K13074" t="str">
            <v>00111118P.2</v>
          </cell>
        </row>
        <row r="13075">
          <cell r="K13075" t="str">
            <v>00111120P.2</v>
          </cell>
        </row>
        <row r="13076">
          <cell r="K13076" t="str">
            <v>00111120P.2</v>
          </cell>
        </row>
        <row r="13077">
          <cell r="K13077" t="str">
            <v>00111120P.2</v>
          </cell>
        </row>
        <row r="13078">
          <cell r="K13078" t="str">
            <v>00111120P.2</v>
          </cell>
        </row>
        <row r="13079">
          <cell r="K13079" t="str">
            <v>00111120P.2</v>
          </cell>
        </row>
        <row r="13080">
          <cell r="K13080" t="str">
            <v>00111120P.2</v>
          </cell>
        </row>
        <row r="13081">
          <cell r="K13081" t="str">
            <v>00111121P.2</v>
          </cell>
        </row>
        <row r="13082">
          <cell r="K13082" t="str">
            <v>00111121P.2</v>
          </cell>
        </row>
        <row r="13083">
          <cell r="K13083" t="str">
            <v>00111121P.2</v>
          </cell>
        </row>
        <row r="13084">
          <cell r="K13084" t="str">
            <v>00111121P.2</v>
          </cell>
        </row>
        <row r="13085">
          <cell r="K13085" t="str">
            <v>00111121P.2</v>
          </cell>
        </row>
        <row r="13086">
          <cell r="K13086" t="str">
            <v>00111121P.2</v>
          </cell>
        </row>
        <row r="13087">
          <cell r="K13087" t="str">
            <v>00111121P.2</v>
          </cell>
        </row>
        <row r="13088">
          <cell r="K13088" t="str">
            <v>00111122P.2</v>
          </cell>
        </row>
        <row r="13089">
          <cell r="K13089" t="str">
            <v>00111122P.2</v>
          </cell>
        </row>
        <row r="13090">
          <cell r="K13090" t="str">
            <v>00111122P.2</v>
          </cell>
        </row>
        <row r="13091">
          <cell r="K13091" t="str">
            <v>00111122P.2</v>
          </cell>
        </row>
        <row r="13092">
          <cell r="K13092" t="str">
            <v>00111122P.2</v>
          </cell>
        </row>
        <row r="13093">
          <cell r="K13093" t="str">
            <v>00111122P.2</v>
          </cell>
        </row>
        <row r="13094">
          <cell r="K13094" t="str">
            <v>00111123P.2</v>
          </cell>
        </row>
        <row r="13095">
          <cell r="K13095" t="str">
            <v>00111123P.2</v>
          </cell>
        </row>
        <row r="13096">
          <cell r="K13096" t="str">
            <v>00111123P.2</v>
          </cell>
        </row>
        <row r="13097">
          <cell r="K13097" t="str">
            <v>00111123P.2</v>
          </cell>
        </row>
        <row r="13098">
          <cell r="K13098" t="str">
            <v>00111123P.2</v>
          </cell>
        </row>
        <row r="13099">
          <cell r="K13099" t="str">
            <v>00111123P.2</v>
          </cell>
        </row>
        <row r="13100">
          <cell r="K13100" t="str">
            <v>00111123P.2</v>
          </cell>
        </row>
        <row r="13101">
          <cell r="K13101" t="str">
            <v>00111123P.2</v>
          </cell>
        </row>
        <row r="13102">
          <cell r="K13102" t="str">
            <v>00111123P.2</v>
          </cell>
        </row>
        <row r="13103">
          <cell r="K13103" t="str">
            <v>00111123P.2</v>
          </cell>
        </row>
        <row r="13104">
          <cell r="K13104" t="str">
            <v>00111124P.2</v>
          </cell>
        </row>
        <row r="13105">
          <cell r="K13105" t="str">
            <v>00111124P.2</v>
          </cell>
        </row>
        <row r="13106">
          <cell r="K13106" t="str">
            <v>00111124P.2</v>
          </cell>
        </row>
        <row r="13107">
          <cell r="K13107" t="str">
            <v>00111124P.2</v>
          </cell>
        </row>
        <row r="13108">
          <cell r="K13108" t="str">
            <v>00111124P.2</v>
          </cell>
        </row>
        <row r="13109">
          <cell r="K13109" t="str">
            <v>00111124P.2</v>
          </cell>
        </row>
        <row r="13110">
          <cell r="K13110" t="str">
            <v>00111124P.2</v>
          </cell>
        </row>
        <row r="13111">
          <cell r="K13111" t="str">
            <v>00111124P.2</v>
          </cell>
        </row>
        <row r="13112">
          <cell r="K13112" t="str">
            <v>00111124P.2</v>
          </cell>
        </row>
        <row r="13113">
          <cell r="K13113" t="str">
            <v>00111125P.2</v>
          </cell>
        </row>
        <row r="13114">
          <cell r="K13114" t="str">
            <v>00111125P.2</v>
          </cell>
        </row>
        <row r="13115">
          <cell r="K13115" t="str">
            <v>00111125P.2</v>
          </cell>
        </row>
        <row r="13116">
          <cell r="K13116" t="str">
            <v>00111125P.2</v>
          </cell>
        </row>
        <row r="13117">
          <cell r="K13117" t="str">
            <v>00111125P.2</v>
          </cell>
        </row>
        <row r="13118">
          <cell r="K13118" t="str">
            <v>00111125P.2</v>
          </cell>
        </row>
        <row r="13119">
          <cell r="K13119" t="str">
            <v>00111126P.2</v>
          </cell>
        </row>
        <row r="13120">
          <cell r="K13120" t="str">
            <v>00111126P.2</v>
          </cell>
        </row>
        <row r="13121">
          <cell r="K13121" t="str">
            <v>00111126P.2</v>
          </cell>
        </row>
        <row r="13122">
          <cell r="K13122" t="str">
            <v>00111126P.2</v>
          </cell>
        </row>
        <row r="13123">
          <cell r="K13123" t="str">
            <v>00111126P.2</v>
          </cell>
        </row>
        <row r="13124">
          <cell r="K13124" t="str">
            <v>00111126P.2</v>
          </cell>
        </row>
        <row r="13125">
          <cell r="K13125" t="str">
            <v>00111126P.2</v>
          </cell>
        </row>
        <row r="13126">
          <cell r="K13126" t="str">
            <v>00111127P.2</v>
          </cell>
        </row>
        <row r="13127">
          <cell r="K13127" t="str">
            <v>00111127P.2</v>
          </cell>
        </row>
        <row r="13128">
          <cell r="K13128" t="str">
            <v>00111127P.2</v>
          </cell>
        </row>
        <row r="13129">
          <cell r="K13129" t="str">
            <v>00111127P.2</v>
          </cell>
        </row>
        <row r="13130">
          <cell r="K13130" t="str">
            <v>00111128P.2</v>
          </cell>
        </row>
        <row r="13131">
          <cell r="K13131" t="str">
            <v>00111128P.2</v>
          </cell>
        </row>
        <row r="13132">
          <cell r="K13132" t="str">
            <v>00111128P.2</v>
          </cell>
        </row>
        <row r="13133">
          <cell r="K13133" t="str">
            <v>00111128P.2</v>
          </cell>
        </row>
        <row r="13134">
          <cell r="K13134" t="str">
            <v>00111128P.2</v>
          </cell>
        </row>
        <row r="13135">
          <cell r="K13135" t="str">
            <v>00111128P.2</v>
          </cell>
        </row>
        <row r="13136">
          <cell r="K13136" t="str">
            <v>00111128P.2</v>
          </cell>
        </row>
        <row r="13137">
          <cell r="K13137" t="str">
            <v>00111128P.2</v>
          </cell>
        </row>
        <row r="13138">
          <cell r="K13138" t="str">
            <v>00111128P.2</v>
          </cell>
        </row>
        <row r="13139">
          <cell r="K13139" t="str">
            <v>00111128P.2</v>
          </cell>
        </row>
        <row r="13140">
          <cell r="K13140" t="str">
            <v>00111128P.2</v>
          </cell>
        </row>
        <row r="13141">
          <cell r="K13141" t="str">
            <v>00111128P.2</v>
          </cell>
        </row>
        <row r="13142">
          <cell r="K13142" t="str">
            <v>00111128P.2</v>
          </cell>
        </row>
        <row r="13143">
          <cell r="K13143" t="str">
            <v>00111128P.2</v>
          </cell>
        </row>
        <row r="13144">
          <cell r="K13144" t="str">
            <v>00111129P.2</v>
          </cell>
        </row>
        <row r="13145">
          <cell r="K13145" t="str">
            <v>00111129P.2</v>
          </cell>
        </row>
        <row r="13146">
          <cell r="K13146" t="str">
            <v>00111129P.2</v>
          </cell>
        </row>
        <row r="13147">
          <cell r="K13147" t="str">
            <v>00111129P.2</v>
          </cell>
        </row>
        <row r="13148">
          <cell r="K13148" t="str">
            <v>00111129P.2</v>
          </cell>
        </row>
        <row r="13149">
          <cell r="K13149" t="str">
            <v>00111129P.2</v>
          </cell>
        </row>
        <row r="13150">
          <cell r="K13150" t="str">
            <v>00111129P.2</v>
          </cell>
        </row>
        <row r="13151">
          <cell r="K13151" t="str">
            <v>00111129P.2</v>
          </cell>
        </row>
        <row r="13152">
          <cell r="K13152" t="str">
            <v>00111129P.2</v>
          </cell>
        </row>
        <row r="13153">
          <cell r="K13153" t="str">
            <v>00111129P.2</v>
          </cell>
        </row>
        <row r="13154">
          <cell r="K13154" t="str">
            <v>00111129P.2</v>
          </cell>
        </row>
        <row r="13155">
          <cell r="K13155" t="str">
            <v>00111130P.2</v>
          </cell>
        </row>
        <row r="13156">
          <cell r="K13156" t="str">
            <v>00111130P.2</v>
          </cell>
        </row>
        <row r="13157">
          <cell r="K13157" t="str">
            <v>00111130P.2</v>
          </cell>
        </row>
        <row r="13158">
          <cell r="K13158" t="str">
            <v>00111130P.2</v>
          </cell>
        </row>
        <row r="13159">
          <cell r="K13159" t="str">
            <v>00111130P.2</v>
          </cell>
        </row>
        <row r="13160">
          <cell r="K13160" t="str">
            <v>00111130P.2</v>
          </cell>
        </row>
        <row r="13161">
          <cell r="K13161" t="str">
            <v>00111130P.2</v>
          </cell>
        </row>
        <row r="13162">
          <cell r="K13162" t="str">
            <v>00111130P.2</v>
          </cell>
        </row>
        <row r="13163">
          <cell r="K13163" t="str">
            <v>00111130P.2</v>
          </cell>
        </row>
        <row r="13164">
          <cell r="K13164" t="str">
            <v>00111130P.2</v>
          </cell>
        </row>
        <row r="13165">
          <cell r="K13165" t="str">
            <v>00111130P.2</v>
          </cell>
        </row>
        <row r="13166">
          <cell r="K13166" t="str">
            <v>00111130P.2</v>
          </cell>
        </row>
        <row r="13167">
          <cell r="K13167" t="str">
            <v>00111131P.2</v>
          </cell>
        </row>
        <row r="13168">
          <cell r="K13168" t="str">
            <v>00111131P.2</v>
          </cell>
        </row>
        <row r="13169">
          <cell r="K13169" t="str">
            <v>00111131P.2</v>
          </cell>
        </row>
        <row r="13170">
          <cell r="K13170" t="str">
            <v>00111131P.2</v>
          </cell>
        </row>
        <row r="13171">
          <cell r="K13171" t="str">
            <v>00111131P.2</v>
          </cell>
        </row>
        <row r="13172">
          <cell r="K13172" t="str">
            <v>00111131P.2</v>
          </cell>
        </row>
        <row r="13173">
          <cell r="K13173" t="str">
            <v>00111131P.2</v>
          </cell>
        </row>
        <row r="13174">
          <cell r="K13174" t="str">
            <v>00111131P.2</v>
          </cell>
        </row>
        <row r="13175">
          <cell r="K13175" t="str">
            <v>00111131P.2</v>
          </cell>
        </row>
        <row r="13176">
          <cell r="K13176" t="str">
            <v>00111132P.2</v>
          </cell>
        </row>
        <row r="13177">
          <cell r="K13177" t="str">
            <v>00111132P.2</v>
          </cell>
        </row>
        <row r="13178">
          <cell r="K13178" t="str">
            <v>00111132P.2</v>
          </cell>
        </row>
        <row r="13179">
          <cell r="K13179" t="str">
            <v>00111132P.2</v>
          </cell>
        </row>
        <row r="13180">
          <cell r="K13180" t="str">
            <v>00111132P.2</v>
          </cell>
        </row>
        <row r="13181">
          <cell r="K13181" t="str">
            <v>00111132P.2</v>
          </cell>
        </row>
        <row r="13182">
          <cell r="K13182" t="str">
            <v>00111132P.2</v>
          </cell>
        </row>
        <row r="13183">
          <cell r="K13183" t="str">
            <v>00111133P.2</v>
          </cell>
        </row>
        <row r="13184">
          <cell r="K13184" t="str">
            <v>00111133P.2</v>
          </cell>
        </row>
        <row r="13185">
          <cell r="K13185" t="str">
            <v>00111133P.2</v>
          </cell>
        </row>
        <row r="13186">
          <cell r="K13186" t="str">
            <v>00111133P.2</v>
          </cell>
        </row>
        <row r="13187">
          <cell r="K13187" t="str">
            <v>00111133P.2</v>
          </cell>
        </row>
        <row r="13188">
          <cell r="K13188" t="str">
            <v>00111133P.2</v>
          </cell>
        </row>
        <row r="13189">
          <cell r="K13189" t="str">
            <v>00111133P.2</v>
          </cell>
        </row>
        <row r="13190">
          <cell r="K13190" t="str">
            <v>00111133P.2</v>
          </cell>
        </row>
        <row r="13191">
          <cell r="K13191" t="str">
            <v>00111133P.2</v>
          </cell>
        </row>
        <row r="13192">
          <cell r="K13192" t="str">
            <v>00111134P.2</v>
          </cell>
        </row>
        <row r="13193">
          <cell r="K13193" t="str">
            <v>00111134P.2</v>
          </cell>
        </row>
        <row r="13194">
          <cell r="K13194" t="str">
            <v>00111134P.2</v>
          </cell>
        </row>
        <row r="13195">
          <cell r="K13195" t="str">
            <v>00111134P.2</v>
          </cell>
        </row>
        <row r="13196">
          <cell r="K13196" t="str">
            <v>00111134P.2</v>
          </cell>
        </row>
        <row r="13197">
          <cell r="K13197" t="str">
            <v>00111134P.2</v>
          </cell>
        </row>
        <row r="13198">
          <cell r="K13198" t="str">
            <v>00111134P.2</v>
          </cell>
        </row>
        <row r="13199">
          <cell r="K13199" t="str">
            <v>00111135P.2</v>
          </cell>
        </row>
        <row r="13200">
          <cell r="K13200" t="str">
            <v>00111135P.2</v>
          </cell>
        </row>
        <row r="13201">
          <cell r="K13201" t="str">
            <v>00111135P.2</v>
          </cell>
        </row>
        <row r="13202">
          <cell r="K13202" t="str">
            <v>00111135P.2</v>
          </cell>
        </row>
        <row r="13203">
          <cell r="K13203" t="str">
            <v>00111135P.2</v>
          </cell>
        </row>
        <row r="13204">
          <cell r="K13204" t="str">
            <v>00111135P.2</v>
          </cell>
        </row>
        <row r="13205">
          <cell r="K13205" t="str">
            <v>00111135P.2</v>
          </cell>
        </row>
        <row r="13206">
          <cell r="K13206" t="str">
            <v>00111135P.2</v>
          </cell>
        </row>
        <row r="13207">
          <cell r="K13207" t="str">
            <v>00111135P.2</v>
          </cell>
        </row>
        <row r="13208">
          <cell r="K13208" t="str">
            <v>00111135P.2</v>
          </cell>
        </row>
        <row r="13209">
          <cell r="K13209" t="str">
            <v>00111135P.2</v>
          </cell>
        </row>
        <row r="13210">
          <cell r="K13210" t="str">
            <v>00111135P.2</v>
          </cell>
        </row>
        <row r="13211">
          <cell r="K13211" t="str">
            <v>00111135P.2</v>
          </cell>
        </row>
        <row r="13212">
          <cell r="K13212" t="str">
            <v>00111136P.2</v>
          </cell>
        </row>
        <row r="13213">
          <cell r="K13213" t="str">
            <v>00111136P.2</v>
          </cell>
        </row>
        <row r="13214">
          <cell r="K13214" t="str">
            <v>00111136P.2</v>
          </cell>
        </row>
        <row r="13215">
          <cell r="K13215" t="str">
            <v>00111136P.2</v>
          </cell>
        </row>
        <row r="13216">
          <cell r="K13216" t="str">
            <v>00111136P.2</v>
          </cell>
        </row>
        <row r="13217">
          <cell r="K13217" t="str">
            <v>00111136P.2</v>
          </cell>
        </row>
        <row r="13218">
          <cell r="K13218" t="str">
            <v>00111136P.2</v>
          </cell>
        </row>
        <row r="13219">
          <cell r="K13219" t="str">
            <v>00111136P.2</v>
          </cell>
        </row>
        <row r="13220">
          <cell r="K13220" t="str">
            <v>00111136P.2</v>
          </cell>
        </row>
        <row r="13221">
          <cell r="K13221" t="str">
            <v>00111136P.2</v>
          </cell>
        </row>
        <row r="13222">
          <cell r="K13222" t="str">
            <v>00111136P.2</v>
          </cell>
        </row>
        <row r="13223">
          <cell r="K13223" t="str">
            <v>00111158P.2</v>
          </cell>
        </row>
        <row r="13224">
          <cell r="K13224" t="str">
            <v>00111158P.2</v>
          </cell>
        </row>
        <row r="13225">
          <cell r="K13225" t="str">
            <v>00111158P.2</v>
          </cell>
        </row>
        <row r="13226">
          <cell r="K13226" t="str">
            <v>00111158P.2</v>
          </cell>
        </row>
        <row r="13227">
          <cell r="K13227" t="str">
            <v>00111138P.2</v>
          </cell>
        </row>
        <row r="13228">
          <cell r="K13228" t="str">
            <v>00111138P.2</v>
          </cell>
        </row>
        <row r="13229">
          <cell r="K13229" t="str">
            <v>00111138P.2</v>
          </cell>
        </row>
        <row r="13230">
          <cell r="K13230" t="str">
            <v>00111138P.2</v>
          </cell>
        </row>
        <row r="13231">
          <cell r="K13231" t="str">
            <v>00111138P.2</v>
          </cell>
        </row>
        <row r="13232">
          <cell r="K13232" t="str">
            <v>00111138P.2</v>
          </cell>
        </row>
        <row r="13233">
          <cell r="K13233" t="str">
            <v>00111139P.2</v>
          </cell>
        </row>
        <row r="13234">
          <cell r="K13234" t="str">
            <v>00111139P.2</v>
          </cell>
        </row>
        <row r="13235">
          <cell r="K13235" t="str">
            <v>00111139P.2</v>
          </cell>
        </row>
        <row r="13236">
          <cell r="K13236" t="str">
            <v>00111140P.2</v>
          </cell>
        </row>
        <row r="13237">
          <cell r="K13237" t="str">
            <v>00111140P.2</v>
          </cell>
        </row>
        <row r="13238">
          <cell r="K13238" t="str">
            <v>00111140P.2</v>
          </cell>
        </row>
        <row r="13239">
          <cell r="K13239" t="str">
            <v>00111140P.2</v>
          </cell>
        </row>
        <row r="13240">
          <cell r="K13240" t="str">
            <v>00111140P.2</v>
          </cell>
        </row>
        <row r="13241">
          <cell r="K13241" t="str">
            <v>00111145P.2</v>
          </cell>
        </row>
        <row r="13242">
          <cell r="K13242" t="str">
            <v>00111145P.2</v>
          </cell>
        </row>
        <row r="13243">
          <cell r="K13243" t="str">
            <v>00111145P.2</v>
          </cell>
        </row>
        <row r="13244">
          <cell r="K13244" t="str">
            <v>00111145P.2</v>
          </cell>
        </row>
        <row r="13245">
          <cell r="K13245" t="str">
            <v>00111145P.2</v>
          </cell>
        </row>
        <row r="13246">
          <cell r="K13246" t="str">
            <v>00111145P.2</v>
          </cell>
        </row>
        <row r="13247">
          <cell r="K13247" t="str">
            <v>00111145P.2</v>
          </cell>
        </row>
        <row r="13248">
          <cell r="K13248" t="str">
            <v>00111145P.2</v>
          </cell>
        </row>
        <row r="13249">
          <cell r="K13249" t="str">
            <v>00111145P.2</v>
          </cell>
        </row>
        <row r="13250">
          <cell r="K13250" t="str">
            <v>00111145P.2</v>
          </cell>
        </row>
        <row r="13251">
          <cell r="K13251" t="str">
            <v>00111145P.2</v>
          </cell>
        </row>
        <row r="13252">
          <cell r="K13252" t="str">
            <v>00111145P.2</v>
          </cell>
        </row>
        <row r="13253">
          <cell r="K13253" t="str">
            <v>00111148P.2</v>
          </cell>
        </row>
        <row r="13254">
          <cell r="K13254" t="str">
            <v>00111148P.2</v>
          </cell>
        </row>
        <row r="13255">
          <cell r="K13255" t="str">
            <v>00111148P.2</v>
          </cell>
        </row>
        <row r="13256">
          <cell r="K13256" t="str">
            <v>00111148P.2</v>
          </cell>
        </row>
        <row r="13257">
          <cell r="K13257" t="str">
            <v>00111148P.2</v>
          </cell>
        </row>
        <row r="13258">
          <cell r="K13258" t="str">
            <v>00111148P.2</v>
          </cell>
        </row>
        <row r="13259">
          <cell r="K13259" t="str">
            <v>00111148P.2</v>
          </cell>
        </row>
        <row r="13260">
          <cell r="K13260" t="str">
            <v>00111148P.2</v>
          </cell>
        </row>
        <row r="13261">
          <cell r="K13261" t="str">
            <v>00111149P.2</v>
          </cell>
        </row>
        <row r="13262">
          <cell r="K13262" t="str">
            <v>00111149P.2</v>
          </cell>
        </row>
        <row r="13263">
          <cell r="K13263" t="str">
            <v>00111149P.2</v>
          </cell>
        </row>
        <row r="13264">
          <cell r="K13264" t="str">
            <v>00111149P.2</v>
          </cell>
        </row>
        <row r="13265">
          <cell r="K13265" t="str">
            <v>00111149P.2</v>
          </cell>
        </row>
        <row r="13266">
          <cell r="K13266" t="str">
            <v>00111149P.2</v>
          </cell>
        </row>
        <row r="13267">
          <cell r="K13267" t="str">
            <v>00111149P.2</v>
          </cell>
        </row>
        <row r="13268">
          <cell r="K13268" t="str">
            <v>00111149P.2</v>
          </cell>
        </row>
        <row r="13269">
          <cell r="K13269" t="str">
            <v>00111149P.2</v>
          </cell>
        </row>
        <row r="13270">
          <cell r="K13270" t="str">
            <v>00111149P.2</v>
          </cell>
        </row>
        <row r="13271">
          <cell r="K13271" t="str">
            <v>00111149P.2</v>
          </cell>
        </row>
        <row r="13272">
          <cell r="K13272" t="str">
            <v>00111149P.2</v>
          </cell>
        </row>
        <row r="13273">
          <cell r="K13273" t="str">
            <v>00111149P.2</v>
          </cell>
        </row>
        <row r="13274">
          <cell r="K13274" t="str">
            <v>00111149P.2</v>
          </cell>
        </row>
        <row r="13275">
          <cell r="K13275" t="str">
            <v>00111149P.2</v>
          </cell>
        </row>
        <row r="13276">
          <cell r="K13276" t="str">
            <v>00111149P.2</v>
          </cell>
        </row>
        <row r="13277">
          <cell r="K13277" t="str">
            <v>00111149P.2</v>
          </cell>
        </row>
        <row r="13278">
          <cell r="K13278" t="str">
            <v>00111149P.2</v>
          </cell>
        </row>
        <row r="13279">
          <cell r="K13279" t="str">
            <v>00111150P.2</v>
          </cell>
        </row>
        <row r="13280">
          <cell r="K13280" t="str">
            <v>00111150P.2</v>
          </cell>
        </row>
        <row r="13281">
          <cell r="K13281" t="str">
            <v>00111150P.2</v>
          </cell>
        </row>
        <row r="13282">
          <cell r="K13282" t="str">
            <v>00111153P.2</v>
          </cell>
        </row>
        <row r="13283">
          <cell r="K13283" t="str">
            <v>00111153P.2</v>
          </cell>
        </row>
        <row r="13284">
          <cell r="K13284" t="str">
            <v>00111153P.2</v>
          </cell>
        </row>
        <row r="13285">
          <cell r="K13285" t="str">
            <v>00111157P.2</v>
          </cell>
        </row>
        <row r="13286">
          <cell r="K13286" t="str">
            <v>00111157P.2</v>
          </cell>
        </row>
        <row r="13287">
          <cell r="K13287" t="str">
            <v>00111157P.2</v>
          </cell>
        </row>
        <row r="13288">
          <cell r="K13288" t="str">
            <v>00111157P.2</v>
          </cell>
        </row>
        <row r="13289">
          <cell r="K13289" t="str">
            <v>00111157P.2</v>
          </cell>
        </row>
        <row r="13290">
          <cell r="K13290" t="str">
            <v>00111158P.2</v>
          </cell>
        </row>
        <row r="13291">
          <cell r="K13291" t="str">
            <v>00111158P.2</v>
          </cell>
        </row>
        <row r="13292">
          <cell r="K13292" t="str">
            <v>00111158P.2</v>
          </cell>
        </row>
        <row r="13293">
          <cell r="K13293" t="str">
            <v>00111158P.2</v>
          </cell>
        </row>
        <row r="13294">
          <cell r="K13294" t="str">
            <v>00111158P.2</v>
          </cell>
        </row>
        <row r="13295">
          <cell r="K13295" t="str">
            <v>00111158P.2</v>
          </cell>
        </row>
        <row r="13296">
          <cell r="K13296" t="str">
            <v>00111158P.2</v>
          </cell>
        </row>
        <row r="13297">
          <cell r="K13297" t="str">
            <v>00111158P.2</v>
          </cell>
        </row>
        <row r="13298">
          <cell r="K13298" t="str">
            <v>00111159P.2</v>
          </cell>
        </row>
        <row r="13299">
          <cell r="K13299" t="str">
            <v>00111159P.2</v>
          </cell>
        </row>
        <row r="13300">
          <cell r="K13300" t="str">
            <v>00111159P.2</v>
          </cell>
        </row>
        <row r="13301">
          <cell r="K13301" t="str">
            <v>00111159P.2</v>
          </cell>
        </row>
        <row r="13302">
          <cell r="K13302" t="str">
            <v>00111159P.2</v>
          </cell>
        </row>
        <row r="13303">
          <cell r="K13303" t="str">
            <v>00111159P.2</v>
          </cell>
        </row>
        <row r="13304">
          <cell r="K13304" t="str">
            <v>00111143P.2</v>
          </cell>
        </row>
        <row r="13305">
          <cell r="K13305" t="str">
            <v>00111143P.2</v>
          </cell>
        </row>
        <row r="13306">
          <cell r="K13306" t="str">
            <v>00111143P.2</v>
          </cell>
        </row>
        <row r="13307">
          <cell r="K13307" t="str">
            <v>00111143P.2</v>
          </cell>
        </row>
        <row r="13308">
          <cell r="K13308" t="str">
            <v>00111128P.2</v>
          </cell>
        </row>
        <row r="13309">
          <cell r="K13309" t="str">
            <v>00111128P.2</v>
          </cell>
        </row>
        <row r="13310">
          <cell r="K13310" t="str">
            <v>00111128P.2</v>
          </cell>
        </row>
        <row r="13311">
          <cell r="K13311" t="str">
            <v>00111128P.2</v>
          </cell>
        </row>
        <row r="13312">
          <cell r="K13312" t="str">
            <v>00111128P.2</v>
          </cell>
        </row>
        <row r="13313">
          <cell r="K13313" t="str">
            <v>00111128P.2</v>
          </cell>
        </row>
        <row r="13314">
          <cell r="K13314" t="str">
            <v>00111122P.2</v>
          </cell>
        </row>
        <row r="13315">
          <cell r="K13315" t="str">
            <v>00111122P.2</v>
          </cell>
        </row>
        <row r="13316">
          <cell r="K13316" t="str">
            <v>00111122P.2</v>
          </cell>
        </row>
        <row r="13317">
          <cell r="K13317" t="str">
            <v>00111122P.2</v>
          </cell>
        </row>
        <row r="13318">
          <cell r="K13318" t="str">
            <v>00111122P.2</v>
          </cell>
        </row>
        <row r="13319">
          <cell r="K13319" t="str">
            <v>00111122P.2</v>
          </cell>
        </row>
        <row r="13320">
          <cell r="K13320" t="str">
            <v>00111122P.2</v>
          </cell>
        </row>
        <row r="13321">
          <cell r="K13321" t="str">
            <v>00111122P.2</v>
          </cell>
        </row>
        <row r="13322">
          <cell r="K13322" t="str">
            <v>00111122P.2</v>
          </cell>
        </row>
        <row r="13323">
          <cell r="K13323" t="str">
            <v>00111122P.2</v>
          </cell>
        </row>
        <row r="13324">
          <cell r="K13324" t="str">
            <v>00111122P.2</v>
          </cell>
        </row>
        <row r="13325">
          <cell r="K13325" t="str">
            <v>00111132P.2</v>
          </cell>
        </row>
        <row r="13326">
          <cell r="K13326" t="str">
            <v>00111132P.2</v>
          </cell>
        </row>
        <row r="13327">
          <cell r="K13327" t="str">
            <v>00111154P.2</v>
          </cell>
        </row>
        <row r="13328">
          <cell r="K13328" t="str">
            <v>00111154P.2</v>
          </cell>
        </row>
        <row r="13329">
          <cell r="K13329" t="str">
            <v>00111154P.2</v>
          </cell>
        </row>
        <row r="13330">
          <cell r="K13330" t="str">
            <v>00111154P.2</v>
          </cell>
        </row>
        <row r="13331">
          <cell r="K13331" t="str">
            <v>00111143P.2</v>
          </cell>
        </row>
        <row r="13332">
          <cell r="K13332" t="str">
            <v>00111143P.2</v>
          </cell>
        </row>
        <row r="13333">
          <cell r="K13333" t="str">
            <v>00111143P.2</v>
          </cell>
        </row>
        <row r="13334">
          <cell r="K13334" t="str">
            <v>00111143P.2</v>
          </cell>
        </row>
        <row r="13335">
          <cell r="K13335" t="str">
            <v>00111143P.2</v>
          </cell>
        </row>
        <row r="13336">
          <cell r="K13336" t="str">
            <v>00111143P.2</v>
          </cell>
        </row>
        <row r="13337">
          <cell r="K13337" t="str">
            <v>00111143P.2</v>
          </cell>
        </row>
        <row r="13338">
          <cell r="K13338" t="str">
            <v>00111143P.2</v>
          </cell>
        </row>
        <row r="13339">
          <cell r="K13339" t="str">
            <v>00111157P.2</v>
          </cell>
        </row>
        <row r="13340">
          <cell r="K13340" t="str">
            <v>00111157P.2</v>
          </cell>
        </row>
        <row r="13341">
          <cell r="K13341" t="str">
            <v>00111157P.2</v>
          </cell>
        </row>
        <row r="13342">
          <cell r="K13342" t="str">
            <v>00111157P.2</v>
          </cell>
        </row>
        <row r="13343">
          <cell r="K13343" t="str">
            <v>00111156P.2</v>
          </cell>
        </row>
        <row r="13344">
          <cell r="K13344" t="str">
            <v>00111156P.2</v>
          </cell>
        </row>
        <row r="13345">
          <cell r="K13345" t="str">
            <v>00111156P.2</v>
          </cell>
        </row>
        <row r="13346">
          <cell r="K13346" t="str">
            <v>00111156P.2</v>
          </cell>
        </row>
        <row r="13347">
          <cell r="K13347" t="str">
            <v>00111156P.2</v>
          </cell>
        </row>
        <row r="13348">
          <cell r="K13348" t="str">
            <v>00111160P.2</v>
          </cell>
        </row>
        <row r="13349">
          <cell r="K13349" t="str">
            <v>00111160P.2</v>
          </cell>
        </row>
        <row r="13350">
          <cell r="K13350" t="str">
            <v>00111160P.2</v>
          </cell>
        </row>
        <row r="13351">
          <cell r="K13351" t="str">
            <v>00111160P.2</v>
          </cell>
        </row>
        <row r="13352">
          <cell r="K13352" t="str">
            <v>00111129P.2</v>
          </cell>
        </row>
        <row r="13353">
          <cell r="K13353" t="str">
            <v>00111129P.2</v>
          </cell>
        </row>
        <row r="13354">
          <cell r="K13354" t="str">
            <v>00111147P.2</v>
          </cell>
        </row>
        <row r="13355">
          <cell r="K13355" t="str">
            <v>00111147P.2</v>
          </cell>
        </row>
        <row r="13356">
          <cell r="K13356" t="str">
            <v>00111147P.2</v>
          </cell>
        </row>
        <row r="13357">
          <cell r="K13357" t="str">
            <v>00111147P.2</v>
          </cell>
        </row>
        <row r="13358">
          <cell r="K13358" t="str">
            <v>00111147P.2</v>
          </cell>
        </row>
        <row r="13359">
          <cell r="K13359" t="str">
            <v>00111147P.2</v>
          </cell>
        </row>
        <row r="13360">
          <cell r="K13360" t="str">
            <v>00111147P.2</v>
          </cell>
        </row>
        <row r="13361">
          <cell r="K13361" t="str">
            <v>00111147P.2</v>
          </cell>
        </row>
        <row r="13362">
          <cell r="K13362" t="str">
            <v>00111147P.2</v>
          </cell>
        </row>
        <row r="13363">
          <cell r="K13363" t="str">
            <v>00111154P.2</v>
          </cell>
        </row>
        <row r="13364">
          <cell r="K13364" t="str">
            <v>00111154P.2</v>
          </cell>
        </row>
        <row r="13365">
          <cell r="K13365" t="str">
            <v>00111154P.2</v>
          </cell>
        </row>
        <row r="13366">
          <cell r="K13366" t="str">
            <v>00111154P.2</v>
          </cell>
        </row>
        <row r="13367">
          <cell r="K13367" t="str">
            <v>00111154P.2</v>
          </cell>
        </row>
        <row r="13368">
          <cell r="K13368" t="str">
            <v>00111154P.2</v>
          </cell>
        </row>
        <row r="13369">
          <cell r="K13369" t="str">
            <v>00111154P.2</v>
          </cell>
        </row>
        <row r="13370">
          <cell r="K13370" t="str">
            <v>00111154P.2</v>
          </cell>
        </row>
        <row r="13371">
          <cell r="K13371" t="str">
            <v>00111154P.2</v>
          </cell>
        </row>
        <row r="13372">
          <cell r="K13372" t="str">
            <v>00111154P.2</v>
          </cell>
        </row>
        <row r="13373">
          <cell r="K13373" t="str">
            <v>00111154P.2</v>
          </cell>
        </row>
        <row r="13374">
          <cell r="K13374" t="str">
            <v>00111154P.2</v>
          </cell>
        </row>
        <row r="13375">
          <cell r="K13375" t="str">
            <v>00111105P.2</v>
          </cell>
        </row>
        <row r="13376">
          <cell r="K13376" t="str">
            <v>00111105P.2</v>
          </cell>
        </row>
        <row r="13377">
          <cell r="K13377" t="str">
            <v>00111105P.2</v>
          </cell>
        </row>
        <row r="13378">
          <cell r="K13378" t="str">
            <v>00111105P.2</v>
          </cell>
        </row>
        <row r="13379">
          <cell r="K13379" t="str">
            <v>00111112P.2</v>
          </cell>
        </row>
        <row r="13380">
          <cell r="K13380" t="str">
            <v>00111105P.2</v>
          </cell>
        </row>
        <row r="13381">
          <cell r="K13381" t="str">
            <v>00111110P.2</v>
          </cell>
        </row>
        <row r="13382">
          <cell r="K13382" t="str">
            <v>00111110P.2</v>
          </cell>
        </row>
        <row r="13383">
          <cell r="K13383" t="str">
            <v>00111110P.2</v>
          </cell>
        </row>
        <row r="13384">
          <cell r="K13384" t="str">
            <v>00111112P.2</v>
          </cell>
        </row>
        <row r="13385">
          <cell r="K13385" t="str">
            <v>00111133P.2</v>
          </cell>
        </row>
        <row r="13386">
          <cell r="K13386" t="str">
            <v>00111141P.2</v>
          </cell>
        </row>
        <row r="13387">
          <cell r="K13387" t="str">
            <v>00111142P.2</v>
          </cell>
        </row>
        <row r="13388">
          <cell r="K13388" t="str">
            <v>00111144P.2</v>
          </cell>
        </row>
        <row r="13389">
          <cell r="K13389" t="str">
            <v>00111144P.2</v>
          </cell>
        </row>
        <row r="13390">
          <cell r="K13390" t="str">
            <v>00111142P.2</v>
          </cell>
        </row>
        <row r="13391">
          <cell r="K13391" t="str">
            <v>00111142P.2</v>
          </cell>
        </row>
        <row r="13392">
          <cell r="K13392" t="str">
            <v>00111142P.2</v>
          </cell>
        </row>
        <row r="13393">
          <cell r="K13393" t="str">
            <v>00111142P.2</v>
          </cell>
        </row>
        <row r="13394">
          <cell r="K13394" t="str">
            <v>00111142P.2</v>
          </cell>
        </row>
        <row r="13395">
          <cell r="K13395" t="str">
            <v>00111141P.2</v>
          </cell>
        </row>
        <row r="13396">
          <cell r="K13396" t="str">
            <v>00111141P.2</v>
          </cell>
        </row>
        <row r="13397">
          <cell r="K13397" t="str">
            <v>00111102P.2</v>
          </cell>
        </row>
        <row r="13398">
          <cell r="K13398" t="str">
            <v>00111102P.2</v>
          </cell>
        </row>
        <row r="13399">
          <cell r="K13399" t="str">
            <v>00111102P.2</v>
          </cell>
        </row>
        <row r="13400">
          <cell r="K13400" t="str">
            <v>00111102P.2</v>
          </cell>
        </row>
        <row r="13401">
          <cell r="K13401" t="str">
            <v>00111101P.2</v>
          </cell>
        </row>
        <row r="13402">
          <cell r="K13402" t="str">
            <v>00111101P.2</v>
          </cell>
        </row>
        <row r="13403">
          <cell r="K13403" t="str">
            <v>00111101P.2</v>
          </cell>
        </row>
        <row r="13404">
          <cell r="K13404" t="str">
            <v>00111101P.2</v>
          </cell>
        </row>
        <row r="13405">
          <cell r="K13405" t="str">
            <v>00111101P.2</v>
          </cell>
        </row>
        <row r="13406">
          <cell r="K13406" t="str">
            <v>00111102P.2</v>
          </cell>
        </row>
        <row r="13407">
          <cell r="K13407" t="str">
            <v>00111102P.2</v>
          </cell>
        </row>
        <row r="13408">
          <cell r="K13408" t="str">
            <v>00111103P.2</v>
          </cell>
        </row>
        <row r="13409">
          <cell r="K13409" t="str">
            <v>00111103P.2</v>
          </cell>
        </row>
        <row r="13410">
          <cell r="K13410" t="str">
            <v>00111103P.2</v>
          </cell>
        </row>
        <row r="13411">
          <cell r="K13411" t="str">
            <v>00111105P.2</v>
          </cell>
        </row>
        <row r="13412">
          <cell r="K13412" t="str">
            <v>00111102P.2</v>
          </cell>
        </row>
        <row r="13413">
          <cell r="K13413" t="str">
            <v>00111102P.2</v>
          </cell>
        </row>
        <row r="13414">
          <cell r="K13414" t="str">
            <v>00111102P.2</v>
          </cell>
        </row>
        <row r="13415">
          <cell r="K13415" t="str">
            <v>00111102P.2</v>
          </cell>
        </row>
        <row r="13416">
          <cell r="K13416" t="str">
            <v>00111102P.2</v>
          </cell>
        </row>
        <row r="13417">
          <cell r="K13417" t="str">
            <v>00111102P.2</v>
          </cell>
        </row>
        <row r="13418">
          <cell r="K13418" t="str">
            <v>00111102P.2</v>
          </cell>
        </row>
        <row r="13419">
          <cell r="K13419" t="str">
            <v>00111102P.2</v>
          </cell>
        </row>
        <row r="13420">
          <cell r="K13420" t="str">
            <v>00111102P.2</v>
          </cell>
        </row>
        <row r="13421">
          <cell r="K13421" t="str">
            <v>00111102P.2</v>
          </cell>
        </row>
        <row r="13422">
          <cell r="K13422" t="str">
            <v>00111102P.2</v>
          </cell>
        </row>
        <row r="13423">
          <cell r="K13423" t="str">
            <v>00111102P.2</v>
          </cell>
        </row>
        <row r="13424">
          <cell r="K13424" t="str">
            <v>00111102P.2</v>
          </cell>
        </row>
        <row r="13425">
          <cell r="K13425" t="str">
            <v>00111102P.2</v>
          </cell>
        </row>
        <row r="13426">
          <cell r="K13426" t="str">
            <v>00111102P.2</v>
          </cell>
        </row>
        <row r="13427">
          <cell r="K13427" t="str">
            <v>00111102P.2</v>
          </cell>
        </row>
        <row r="13428">
          <cell r="K13428" t="str">
            <v>00111102P.2</v>
          </cell>
        </row>
        <row r="13429">
          <cell r="K13429" t="str">
            <v>00111102P.2</v>
          </cell>
        </row>
        <row r="13430">
          <cell r="K13430" t="str">
            <v>00111102P.2</v>
          </cell>
        </row>
        <row r="13431">
          <cell r="K13431" t="str">
            <v>00111102P.2</v>
          </cell>
        </row>
        <row r="13432">
          <cell r="K13432" t="str">
            <v>00111102P.2</v>
          </cell>
        </row>
        <row r="13433">
          <cell r="K13433" t="str">
            <v>00111102P.2</v>
          </cell>
        </row>
        <row r="13434">
          <cell r="K13434" t="str">
            <v>00111102P.2</v>
          </cell>
        </row>
        <row r="13435">
          <cell r="K13435" t="str">
            <v>00111102P.2</v>
          </cell>
        </row>
        <row r="13436">
          <cell r="K13436" t="str">
            <v>00111102P.2</v>
          </cell>
        </row>
        <row r="13437">
          <cell r="K13437" t="str">
            <v>00111102P.2</v>
          </cell>
        </row>
        <row r="13438">
          <cell r="K13438" t="str">
            <v>00111102P.2</v>
          </cell>
        </row>
        <row r="13439">
          <cell r="K13439" t="str">
            <v>00111102P.2</v>
          </cell>
        </row>
        <row r="13440">
          <cell r="K13440" t="str">
            <v>00111102P.2</v>
          </cell>
        </row>
        <row r="13441">
          <cell r="K13441" t="str">
            <v>00111102P.2</v>
          </cell>
        </row>
        <row r="13442">
          <cell r="K13442" t="str">
            <v>00111102P.2</v>
          </cell>
        </row>
        <row r="13443">
          <cell r="K13443" t="str">
            <v>00111102P.2</v>
          </cell>
        </row>
        <row r="13444">
          <cell r="K13444" t="str">
            <v>00111102P.2</v>
          </cell>
        </row>
        <row r="13445">
          <cell r="K13445" t="str">
            <v>00111102P.2</v>
          </cell>
        </row>
        <row r="13446">
          <cell r="K13446" t="str">
            <v>00111102P.2</v>
          </cell>
        </row>
        <row r="13447">
          <cell r="K13447" t="str">
            <v>00111113P.2</v>
          </cell>
        </row>
        <row r="13448">
          <cell r="K13448" t="str">
            <v>00111113P.2</v>
          </cell>
        </row>
        <row r="13449">
          <cell r="K13449" t="str">
            <v>00111113P.2</v>
          </cell>
        </row>
        <row r="13450">
          <cell r="K13450" t="str">
            <v>00111113P.2</v>
          </cell>
        </row>
        <row r="13451">
          <cell r="K13451" t="str">
            <v>00111113P.2</v>
          </cell>
        </row>
        <row r="13452">
          <cell r="K13452" t="str">
            <v>00111113P.2</v>
          </cell>
        </row>
        <row r="13453">
          <cell r="K13453" t="str">
            <v>00111113P.2</v>
          </cell>
        </row>
        <row r="13454">
          <cell r="K13454" t="str">
            <v>00111113P.2</v>
          </cell>
        </row>
        <row r="13455">
          <cell r="K13455" t="str">
            <v>00111113P.2</v>
          </cell>
        </row>
        <row r="13456">
          <cell r="K13456" t="str">
            <v>00111113P.2</v>
          </cell>
        </row>
        <row r="13457">
          <cell r="K13457" t="str">
            <v>00111113P.2</v>
          </cell>
        </row>
        <row r="13458">
          <cell r="K13458" t="str">
            <v>00111113P.2</v>
          </cell>
        </row>
        <row r="13459">
          <cell r="K13459" t="str">
            <v>00111113P.2</v>
          </cell>
        </row>
        <row r="13460">
          <cell r="K13460" t="str">
            <v>00111113P.2</v>
          </cell>
        </row>
        <row r="13461">
          <cell r="K13461" t="str">
            <v>00111113P.2</v>
          </cell>
        </row>
        <row r="13462">
          <cell r="K13462" t="str">
            <v>00111113P.2</v>
          </cell>
        </row>
        <row r="13463">
          <cell r="K13463" t="str">
            <v>00111113P.2</v>
          </cell>
        </row>
        <row r="13464">
          <cell r="K13464" t="str">
            <v>00111110P.2</v>
          </cell>
        </row>
        <row r="13465">
          <cell r="K13465" t="str">
            <v>00111110P.2</v>
          </cell>
        </row>
        <row r="13466">
          <cell r="K13466" t="str">
            <v>00111110P.2</v>
          </cell>
        </row>
        <row r="13467">
          <cell r="K13467" t="str">
            <v>00111110P.2</v>
          </cell>
        </row>
        <row r="13468">
          <cell r="K13468" t="str">
            <v>00111110P.2</v>
          </cell>
        </row>
        <row r="13469">
          <cell r="K13469" t="str">
            <v>00111131P.2</v>
          </cell>
        </row>
        <row r="13470">
          <cell r="K13470" t="str">
            <v>00111110P.2</v>
          </cell>
        </row>
        <row r="13471">
          <cell r="K13471" t="str">
            <v>00111111P.2</v>
          </cell>
        </row>
        <row r="13472">
          <cell r="K13472" t="str">
            <v>00111151P.2</v>
          </cell>
        </row>
        <row r="13473">
          <cell r="K13473" t="str">
            <v>00111151P.2</v>
          </cell>
        </row>
        <row r="13474">
          <cell r="K13474" t="str">
            <v>00111151P.2</v>
          </cell>
        </row>
        <row r="13475">
          <cell r="K13475" t="str">
            <v>00111151P.2</v>
          </cell>
        </row>
        <row r="13476">
          <cell r="K13476" t="str">
            <v>00111151P.2</v>
          </cell>
        </row>
        <row r="13477">
          <cell r="K13477" t="str">
            <v>00111151P.2</v>
          </cell>
        </row>
        <row r="13478">
          <cell r="K13478" t="str">
            <v>00111151P.2</v>
          </cell>
        </row>
        <row r="13479">
          <cell r="K13479" t="str">
            <v>00111151P.2</v>
          </cell>
        </row>
        <row r="13480">
          <cell r="K13480" t="str">
            <v>00111151P.2</v>
          </cell>
        </row>
        <row r="13481">
          <cell r="K13481" t="str">
            <v>00111151P.2</v>
          </cell>
        </row>
        <row r="13482">
          <cell r="K13482" t="str">
            <v>00111151P.2</v>
          </cell>
        </row>
        <row r="13483">
          <cell r="K13483" t="str">
            <v>00111151P.2</v>
          </cell>
        </row>
        <row r="13484">
          <cell r="K13484" t="str">
            <v>00111151P.2</v>
          </cell>
        </row>
        <row r="13485">
          <cell r="K13485" t="str">
            <v>00111151P.2</v>
          </cell>
        </row>
        <row r="13486">
          <cell r="K13486" t="str">
            <v>00111151P.2</v>
          </cell>
        </row>
        <row r="13487">
          <cell r="K13487" t="str">
            <v>00111151P.2</v>
          </cell>
        </row>
        <row r="13488">
          <cell r="K13488" t="str">
            <v>00111151P.2</v>
          </cell>
        </row>
        <row r="13489">
          <cell r="K13489" t="str">
            <v>00111151P.2</v>
          </cell>
        </row>
        <row r="13490">
          <cell r="K13490" t="str">
            <v>00111151P.2</v>
          </cell>
        </row>
        <row r="13491">
          <cell r="K13491" t="str">
            <v>00111151P.2</v>
          </cell>
        </row>
        <row r="13492">
          <cell r="K13492" t="str">
            <v>00111151P.2</v>
          </cell>
        </row>
        <row r="13493">
          <cell r="K13493" t="str">
            <v>00111151P.2</v>
          </cell>
        </row>
        <row r="13494">
          <cell r="K13494" t="str">
            <v>00111151P.2</v>
          </cell>
        </row>
        <row r="13495">
          <cell r="K13495" t="str">
            <v>00111151P.2</v>
          </cell>
        </row>
        <row r="13496">
          <cell r="K13496" t="str">
            <v>00111151P.2</v>
          </cell>
        </row>
        <row r="13497">
          <cell r="K13497" t="str">
            <v>00111151P.2</v>
          </cell>
        </row>
        <row r="13498">
          <cell r="K13498" t="str">
            <v>00111151P.2</v>
          </cell>
        </row>
        <row r="13499">
          <cell r="K13499" t="str">
            <v>00111151P.2</v>
          </cell>
        </row>
        <row r="13500">
          <cell r="K13500" t="str">
            <v>00111151P.2</v>
          </cell>
        </row>
        <row r="13501">
          <cell r="K13501" t="str">
            <v>00111151P.2</v>
          </cell>
        </row>
        <row r="13502">
          <cell r="K13502" t="str">
            <v>00111151P.2</v>
          </cell>
        </row>
        <row r="13503">
          <cell r="K13503" t="str">
            <v>00111151P.2</v>
          </cell>
        </row>
        <row r="13504">
          <cell r="K13504" t="str">
            <v>00111151P.2</v>
          </cell>
        </row>
        <row r="13505">
          <cell r="K13505" t="str">
            <v>00111151P.2</v>
          </cell>
        </row>
        <row r="13506">
          <cell r="K13506" t="str">
            <v>00111151P.2</v>
          </cell>
        </row>
        <row r="13507">
          <cell r="K13507" t="str">
            <v>00111151P.2</v>
          </cell>
        </row>
        <row r="13508">
          <cell r="K13508" t="str">
            <v>00111151P.2</v>
          </cell>
        </row>
        <row r="13509">
          <cell r="K13509" t="str">
            <v>00111154P.2</v>
          </cell>
        </row>
        <row r="13510">
          <cell r="K13510" t="str">
            <v>00111154P.2</v>
          </cell>
        </row>
        <row r="13511">
          <cell r="K13511" t="str">
            <v>00111154P.2</v>
          </cell>
        </row>
        <row r="13512">
          <cell r="K13512" t="str">
            <v>00111154P.2</v>
          </cell>
        </row>
        <row r="13513">
          <cell r="K13513" t="str">
            <v>00111154P.2</v>
          </cell>
        </row>
        <row r="13514">
          <cell r="K13514" t="str">
            <v>00111154P.2</v>
          </cell>
        </row>
        <row r="13515">
          <cell r="K13515" t="str">
            <v>00111154P.2</v>
          </cell>
        </row>
        <row r="13516">
          <cell r="K13516" t="str">
            <v>00111154P.2</v>
          </cell>
        </row>
        <row r="13517">
          <cell r="K13517" t="str">
            <v>00111154P.2</v>
          </cell>
        </row>
        <row r="13518">
          <cell r="K13518" t="str">
            <v>00111154P.2</v>
          </cell>
        </row>
        <row r="13519">
          <cell r="K13519" t="str">
            <v>00111156P.2</v>
          </cell>
        </row>
        <row r="13520">
          <cell r="K13520" t="str">
            <v>00111156P.2</v>
          </cell>
        </row>
        <row r="13521">
          <cell r="K13521" t="str">
            <v>00111156P.2</v>
          </cell>
        </row>
        <row r="13522">
          <cell r="K13522" t="str">
            <v>00111156P.2</v>
          </cell>
        </row>
        <row r="13523">
          <cell r="K13523" t="str">
            <v>00111156P.2</v>
          </cell>
        </row>
        <row r="13524">
          <cell r="K13524" t="str">
            <v>00111156P.2</v>
          </cell>
        </row>
        <row r="13525">
          <cell r="K13525" t="str">
            <v>00111156P.2</v>
          </cell>
        </row>
        <row r="13526">
          <cell r="K13526" t="str">
            <v>00111156P.2</v>
          </cell>
        </row>
        <row r="13527">
          <cell r="K13527" t="str">
            <v>00111156P.2</v>
          </cell>
        </row>
        <row r="13528">
          <cell r="K13528" t="str">
            <v>00111156P.2</v>
          </cell>
        </row>
        <row r="13529">
          <cell r="K13529" t="str">
            <v>00111160P.2</v>
          </cell>
        </row>
        <row r="13530">
          <cell r="K13530" t="str">
            <v>00111160P.2</v>
          </cell>
        </row>
        <row r="13531">
          <cell r="K13531" t="str">
            <v>00111143P.2</v>
          </cell>
        </row>
        <row r="13532">
          <cell r="K13532" t="str">
            <v>00111143P.2</v>
          </cell>
        </row>
        <row r="13533">
          <cell r="K13533" t="str">
            <v>00111143P.2</v>
          </cell>
        </row>
        <row r="13534">
          <cell r="K13534" t="str">
            <v>00111143P.2</v>
          </cell>
        </row>
        <row r="13535">
          <cell r="K13535" t="str">
            <v>00111153P.2</v>
          </cell>
        </row>
        <row r="13536">
          <cell r="K13536" t="str">
            <v>00111153P.2</v>
          </cell>
        </row>
        <row r="13537">
          <cell r="K13537" t="str">
            <v>00111153P.2</v>
          </cell>
        </row>
        <row r="13538">
          <cell r="K13538" t="str">
            <v>00111153P.2</v>
          </cell>
        </row>
        <row r="13539">
          <cell r="K13539" t="str">
            <v>00111153P.2</v>
          </cell>
        </row>
        <row r="13540">
          <cell r="K13540" t="str">
            <v>00111157P.2</v>
          </cell>
        </row>
        <row r="13541">
          <cell r="K13541" t="str">
            <v>00111157P.2</v>
          </cell>
        </row>
        <row r="13542">
          <cell r="K13542" t="str">
            <v>00111157P.2</v>
          </cell>
        </row>
        <row r="13543">
          <cell r="K13543" t="str">
            <v>00111157P.2</v>
          </cell>
        </row>
        <row r="13544">
          <cell r="K13544" t="str">
            <v>00111157P.2</v>
          </cell>
        </row>
        <row r="13545">
          <cell r="K13545" t="str">
            <v>00111156P.2</v>
          </cell>
        </row>
        <row r="13546">
          <cell r="K13546" t="str">
            <v>00111156P.2</v>
          </cell>
        </row>
        <row r="13547">
          <cell r="K13547" t="str">
            <v>00111156P.2</v>
          </cell>
        </row>
        <row r="13548">
          <cell r="K13548" t="str">
            <v>00111156P.2</v>
          </cell>
        </row>
        <row r="13549">
          <cell r="K13549" t="str">
            <v>00111156P.2</v>
          </cell>
        </row>
        <row r="13550">
          <cell r="K13550" t="str">
            <v>00111156P.2</v>
          </cell>
        </row>
        <row r="13551">
          <cell r="K13551" t="str">
            <v>00111157P.2</v>
          </cell>
        </row>
        <row r="13552">
          <cell r="K13552" t="str">
            <v>00111157P.2</v>
          </cell>
        </row>
        <row r="13553">
          <cell r="K13553" t="str">
            <v>00111157P.2</v>
          </cell>
        </row>
        <row r="13554">
          <cell r="K13554" t="str">
            <v>00111154P.2</v>
          </cell>
        </row>
        <row r="13555">
          <cell r="K13555" t="str">
            <v>00111154P.2</v>
          </cell>
        </row>
        <row r="13556">
          <cell r="K13556" t="str">
            <v>00111154P.2</v>
          </cell>
        </row>
        <row r="13557">
          <cell r="K13557" t="str">
            <v>00111154P.2</v>
          </cell>
        </row>
        <row r="13558">
          <cell r="K13558" t="str">
            <v>00111154P.2</v>
          </cell>
        </row>
        <row r="13559">
          <cell r="K13559" t="str">
            <v>00111154P.2</v>
          </cell>
        </row>
        <row r="13560">
          <cell r="K13560" t="str">
            <v>00111154P.2</v>
          </cell>
        </row>
        <row r="13561">
          <cell r="K13561" t="str">
            <v>00111154P.2</v>
          </cell>
        </row>
        <row r="13562">
          <cell r="K13562" t="str">
            <v>00111154P.2</v>
          </cell>
        </row>
        <row r="13563">
          <cell r="K13563" t="str">
            <v>00111154P.2</v>
          </cell>
        </row>
        <row r="13564">
          <cell r="K13564" t="str">
            <v>00111154P.2</v>
          </cell>
        </row>
        <row r="13565">
          <cell r="K13565" t="str">
            <v>00111154P.2</v>
          </cell>
        </row>
        <row r="13566">
          <cell r="K13566" t="str">
            <v>00111156P.2</v>
          </cell>
        </row>
        <row r="13567">
          <cell r="K13567" t="str">
            <v>00111156P.2</v>
          </cell>
        </row>
        <row r="13568">
          <cell r="K13568" t="str">
            <v>00111156P.2</v>
          </cell>
        </row>
        <row r="13569">
          <cell r="K13569" t="str">
            <v>00111156P.2</v>
          </cell>
        </row>
        <row r="13570">
          <cell r="K13570" t="str">
            <v>00111156P.2</v>
          </cell>
        </row>
        <row r="13571">
          <cell r="K13571" t="str">
            <v>00111156P.2</v>
          </cell>
        </row>
        <row r="13572">
          <cell r="K13572" t="str">
            <v>00111156P.2</v>
          </cell>
        </row>
        <row r="13573">
          <cell r="K13573" t="str">
            <v>00111156P.2</v>
          </cell>
        </row>
        <row r="13574">
          <cell r="K13574" t="str">
            <v>00111156P.2</v>
          </cell>
        </row>
        <row r="13575">
          <cell r="K13575" t="str">
            <v>00111156P.2</v>
          </cell>
        </row>
        <row r="13576">
          <cell r="K13576" t="str">
            <v>00111156P.2</v>
          </cell>
        </row>
        <row r="13577">
          <cell r="K13577" t="str">
            <v>00111157P.2</v>
          </cell>
        </row>
        <row r="13578">
          <cell r="K13578" t="str">
            <v>00111157P.2</v>
          </cell>
        </row>
        <row r="13579">
          <cell r="K13579" t="str">
            <v>00111157P.2</v>
          </cell>
        </row>
        <row r="13580">
          <cell r="K13580" t="str">
            <v>00111157P.2</v>
          </cell>
        </row>
        <row r="13581">
          <cell r="K13581" t="str">
            <v>00111157P.2</v>
          </cell>
        </row>
        <row r="13582">
          <cell r="K13582" t="str">
            <v>00111160P.2</v>
          </cell>
        </row>
        <row r="13583">
          <cell r="K13583" t="str">
            <v>00111118P.2</v>
          </cell>
        </row>
        <row r="13584">
          <cell r="K13584" t="str">
            <v>00111118P.2</v>
          </cell>
        </row>
        <row r="13585">
          <cell r="K13585" t="str">
            <v>00111118P.2</v>
          </cell>
        </row>
        <row r="13586">
          <cell r="K13586" t="str">
            <v>00111118P.2</v>
          </cell>
        </row>
        <row r="13587">
          <cell r="K13587" t="str">
            <v>00111157P.2</v>
          </cell>
        </row>
        <row r="13588">
          <cell r="K13588" t="str">
            <v>00111146P.2</v>
          </cell>
        </row>
        <row r="13589">
          <cell r="K13589" t="str">
            <v>00111146P.2</v>
          </cell>
        </row>
        <row r="13590">
          <cell r="K13590" t="str">
            <v>00111146P.2</v>
          </cell>
        </row>
        <row r="13591">
          <cell r="K13591" t="str">
            <v>00111146P.2</v>
          </cell>
        </row>
        <row r="13592">
          <cell r="K13592" t="str">
            <v>00111146P.2</v>
          </cell>
        </row>
        <row r="13593">
          <cell r="K13593" t="str">
            <v>00111146P.2</v>
          </cell>
        </row>
        <row r="13594">
          <cell r="K13594" t="str">
            <v>00111146P.2</v>
          </cell>
        </row>
        <row r="13595">
          <cell r="K13595" t="str">
            <v>00111146P.2</v>
          </cell>
        </row>
        <row r="13596">
          <cell r="K13596" t="str">
            <v>00111146P.2</v>
          </cell>
        </row>
        <row r="13597">
          <cell r="K13597" t="str">
            <v>00111146P.2</v>
          </cell>
        </row>
        <row r="13598">
          <cell r="K13598" t="str">
            <v>00111146P.2</v>
          </cell>
        </row>
        <row r="13599">
          <cell r="K13599" t="str">
            <v>00111140P.2</v>
          </cell>
        </row>
        <row r="13600">
          <cell r="K13600" t="str">
            <v>00111140P.2</v>
          </cell>
        </row>
        <row r="13601">
          <cell r="K13601" t="str">
            <v>00111140P.2</v>
          </cell>
        </row>
        <row r="13602">
          <cell r="K13602" t="str">
            <v>00111140P.2</v>
          </cell>
        </row>
        <row r="13603">
          <cell r="K13603" t="str">
            <v>00111138P.2</v>
          </cell>
        </row>
        <row r="13604">
          <cell r="K13604" t="str">
            <v>00111140P.2</v>
          </cell>
        </row>
        <row r="13605">
          <cell r="K13605" t="str">
            <v>00111140P.2</v>
          </cell>
        </row>
        <row r="13606">
          <cell r="K13606" t="str">
            <v>00111140P.2</v>
          </cell>
        </row>
        <row r="13607">
          <cell r="K13607" t="str">
            <v>00111140P.2</v>
          </cell>
        </row>
        <row r="13608">
          <cell r="K13608" t="str">
            <v>00111140P.2</v>
          </cell>
        </row>
        <row r="13609">
          <cell r="K13609" t="str">
            <v>00111140P.2</v>
          </cell>
        </row>
        <row r="13610">
          <cell r="K13610" t="str">
            <v>00111140P.2</v>
          </cell>
        </row>
        <row r="13611">
          <cell r="K13611" t="str">
            <v>00111140P.2</v>
          </cell>
        </row>
        <row r="13612">
          <cell r="K13612" t="str">
            <v>00111140P.2</v>
          </cell>
        </row>
        <row r="13613">
          <cell r="K13613" t="str">
            <v>00111140P.2</v>
          </cell>
        </row>
        <row r="13614">
          <cell r="K13614" t="str">
            <v>00111158P.2</v>
          </cell>
        </row>
        <row r="13615">
          <cell r="K13615" t="str">
            <v>00111158P.2</v>
          </cell>
        </row>
        <row r="13616">
          <cell r="K13616" t="str">
            <v>00111158P.2</v>
          </cell>
        </row>
        <row r="13617">
          <cell r="K13617" t="str">
            <v>00111158P.2</v>
          </cell>
        </row>
        <row r="13618">
          <cell r="K13618" t="str">
            <v>00111158P.2</v>
          </cell>
        </row>
        <row r="13619">
          <cell r="K13619" t="str">
            <v>00111158P.2</v>
          </cell>
        </row>
        <row r="13620">
          <cell r="K13620" t="str">
            <v>00111158P.2</v>
          </cell>
        </row>
        <row r="13621">
          <cell r="K13621" t="str">
            <v>00111158P.2</v>
          </cell>
        </row>
        <row r="13622">
          <cell r="K13622" t="str">
            <v>00111158P.2</v>
          </cell>
        </row>
        <row r="13623">
          <cell r="K13623" t="str">
            <v>00111158P.2</v>
          </cell>
        </row>
        <row r="13624">
          <cell r="K13624" t="str">
            <v>00111158P.2</v>
          </cell>
        </row>
        <row r="13625">
          <cell r="K13625" t="str">
            <v>00111158P.2</v>
          </cell>
        </row>
        <row r="13626">
          <cell r="K13626" t="str">
            <v>00111158P.2</v>
          </cell>
        </row>
        <row r="13627">
          <cell r="K13627" t="str">
            <v>00111158P.2</v>
          </cell>
        </row>
        <row r="13628">
          <cell r="K13628" t="str">
            <v>00111110P.2</v>
          </cell>
        </row>
        <row r="13629">
          <cell r="K13629" t="str">
            <v>00111110P.2</v>
          </cell>
        </row>
        <row r="13630">
          <cell r="K13630" t="str">
            <v>00111110P.2</v>
          </cell>
        </row>
        <row r="13631">
          <cell r="K13631" t="str">
            <v>00111110P.2</v>
          </cell>
        </row>
        <row r="13632">
          <cell r="K13632" t="str">
            <v>00111110P.2</v>
          </cell>
        </row>
        <row r="13633">
          <cell r="K13633" t="str">
            <v>00111110P.2</v>
          </cell>
        </row>
        <row r="13634">
          <cell r="K13634" t="str">
            <v>00111110P.2</v>
          </cell>
        </row>
        <row r="13635">
          <cell r="K13635" t="str">
            <v>00111110P.2</v>
          </cell>
        </row>
        <row r="13636">
          <cell r="K13636" t="str">
            <v>00111110P.2</v>
          </cell>
        </row>
        <row r="13637">
          <cell r="K13637" t="str">
            <v>00111110P.2</v>
          </cell>
        </row>
        <row r="13638">
          <cell r="K13638" t="str">
            <v>00111110P.2</v>
          </cell>
        </row>
        <row r="13639">
          <cell r="K13639" t="str">
            <v>00111112P.2</v>
          </cell>
        </row>
        <row r="13640">
          <cell r="K13640" t="str">
            <v>00111112P.2</v>
          </cell>
        </row>
        <row r="13641">
          <cell r="K13641" t="str">
            <v>00111112P.2</v>
          </cell>
        </row>
        <row r="13642">
          <cell r="K13642" t="str">
            <v>00111112P.2</v>
          </cell>
        </row>
        <row r="13643">
          <cell r="K13643" t="str">
            <v>00111112P.2</v>
          </cell>
        </row>
        <row r="13644">
          <cell r="K13644" t="str">
            <v>00111112P.2</v>
          </cell>
        </row>
        <row r="13645">
          <cell r="K13645" t="str">
            <v>00111112P.2</v>
          </cell>
        </row>
        <row r="13646">
          <cell r="K13646" t="str">
            <v>00111112P.2</v>
          </cell>
        </row>
        <row r="13647">
          <cell r="K13647" t="str">
            <v>00111112P.2</v>
          </cell>
        </row>
        <row r="13648">
          <cell r="K13648" t="str">
            <v>00111112P.2</v>
          </cell>
        </row>
        <row r="13649">
          <cell r="K13649" t="str">
            <v>00111112P.2</v>
          </cell>
        </row>
        <row r="13650">
          <cell r="K13650" t="str">
            <v>00111113P.2</v>
          </cell>
        </row>
        <row r="13651">
          <cell r="K13651" t="str">
            <v>00111113P.2</v>
          </cell>
        </row>
        <row r="13652">
          <cell r="K13652" t="str">
            <v>00111113P.2</v>
          </cell>
        </row>
        <row r="13653">
          <cell r="K13653" t="str">
            <v>00111113P.2</v>
          </cell>
        </row>
        <row r="13654">
          <cell r="K13654" t="str">
            <v>00111113P.2</v>
          </cell>
        </row>
        <row r="13655">
          <cell r="K13655" t="str">
            <v>00111113P.2</v>
          </cell>
        </row>
        <row r="13656">
          <cell r="K13656" t="str">
            <v>00111113P.2</v>
          </cell>
        </row>
        <row r="13657">
          <cell r="K13657" t="str">
            <v>00111113P.2</v>
          </cell>
        </row>
        <row r="13658">
          <cell r="K13658" t="str">
            <v>00111113P.2</v>
          </cell>
        </row>
        <row r="13659">
          <cell r="K13659" t="str">
            <v>00111113P.2</v>
          </cell>
        </row>
        <row r="13660">
          <cell r="K13660" t="str">
            <v>00111113P.2</v>
          </cell>
        </row>
        <row r="13661">
          <cell r="K13661" t="str">
            <v>00111114P.2</v>
          </cell>
        </row>
        <row r="13662">
          <cell r="K13662" t="str">
            <v>00111114P.2</v>
          </cell>
        </row>
        <row r="13663">
          <cell r="K13663" t="str">
            <v>00111114P.2</v>
          </cell>
        </row>
        <row r="13664">
          <cell r="K13664" t="str">
            <v>00111114P.2</v>
          </cell>
        </row>
        <row r="13665">
          <cell r="K13665" t="str">
            <v>00111114P.2</v>
          </cell>
        </row>
        <row r="13666">
          <cell r="K13666" t="str">
            <v>00111114P.2</v>
          </cell>
        </row>
        <row r="13667">
          <cell r="K13667" t="str">
            <v>00111114P.2</v>
          </cell>
        </row>
        <row r="13668">
          <cell r="K13668" t="str">
            <v>00111114P.2</v>
          </cell>
        </row>
        <row r="13669">
          <cell r="K13669" t="str">
            <v>00111114P.2</v>
          </cell>
        </row>
        <row r="13670">
          <cell r="K13670" t="str">
            <v>00111114P.2</v>
          </cell>
        </row>
        <row r="13671">
          <cell r="K13671" t="str">
            <v>00111114P.2</v>
          </cell>
        </row>
        <row r="13672">
          <cell r="K13672" t="str">
            <v>00111115P.2</v>
          </cell>
        </row>
        <row r="13673">
          <cell r="K13673" t="str">
            <v>00111115P.2</v>
          </cell>
        </row>
        <row r="13674">
          <cell r="K13674" t="str">
            <v>00111115P.2</v>
          </cell>
        </row>
        <row r="13675">
          <cell r="K13675" t="str">
            <v>00111115P.2</v>
          </cell>
        </row>
        <row r="13676">
          <cell r="K13676" t="str">
            <v>00111116P.2</v>
          </cell>
        </row>
        <row r="13677">
          <cell r="K13677" t="str">
            <v>00111116P.2</v>
          </cell>
        </row>
        <row r="13678">
          <cell r="K13678" t="str">
            <v>00111116P.2</v>
          </cell>
        </row>
        <row r="13679">
          <cell r="K13679" t="str">
            <v>00111116P.2</v>
          </cell>
        </row>
        <row r="13680">
          <cell r="K13680" t="str">
            <v>00111116P.2</v>
          </cell>
        </row>
        <row r="13681">
          <cell r="K13681" t="str">
            <v>00111116P.2</v>
          </cell>
        </row>
        <row r="13682">
          <cell r="K13682" t="str">
            <v>00111116P.2</v>
          </cell>
        </row>
        <row r="13683">
          <cell r="K13683" t="str">
            <v>00111116P.2</v>
          </cell>
        </row>
        <row r="13684">
          <cell r="K13684" t="str">
            <v>00111116P.2</v>
          </cell>
        </row>
        <row r="13685">
          <cell r="K13685" t="str">
            <v>00111116P.2</v>
          </cell>
        </row>
        <row r="13686">
          <cell r="K13686" t="str">
            <v>00111116P.2</v>
          </cell>
        </row>
        <row r="13687">
          <cell r="K13687" t="str">
            <v>00111116P.2</v>
          </cell>
        </row>
        <row r="13688">
          <cell r="K13688" t="str">
            <v>00111116P.2</v>
          </cell>
        </row>
        <row r="13689">
          <cell r="K13689" t="str">
            <v>00111116P.2</v>
          </cell>
        </row>
        <row r="13690">
          <cell r="K13690" t="str">
            <v>00111117P.2</v>
          </cell>
        </row>
        <row r="13691">
          <cell r="K13691" t="str">
            <v>00111117P.2</v>
          </cell>
        </row>
        <row r="13692">
          <cell r="K13692" t="str">
            <v>00111117P.2</v>
          </cell>
        </row>
        <row r="13693">
          <cell r="K13693" t="str">
            <v>00111117P.2</v>
          </cell>
        </row>
        <row r="13694">
          <cell r="K13694" t="str">
            <v>00111117P.2</v>
          </cell>
        </row>
        <row r="13695">
          <cell r="K13695" t="str">
            <v>00111117P.2</v>
          </cell>
        </row>
        <row r="13696">
          <cell r="K13696" t="str">
            <v>00111117P.2</v>
          </cell>
        </row>
        <row r="13697">
          <cell r="K13697" t="str">
            <v>00111117P.2</v>
          </cell>
        </row>
        <row r="13698">
          <cell r="K13698" t="str">
            <v>00111117P.2</v>
          </cell>
        </row>
        <row r="13699">
          <cell r="K13699" t="str">
            <v>00111117P.2</v>
          </cell>
        </row>
        <row r="13700">
          <cell r="K13700" t="str">
            <v>00111117P.2</v>
          </cell>
        </row>
        <row r="13701">
          <cell r="K13701" t="str">
            <v>00111117P.2</v>
          </cell>
        </row>
        <row r="13702">
          <cell r="K13702" t="str">
            <v>00111117P.2</v>
          </cell>
        </row>
        <row r="13703">
          <cell r="K13703" t="str">
            <v>00111118P.2</v>
          </cell>
        </row>
        <row r="13704">
          <cell r="K13704" t="str">
            <v>00111118P.2</v>
          </cell>
        </row>
        <row r="13705">
          <cell r="K13705" t="str">
            <v>00111118P.2</v>
          </cell>
        </row>
        <row r="13706">
          <cell r="K13706" t="str">
            <v>00111118P.2</v>
          </cell>
        </row>
        <row r="13707">
          <cell r="K13707" t="str">
            <v>00111118P.2</v>
          </cell>
        </row>
        <row r="13708">
          <cell r="K13708" t="str">
            <v>00111119P.2</v>
          </cell>
        </row>
        <row r="13709">
          <cell r="K13709" t="str">
            <v>00111119P.2</v>
          </cell>
        </row>
        <row r="13710">
          <cell r="K13710" t="str">
            <v>00111119P.2</v>
          </cell>
        </row>
        <row r="13711">
          <cell r="K13711" t="str">
            <v>00111119P.2</v>
          </cell>
        </row>
        <row r="13712">
          <cell r="K13712" t="str">
            <v>00111120P.2</v>
          </cell>
        </row>
        <row r="13713">
          <cell r="K13713" t="str">
            <v>00111120P.2</v>
          </cell>
        </row>
        <row r="13714">
          <cell r="K13714" t="str">
            <v>00111120P.2</v>
          </cell>
        </row>
        <row r="13715">
          <cell r="K13715" t="str">
            <v>00111120P.2</v>
          </cell>
        </row>
        <row r="13716">
          <cell r="K13716" t="str">
            <v>00111120P.2</v>
          </cell>
        </row>
        <row r="13717">
          <cell r="K13717" t="str">
            <v>00111120P.2</v>
          </cell>
        </row>
        <row r="13718">
          <cell r="K13718" t="str">
            <v>00111120P.2</v>
          </cell>
        </row>
        <row r="13719">
          <cell r="K13719" t="str">
            <v>00111120P.2</v>
          </cell>
        </row>
        <row r="13720">
          <cell r="K13720" t="str">
            <v>00111120P.2</v>
          </cell>
        </row>
        <row r="13721">
          <cell r="K13721" t="str">
            <v>00111120P.2</v>
          </cell>
        </row>
        <row r="13722">
          <cell r="K13722" t="str">
            <v>00111120P.2</v>
          </cell>
        </row>
        <row r="13723">
          <cell r="K13723" t="str">
            <v>00111120P.2</v>
          </cell>
        </row>
        <row r="13724">
          <cell r="K13724" t="str">
            <v>00111120P.2</v>
          </cell>
        </row>
        <row r="13725">
          <cell r="K13725" t="str">
            <v>00111121P.2</v>
          </cell>
        </row>
        <row r="13726">
          <cell r="K13726" t="str">
            <v>00111121P.2</v>
          </cell>
        </row>
        <row r="13727">
          <cell r="K13727" t="str">
            <v>00111121P.2</v>
          </cell>
        </row>
        <row r="13728">
          <cell r="K13728" t="str">
            <v>00111121P.2</v>
          </cell>
        </row>
        <row r="13729">
          <cell r="K13729" t="str">
            <v>00111121P.2</v>
          </cell>
        </row>
        <row r="13730">
          <cell r="K13730" t="str">
            <v>00111121P.2</v>
          </cell>
        </row>
        <row r="13731">
          <cell r="K13731" t="str">
            <v>00111121P.2</v>
          </cell>
        </row>
        <row r="13732">
          <cell r="K13732" t="str">
            <v>00111121P.2</v>
          </cell>
        </row>
        <row r="13733">
          <cell r="K13733" t="str">
            <v>00111121P.2</v>
          </cell>
        </row>
        <row r="13734">
          <cell r="K13734" t="str">
            <v>00111121P.2</v>
          </cell>
        </row>
        <row r="13735">
          <cell r="K13735" t="str">
            <v>00111122P.2</v>
          </cell>
        </row>
        <row r="13736">
          <cell r="K13736" t="str">
            <v>00111122P.2</v>
          </cell>
        </row>
        <row r="13737">
          <cell r="K13737" t="str">
            <v>00111122P.2</v>
          </cell>
        </row>
        <row r="13738">
          <cell r="K13738" t="str">
            <v>00111122P.2</v>
          </cell>
        </row>
        <row r="13739">
          <cell r="K13739" t="str">
            <v>00111122P.2</v>
          </cell>
        </row>
        <row r="13740">
          <cell r="K13740" t="str">
            <v>00111123P.2</v>
          </cell>
        </row>
        <row r="13741">
          <cell r="K13741" t="str">
            <v>00111123P.2</v>
          </cell>
        </row>
        <row r="13742">
          <cell r="K13742" t="str">
            <v>00111123P.2</v>
          </cell>
        </row>
        <row r="13743">
          <cell r="K13743" t="str">
            <v>00111123P.2</v>
          </cell>
        </row>
        <row r="13744">
          <cell r="K13744" t="str">
            <v>00111123P.2</v>
          </cell>
        </row>
        <row r="13745">
          <cell r="K13745" t="str">
            <v>00111123P.2</v>
          </cell>
        </row>
        <row r="13746">
          <cell r="K13746" t="str">
            <v>00111123P.2</v>
          </cell>
        </row>
        <row r="13747">
          <cell r="K13747" t="str">
            <v>00111123P.2</v>
          </cell>
        </row>
        <row r="13748">
          <cell r="K13748" t="str">
            <v>00111123P.2</v>
          </cell>
        </row>
        <row r="13749">
          <cell r="K13749" t="str">
            <v>00111123P.2</v>
          </cell>
        </row>
        <row r="13750">
          <cell r="K13750" t="str">
            <v>00111124P.2</v>
          </cell>
        </row>
        <row r="13751">
          <cell r="K13751" t="str">
            <v>00111124P.2</v>
          </cell>
        </row>
        <row r="13752">
          <cell r="K13752" t="str">
            <v>00111124P.2</v>
          </cell>
        </row>
        <row r="13753">
          <cell r="K13753" t="str">
            <v>00111124P.2</v>
          </cell>
        </row>
        <row r="13754">
          <cell r="K13754" t="str">
            <v>00111124P.2</v>
          </cell>
        </row>
        <row r="13755">
          <cell r="K13755" t="str">
            <v>00111124P.2</v>
          </cell>
        </row>
        <row r="13756">
          <cell r="K13756" t="str">
            <v>00111124P.2</v>
          </cell>
        </row>
        <row r="13757">
          <cell r="K13757" t="str">
            <v>00111124P.2</v>
          </cell>
        </row>
        <row r="13758">
          <cell r="K13758" t="str">
            <v>00111124P.2</v>
          </cell>
        </row>
        <row r="13759">
          <cell r="K13759" t="str">
            <v>00111124P.2</v>
          </cell>
        </row>
        <row r="13760">
          <cell r="K13760" t="str">
            <v>00111125P.2</v>
          </cell>
        </row>
        <row r="13761">
          <cell r="K13761" t="str">
            <v>00111125P.2</v>
          </cell>
        </row>
        <row r="13762">
          <cell r="K13762" t="str">
            <v>00111125P.2</v>
          </cell>
        </row>
        <row r="13763">
          <cell r="K13763" t="str">
            <v>00111125P.2</v>
          </cell>
        </row>
        <row r="13764">
          <cell r="K13764" t="str">
            <v>00111125P.2</v>
          </cell>
        </row>
        <row r="13765">
          <cell r="K13765" t="str">
            <v>00111125P.2</v>
          </cell>
        </row>
        <row r="13766">
          <cell r="K13766" t="str">
            <v>00111125P.2</v>
          </cell>
        </row>
        <row r="13767">
          <cell r="K13767" t="str">
            <v>00111125P.2</v>
          </cell>
        </row>
        <row r="13768">
          <cell r="K13768" t="str">
            <v>00111125P.2</v>
          </cell>
        </row>
        <row r="13769">
          <cell r="K13769" t="str">
            <v>00111125P.2</v>
          </cell>
        </row>
        <row r="13770">
          <cell r="K13770" t="str">
            <v>00111125P.2</v>
          </cell>
        </row>
        <row r="13771">
          <cell r="K13771" t="str">
            <v>00111126P.2</v>
          </cell>
        </row>
        <row r="13772">
          <cell r="K13772" t="str">
            <v>00111126P.2</v>
          </cell>
        </row>
        <row r="13773">
          <cell r="K13773" t="str">
            <v>00111126P.2</v>
          </cell>
        </row>
        <row r="13774">
          <cell r="K13774" t="str">
            <v>00111126P.2</v>
          </cell>
        </row>
        <row r="13775">
          <cell r="K13775" t="str">
            <v>00111126P.2</v>
          </cell>
        </row>
        <row r="13776">
          <cell r="K13776" t="str">
            <v>00111126P.2</v>
          </cell>
        </row>
        <row r="13777">
          <cell r="K13777" t="str">
            <v>00111126P.2</v>
          </cell>
        </row>
        <row r="13778">
          <cell r="K13778" t="str">
            <v>00111126P.2</v>
          </cell>
        </row>
        <row r="13779">
          <cell r="K13779" t="str">
            <v>00111126P.2</v>
          </cell>
        </row>
        <row r="13780">
          <cell r="K13780" t="str">
            <v>00111126P.2</v>
          </cell>
        </row>
        <row r="13781">
          <cell r="K13781" t="str">
            <v>00111127P.2</v>
          </cell>
        </row>
        <row r="13782">
          <cell r="K13782" t="str">
            <v>00111127P.2</v>
          </cell>
        </row>
        <row r="13783">
          <cell r="K13783" t="str">
            <v>00111127P.2</v>
          </cell>
        </row>
        <row r="13784">
          <cell r="K13784" t="str">
            <v>00111127P.2</v>
          </cell>
        </row>
        <row r="13785">
          <cell r="K13785" t="str">
            <v>00111127P.2</v>
          </cell>
        </row>
        <row r="13786">
          <cell r="K13786" t="str">
            <v>00111127P.2</v>
          </cell>
        </row>
        <row r="13787">
          <cell r="K13787" t="str">
            <v>00111127P.2</v>
          </cell>
        </row>
        <row r="13788">
          <cell r="K13788" t="str">
            <v>00111127P.2</v>
          </cell>
        </row>
        <row r="13789">
          <cell r="K13789" t="str">
            <v>00111128P.2</v>
          </cell>
        </row>
        <row r="13790">
          <cell r="K13790" t="str">
            <v>00111128P.2</v>
          </cell>
        </row>
        <row r="13791">
          <cell r="K13791" t="str">
            <v>00111128P.2</v>
          </cell>
        </row>
        <row r="13792">
          <cell r="K13792" t="str">
            <v>00111128P.2</v>
          </cell>
        </row>
        <row r="13793">
          <cell r="K13793" t="str">
            <v>00111128P.2</v>
          </cell>
        </row>
        <row r="13794">
          <cell r="K13794" t="str">
            <v>00111128P.2</v>
          </cell>
        </row>
        <row r="13795">
          <cell r="K13795" t="str">
            <v>00111128P.2</v>
          </cell>
        </row>
        <row r="13796">
          <cell r="K13796" t="str">
            <v>00111128P.2</v>
          </cell>
        </row>
        <row r="13797">
          <cell r="K13797" t="str">
            <v>00111128P.2</v>
          </cell>
        </row>
        <row r="13798">
          <cell r="K13798" t="str">
            <v>00111128P.2</v>
          </cell>
        </row>
        <row r="13799">
          <cell r="K13799" t="str">
            <v>00111128P.2</v>
          </cell>
        </row>
        <row r="13800">
          <cell r="K13800" t="str">
            <v>00111128P.2</v>
          </cell>
        </row>
        <row r="13801">
          <cell r="K13801" t="str">
            <v>00111128P.2</v>
          </cell>
        </row>
        <row r="13802">
          <cell r="K13802" t="str">
            <v>00111128P.2</v>
          </cell>
        </row>
        <row r="13803">
          <cell r="K13803" t="str">
            <v>00111128P.2</v>
          </cell>
        </row>
        <row r="13804">
          <cell r="K13804" t="str">
            <v>00111129P.2</v>
          </cell>
        </row>
        <row r="13805">
          <cell r="K13805" t="str">
            <v>00111129P.2</v>
          </cell>
        </row>
        <row r="13806">
          <cell r="K13806" t="str">
            <v>00111129P.2</v>
          </cell>
        </row>
        <row r="13807">
          <cell r="K13807" t="str">
            <v>00111129P.2</v>
          </cell>
        </row>
        <row r="13808">
          <cell r="K13808" t="str">
            <v>00111129P.2</v>
          </cell>
        </row>
        <row r="13809">
          <cell r="K13809" t="str">
            <v>00111129P.2</v>
          </cell>
        </row>
        <row r="13810">
          <cell r="K13810" t="str">
            <v>00111129P.2</v>
          </cell>
        </row>
        <row r="13811">
          <cell r="K13811" t="str">
            <v>00111129P.2</v>
          </cell>
        </row>
        <row r="13812">
          <cell r="K13812" t="str">
            <v>00111129P.2</v>
          </cell>
        </row>
        <row r="13813">
          <cell r="K13813" t="str">
            <v>00111129P.2</v>
          </cell>
        </row>
        <row r="13814">
          <cell r="K13814" t="str">
            <v>00111129P.2</v>
          </cell>
        </row>
        <row r="13815">
          <cell r="K13815" t="str">
            <v>00111129P.2</v>
          </cell>
        </row>
        <row r="13816">
          <cell r="K13816" t="str">
            <v>00111129P.2</v>
          </cell>
        </row>
        <row r="13817">
          <cell r="K13817" t="str">
            <v>00111130P.2</v>
          </cell>
        </row>
        <row r="13818">
          <cell r="K13818" t="str">
            <v>00111130P.2</v>
          </cell>
        </row>
        <row r="13819">
          <cell r="K13819" t="str">
            <v>00111130P.2</v>
          </cell>
        </row>
        <row r="13820">
          <cell r="K13820" t="str">
            <v>00111130P.2</v>
          </cell>
        </row>
        <row r="13821">
          <cell r="K13821" t="str">
            <v>00111130P.2</v>
          </cell>
        </row>
        <row r="13822">
          <cell r="K13822" t="str">
            <v>00111130P.2</v>
          </cell>
        </row>
        <row r="13823">
          <cell r="K13823" t="str">
            <v>00111130P.2</v>
          </cell>
        </row>
        <row r="13824">
          <cell r="K13824" t="str">
            <v>00111130P.2</v>
          </cell>
        </row>
        <row r="13825">
          <cell r="K13825" t="str">
            <v>00111130P.2</v>
          </cell>
        </row>
        <row r="13826">
          <cell r="K13826" t="str">
            <v>00111130P.2</v>
          </cell>
        </row>
        <row r="13827">
          <cell r="K13827" t="str">
            <v>00111131P.2</v>
          </cell>
        </row>
        <row r="13828">
          <cell r="K13828" t="str">
            <v>00111131P.2</v>
          </cell>
        </row>
        <row r="13829">
          <cell r="K13829" t="str">
            <v>00111131P.2</v>
          </cell>
        </row>
        <row r="13830">
          <cell r="K13830" t="str">
            <v>00111131P.2</v>
          </cell>
        </row>
        <row r="13831">
          <cell r="K13831" t="str">
            <v>00111131P.2</v>
          </cell>
        </row>
        <row r="13832">
          <cell r="K13832" t="str">
            <v>00111131P.2</v>
          </cell>
        </row>
        <row r="13833">
          <cell r="K13833" t="str">
            <v>00111131P.2</v>
          </cell>
        </row>
        <row r="13834">
          <cell r="K13834" t="str">
            <v>00111131P.2</v>
          </cell>
        </row>
        <row r="13835">
          <cell r="K13835" t="str">
            <v>00111131P.2</v>
          </cell>
        </row>
        <row r="13836">
          <cell r="K13836" t="str">
            <v>00111131P.2</v>
          </cell>
        </row>
        <row r="13837">
          <cell r="K13837" t="str">
            <v>00111131P.2</v>
          </cell>
        </row>
        <row r="13838">
          <cell r="K13838" t="str">
            <v>00111131P.2</v>
          </cell>
        </row>
        <row r="13839">
          <cell r="K13839" t="str">
            <v>00111131P.2</v>
          </cell>
        </row>
        <row r="13840">
          <cell r="K13840" t="str">
            <v>00111131P.2</v>
          </cell>
        </row>
        <row r="13841">
          <cell r="K13841" t="str">
            <v>00111132P.2</v>
          </cell>
        </row>
        <row r="13842">
          <cell r="K13842" t="str">
            <v>00111132P.2</v>
          </cell>
        </row>
        <row r="13843">
          <cell r="K13843" t="str">
            <v>00111132P.2</v>
          </cell>
        </row>
        <row r="13844">
          <cell r="K13844" t="str">
            <v>00111132P.2</v>
          </cell>
        </row>
        <row r="13845">
          <cell r="K13845" t="str">
            <v>00111132P.2</v>
          </cell>
        </row>
        <row r="13846">
          <cell r="K13846" t="str">
            <v>00111132P.2</v>
          </cell>
        </row>
        <row r="13847">
          <cell r="K13847" t="str">
            <v>00111132P.2</v>
          </cell>
        </row>
        <row r="13848">
          <cell r="K13848" t="str">
            <v>00111132P.2</v>
          </cell>
        </row>
        <row r="13849">
          <cell r="K13849" t="str">
            <v>00111132P.2</v>
          </cell>
        </row>
        <row r="13850">
          <cell r="K13850" t="str">
            <v>00111132P.2</v>
          </cell>
        </row>
        <row r="13851">
          <cell r="K13851" t="str">
            <v>00111132P.2</v>
          </cell>
        </row>
        <row r="13852">
          <cell r="K13852" t="str">
            <v>00111132P.2</v>
          </cell>
        </row>
        <row r="13853">
          <cell r="K13853" t="str">
            <v>00111132P.2</v>
          </cell>
        </row>
        <row r="13854">
          <cell r="K13854" t="str">
            <v>00111132P.2</v>
          </cell>
        </row>
        <row r="13855">
          <cell r="K13855" t="str">
            <v>00111132P.2</v>
          </cell>
        </row>
        <row r="13856">
          <cell r="K13856" t="str">
            <v>00111133P.2</v>
          </cell>
        </row>
        <row r="13857">
          <cell r="K13857" t="str">
            <v>00111133P.2</v>
          </cell>
        </row>
        <row r="13858">
          <cell r="K13858" t="str">
            <v>00111133P.2</v>
          </cell>
        </row>
        <row r="13859">
          <cell r="K13859" t="str">
            <v>00111133P.2</v>
          </cell>
        </row>
        <row r="13860">
          <cell r="K13860" t="str">
            <v>00111133P.2</v>
          </cell>
        </row>
        <row r="13861">
          <cell r="K13861" t="str">
            <v>00111133P.2</v>
          </cell>
        </row>
        <row r="13862">
          <cell r="K13862" t="str">
            <v>00111133P.2</v>
          </cell>
        </row>
        <row r="13863">
          <cell r="K13863" t="str">
            <v>00111133P.2</v>
          </cell>
        </row>
        <row r="13864">
          <cell r="K13864" t="str">
            <v>00111133P.2</v>
          </cell>
        </row>
        <row r="13865">
          <cell r="K13865" t="str">
            <v>00111133P.2</v>
          </cell>
        </row>
        <row r="13866">
          <cell r="K13866" t="str">
            <v>00111133P.2</v>
          </cell>
        </row>
        <row r="13867">
          <cell r="K13867" t="str">
            <v>00111133P.2</v>
          </cell>
        </row>
        <row r="13868">
          <cell r="K13868" t="str">
            <v>00111133P.2</v>
          </cell>
        </row>
        <row r="13869">
          <cell r="K13869" t="str">
            <v>00111134P.2</v>
          </cell>
        </row>
        <row r="13870">
          <cell r="K13870" t="str">
            <v>00111134P.2</v>
          </cell>
        </row>
        <row r="13871">
          <cell r="K13871" t="str">
            <v>00111134P.2</v>
          </cell>
        </row>
        <row r="13872">
          <cell r="K13872" t="str">
            <v>00111134P.2</v>
          </cell>
        </row>
        <row r="13873">
          <cell r="K13873" t="str">
            <v>00111134P.2</v>
          </cell>
        </row>
        <row r="13874">
          <cell r="K13874" t="str">
            <v>00111134P.2</v>
          </cell>
        </row>
        <row r="13875">
          <cell r="K13875" t="str">
            <v>00111134P.2</v>
          </cell>
        </row>
        <row r="13876">
          <cell r="K13876" t="str">
            <v>00111134P.2</v>
          </cell>
        </row>
        <row r="13877">
          <cell r="K13877" t="str">
            <v>00111134P.2</v>
          </cell>
        </row>
        <row r="13878">
          <cell r="K13878" t="str">
            <v>00111134P.2</v>
          </cell>
        </row>
        <row r="13879">
          <cell r="K13879" t="str">
            <v>00111134P.2</v>
          </cell>
        </row>
        <row r="13880">
          <cell r="K13880" t="str">
            <v>00111134P.2</v>
          </cell>
        </row>
        <row r="13881">
          <cell r="K13881" t="str">
            <v>00111134P.2</v>
          </cell>
        </row>
        <row r="13882">
          <cell r="K13882" t="str">
            <v>00111135P.2</v>
          </cell>
        </row>
        <row r="13883">
          <cell r="K13883" t="str">
            <v>00111135P.2</v>
          </cell>
        </row>
        <row r="13884">
          <cell r="K13884" t="str">
            <v>00111135P.2</v>
          </cell>
        </row>
        <row r="13885">
          <cell r="K13885" t="str">
            <v>00111135P.2</v>
          </cell>
        </row>
        <row r="13886">
          <cell r="K13886" t="str">
            <v>00111135P.2</v>
          </cell>
        </row>
        <row r="13887">
          <cell r="K13887" t="str">
            <v>00111135P.2</v>
          </cell>
        </row>
        <row r="13888">
          <cell r="K13888" t="str">
            <v>00111135P.2</v>
          </cell>
        </row>
        <row r="13889">
          <cell r="K13889" t="str">
            <v>00111135P.2</v>
          </cell>
        </row>
        <row r="13890">
          <cell r="K13890" t="str">
            <v>00111135P.2</v>
          </cell>
        </row>
        <row r="13891">
          <cell r="K13891" t="str">
            <v>00111135P.2</v>
          </cell>
        </row>
        <row r="13892">
          <cell r="K13892" t="str">
            <v>00111135P.2</v>
          </cell>
        </row>
        <row r="13893">
          <cell r="K13893" t="str">
            <v>00111135P.2</v>
          </cell>
        </row>
        <row r="13894">
          <cell r="K13894" t="str">
            <v>00111135P.2</v>
          </cell>
        </row>
        <row r="13895">
          <cell r="K13895" t="str">
            <v>00111136P.2</v>
          </cell>
        </row>
        <row r="13896">
          <cell r="K13896" t="str">
            <v>00111136P.2</v>
          </cell>
        </row>
        <row r="13897">
          <cell r="K13897" t="str">
            <v>00111136P.2</v>
          </cell>
        </row>
        <row r="13898">
          <cell r="K13898" t="str">
            <v>00111136P.2</v>
          </cell>
        </row>
        <row r="13899">
          <cell r="K13899" t="str">
            <v>00111136P.2</v>
          </cell>
        </row>
        <row r="13900">
          <cell r="K13900" t="str">
            <v>00111136P.2</v>
          </cell>
        </row>
        <row r="13901">
          <cell r="K13901" t="str">
            <v>00111136P.2</v>
          </cell>
        </row>
        <row r="13902">
          <cell r="K13902" t="str">
            <v>00111136P.2</v>
          </cell>
        </row>
        <row r="13903">
          <cell r="K13903" t="str">
            <v>00111143P.2</v>
          </cell>
        </row>
        <row r="13904">
          <cell r="K13904" t="str">
            <v>00111143P.2</v>
          </cell>
        </row>
        <row r="13905">
          <cell r="K13905" t="str">
            <v>00111143P.2</v>
          </cell>
        </row>
        <row r="13906">
          <cell r="K13906" t="str">
            <v>00111143P.2</v>
          </cell>
        </row>
        <row r="13907">
          <cell r="K13907" t="str">
            <v>00111143P.2</v>
          </cell>
        </row>
        <row r="13908">
          <cell r="K13908" t="str">
            <v>00111145P.2</v>
          </cell>
        </row>
        <row r="13909">
          <cell r="K13909" t="str">
            <v>00111145P.2</v>
          </cell>
        </row>
        <row r="13910">
          <cell r="K13910" t="str">
            <v>00111145P.2</v>
          </cell>
        </row>
        <row r="13911">
          <cell r="K13911" t="str">
            <v>00111145P.2</v>
          </cell>
        </row>
        <row r="13912">
          <cell r="K13912" t="str">
            <v>00111145P.2</v>
          </cell>
        </row>
        <row r="13913">
          <cell r="K13913" t="str">
            <v>00111145P.2</v>
          </cell>
        </row>
        <row r="13914">
          <cell r="K13914" t="str">
            <v>00111145P.2</v>
          </cell>
        </row>
        <row r="13915">
          <cell r="K13915" t="str">
            <v>00111145P.2</v>
          </cell>
        </row>
        <row r="13916">
          <cell r="K13916" t="str">
            <v>00111145P.2</v>
          </cell>
        </row>
        <row r="13917">
          <cell r="K13917" t="str">
            <v>00111145P.2</v>
          </cell>
        </row>
        <row r="13918">
          <cell r="K13918" t="str">
            <v>00111153P.2</v>
          </cell>
        </row>
        <row r="13919">
          <cell r="K13919" t="str">
            <v>00111153P.2</v>
          </cell>
        </row>
        <row r="13920">
          <cell r="K13920" t="str">
            <v>00111153P.2</v>
          </cell>
        </row>
        <row r="13921">
          <cell r="K13921" t="str">
            <v>00111153P.2</v>
          </cell>
        </row>
        <row r="13922">
          <cell r="K13922" t="str">
            <v>00111153P.2</v>
          </cell>
        </row>
        <row r="13923">
          <cell r="K13923" t="str">
            <v>00111153P.2</v>
          </cell>
        </row>
        <row r="13924">
          <cell r="K13924" t="str">
            <v>00111157P.2</v>
          </cell>
        </row>
        <row r="13925">
          <cell r="K13925" t="str">
            <v>00111157P.2</v>
          </cell>
        </row>
        <row r="13926">
          <cell r="K13926" t="str">
            <v>00111157P.2</v>
          </cell>
        </row>
        <row r="13927">
          <cell r="K13927" t="str">
            <v>00111157P.2</v>
          </cell>
        </row>
        <row r="13928">
          <cell r="K13928" t="str">
            <v>00111157P.2</v>
          </cell>
        </row>
        <row r="13929">
          <cell r="K13929" t="str">
            <v>00111157P.2</v>
          </cell>
        </row>
        <row r="13930">
          <cell r="K13930" t="str">
            <v>00111157P.2</v>
          </cell>
        </row>
        <row r="13931">
          <cell r="K13931" t="str">
            <v>00111157P.2</v>
          </cell>
        </row>
        <row r="13932">
          <cell r="K13932" t="str">
            <v>00111157P.2</v>
          </cell>
        </row>
        <row r="13933">
          <cell r="K13933" t="str">
            <v>00111157P.2</v>
          </cell>
        </row>
        <row r="13934">
          <cell r="K13934" t="str">
            <v>00111157P.2</v>
          </cell>
        </row>
        <row r="13935">
          <cell r="K13935" t="str">
            <v>00111157P.2</v>
          </cell>
        </row>
        <row r="13936">
          <cell r="K13936" t="str">
            <v>00111157P.2</v>
          </cell>
        </row>
        <row r="13937">
          <cell r="K13937" t="str">
            <v>00111159P.2</v>
          </cell>
        </row>
        <row r="13938">
          <cell r="K13938" t="str">
            <v>00111159P.2</v>
          </cell>
        </row>
        <row r="13939">
          <cell r="K13939" t="str">
            <v>00111159P.2</v>
          </cell>
        </row>
        <row r="13940">
          <cell r="K13940" t="str">
            <v>00111159P.2</v>
          </cell>
        </row>
        <row r="13941">
          <cell r="K13941" t="str">
            <v>00111159P.2</v>
          </cell>
        </row>
        <row r="13942">
          <cell r="K13942" t="str">
            <v>00111159P.2</v>
          </cell>
        </row>
        <row r="13943">
          <cell r="K13943" t="str">
            <v>00111159P.2</v>
          </cell>
        </row>
        <row r="13944">
          <cell r="K13944" t="str">
            <v>00111157P.2</v>
          </cell>
        </row>
        <row r="13945">
          <cell r="K13945" t="str">
            <v>00111157P.2</v>
          </cell>
        </row>
        <row r="13946">
          <cell r="K13946" t="str">
            <v>00111157P.2</v>
          </cell>
        </row>
        <row r="13947">
          <cell r="K13947" t="str">
            <v>00111143P.2</v>
          </cell>
        </row>
        <row r="13948">
          <cell r="K13948" t="str">
            <v>00111144P.2</v>
          </cell>
        </row>
        <row r="13949">
          <cell r="K13949" t="str">
            <v>00111157P.2</v>
          </cell>
        </row>
        <row r="13950">
          <cell r="K13950" t="str">
            <v>00111128P.2</v>
          </cell>
        </row>
        <row r="13951">
          <cell r="K13951" t="str">
            <v>00111128P.2</v>
          </cell>
        </row>
        <row r="13952">
          <cell r="K13952" t="str">
            <v>00111128P.2</v>
          </cell>
        </row>
        <row r="13953">
          <cell r="K13953" t="str">
            <v>00111128P.2</v>
          </cell>
        </row>
        <row r="13954">
          <cell r="K13954" t="str">
            <v>00111128P.2</v>
          </cell>
        </row>
        <row r="13955">
          <cell r="K13955" t="str">
            <v>00111128P.2</v>
          </cell>
        </row>
        <row r="13956">
          <cell r="K13956" t="str">
            <v>00111128P.2</v>
          </cell>
        </row>
        <row r="13957">
          <cell r="K13957" t="str">
            <v>00111128P.2</v>
          </cell>
        </row>
        <row r="13958">
          <cell r="K13958" t="str">
            <v>00111128P.2</v>
          </cell>
        </row>
        <row r="13959">
          <cell r="K13959" t="str">
            <v>00111128P.2</v>
          </cell>
        </row>
        <row r="13960">
          <cell r="K13960" t="str">
            <v>00111128P.2</v>
          </cell>
        </row>
        <row r="13961">
          <cell r="K13961" t="str">
            <v>00111128P.2</v>
          </cell>
        </row>
        <row r="13962">
          <cell r="K13962" t="str">
            <v>00111128P.2</v>
          </cell>
        </row>
        <row r="13963">
          <cell r="K13963" t="str">
            <v>00111128P.2</v>
          </cell>
        </row>
        <row r="13964">
          <cell r="K13964" t="str">
            <v>00111128P.2</v>
          </cell>
        </row>
        <row r="13965">
          <cell r="K13965" t="str">
            <v>00111128P.2</v>
          </cell>
        </row>
        <row r="13966">
          <cell r="K13966" t="str">
            <v>00111128P.2</v>
          </cell>
        </row>
        <row r="13967">
          <cell r="K13967" t="str">
            <v>00111128P.2</v>
          </cell>
        </row>
        <row r="13968">
          <cell r="K13968" t="str">
            <v>00111128P.2</v>
          </cell>
        </row>
        <row r="13969">
          <cell r="K13969" t="str">
            <v>00111128P.2</v>
          </cell>
        </row>
        <row r="13970">
          <cell r="K13970" t="str">
            <v>00111128P.2</v>
          </cell>
        </row>
        <row r="13971">
          <cell r="K13971" t="str">
            <v>00111128P.2</v>
          </cell>
        </row>
        <row r="13972">
          <cell r="K13972" t="str">
            <v>00111101P.2</v>
          </cell>
        </row>
        <row r="13973">
          <cell r="K13973" t="str">
            <v>00111115P.2</v>
          </cell>
        </row>
        <row r="13974">
          <cell r="K13974" t="str">
            <v>00111117P.2</v>
          </cell>
        </row>
        <row r="13975">
          <cell r="K13975" t="str">
            <v>00111118P.2</v>
          </cell>
        </row>
        <row r="13976">
          <cell r="K13976" t="str">
            <v>00111131P.2</v>
          </cell>
        </row>
        <row r="13977">
          <cell r="K13977" t="str">
            <v>00111135P.2</v>
          </cell>
        </row>
        <row r="13978">
          <cell r="K13978" t="str">
            <v>00111150P.2</v>
          </cell>
        </row>
        <row r="13979">
          <cell r="K13979" t="str">
            <v>00111131P.2</v>
          </cell>
        </row>
        <row r="13980">
          <cell r="K13980" t="str">
            <v>00111131P.2</v>
          </cell>
        </row>
        <row r="13981">
          <cell r="K13981" t="str">
            <v>00111130P.2</v>
          </cell>
        </row>
        <row r="13982">
          <cell r="K13982" t="str">
            <v>00111131P.2</v>
          </cell>
        </row>
        <row r="13983">
          <cell r="K13983" t="str">
            <v>00111131P.2</v>
          </cell>
        </row>
        <row r="13984">
          <cell r="K13984" t="str">
            <v>00111125P.2</v>
          </cell>
        </row>
        <row r="13985">
          <cell r="K13985" t="str">
            <v>00111125P.2</v>
          </cell>
        </row>
        <row r="13986">
          <cell r="K13986" t="str">
            <v>00111125P.2</v>
          </cell>
        </row>
        <row r="13987">
          <cell r="K13987" t="str">
            <v>00111125P.2</v>
          </cell>
        </row>
        <row r="13988">
          <cell r="K13988" t="str">
            <v>00111125P.2</v>
          </cell>
        </row>
        <row r="13989">
          <cell r="K13989" t="str">
            <v>00111101P.2</v>
          </cell>
        </row>
        <row r="13990">
          <cell r="K13990" t="str">
            <v>00111150P.2</v>
          </cell>
        </row>
        <row r="13991">
          <cell r="K13991" t="str">
            <v>00111150P.2</v>
          </cell>
        </row>
        <row r="13992">
          <cell r="K13992" t="str">
            <v>00111150P.2</v>
          </cell>
        </row>
        <row r="13993">
          <cell r="K13993" t="str">
            <v>00111150P.2</v>
          </cell>
        </row>
        <row r="13994">
          <cell r="K13994" t="str">
            <v>00111148P.2</v>
          </cell>
        </row>
        <row r="13995">
          <cell r="K13995" t="str">
            <v>00111148P.2</v>
          </cell>
        </row>
        <row r="13996">
          <cell r="K13996" t="str">
            <v>00111148P.2</v>
          </cell>
        </row>
        <row r="13997">
          <cell r="K13997" t="str">
            <v>00111150P.2</v>
          </cell>
        </row>
        <row r="13998">
          <cell r="K13998" t="str">
            <v>00111136P.2</v>
          </cell>
        </row>
        <row r="13999">
          <cell r="K13999" t="str">
            <v>00111135P.2</v>
          </cell>
        </row>
        <row r="14000">
          <cell r="K14000" t="str">
            <v>00111159P.2</v>
          </cell>
        </row>
        <row r="14001">
          <cell r="K14001" t="str">
            <v>00111159P.2</v>
          </cell>
        </row>
        <row r="14002">
          <cell r="K14002" t="str">
            <v>00111159P.2</v>
          </cell>
        </row>
        <row r="14003">
          <cell r="K14003" t="str">
            <v>00111159P.2</v>
          </cell>
        </row>
        <row r="14004">
          <cell r="K14004" t="str">
            <v>00111159P.2</v>
          </cell>
        </row>
        <row r="14005">
          <cell r="K14005" t="str">
            <v>00111114P.2</v>
          </cell>
        </row>
        <row r="14006">
          <cell r="K14006" t="str">
            <v>00111114P.2</v>
          </cell>
        </row>
        <row r="14007">
          <cell r="K14007" t="str">
            <v>00111114P.2</v>
          </cell>
        </row>
        <row r="14008">
          <cell r="K14008" t="str">
            <v>00111114P.2</v>
          </cell>
        </row>
        <row r="14009">
          <cell r="K14009" t="str">
            <v>00111114P.2</v>
          </cell>
        </row>
        <row r="14010">
          <cell r="K14010" t="str">
            <v>00111114P.2</v>
          </cell>
        </row>
        <row r="14011">
          <cell r="K14011" t="str">
            <v>00111114P.2</v>
          </cell>
        </row>
        <row r="14012">
          <cell r="K14012" t="str">
            <v>00111114P.2</v>
          </cell>
        </row>
        <row r="14013">
          <cell r="K14013" t="str">
            <v>00111114P.2</v>
          </cell>
        </row>
        <row r="14014">
          <cell r="K14014" t="str">
            <v>00111114P.2</v>
          </cell>
        </row>
        <row r="14015">
          <cell r="K14015" t="str">
            <v>00111113P.2</v>
          </cell>
        </row>
        <row r="14016">
          <cell r="K14016" t="str">
            <v>00111113P.2</v>
          </cell>
        </row>
        <row r="14017">
          <cell r="K14017" t="str">
            <v>00111113P.2</v>
          </cell>
        </row>
        <row r="14018">
          <cell r="K14018" t="str">
            <v>00111113P.2</v>
          </cell>
        </row>
        <row r="14019">
          <cell r="K14019" t="str">
            <v>00111118P.2</v>
          </cell>
        </row>
        <row r="14020">
          <cell r="K14020" t="str">
            <v>00111113P.2</v>
          </cell>
        </row>
        <row r="14021">
          <cell r="K14021" t="str">
            <v>00111113P.2</v>
          </cell>
        </row>
        <row r="14022">
          <cell r="K14022" t="str">
            <v>00111118P.2</v>
          </cell>
        </row>
        <row r="14023">
          <cell r="K14023" t="str">
            <v>00111118P.2</v>
          </cell>
        </row>
        <row r="14024">
          <cell r="K14024" t="str">
            <v>00111146P.2</v>
          </cell>
        </row>
        <row r="14025">
          <cell r="K14025" t="str">
            <v>00111146P.2</v>
          </cell>
        </row>
        <row r="14026">
          <cell r="K14026" t="str">
            <v>00111146P.2</v>
          </cell>
        </row>
        <row r="14027">
          <cell r="K14027" t="str">
            <v>00111146P.2</v>
          </cell>
        </row>
        <row r="14028">
          <cell r="K14028" t="str">
            <v>00111146P.2</v>
          </cell>
        </row>
        <row r="14029">
          <cell r="K14029" t="str">
            <v>00111146P.2</v>
          </cell>
        </row>
        <row r="14030">
          <cell r="K14030" t="str">
            <v>00111146P.2</v>
          </cell>
        </row>
        <row r="14031">
          <cell r="K14031" t="str">
            <v>00111143P.2</v>
          </cell>
        </row>
        <row r="14032">
          <cell r="K14032" t="str">
            <v>00111143P.2</v>
          </cell>
        </row>
        <row r="14033">
          <cell r="K14033" t="str">
            <v>00111143P.2</v>
          </cell>
        </row>
        <row r="14034">
          <cell r="K14034" t="str">
            <v>00111149P.2</v>
          </cell>
        </row>
        <row r="14035">
          <cell r="K14035" t="str">
            <v>00111143P.2</v>
          </cell>
        </row>
        <row r="14036">
          <cell r="K14036" t="str">
            <v>00111143P.2</v>
          </cell>
        </row>
        <row r="14037">
          <cell r="K14037" t="str">
            <v>00111149P.2</v>
          </cell>
        </row>
        <row r="14038">
          <cell r="K14038" t="str">
            <v>00111143P.2</v>
          </cell>
        </row>
        <row r="14039">
          <cell r="K14039" t="str">
            <v>00111146P.2</v>
          </cell>
        </row>
        <row r="14040">
          <cell r="K14040" t="str">
            <v>00111146P.2</v>
          </cell>
        </row>
        <row r="14041">
          <cell r="K14041" t="str">
            <v>00111146P.2</v>
          </cell>
        </row>
        <row r="14042">
          <cell r="K14042" t="str">
            <v>00111147P.2</v>
          </cell>
        </row>
        <row r="14043">
          <cell r="K14043" t="str">
            <v>00111149P.2</v>
          </cell>
        </row>
        <row r="14044">
          <cell r="K14044" t="str">
            <v>00111143P.2</v>
          </cell>
        </row>
        <row r="14045">
          <cell r="K14045" t="str">
            <v>00111143P.2</v>
          </cell>
        </row>
        <row r="14046">
          <cell r="K14046" t="str">
            <v>00111143P.2</v>
          </cell>
        </row>
        <row r="14047">
          <cell r="K14047" t="str">
            <v>00111146P.2</v>
          </cell>
        </row>
        <row r="14048">
          <cell r="K14048" t="str">
            <v>00111149P.2</v>
          </cell>
        </row>
        <row r="14049">
          <cell r="K14049" t="str">
            <v>00111149P.2</v>
          </cell>
        </row>
        <row r="14050">
          <cell r="K14050" t="str">
            <v>00111146P.2</v>
          </cell>
        </row>
        <row r="14051">
          <cell r="K14051" t="str">
            <v>00111143P.2</v>
          </cell>
        </row>
        <row r="14052">
          <cell r="K14052" t="str">
            <v>00111143P.2</v>
          </cell>
        </row>
        <row r="14053">
          <cell r="K14053" t="str">
            <v>00111143P.2</v>
          </cell>
        </row>
        <row r="14054">
          <cell r="K14054" t="str">
            <v>00111146P.2</v>
          </cell>
        </row>
        <row r="14055">
          <cell r="K14055" t="str">
            <v>00111149P.2</v>
          </cell>
        </row>
        <row r="14056">
          <cell r="K14056" t="str">
            <v>00111146P.2</v>
          </cell>
        </row>
        <row r="14057">
          <cell r="K14057" t="str">
            <v>00111145P.2</v>
          </cell>
        </row>
        <row r="14058">
          <cell r="K14058" t="str">
            <v>00111145P.2</v>
          </cell>
        </row>
        <row r="14059">
          <cell r="K14059" t="str">
            <v>00111109P.2</v>
          </cell>
        </row>
        <row r="14060">
          <cell r="K14060" t="str">
            <v>00111136P.2</v>
          </cell>
        </row>
        <row r="14061">
          <cell r="K14061" t="str">
            <v>00111108P.2</v>
          </cell>
        </row>
        <row r="14062">
          <cell r="K14062" t="str">
            <v>00111106P.2</v>
          </cell>
        </row>
        <row r="14063">
          <cell r="K14063" t="str">
            <v>00111131P.2</v>
          </cell>
        </row>
        <row r="14064">
          <cell r="K14064" t="str">
            <v>00111130P.2</v>
          </cell>
        </row>
        <row r="14065">
          <cell r="K14065" t="str">
            <v>00111128P.2</v>
          </cell>
        </row>
        <row r="14066">
          <cell r="K14066" t="str">
            <v>00111128P.2</v>
          </cell>
        </row>
        <row r="14067">
          <cell r="K14067" t="str">
            <v>00111109P.2</v>
          </cell>
        </row>
        <row r="14068">
          <cell r="K14068" t="str">
            <v>00111128P.2</v>
          </cell>
        </row>
        <row r="14069">
          <cell r="K14069" t="str">
            <v>00111128P.2</v>
          </cell>
        </row>
        <row r="14070">
          <cell r="K14070" t="str">
            <v>00111130P.2</v>
          </cell>
        </row>
        <row r="14071">
          <cell r="K14071" t="str">
            <v>00111130P.2</v>
          </cell>
        </row>
        <row r="14072">
          <cell r="K14072" t="str">
            <v>00111145P.2</v>
          </cell>
        </row>
        <row r="14073">
          <cell r="K14073" t="str">
            <v>00111145P.2</v>
          </cell>
        </row>
        <row r="14074">
          <cell r="K14074" t="str">
            <v>00111145P.2</v>
          </cell>
        </row>
        <row r="14075">
          <cell r="K14075" t="str">
            <v>00111145P.2</v>
          </cell>
        </row>
        <row r="14076">
          <cell r="K14076" t="str">
            <v>00111145P.2</v>
          </cell>
        </row>
        <row r="14077">
          <cell r="K14077" t="str">
            <v>00111145P.2</v>
          </cell>
        </row>
        <row r="14078">
          <cell r="K14078" t="str">
            <v>00111145P.2</v>
          </cell>
        </row>
        <row r="14079">
          <cell r="K14079" t="str">
            <v>00111145P.2</v>
          </cell>
        </row>
        <row r="14080">
          <cell r="K14080" t="str">
            <v>00111145P.2</v>
          </cell>
        </row>
        <row r="14081">
          <cell r="K14081" t="str">
            <v>00111145P.2</v>
          </cell>
        </row>
        <row r="14082">
          <cell r="K14082" t="str">
            <v>00111145P.2</v>
          </cell>
        </row>
        <row r="14083">
          <cell r="K14083" t="str">
            <v>00111145P.2</v>
          </cell>
        </row>
        <row r="14084">
          <cell r="K14084" t="str">
            <v>00111145P.2</v>
          </cell>
        </row>
        <row r="14085">
          <cell r="K14085" t="str">
            <v>00111145P.2</v>
          </cell>
        </row>
        <row r="14086">
          <cell r="K14086" t="str">
            <v>00111145P.2</v>
          </cell>
        </row>
        <row r="14087">
          <cell r="K14087" t="str">
            <v>00111145P.2</v>
          </cell>
        </row>
        <row r="14088">
          <cell r="K14088" t="str">
            <v>00111145P.2</v>
          </cell>
        </row>
        <row r="14089">
          <cell r="K14089" t="str">
            <v>00111145P.2</v>
          </cell>
        </row>
        <row r="14090">
          <cell r="K14090" t="str">
            <v>00111145P.2</v>
          </cell>
        </row>
        <row r="14091">
          <cell r="K14091" t="str">
            <v>00111145P.2</v>
          </cell>
        </row>
        <row r="14092">
          <cell r="K14092" t="str">
            <v>00111120P.2</v>
          </cell>
        </row>
        <row r="14093">
          <cell r="K14093" t="str">
            <v>00111120P.2</v>
          </cell>
        </row>
        <row r="14094">
          <cell r="K14094" t="str">
            <v>00111120P.2</v>
          </cell>
        </row>
        <row r="14095">
          <cell r="K14095" t="str">
            <v>00111122P.2</v>
          </cell>
        </row>
        <row r="14096">
          <cell r="K14096" t="str">
            <v>00111122P.2</v>
          </cell>
        </row>
        <row r="14097">
          <cell r="K14097" t="str">
            <v>00111145P.2</v>
          </cell>
        </row>
        <row r="14098">
          <cell r="K14098" t="str">
            <v>00111145P.2</v>
          </cell>
        </row>
        <row r="14099">
          <cell r="K14099" t="str">
            <v>00111145P.2</v>
          </cell>
        </row>
        <row r="14100">
          <cell r="K14100" t="str">
            <v>00111122P.2</v>
          </cell>
        </row>
        <row r="14101">
          <cell r="K14101" t="str">
            <v>00111145P.2</v>
          </cell>
        </row>
        <row r="14102">
          <cell r="K14102" t="str">
            <v>00111153P.2</v>
          </cell>
        </row>
        <row r="14103">
          <cell r="K14103" t="str">
            <v>00111153P.2</v>
          </cell>
        </row>
        <row r="14104">
          <cell r="K14104" t="str">
            <v>00111153P.2</v>
          </cell>
        </row>
        <row r="14105">
          <cell r="K14105" t="str">
            <v>00111153P.2</v>
          </cell>
        </row>
        <row r="14106">
          <cell r="K14106" t="str">
            <v>00111153P.2</v>
          </cell>
        </row>
        <row r="14107">
          <cell r="K14107" t="str">
            <v>00111153P.2</v>
          </cell>
        </row>
        <row r="14108">
          <cell r="K14108" t="str">
            <v>00111153P.2</v>
          </cell>
        </row>
        <row r="14109">
          <cell r="K14109" t="str">
            <v>00111145P.2</v>
          </cell>
        </row>
        <row r="14110">
          <cell r="K14110" t="str">
            <v>00111145P.2</v>
          </cell>
        </row>
        <row r="14111">
          <cell r="K14111" t="str">
            <v>00111145P.2</v>
          </cell>
        </row>
        <row r="14112">
          <cell r="K14112" t="str">
            <v>00111145P.2</v>
          </cell>
        </row>
        <row r="14113">
          <cell r="K14113" t="str">
            <v>00111145P.2</v>
          </cell>
        </row>
        <row r="14114">
          <cell r="K14114" t="str">
            <v>00111145P.2</v>
          </cell>
        </row>
        <row r="14115">
          <cell r="K14115" t="str">
            <v>00111145P.2</v>
          </cell>
        </row>
        <row r="14116">
          <cell r="K14116" t="str">
            <v>00111145P.2</v>
          </cell>
        </row>
        <row r="14117">
          <cell r="K14117" t="str">
            <v>00111145P.2</v>
          </cell>
        </row>
        <row r="14118">
          <cell r="K14118" t="str">
            <v>00111145P.2</v>
          </cell>
        </row>
        <row r="14119">
          <cell r="K14119" t="str">
            <v>00111145P.2</v>
          </cell>
        </row>
        <row r="14120">
          <cell r="K14120" t="str">
            <v>00111145P.2</v>
          </cell>
        </row>
        <row r="14121">
          <cell r="K14121" t="str">
            <v>00111145P.2</v>
          </cell>
        </row>
        <row r="14122">
          <cell r="K14122" t="str">
            <v>00111145P.2</v>
          </cell>
        </row>
        <row r="14123">
          <cell r="K14123" t="str">
            <v>00111145P.2</v>
          </cell>
        </row>
        <row r="14124">
          <cell r="K14124" t="str">
            <v>00111145P.2</v>
          </cell>
        </row>
        <row r="14125">
          <cell r="K14125" t="str">
            <v>00111145P.2</v>
          </cell>
        </row>
        <row r="14126">
          <cell r="K14126" t="str">
            <v>00111145P.2</v>
          </cell>
        </row>
        <row r="14127">
          <cell r="K14127" t="str">
            <v>00111145P.2</v>
          </cell>
        </row>
        <row r="14128">
          <cell r="K14128" t="str">
            <v>00111145P.2</v>
          </cell>
        </row>
        <row r="14129">
          <cell r="K14129" t="str">
            <v>00111145P.2</v>
          </cell>
        </row>
        <row r="14130">
          <cell r="K14130" t="str">
            <v>00111145P.2</v>
          </cell>
        </row>
        <row r="14131">
          <cell r="K14131" t="str">
            <v>00111145P.2</v>
          </cell>
        </row>
        <row r="14132">
          <cell r="K14132" t="str">
            <v>00111145P.2</v>
          </cell>
        </row>
        <row r="14133">
          <cell r="K14133" t="str">
            <v>00111145P.2</v>
          </cell>
        </row>
        <row r="14134">
          <cell r="K14134" t="str">
            <v>00111145P.2</v>
          </cell>
        </row>
        <row r="14135">
          <cell r="K14135" t="str">
            <v>00111149P.2</v>
          </cell>
        </row>
        <row r="14136">
          <cell r="K14136" t="str">
            <v>00111149P.2</v>
          </cell>
        </row>
        <row r="14137">
          <cell r="K14137" t="str">
            <v>00111149P.2</v>
          </cell>
        </row>
        <row r="14138">
          <cell r="K14138" t="str">
            <v>00111149P.2</v>
          </cell>
        </row>
        <row r="14139">
          <cell r="K14139" t="str">
            <v>00111149P.2</v>
          </cell>
        </row>
        <row r="14140">
          <cell r="K14140" t="str">
            <v>00111149P.2</v>
          </cell>
        </row>
        <row r="14141">
          <cell r="K14141" t="str">
            <v>00111150P.2</v>
          </cell>
        </row>
        <row r="14142">
          <cell r="K14142" t="str">
            <v>00111150P.2</v>
          </cell>
        </row>
        <row r="14143">
          <cell r="K14143" t="str">
            <v>00111150P.2</v>
          </cell>
        </row>
        <row r="14144">
          <cell r="K14144" t="str">
            <v>00111150P.2</v>
          </cell>
        </row>
        <row r="14145">
          <cell r="K14145" t="str">
            <v>00111150P.2</v>
          </cell>
        </row>
        <row r="14146">
          <cell r="K14146" t="str">
            <v>00111150P.2</v>
          </cell>
        </row>
        <row r="14147">
          <cell r="K14147" t="str">
            <v>00111153P.2</v>
          </cell>
        </row>
        <row r="14148">
          <cell r="K14148" t="str">
            <v>00111153P.2</v>
          </cell>
        </row>
        <row r="14149">
          <cell r="K14149" t="str">
            <v>00111153P.2</v>
          </cell>
        </row>
        <row r="14150">
          <cell r="K14150" t="str">
            <v>00111153P.2</v>
          </cell>
        </row>
        <row r="14151">
          <cell r="K14151" t="str">
            <v>00111153P.2</v>
          </cell>
        </row>
        <row r="14152">
          <cell r="K14152" t="str">
            <v>00111153P.2</v>
          </cell>
        </row>
        <row r="14153">
          <cell r="K14153" t="str">
            <v>00111153P.2</v>
          </cell>
        </row>
        <row r="14154">
          <cell r="K14154" t="str">
            <v>00111153P.2</v>
          </cell>
        </row>
        <row r="14155">
          <cell r="K14155" t="str">
            <v>00111153P.2</v>
          </cell>
        </row>
        <row r="14156">
          <cell r="K14156" t="str">
            <v>00111153P.2</v>
          </cell>
        </row>
        <row r="14157">
          <cell r="K14157" t="str">
            <v>00111153P.2</v>
          </cell>
        </row>
        <row r="14158">
          <cell r="K14158" t="str">
            <v>00111153P.2</v>
          </cell>
        </row>
        <row r="14159">
          <cell r="K14159" t="str">
            <v>00111153P.2</v>
          </cell>
        </row>
        <row r="14160">
          <cell r="K14160" t="str">
            <v>00111145P.2</v>
          </cell>
        </row>
        <row r="14161">
          <cell r="K14161" t="str">
            <v>00111145P.2</v>
          </cell>
        </row>
        <row r="14162">
          <cell r="K14162" t="str">
            <v>00111145P.2</v>
          </cell>
        </row>
        <row r="14163">
          <cell r="K14163" t="str">
            <v>00111145P.2</v>
          </cell>
        </row>
        <row r="14164">
          <cell r="K14164" t="str">
            <v>00111145P.2</v>
          </cell>
        </row>
        <row r="14165">
          <cell r="K14165" t="str">
            <v>00111145P.2</v>
          </cell>
        </row>
        <row r="14166">
          <cell r="K14166" t="str">
            <v>00111145P.2</v>
          </cell>
        </row>
        <row r="14167">
          <cell r="K14167" t="str">
            <v>00111145P.2</v>
          </cell>
        </row>
        <row r="14168">
          <cell r="K14168" t="str">
            <v>00111145P.2</v>
          </cell>
        </row>
        <row r="14169">
          <cell r="K14169" t="str">
            <v>00111145P.2</v>
          </cell>
        </row>
        <row r="14170">
          <cell r="K14170" t="str">
            <v>00111145P.2</v>
          </cell>
        </row>
        <row r="14171">
          <cell r="K14171" t="str">
            <v>00111145P.2</v>
          </cell>
        </row>
        <row r="14172">
          <cell r="K14172" t="str">
            <v>00111145P.2</v>
          </cell>
        </row>
        <row r="14173">
          <cell r="K14173" t="str">
            <v>00111145P.2</v>
          </cell>
        </row>
        <row r="14174">
          <cell r="K14174" t="str">
            <v>00111145P.2</v>
          </cell>
        </row>
        <row r="14175">
          <cell r="K14175" t="str">
            <v>00111145P.2</v>
          </cell>
        </row>
        <row r="14176">
          <cell r="K14176" t="str">
            <v>00111145P.2</v>
          </cell>
        </row>
        <row r="14177">
          <cell r="K14177" t="str">
            <v>00111145P.2</v>
          </cell>
        </row>
        <row r="14178">
          <cell r="K14178" t="str">
            <v>00111145P.2</v>
          </cell>
        </row>
        <row r="14179">
          <cell r="K14179" t="str">
            <v>00111145P.2</v>
          </cell>
        </row>
        <row r="14180">
          <cell r="K14180" t="str">
            <v>00111145P.2</v>
          </cell>
        </row>
        <row r="14181">
          <cell r="K14181" t="str">
            <v>00111145P.2</v>
          </cell>
        </row>
        <row r="14182">
          <cell r="K14182" t="str">
            <v>00111145P.2</v>
          </cell>
        </row>
        <row r="14183">
          <cell r="K14183" t="str">
            <v>00111145P.2</v>
          </cell>
        </row>
        <row r="14184">
          <cell r="K14184" t="str">
            <v>00111145P.2</v>
          </cell>
        </row>
        <row r="14185">
          <cell r="K14185" t="str">
            <v>00111145P.2</v>
          </cell>
        </row>
        <row r="14186">
          <cell r="K14186" t="str">
            <v>00111145P.2</v>
          </cell>
        </row>
        <row r="14187">
          <cell r="K14187" t="str">
            <v>00111145P.2</v>
          </cell>
        </row>
        <row r="14188">
          <cell r="K14188" t="str">
            <v>00111145P.2</v>
          </cell>
        </row>
        <row r="14189">
          <cell r="K14189" t="str">
            <v>00111145P.2</v>
          </cell>
        </row>
        <row r="14190">
          <cell r="K14190" t="str">
            <v>00111145P.2</v>
          </cell>
        </row>
        <row r="14191">
          <cell r="K14191" t="str">
            <v>00111145P.2</v>
          </cell>
        </row>
        <row r="14192">
          <cell r="K14192" t="str">
            <v>00111145P.2</v>
          </cell>
        </row>
        <row r="14193">
          <cell r="K14193" t="str">
            <v>00111145P.2</v>
          </cell>
        </row>
        <row r="14194">
          <cell r="K14194" t="str">
            <v>00111145P.2</v>
          </cell>
        </row>
        <row r="14195">
          <cell r="K14195" t="str">
            <v>00111145P.2</v>
          </cell>
        </row>
        <row r="14196">
          <cell r="K14196" t="str">
            <v>00111145P.2</v>
          </cell>
        </row>
        <row r="14197">
          <cell r="K14197" t="str">
            <v>00111145P.2</v>
          </cell>
        </row>
        <row r="14198">
          <cell r="K14198" t="str">
            <v>00111145P.2</v>
          </cell>
        </row>
        <row r="14199">
          <cell r="K14199" t="str">
            <v>00111145P.2</v>
          </cell>
        </row>
        <row r="14200">
          <cell r="K14200" t="str">
            <v>00111145P.2</v>
          </cell>
        </row>
        <row r="14201">
          <cell r="K14201" t="str">
            <v>00111145P.2</v>
          </cell>
        </row>
        <row r="14202">
          <cell r="K14202" t="str">
            <v>00111145P.2</v>
          </cell>
        </row>
        <row r="14203">
          <cell r="K14203" t="str">
            <v>00111145P.2</v>
          </cell>
        </row>
        <row r="14204">
          <cell r="K14204" t="str">
            <v>00111145P.2</v>
          </cell>
        </row>
        <row r="14205">
          <cell r="K14205" t="str">
            <v>00111145P.2</v>
          </cell>
        </row>
        <row r="14206">
          <cell r="K14206" t="str">
            <v>00111145P.2</v>
          </cell>
        </row>
        <row r="14207">
          <cell r="K14207" t="str">
            <v>00111145P.2</v>
          </cell>
        </row>
        <row r="14208">
          <cell r="K14208" t="str">
            <v>00111145P.2</v>
          </cell>
        </row>
        <row r="14209">
          <cell r="K14209" t="str">
            <v>00111145P.2</v>
          </cell>
        </row>
        <row r="14210">
          <cell r="K14210" t="str">
            <v>00111145P.2</v>
          </cell>
        </row>
        <row r="14211">
          <cell r="K14211" t="str">
            <v>00111145P.2</v>
          </cell>
        </row>
        <row r="14212">
          <cell r="K14212" t="str">
            <v>00111145P.2</v>
          </cell>
        </row>
        <row r="14213">
          <cell r="K14213" t="str">
            <v>00111145P.2</v>
          </cell>
        </row>
        <row r="14214">
          <cell r="K14214" t="str">
            <v>00111145P.2</v>
          </cell>
        </row>
        <row r="14215">
          <cell r="K14215" t="str">
            <v>00111145P.2</v>
          </cell>
        </row>
        <row r="14216">
          <cell r="K14216" t="str">
            <v>00111145P.2</v>
          </cell>
        </row>
        <row r="14217">
          <cell r="K14217" t="str">
            <v>00111145P.2</v>
          </cell>
        </row>
        <row r="14218">
          <cell r="K14218" t="str">
            <v>00111145P.2</v>
          </cell>
        </row>
        <row r="14219">
          <cell r="K14219" t="str">
            <v>00111145P.2</v>
          </cell>
        </row>
        <row r="14220">
          <cell r="K14220" t="str">
            <v>00111145P.2</v>
          </cell>
        </row>
        <row r="14221">
          <cell r="K14221" t="str">
            <v>00111149P.2</v>
          </cell>
        </row>
        <row r="14222">
          <cell r="K14222" t="str">
            <v>00111149P.2</v>
          </cell>
        </row>
        <row r="14223">
          <cell r="K14223" t="str">
            <v>00111149P.2</v>
          </cell>
        </row>
        <row r="14224">
          <cell r="K14224" t="str">
            <v>00111149P.2</v>
          </cell>
        </row>
        <row r="14225">
          <cell r="K14225" t="str">
            <v>00111149P.2</v>
          </cell>
        </row>
        <row r="14226">
          <cell r="K14226" t="str">
            <v>00111149P.2</v>
          </cell>
        </row>
        <row r="14227">
          <cell r="K14227" t="str">
            <v>00111149P.2</v>
          </cell>
        </row>
        <row r="14228">
          <cell r="K14228" t="str">
            <v>00111150P.2</v>
          </cell>
        </row>
        <row r="14229">
          <cell r="K14229" t="str">
            <v>00111150P.2</v>
          </cell>
        </row>
        <row r="14230">
          <cell r="K14230" t="str">
            <v>00111150P.2</v>
          </cell>
        </row>
        <row r="14231">
          <cell r="K14231" t="str">
            <v>00111150P.2</v>
          </cell>
        </row>
        <row r="14232">
          <cell r="K14232" t="str">
            <v>00111150P.2</v>
          </cell>
        </row>
        <row r="14233">
          <cell r="K14233" t="str">
            <v>00111150P.2</v>
          </cell>
        </row>
        <row r="14234">
          <cell r="K14234" t="str">
            <v>00111150P.2</v>
          </cell>
        </row>
        <row r="14235">
          <cell r="K14235" t="str">
            <v>01010014E.13</v>
          </cell>
        </row>
        <row r="14236">
          <cell r="K14236" t="str">
            <v>01010010E.13</v>
          </cell>
        </row>
        <row r="14237">
          <cell r="K14237" t="str">
            <v>01010027E.111</v>
          </cell>
        </row>
        <row r="14238">
          <cell r="K14238" t="str">
            <v>01010021E.13</v>
          </cell>
        </row>
        <row r="14239">
          <cell r="K14239" t="str">
            <v>01010024E.13</v>
          </cell>
        </row>
        <row r="14240">
          <cell r="K14240" t="str">
            <v>01010018E.13</v>
          </cell>
        </row>
        <row r="14241">
          <cell r="K14241" t="str">
            <v>01010016E.13</v>
          </cell>
        </row>
        <row r="14242">
          <cell r="K14242" t="str">
            <v>01010026E.13</v>
          </cell>
        </row>
        <row r="14243">
          <cell r="K14243" t="str">
            <v>01010032E.13</v>
          </cell>
        </row>
        <row r="14244">
          <cell r="K14244" t="str">
            <v>01010032E.13</v>
          </cell>
        </row>
        <row r="14245">
          <cell r="K14245" t="str">
            <v>01010028E.13</v>
          </cell>
        </row>
        <row r="14246">
          <cell r="K14246" t="str">
            <v>01010036E.111</v>
          </cell>
        </row>
        <row r="14247">
          <cell r="K14247" t="str">
            <v>01010023E.111</v>
          </cell>
        </row>
        <row r="14248">
          <cell r="K14248" t="str">
            <v>01010022E.13</v>
          </cell>
        </row>
        <row r="14249">
          <cell r="K14249" t="str">
            <v>01010028E.111</v>
          </cell>
        </row>
        <row r="14250">
          <cell r="K14250" t="str">
            <v>01010036E.111</v>
          </cell>
        </row>
        <row r="14251">
          <cell r="K14251" t="str">
            <v>01010013E.13</v>
          </cell>
        </row>
        <row r="14252">
          <cell r="K14252" t="str">
            <v>01010014E.111</v>
          </cell>
        </row>
        <row r="14253">
          <cell r="K14253" t="str">
            <v>01010012E.111</v>
          </cell>
        </row>
        <row r="14254">
          <cell r="K14254" t="str">
            <v>01010026E.111</v>
          </cell>
        </row>
        <row r="14255">
          <cell r="K14255" t="str">
            <v>01010030E.111</v>
          </cell>
        </row>
        <row r="14256">
          <cell r="K14256" t="str">
            <v>01010027E.111</v>
          </cell>
        </row>
        <row r="14257">
          <cell r="K14257" t="str">
            <v>01010018E.111</v>
          </cell>
        </row>
        <row r="14258">
          <cell r="K14258" t="str">
            <v>01010036E.111</v>
          </cell>
        </row>
        <row r="14259">
          <cell r="K14259" t="str">
            <v>01010024E.111</v>
          </cell>
        </row>
        <row r="14260">
          <cell r="K14260" t="str">
            <v>01010023E.111</v>
          </cell>
        </row>
        <row r="14261">
          <cell r="K14261" t="str">
            <v>01010026E.111</v>
          </cell>
        </row>
        <row r="14262">
          <cell r="K14262" t="str">
            <v>01010021E.111</v>
          </cell>
        </row>
        <row r="14263">
          <cell r="K14263" t="str">
            <v>01010013E.111</v>
          </cell>
        </row>
        <row r="14264">
          <cell r="K14264" t="str">
            <v>01010033E.111</v>
          </cell>
        </row>
        <row r="14265">
          <cell r="K14265" t="str">
            <v>01010023E.111</v>
          </cell>
        </row>
        <row r="14266">
          <cell r="K14266" t="str">
            <v>01010028E.111</v>
          </cell>
        </row>
        <row r="14267">
          <cell r="K14267" t="str">
            <v>01010035E.111</v>
          </cell>
        </row>
        <row r="14268">
          <cell r="K14268" t="str">
            <v>01010051E.111</v>
          </cell>
        </row>
        <row r="14269">
          <cell r="K14269" t="str">
            <v>01010053E.111</v>
          </cell>
        </row>
        <row r="14270">
          <cell r="K14270" t="str">
            <v>01010018E.111</v>
          </cell>
        </row>
        <row r="14271">
          <cell r="K14271" t="str">
            <v>01010031E.111</v>
          </cell>
        </row>
        <row r="14272">
          <cell r="K14272" t="str">
            <v>01010035E.111</v>
          </cell>
        </row>
        <row r="14273">
          <cell r="K14273" t="str">
            <v>01010026E.122</v>
          </cell>
        </row>
        <row r="14274">
          <cell r="K14274" t="str">
            <v>01010032E.122</v>
          </cell>
        </row>
        <row r="14275">
          <cell r="K14275" t="str">
            <v>01010043E.122</v>
          </cell>
        </row>
        <row r="14276">
          <cell r="K14276" t="str">
            <v>01010022E.122</v>
          </cell>
        </row>
        <row r="14277">
          <cell r="K14277" t="str">
            <v>01010010E.111</v>
          </cell>
        </row>
        <row r="14278">
          <cell r="K14278" t="str">
            <v>01010010E.112</v>
          </cell>
        </row>
        <row r="14279">
          <cell r="K14279" t="str">
            <v>00201143D.111</v>
          </cell>
        </row>
        <row r="14280">
          <cell r="K14280" t="str">
            <v>00201103D.111</v>
          </cell>
        </row>
        <row r="14281">
          <cell r="K14281" t="str">
            <v>00201138D.121</v>
          </cell>
        </row>
        <row r="14282">
          <cell r="K14282" t="str">
            <v>00201102D.112</v>
          </cell>
        </row>
        <row r="14283">
          <cell r="K14283" t="str">
            <v>00201102D.112</v>
          </cell>
        </row>
        <row r="14284">
          <cell r="K14284" t="str">
            <v>00201102D.112</v>
          </cell>
        </row>
        <row r="14285">
          <cell r="K14285" t="str">
            <v>00201102D.111</v>
          </cell>
        </row>
        <row r="14286">
          <cell r="K14286" t="str">
            <v>00201152D.121</v>
          </cell>
        </row>
        <row r="14287">
          <cell r="K14287" t="str">
            <v>00201118D.111</v>
          </cell>
        </row>
        <row r="14288">
          <cell r="K14288" t="str">
            <v>00201126D.111</v>
          </cell>
        </row>
        <row r="14289">
          <cell r="K14289" t="str">
            <v>00201149D.111</v>
          </cell>
        </row>
        <row r="14290">
          <cell r="K14290" t="str">
            <v>00201144D.121</v>
          </cell>
        </row>
        <row r="14291">
          <cell r="K14291" t="str">
            <v>00201136D.121</v>
          </cell>
        </row>
        <row r="14292">
          <cell r="K14292" t="str">
            <v>00201119D.111</v>
          </cell>
        </row>
        <row r="14293">
          <cell r="K14293" t="str">
            <v>00201121D.111</v>
          </cell>
        </row>
        <row r="14294">
          <cell r="K14294" t="str">
            <v>00201127D.121</v>
          </cell>
        </row>
        <row r="14295">
          <cell r="K14295" t="str">
            <v>00201117D.121</v>
          </cell>
        </row>
        <row r="14296">
          <cell r="K14296" t="str">
            <v>00201133D.121</v>
          </cell>
        </row>
        <row r="14297">
          <cell r="K14297" t="str">
            <v>00201136D.121</v>
          </cell>
        </row>
        <row r="14298">
          <cell r="K14298" t="str">
            <v>00201116D.121</v>
          </cell>
        </row>
        <row r="14299">
          <cell r="K14299" t="str">
            <v>00201114D.121</v>
          </cell>
        </row>
        <row r="14300">
          <cell r="K14300" t="str">
            <v>00201115D.111</v>
          </cell>
        </row>
        <row r="14301">
          <cell r="K14301" t="str">
            <v>00201110D.121</v>
          </cell>
        </row>
        <row r="14302">
          <cell r="K14302" t="str">
            <v>00201123D.121</v>
          </cell>
        </row>
        <row r="14303">
          <cell r="K14303" t="str">
            <v>00201136D.111</v>
          </cell>
        </row>
        <row r="14304">
          <cell r="K14304" t="str">
            <v>00201127D.111</v>
          </cell>
        </row>
        <row r="14305">
          <cell r="K14305" t="str">
            <v>00201119D.121</v>
          </cell>
        </row>
        <row r="14306">
          <cell r="K14306" t="str">
            <v>00201125D.121</v>
          </cell>
        </row>
        <row r="14307">
          <cell r="K14307" t="str">
            <v>00201118D.111</v>
          </cell>
        </row>
        <row r="14308">
          <cell r="K14308" t="str">
            <v>00201132D.121</v>
          </cell>
        </row>
        <row r="14309">
          <cell r="K14309" t="str">
            <v>00201135D.121</v>
          </cell>
        </row>
        <row r="14310">
          <cell r="K14310" t="str">
            <v>00201122D.111</v>
          </cell>
        </row>
        <row r="14311">
          <cell r="K14311" t="str">
            <v>00201115D.121</v>
          </cell>
        </row>
        <row r="14312">
          <cell r="K14312" t="str">
            <v>00201118D.121</v>
          </cell>
        </row>
        <row r="14313">
          <cell r="K14313" t="str">
            <v>00201134D.121</v>
          </cell>
        </row>
        <row r="14314">
          <cell r="K14314" t="str">
            <v>00201130D.121</v>
          </cell>
        </row>
        <row r="14315">
          <cell r="K14315" t="str">
            <v>00201132D.111</v>
          </cell>
        </row>
        <row r="14316">
          <cell r="K14316" t="str">
            <v>00201131D.111</v>
          </cell>
        </row>
        <row r="14317">
          <cell r="K14317" t="str">
            <v>00201128D.111</v>
          </cell>
        </row>
        <row r="14318">
          <cell r="K14318" t="str">
            <v>00201117D.111</v>
          </cell>
        </row>
        <row r="14319">
          <cell r="K14319" t="str">
            <v>00201130D.111</v>
          </cell>
        </row>
        <row r="14320">
          <cell r="K14320" t="str">
            <v>00201112D.111</v>
          </cell>
        </row>
        <row r="14321">
          <cell r="K14321" t="str">
            <v>00201125D.111</v>
          </cell>
        </row>
        <row r="14322">
          <cell r="K14322" t="str">
            <v>00201129D.111</v>
          </cell>
        </row>
        <row r="14323">
          <cell r="K14323" t="str">
            <v>00201151D.121</v>
          </cell>
        </row>
        <row r="14324">
          <cell r="K14324" t="str">
            <v>00201151D.122</v>
          </cell>
        </row>
        <row r="14325">
          <cell r="K14325" t="str">
            <v>00201151D.121</v>
          </cell>
        </row>
        <row r="14326">
          <cell r="K14326" t="str">
            <v>00201110D.111</v>
          </cell>
        </row>
        <row r="14327">
          <cell r="K14327" t="str">
            <v>00201128D.121</v>
          </cell>
        </row>
        <row r="14328">
          <cell r="K14328" t="str">
            <v>00201125D.111</v>
          </cell>
        </row>
        <row r="14329">
          <cell r="K14329" t="str">
            <v>00201130D.111</v>
          </cell>
        </row>
        <row r="14330">
          <cell r="K14330" t="str">
            <v>00201129D.121</v>
          </cell>
        </row>
        <row r="14331">
          <cell r="K14331" t="str">
            <v>00201153D.111</v>
          </cell>
        </row>
        <row r="14332">
          <cell r="K14332" t="str">
            <v>00201150D.111</v>
          </cell>
        </row>
        <row r="14333">
          <cell r="K14333" t="str">
            <v>00201110D.111</v>
          </cell>
        </row>
        <row r="14334">
          <cell r="K14334" t="str">
            <v>00201120D.111</v>
          </cell>
        </row>
        <row r="14335">
          <cell r="K14335" t="str">
            <v>00201133D.111</v>
          </cell>
        </row>
        <row r="14336">
          <cell r="K14336" t="str">
            <v>00201135D.111</v>
          </cell>
        </row>
        <row r="14337">
          <cell r="K14337" t="str">
            <v>00201106D.111</v>
          </cell>
        </row>
        <row r="14338">
          <cell r="K14338" t="str">
            <v>00201114D.111</v>
          </cell>
        </row>
        <row r="14339">
          <cell r="K14339" t="str">
            <v>00201130D.111</v>
          </cell>
        </row>
        <row r="14340">
          <cell r="K14340" t="str">
            <v>00201107D.121</v>
          </cell>
        </row>
        <row r="14341">
          <cell r="K14341" t="str">
            <v>00201113D.111</v>
          </cell>
        </row>
        <row r="14342">
          <cell r="K14342" t="str">
            <v>00201145D.111</v>
          </cell>
        </row>
        <row r="14343">
          <cell r="K14343" t="str">
            <v>00201113D.111</v>
          </cell>
        </row>
        <row r="14344">
          <cell r="K14344" t="str">
            <v>00201127D.111</v>
          </cell>
        </row>
        <row r="14345">
          <cell r="K14345" t="str">
            <v>00201130D.111</v>
          </cell>
        </row>
        <row r="14346">
          <cell r="K14346" t="str">
            <v>00201120D.121</v>
          </cell>
        </row>
        <row r="14347">
          <cell r="K14347" t="str">
            <v>00201128D.121</v>
          </cell>
        </row>
        <row r="14348">
          <cell r="K14348" t="str">
            <v>00201129D.121</v>
          </cell>
        </row>
        <row r="14349">
          <cell r="K14349" t="str">
            <v>00201133D.121</v>
          </cell>
        </row>
        <row r="14350">
          <cell r="K14350" t="str">
            <v>00201149D.121</v>
          </cell>
        </row>
        <row r="14351">
          <cell r="K14351" t="str">
            <v>00201159D.121</v>
          </cell>
        </row>
        <row r="14352">
          <cell r="K14352" t="str">
            <v>00201112D.121</v>
          </cell>
        </row>
        <row r="14353">
          <cell r="K14353" t="str">
            <v>00201110D.121</v>
          </cell>
        </row>
        <row r="14354">
          <cell r="K14354" t="str">
            <v>00201113D.111</v>
          </cell>
        </row>
        <row r="14355">
          <cell r="K14355" t="str">
            <v>00201136D.121</v>
          </cell>
        </row>
        <row r="14356">
          <cell r="K14356" t="str">
            <v>00201159D.122</v>
          </cell>
        </row>
        <row r="14357">
          <cell r="K14357" t="str">
            <v>00201140D.111</v>
          </cell>
        </row>
        <row r="14358">
          <cell r="K14358" t="str">
            <v>00201140D.121</v>
          </cell>
        </row>
        <row r="14359">
          <cell r="K14359" t="str">
            <v>00201149D.122</v>
          </cell>
        </row>
        <row r="14360">
          <cell r="K14360" t="str">
            <v>00201157D.111</v>
          </cell>
        </row>
        <row r="14361">
          <cell r="K14361" t="str">
            <v>00201109D.111</v>
          </cell>
        </row>
        <row r="14362">
          <cell r="K14362" t="str">
            <v>00201111D.111</v>
          </cell>
        </row>
        <row r="14363">
          <cell r="K14363" t="str">
            <v>00201114D.111</v>
          </cell>
        </row>
        <row r="14364">
          <cell r="K14364" t="str">
            <v>00201123D.111</v>
          </cell>
        </row>
        <row r="14365">
          <cell r="K14365" t="str">
            <v>00201134D.111</v>
          </cell>
        </row>
        <row r="14366">
          <cell r="K14366" t="str">
            <v>00201136D.111</v>
          </cell>
        </row>
        <row r="14367">
          <cell r="K14367" t="str">
            <v>00201149D.111</v>
          </cell>
        </row>
        <row r="14368">
          <cell r="K14368" t="str">
            <v>00201153D.111</v>
          </cell>
        </row>
        <row r="14369">
          <cell r="K14369" t="str">
            <v>00201110D.121</v>
          </cell>
        </row>
        <row r="14370">
          <cell r="K14370" t="str">
            <v>00201127D.121</v>
          </cell>
        </row>
        <row r="14371">
          <cell r="K14371" t="str">
            <v>00201136D.121</v>
          </cell>
        </row>
        <row r="14372">
          <cell r="K14372" t="str">
            <v>00201138D.121</v>
          </cell>
        </row>
        <row r="14373">
          <cell r="K14373" t="str">
            <v>00201156D.121</v>
          </cell>
        </row>
        <row r="14374">
          <cell r="K14374" t="str">
            <v>00201154D.122</v>
          </cell>
        </row>
        <row r="14375">
          <cell r="K14375" t="str">
            <v>00201112D.112</v>
          </cell>
        </row>
        <row r="14376">
          <cell r="K14376" t="str">
            <v>00201151D.121</v>
          </cell>
        </row>
        <row r="14377">
          <cell r="K14377" t="str">
            <v>00201151D.122</v>
          </cell>
        </row>
        <row r="14378">
          <cell r="K14378" t="str">
            <v>00201154D.122</v>
          </cell>
        </row>
        <row r="14379">
          <cell r="K14379" t="str">
            <v>00201156D.111</v>
          </cell>
        </row>
        <row r="14380">
          <cell r="K14380" t="str">
            <v>00201160D.122</v>
          </cell>
        </row>
        <row r="14381">
          <cell r="K14381" t="str">
            <v>00201149D.122</v>
          </cell>
        </row>
        <row r="14382">
          <cell r="K14382" t="str">
            <v>00201153D.122</v>
          </cell>
        </row>
        <row r="14383">
          <cell r="K14383" t="str">
            <v>00201157D.111</v>
          </cell>
        </row>
        <row r="14384">
          <cell r="K14384" t="str">
            <v>00201154D.122</v>
          </cell>
        </row>
        <row r="14385">
          <cell r="K14385" t="str">
            <v>00201156D.111</v>
          </cell>
        </row>
        <row r="14386">
          <cell r="K14386" t="str">
            <v>00201157D.121</v>
          </cell>
        </row>
        <row r="14387">
          <cell r="K14387" t="str">
            <v>00201160D.111</v>
          </cell>
        </row>
        <row r="14388">
          <cell r="K14388" t="str">
            <v>00201140D.111</v>
          </cell>
        </row>
        <row r="14389">
          <cell r="K14389" t="str">
            <v>00201140D.121</v>
          </cell>
        </row>
        <row r="14390">
          <cell r="K14390" t="str">
            <v>00201158D.111</v>
          </cell>
        </row>
        <row r="14391">
          <cell r="K14391" t="str">
            <v>00201138D.121</v>
          </cell>
        </row>
        <row r="14392">
          <cell r="K14392" t="str">
            <v>00201102D.112</v>
          </cell>
        </row>
        <row r="14393">
          <cell r="K14393" t="str">
            <v>00201135D.111</v>
          </cell>
        </row>
        <row r="14394">
          <cell r="K14394" t="str">
            <v>00201112D.121</v>
          </cell>
        </row>
        <row r="14395">
          <cell r="K14395" t="str">
            <v>00201119D.121</v>
          </cell>
        </row>
        <row r="14396">
          <cell r="K14396" t="str">
            <v>00201121D.121</v>
          </cell>
        </row>
        <row r="14397">
          <cell r="K14397" t="str">
            <v>00201122D.121</v>
          </cell>
        </row>
        <row r="14398">
          <cell r="K14398" t="str">
            <v>00201128D.121</v>
          </cell>
        </row>
        <row r="14399">
          <cell r="K14399" t="str">
            <v>00201132D.121</v>
          </cell>
        </row>
        <row r="14400">
          <cell r="K14400" t="str">
            <v>00201157D.121</v>
          </cell>
        </row>
        <row r="14401">
          <cell r="K14401" t="str">
            <v>00201151D.111</v>
          </cell>
        </row>
        <row r="14402">
          <cell r="K14402" t="str">
            <v>00201125D.112</v>
          </cell>
        </row>
        <row r="14403">
          <cell r="K14403" t="str">
            <v>00201101D.112</v>
          </cell>
        </row>
        <row r="14404">
          <cell r="K14404" t="str">
            <v>00201146D.121</v>
          </cell>
        </row>
        <row r="14405">
          <cell r="K14405" t="str">
            <v>00201153D.121</v>
          </cell>
        </row>
        <row r="14406">
          <cell r="K14406" t="str">
            <v>00201150D.121</v>
          </cell>
        </row>
        <row r="14407">
          <cell r="K14407" t="str">
            <v>00201150D.111</v>
          </cell>
        </row>
        <row r="14408">
          <cell r="K14408" t="str">
            <v>00201143D.29</v>
          </cell>
        </row>
        <row r="14409">
          <cell r="K14409" t="str">
            <v>00201158D.29</v>
          </cell>
        </row>
        <row r="14410">
          <cell r="K14410" t="str">
            <v>00201150D.29</v>
          </cell>
        </row>
        <row r="14411">
          <cell r="K14411" t="str">
            <v>00201160D.29</v>
          </cell>
        </row>
        <row r="14412">
          <cell r="K14412" t="str">
            <v>00201114D.29</v>
          </cell>
        </row>
        <row r="14413">
          <cell r="K14413" t="str">
            <v>00201130D.29</v>
          </cell>
        </row>
        <row r="14414">
          <cell r="K14414" t="str">
            <v>00201120D.29</v>
          </cell>
        </row>
        <row r="14415">
          <cell r="K14415" t="str">
            <v>00201136D.29</v>
          </cell>
        </row>
        <row r="14416">
          <cell r="K14416" t="str">
            <v>00201124D.29</v>
          </cell>
        </row>
        <row r="14417">
          <cell r="K14417" t="str">
            <v>00201126D.29</v>
          </cell>
        </row>
        <row r="14418">
          <cell r="K14418" t="str">
            <v>00201123D.29</v>
          </cell>
        </row>
        <row r="14419">
          <cell r="K14419" t="str">
            <v>00201114D.29</v>
          </cell>
        </row>
        <row r="14420">
          <cell r="K14420" t="str">
            <v>00201126D.29</v>
          </cell>
        </row>
        <row r="14421">
          <cell r="K14421" t="str">
            <v>00201131D.29</v>
          </cell>
        </row>
        <row r="14422">
          <cell r="K14422" t="str">
            <v>00201122D.29</v>
          </cell>
        </row>
        <row r="14423">
          <cell r="K14423" t="str">
            <v>00201128D.29</v>
          </cell>
        </row>
        <row r="14424">
          <cell r="K14424" t="str">
            <v>00201118D.29</v>
          </cell>
        </row>
        <row r="14425">
          <cell r="K14425" t="str">
            <v>00201128D.29</v>
          </cell>
        </row>
        <row r="14426">
          <cell r="K14426" t="str">
            <v>00201143D.29</v>
          </cell>
        </row>
        <row r="14427">
          <cell r="K14427" t="str">
            <v>00201153D.29</v>
          </cell>
        </row>
        <row r="14428">
          <cell r="K14428" t="str">
            <v>00201117D.29</v>
          </cell>
        </row>
        <row r="14429">
          <cell r="K14429" t="str">
            <v>00201127D.29</v>
          </cell>
        </row>
        <row r="14430">
          <cell r="K14430" t="str">
            <v>00201131D.29</v>
          </cell>
        </row>
        <row r="14431">
          <cell r="K14431" t="str">
            <v>00201132D.29</v>
          </cell>
        </row>
        <row r="14432">
          <cell r="K14432" t="str">
            <v>00201143D.29</v>
          </cell>
        </row>
        <row r="14433">
          <cell r="K14433" t="str">
            <v>00201113D.29</v>
          </cell>
        </row>
        <row r="14434">
          <cell r="K14434" t="str">
            <v>00201122D.29</v>
          </cell>
        </row>
        <row r="14435">
          <cell r="K14435" t="str">
            <v>00201158D.29</v>
          </cell>
        </row>
        <row r="14436">
          <cell r="K14436" t="str">
            <v>00201157D.29</v>
          </cell>
        </row>
        <row r="14437">
          <cell r="K14437" t="str">
            <v>00201109D.29</v>
          </cell>
        </row>
        <row r="14438">
          <cell r="K14438" t="str">
            <v>00201115D.29</v>
          </cell>
        </row>
        <row r="14439">
          <cell r="K14439" t="str">
            <v>00201121D.29</v>
          </cell>
        </row>
        <row r="14440">
          <cell r="K14440" t="str">
            <v>00201126D.29</v>
          </cell>
        </row>
        <row r="14441">
          <cell r="K14441" t="str">
            <v>00201127D.29</v>
          </cell>
        </row>
        <row r="14442">
          <cell r="K14442" t="str">
            <v>00201128D.29</v>
          </cell>
        </row>
        <row r="14443">
          <cell r="K14443" t="str">
            <v>00201135D.29</v>
          </cell>
        </row>
        <row r="14444">
          <cell r="K14444" t="str">
            <v>00201149D.29</v>
          </cell>
        </row>
        <row r="14445">
          <cell r="K14445" t="str">
            <v>00201151D.29</v>
          </cell>
        </row>
        <row r="14446">
          <cell r="K14446" t="str">
            <v>00201151D.29</v>
          </cell>
        </row>
        <row r="14447">
          <cell r="K14447" t="str">
            <v>00201154D.29</v>
          </cell>
        </row>
        <row r="14448">
          <cell r="K14448" t="str">
            <v>00201156D.29</v>
          </cell>
        </row>
        <row r="14449">
          <cell r="K14449" t="str">
            <v>00201140D.29</v>
          </cell>
        </row>
        <row r="14450">
          <cell r="K14450" t="str">
            <v>00201138D.29</v>
          </cell>
        </row>
        <row r="14451">
          <cell r="K14451" t="str">
            <v>00201113D.29</v>
          </cell>
        </row>
        <row r="14452">
          <cell r="K14452" t="str">
            <v>00201118D.29</v>
          </cell>
        </row>
        <row r="14453">
          <cell r="K14453" t="str">
            <v>00201129D.29</v>
          </cell>
        </row>
        <row r="14454">
          <cell r="K14454" t="str">
            <v>00201132D.29</v>
          </cell>
        </row>
        <row r="14455">
          <cell r="K14455" t="str">
            <v>00201134D.29</v>
          </cell>
        </row>
        <row r="14456">
          <cell r="K14456" t="str">
            <v>00201153D.29</v>
          </cell>
        </row>
        <row r="14457">
          <cell r="K14457" t="str">
            <v>00201157D.29</v>
          </cell>
        </row>
        <row r="14458">
          <cell r="K14458" t="str">
            <v>00201146D.29</v>
          </cell>
        </row>
        <row r="14459">
          <cell r="K14459" t="str">
            <v>00201153D.29</v>
          </cell>
        </row>
        <row r="14460">
          <cell r="K14460" t="str">
            <v>00201143K.1</v>
          </cell>
        </row>
        <row r="14461">
          <cell r="K14461" t="str">
            <v>00201156K.1</v>
          </cell>
        </row>
        <row r="14462">
          <cell r="K14462" t="str">
            <v>00201156K.1</v>
          </cell>
        </row>
        <row r="14463">
          <cell r="K14463" t="str">
            <v>00021248P.11</v>
          </cell>
        </row>
        <row r="14464">
          <cell r="K14464" t="str">
            <v>00021243P.11</v>
          </cell>
        </row>
        <row r="14465">
          <cell r="K14465" t="str">
            <v>00021243P.11</v>
          </cell>
        </row>
        <row r="14466">
          <cell r="K14466" t="str">
            <v>00021243P.11</v>
          </cell>
        </row>
        <row r="14467">
          <cell r="K14467" t="str">
            <v>00021203P.11</v>
          </cell>
        </row>
        <row r="14468">
          <cell r="K14468" t="str">
            <v>00021238P.11</v>
          </cell>
        </row>
        <row r="14469">
          <cell r="K14469" t="str">
            <v>00021238P.11</v>
          </cell>
        </row>
        <row r="14470">
          <cell r="K14470" t="str">
            <v>00021238P.11</v>
          </cell>
        </row>
        <row r="14471">
          <cell r="K14471" t="str">
            <v>00021238P.11</v>
          </cell>
        </row>
        <row r="14472">
          <cell r="K14472" t="str">
            <v>00021238P.11</v>
          </cell>
        </row>
        <row r="14473">
          <cell r="K14473" t="str">
            <v>00021239P.11</v>
          </cell>
        </row>
        <row r="14474">
          <cell r="K14474" t="str">
            <v>00021240P.11</v>
          </cell>
        </row>
        <row r="14475">
          <cell r="K14475" t="str">
            <v>00021240P.11</v>
          </cell>
        </row>
        <row r="14476">
          <cell r="K14476" t="str">
            <v>00021258P.11</v>
          </cell>
        </row>
        <row r="14477">
          <cell r="K14477" t="str">
            <v>00021258P.11</v>
          </cell>
        </row>
        <row r="14478">
          <cell r="K14478" t="str">
            <v>00021258P.11</v>
          </cell>
        </row>
        <row r="14479">
          <cell r="K14479" t="str">
            <v>00021258P.11</v>
          </cell>
        </row>
        <row r="14480">
          <cell r="K14480" t="str">
            <v>00021258P.11</v>
          </cell>
        </row>
        <row r="14481">
          <cell r="K14481" t="str">
            <v>00021258P.11</v>
          </cell>
        </row>
        <row r="14482">
          <cell r="K14482" t="str">
            <v>00021202P.11</v>
          </cell>
        </row>
        <row r="14483">
          <cell r="K14483" t="str">
            <v>00021202P.11</v>
          </cell>
        </row>
        <row r="14484">
          <cell r="K14484" t="str">
            <v>00021202P.12</v>
          </cell>
        </row>
        <row r="14485">
          <cell r="K14485" t="str">
            <v>00021202P.11</v>
          </cell>
        </row>
        <row r="14486">
          <cell r="K14486" t="str">
            <v>00021202P.11</v>
          </cell>
        </row>
        <row r="14487">
          <cell r="K14487" t="str">
            <v>00021202P.11</v>
          </cell>
        </row>
        <row r="14488">
          <cell r="K14488" t="str">
            <v>00021202P.11</v>
          </cell>
        </row>
        <row r="14489">
          <cell r="K14489" t="str">
            <v>00021210P.11</v>
          </cell>
        </row>
        <row r="14490">
          <cell r="K14490" t="str">
            <v>00021210P.11</v>
          </cell>
        </row>
        <row r="14491">
          <cell r="K14491" t="str">
            <v>00021210P.11</v>
          </cell>
        </row>
        <row r="14492">
          <cell r="K14492" t="str">
            <v>00021210P.11</v>
          </cell>
        </row>
        <row r="14493">
          <cell r="K14493" t="str">
            <v>00021210P.11</v>
          </cell>
        </row>
        <row r="14494">
          <cell r="K14494" t="str">
            <v>00021218P.11</v>
          </cell>
        </row>
        <row r="14495">
          <cell r="K14495" t="str">
            <v>00021218P.11</v>
          </cell>
        </row>
        <row r="14496">
          <cell r="K14496" t="str">
            <v>00021218P.11</v>
          </cell>
        </row>
        <row r="14497">
          <cell r="K14497" t="str">
            <v>00021226P.11</v>
          </cell>
        </row>
        <row r="14498">
          <cell r="K14498" t="str">
            <v>00021226P.11</v>
          </cell>
        </row>
        <row r="14499">
          <cell r="K14499" t="str">
            <v>00021234P.11</v>
          </cell>
        </row>
        <row r="14500">
          <cell r="K14500" t="str">
            <v>00021234P.11</v>
          </cell>
        </row>
        <row r="14501">
          <cell r="K14501" t="str">
            <v>00021234P.11</v>
          </cell>
        </row>
        <row r="14502">
          <cell r="K14502" t="str">
            <v>00021243P.11</v>
          </cell>
        </row>
        <row r="14503">
          <cell r="K14503" t="str">
            <v>00021245P.11</v>
          </cell>
        </row>
        <row r="14504">
          <cell r="K14504" t="str">
            <v>00021245P.11</v>
          </cell>
        </row>
        <row r="14505">
          <cell r="K14505" t="str">
            <v>00021245P.11</v>
          </cell>
        </row>
        <row r="14506">
          <cell r="K14506" t="str">
            <v>00021248P.11</v>
          </cell>
        </row>
        <row r="14507">
          <cell r="K14507" t="str">
            <v>00021250P.11</v>
          </cell>
        </row>
        <row r="14508">
          <cell r="K14508" t="str">
            <v>00021257P.11</v>
          </cell>
        </row>
        <row r="14509">
          <cell r="K14509" t="str">
            <v>00021257P.11</v>
          </cell>
        </row>
        <row r="14510">
          <cell r="K14510" t="str">
            <v>00021244P.11</v>
          </cell>
        </row>
        <row r="14511">
          <cell r="K14511" t="str">
            <v>00021260P.11</v>
          </cell>
        </row>
        <row r="14512">
          <cell r="K14512" t="str">
            <v>00021260P.11</v>
          </cell>
        </row>
        <row r="14513">
          <cell r="K14513" t="str">
            <v>00021260P.11</v>
          </cell>
        </row>
        <row r="14514">
          <cell r="K14514" t="str">
            <v>00021260P.13</v>
          </cell>
        </row>
        <row r="14515">
          <cell r="K14515" t="str">
            <v>00021259P.11</v>
          </cell>
        </row>
        <row r="14516">
          <cell r="K14516" t="str">
            <v>00021259P.11</v>
          </cell>
        </row>
        <row r="14517">
          <cell r="K14517" t="str">
            <v>00021259P.11</v>
          </cell>
        </row>
        <row r="14518">
          <cell r="K14518" t="str">
            <v>00021259P.11</v>
          </cell>
        </row>
        <row r="14519">
          <cell r="K14519" t="str">
            <v>00021232P.11</v>
          </cell>
        </row>
        <row r="14520">
          <cell r="K14520" t="str">
            <v>00021213P.11</v>
          </cell>
        </row>
        <row r="14521">
          <cell r="K14521" t="str">
            <v>00021211P.11</v>
          </cell>
        </row>
        <row r="14522">
          <cell r="K14522" t="str">
            <v>00021220P.11</v>
          </cell>
        </row>
        <row r="14523">
          <cell r="K14523" t="str">
            <v>00021212P.11</v>
          </cell>
        </row>
        <row r="14524">
          <cell r="K14524" t="str">
            <v>00021216P.11</v>
          </cell>
        </row>
        <row r="14525">
          <cell r="K14525" t="str">
            <v>00021212P.11</v>
          </cell>
        </row>
        <row r="14526">
          <cell r="K14526" t="str">
            <v>00021227P.11</v>
          </cell>
        </row>
        <row r="14527">
          <cell r="K14527" t="str">
            <v>00021232P.11</v>
          </cell>
        </row>
        <row r="14528">
          <cell r="K14528" t="str">
            <v>00021223P.11</v>
          </cell>
        </row>
        <row r="14529">
          <cell r="K14529" t="str">
            <v>00021211P.11</v>
          </cell>
        </row>
        <row r="14530">
          <cell r="K14530" t="str">
            <v>00021232P.11</v>
          </cell>
        </row>
        <row r="14531">
          <cell r="K14531" t="str">
            <v>00021211P.11</v>
          </cell>
        </row>
        <row r="14532">
          <cell r="K14532" t="str">
            <v>00021212P.11</v>
          </cell>
        </row>
        <row r="14533">
          <cell r="K14533" t="str">
            <v>00021211P.11</v>
          </cell>
        </row>
        <row r="14534">
          <cell r="K14534" t="str">
            <v>00021223P.11</v>
          </cell>
        </row>
        <row r="14535">
          <cell r="K14535" t="str">
            <v>00021213P.11</v>
          </cell>
        </row>
        <row r="14536">
          <cell r="K14536" t="str">
            <v>00021213P.11</v>
          </cell>
        </row>
        <row r="14537">
          <cell r="K14537" t="str">
            <v>00021213P.11</v>
          </cell>
        </row>
        <row r="14538">
          <cell r="K14538" t="str">
            <v>00021231P.11</v>
          </cell>
        </row>
        <row r="14539">
          <cell r="K14539" t="str">
            <v>00021210P.11</v>
          </cell>
        </row>
        <row r="14540">
          <cell r="K14540" t="str">
            <v>00021216P.11</v>
          </cell>
        </row>
        <row r="14541">
          <cell r="K14541" t="str">
            <v>00021231P.11</v>
          </cell>
        </row>
        <row r="14542">
          <cell r="K14542" t="str">
            <v>00021223P.11</v>
          </cell>
        </row>
        <row r="14543">
          <cell r="K14543" t="str">
            <v>00021225P.11</v>
          </cell>
        </row>
        <row r="14544">
          <cell r="K14544" t="str">
            <v>00021222P.11</v>
          </cell>
        </row>
        <row r="14545">
          <cell r="K14545" t="str">
            <v>00021211P.11</v>
          </cell>
        </row>
        <row r="14546">
          <cell r="K14546" t="str">
            <v>00021232P.11</v>
          </cell>
        </row>
        <row r="14547">
          <cell r="K14547" t="str">
            <v>00021211P.11</v>
          </cell>
        </row>
        <row r="14548">
          <cell r="K14548" t="str">
            <v>00021228P.11</v>
          </cell>
        </row>
        <row r="14549">
          <cell r="K14549" t="str">
            <v>00021236P.11</v>
          </cell>
        </row>
        <row r="14550">
          <cell r="K14550" t="str">
            <v>00021213P.11</v>
          </cell>
        </row>
        <row r="14551">
          <cell r="K14551" t="str">
            <v>00021223P.11</v>
          </cell>
        </row>
        <row r="14552">
          <cell r="K14552" t="str">
            <v>00021210P.11</v>
          </cell>
        </row>
        <row r="14553">
          <cell r="K14553" t="str">
            <v>00021210P.11</v>
          </cell>
        </row>
        <row r="14554">
          <cell r="K14554" t="str">
            <v>00021210P.11</v>
          </cell>
        </row>
        <row r="14555">
          <cell r="K14555" t="str">
            <v>00021213P.11</v>
          </cell>
        </row>
        <row r="14556">
          <cell r="K14556" t="str">
            <v>00021220P.11</v>
          </cell>
        </row>
        <row r="14557">
          <cell r="K14557" t="str">
            <v>00021210P.11</v>
          </cell>
        </row>
        <row r="14558">
          <cell r="K14558" t="str">
            <v>00021210P.11</v>
          </cell>
        </row>
        <row r="14559">
          <cell r="K14559" t="str">
            <v>00021217P.11</v>
          </cell>
        </row>
        <row r="14560">
          <cell r="K14560" t="str">
            <v>00021221P.11</v>
          </cell>
        </row>
        <row r="14561">
          <cell r="K14561" t="str">
            <v>00021229P.11</v>
          </cell>
        </row>
        <row r="14562">
          <cell r="K14562" t="str">
            <v>00021229P.11</v>
          </cell>
        </row>
        <row r="14563">
          <cell r="K14563" t="str">
            <v>00021231P.11</v>
          </cell>
        </row>
        <row r="14564">
          <cell r="K14564" t="str">
            <v>00021231P.11</v>
          </cell>
        </row>
        <row r="14565">
          <cell r="K14565" t="str">
            <v>00021233P.11</v>
          </cell>
        </row>
        <row r="14566">
          <cell r="K14566" t="str">
            <v>00021235P.11</v>
          </cell>
        </row>
        <row r="14567">
          <cell r="K14567" t="str">
            <v>00021235P.11</v>
          </cell>
        </row>
        <row r="14568">
          <cell r="K14568" t="str">
            <v>00021217P.11</v>
          </cell>
        </row>
        <row r="14569">
          <cell r="K14569" t="str">
            <v>00021218P.11</v>
          </cell>
        </row>
        <row r="14570">
          <cell r="K14570" t="str">
            <v>00021225P.11</v>
          </cell>
        </row>
        <row r="14571">
          <cell r="K14571" t="str">
            <v>00021228P.11</v>
          </cell>
        </row>
        <row r="14572">
          <cell r="K14572" t="str">
            <v>00021229P.11</v>
          </cell>
        </row>
        <row r="14573">
          <cell r="K14573" t="str">
            <v>00021229P.11</v>
          </cell>
        </row>
        <row r="14574">
          <cell r="K14574" t="str">
            <v>00021232P.11</v>
          </cell>
        </row>
        <row r="14575">
          <cell r="K14575" t="str">
            <v>00021232P.11</v>
          </cell>
        </row>
        <row r="14576">
          <cell r="K14576" t="str">
            <v>00021232P.11</v>
          </cell>
        </row>
        <row r="14577">
          <cell r="K14577" t="str">
            <v>00021232P.11</v>
          </cell>
        </row>
        <row r="14578">
          <cell r="K14578" t="str">
            <v>00021233P.11</v>
          </cell>
        </row>
        <row r="14579">
          <cell r="K14579" t="str">
            <v>00021235P.11</v>
          </cell>
        </row>
        <row r="14580">
          <cell r="K14580" t="str">
            <v>00021235P.11</v>
          </cell>
        </row>
        <row r="14581">
          <cell r="K14581" t="str">
            <v>00021236P.11</v>
          </cell>
        </row>
        <row r="14582">
          <cell r="K14582" t="str">
            <v>00021236P.11</v>
          </cell>
        </row>
        <row r="14583">
          <cell r="K14583" t="str">
            <v>00021236P.11</v>
          </cell>
        </row>
        <row r="14584">
          <cell r="K14584" t="str">
            <v>00021210P.11</v>
          </cell>
        </row>
        <row r="14585">
          <cell r="K14585" t="str">
            <v>00021213P.11</v>
          </cell>
        </row>
        <row r="14586">
          <cell r="K14586" t="str">
            <v>00021213P.11</v>
          </cell>
        </row>
        <row r="14587">
          <cell r="K14587" t="str">
            <v>00021221P.11</v>
          </cell>
        </row>
        <row r="14588">
          <cell r="K14588" t="str">
            <v>00021224P.11</v>
          </cell>
        </row>
        <row r="14589">
          <cell r="K14589" t="str">
            <v>00021228P.11</v>
          </cell>
        </row>
        <row r="14590">
          <cell r="K14590" t="str">
            <v>00021229P.11</v>
          </cell>
        </row>
        <row r="14591">
          <cell r="K14591" t="str">
            <v>00021229P.11</v>
          </cell>
        </row>
        <row r="14592">
          <cell r="K14592" t="str">
            <v>00021234P.11</v>
          </cell>
        </row>
        <row r="14593">
          <cell r="K14593" t="str">
            <v>00021235P.11</v>
          </cell>
        </row>
        <row r="14594">
          <cell r="K14594" t="str">
            <v>00021216P.11</v>
          </cell>
        </row>
        <row r="14595">
          <cell r="K14595" t="str">
            <v>00021222P.11</v>
          </cell>
        </row>
        <row r="14596">
          <cell r="K14596" t="str">
            <v>00021222P.11</v>
          </cell>
        </row>
        <row r="14597">
          <cell r="K14597" t="str">
            <v>00021230P.11</v>
          </cell>
        </row>
        <row r="14598">
          <cell r="K14598" t="str">
            <v>00021231P.11</v>
          </cell>
        </row>
        <row r="14599">
          <cell r="K14599" t="str">
            <v>00021233P.11</v>
          </cell>
        </row>
        <row r="14600">
          <cell r="K14600" t="str">
            <v>00021234P.11</v>
          </cell>
        </row>
        <row r="14601">
          <cell r="K14601" t="str">
            <v>00021236P.11</v>
          </cell>
        </row>
        <row r="14602">
          <cell r="K14602" t="str">
            <v>00021227P.11</v>
          </cell>
        </row>
        <row r="14603">
          <cell r="K14603" t="str">
            <v>00021228P.11</v>
          </cell>
        </row>
        <row r="14604">
          <cell r="K14604" t="str">
            <v>00021210P.11</v>
          </cell>
        </row>
        <row r="14605">
          <cell r="K14605" t="str">
            <v>00021217P.11</v>
          </cell>
        </row>
        <row r="14606">
          <cell r="K14606" t="str">
            <v>00021217P.11</v>
          </cell>
        </row>
        <row r="14607">
          <cell r="K14607" t="str">
            <v>00021217P.11</v>
          </cell>
        </row>
        <row r="14608">
          <cell r="K14608" t="str">
            <v>00021231P.11</v>
          </cell>
        </row>
        <row r="14609">
          <cell r="K14609" t="str">
            <v>00021234P.11</v>
          </cell>
        </row>
        <row r="14610">
          <cell r="K14610" t="str">
            <v>00021221P.11</v>
          </cell>
        </row>
        <row r="14611">
          <cell r="K14611" t="str">
            <v>00021226P.11</v>
          </cell>
        </row>
        <row r="14612">
          <cell r="K14612" t="str">
            <v>00021229P.11</v>
          </cell>
        </row>
        <row r="14613">
          <cell r="K14613" t="str">
            <v>00021231P.11</v>
          </cell>
        </row>
        <row r="14614">
          <cell r="K14614" t="str">
            <v>00021233P.11</v>
          </cell>
        </row>
        <row r="14615">
          <cell r="K14615" t="str">
            <v>00021236P.11</v>
          </cell>
        </row>
        <row r="14616">
          <cell r="K14616" t="str">
            <v>00021213P.11</v>
          </cell>
        </row>
        <row r="14617">
          <cell r="K14617" t="str">
            <v>00021210P.11</v>
          </cell>
        </row>
        <row r="14618">
          <cell r="K14618" t="str">
            <v>00021215P.11</v>
          </cell>
        </row>
        <row r="14619">
          <cell r="K14619" t="str">
            <v>00021217P.11</v>
          </cell>
        </row>
        <row r="14620">
          <cell r="K14620" t="str">
            <v>00021229P.11</v>
          </cell>
        </row>
        <row r="14621">
          <cell r="K14621" t="str">
            <v>00021234P.11</v>
          </cell>
        </row>
        <row r="14622">
          <cell r="K14622" t="str">
            <v>00021226P.11</v>
          </cell>
        </row>
        <row r="14623">
          <cell r="K14623" t="str">
            <v>00021231P.11</v>
          </cell>
        </row>
        <row r="14624">
          <cell r="K14624" t="str">
            <v>00021232P.11</v>
          </cell>
        </row>
        <row r="14625">
          <cell r="K14625" t="str">
            <v>00021229P.11</v>
          </cell>
        </row>
        <row r="14626">
          <cell r="K14626" t="str">
            <v>00021231P.11</v>
          </cell>
        </row>
        <row r="14627">
          <cell r="K14627" t="str">
            <v>00021232P.11</v>
          </cell>
        </row>
        <row r="14628">
          <cell r="K14628" t="str">
            <v>00021218P.11</v>
          </cell>
        </row>
        <row r="14629">
          <cell r="K14629" t="str">
            <v>00021213P.11</v>
          </cell>
        </row>
        <row r="14630">
          <cell r="K14630" t="str">
            <v>00021215P.11</v>
          </cell>
        </row>
        <row r="14631">
          <cell r="K14631" t="str">
            <v>00021236P.11</v>
          </cell>
        </row>
        <row r="14632">
          <cell r="K14632" t="str">
            <v>00021229P.11</v>
          </cell>
        </row>
        <row r="14633">
          <cell r="K14633" t="str">
            <v>00021235P.11</v>
          </cell>
        </row>
        <row r="14634">
          <cell r="K14634" t="str">
            <v>00021225P.11</v>
          </cell>
        </row>
        <row r="14635">
          <cell r="K14635" t="str">
            <v>00021230P.11</v>
          </cell>
        </row>
        <row r="14636">
          <cell r="K14636" t="str">
            <v>00021235P.11</v>
          </cell>
        </row>
        <row r="14637">
          <cell r="K14637" t="str">
            <v>00021231P.11</v>
          </cell>
        </row>
        <row r="14638">
          <cell r="K14638" t="str">
            <v>00021233P.11</v>
          </cell>
        </row>
        <row r="14639">
          <cell r="K14639" t="str">
            <v>00021235P.11</v>
          </cell>
        </row>
        <row r="14640">
          <cell r="K14640" t="str">
            <v>00021217P.11</v>
          </cell>
        </row>
        <row r="14641">
          <cell r="K14641" t="str">
            <v>00021232P.11</v>
          </cell>
        </row>
        <row r="14642">
          <cell r="K14642" t="str">
            <v>00021232P.11</v>
          </cell>
        </row>
        <row r="14643">
          <cell r="K14643" t="str">
            <v>00021213P.11</v>
          </cell>
        </row>
        <row r="14644">
          <cell r="K14644" t="str">
            <v>00021222P.11</v>
          </cell>
        </row>
        <row r="14645">
          <cell r="K14645" t="str">
            <v>00021233P.11</v>
          </cell>
        </row>
        <row r="14646">
          <cell r="K14646" t="str">
            <v>00021233P.11</v>
          </cell>
        </row>
        <row r="14647">
          <cell r="K14647" t="str">
            <v>00021213P.11</v>
          </cell>
        </row>
        <row r="14648">
          <cell r="K14648" t="str">
            <v>00021236P.11</v>
          </cell>
        </row>
        <row r="14649">
          <cell r="K14649" t="str">
            <v>00021224P.11</v>
          </cell>
        </row>
        <row r="14650">
          <cell r="K14650" t="str">
            <v>00021232P.11</v>
          </cell>
        </row>
        <row r="14651">
          <cell r="K14651" t="str">
            <v>00021229P.11</v>
          </cell>
        </row>
        <row r="14652">
          <cell r="K14652" t="str">
            <v>00021233P.11</v>
          </cell>
        </row>
        <row r="14653">
          <cell r="K14653" t="str">
            <v>00021210P.11</v>
          </cell>
        </row>
        <row r="14654">
          <cell r="K14654" t="str">
            <v>00021229P.11</v>
          </cell>
        </row>
        <row r="14655">
          <cell r="K14655" t="str">
            <v>00021230P.11</v>
          </cell>
        </row>
        <row r="14656">
          <cell r="K14656" t="str">
            <v>00021210P.11</v>
          </cell>
        </row>
        <row r="14657">
          <cell r="K14657" t="str">
            <v>00021234P.11</v>
          </cell>
        </row>
        <row r="14658">
          <cell r="K14658" t="str">
            <v>00021217P.11</v>
          </cell>
        </row>
        <row r="14659">
          <cell r="K14659" t="str">
            <v>00021224P.11</v>
          </cell>
        </row>
        <row r="14660">
          <cell r="K14660" t="str">
            <v>00021229P.11</v>
          </cell>
        </row>
        <row r="14661">
          <cell r="K14661" t="str">
            <v>00021236P.11</v>
          </cell>
        </row>
        <row r="14662">
          <cell r="K14662" t="str">
            <v>00021233P.11</v>
          </cell>
        </row>
        <row r="14663">
          <cell r="K14663" t="str">
            <v>00021229P.11</v>
          </cell>
        </row>
        <row r="14664">
          <cell r="K14664" t="str">
            <v>00021222P.11</v>
          </cell>
        </row>
        <row r="14665">
          <cell r="K14665" t="str">
            <v>00021231P.11</v>
          </cell>
        </row>
        <row r="14666">
          <cell r="K14666" t="str">
            <v>00021234P.11</v>
          </cell>
        </row>
        <row r="14667">
          <cell r="K14667" t="str">
            <v>00021234P.11</v>
          </cell>
        </row>
        <row r="14668">
          <cell r="K14668" t="str">
            <v>00021234P.11</v>
          </cell>
        </row>
        <row r="14669">
          <cell r="K14669" t="str">
            <v>00021232P.11</v>
          </cell>
        </row>
        <row r="14670">
          <cell r="K14670" t="str">
            <v>00021235P.11</v>
          </cell>
        </row>
        <row r="14671">
          <cell r="K14671" t="str">
            <v>00021221P.11</v>
          </cell>
        </row>
        <row r="14672">
          <cell r="K14672" t="str">
            <v>00021233P.11</v>
          </cell>
        </row>
        <row r="14673">
          <cell r="K14673" t="str">
            <v>00021236P.11</v>
          </cell>
        </row>
        <row r="14674">
          <cell r="K14674" t="str">
            <v>00021221P.11</v>
          </cell>
        </row>
        <row r="14675">
          <cell r="K14675" t="str">
            <v>00021233P.11</v>
          </cell>
        </row>
        <row r="14676">
          <cell r="K14676" t="str">
            <v>00021229P.11</v>
          </cell>
        </row>
        <row r="14677">
          <cell r="K14677" t="str">
            <v>00021221P.11</v>
          </cell>
        </row>
        <row r="14678">
          <cell r="K14678" t="str">
            <v>00021236P.11</v>
          </cell>
        </row>
        <row r="14679">
          <cell r="K14679" t="str">
            <v>00021221P.11</v>
          </cell>
        </row>
        <row r="14680">
          <cell r="K14680" t="str">
            <v>00021226P.11</v>
          </cell>
        </row>
        <row r="14681">
          <cell r="K14681" t="str">
            <v>00021229P.11</v>
          </cell>
        </row>
        <row r="14682">
          <cell r="K14682" t="str">
            <v>00021235P.11</v>
          </cell>
        </row>
        <row r="14683">
          <cell r="K14683" t="str">
            <v>00021229P.11</v>
          </cell>
        </row>
        <row r="14684">
          <cell r="K14684" t="str">
            <v>00021236P.11</v>
          </cell>
        </row>
        <row r="14685">
          <cell r="K14685" t="str">
            <v>00021217P.11</v>
          </cell>
        </row>
        <row r="14686">
          <cell r="K14686" t="str">
            <v>00021226P.11</v>
          </cell>
        </row>
        <row r="14687">
          <cell r="K14687" t="str">
            <v>00021234P.11</v>
          </cell>
        </row>
        <row r="14688">
          <cell r="K14688" t="str">
            <v>00021234P.11</v>
          </cell>
        </row>
        <row r="14689">
          <cell r="K14689" t="str">
            <v>00021225P.11</v>
          </cell>
        </row>
        <row r="14690">
          <cell r="K14690" t="str">
            <v>00021210P.11</v>
          </cell>
        </row>
        <row r="14691">
          <cell r="K14691" t="str">
            <v>00021231P.11</v>
          </cell>
        </row>
        <row r="14692">
          <cell r="K14692" t="str">
            <v>00021230P.11</v>
          </cell>
        </row>
        <row r="14693">
          <cell r="K14693" t="str">
            <v>00021216P.11</v>
          </cell>
        </row>
        <row r="14694">
          <cell r="K14694" t="str">
            <v>00021230P.11</v>
          </cell>
        </row>
        <row r="14695">
          <cell r="K14695" t="str">
            <v>00021233P.11</v>
          </cell>
        </row>
        <row r="14696">
          <cell r="K14696" t="str">
            <v>00021225P.11</v>
          </cell>
        </row>
        <row r="14697">
          <cell r="K14697" t="str">
            <v>00021229P.11</v>
          </cell>
        </row>
        <row r="14698">
          <cell r="K14698" t="str">
            <v>00021230P.11</v>
          </cell>
        </row>
        <row r="14699">
          <cell r="K14699" t="str">
            <v>00021228P.11</v>
          </cell>
        </row>
        <row r="14700">
          <cell r="K14700" t="str">
            <v>00021224P.11</v>
          </cell>
        </row>
        <row r="14701">
          <cell r="K14701" t="str">
            <v>00021228P.11</v>
          </cell>
        </row>
        <row r="14702">
          <cell r="K14702" t="str">
            <v>00021231P.11</v>
          </cell>
        </row>
        <row r="14703">
          <cell r="K14703" t="str">
            <v>00021225P.11</v>
          </cell>
        </row>
        <row r="14704">
          <cell r="K14704" t="str">
            <v>00021236P.11</v>
          </cell>
        </row>
        <row r="14705">
          <cell r="K14705" t="str">
            <v>00021229P.11</v>
          </cell>
        </row>
        <row r="14706">
          <cell r="K14706" t="str">
            <v>00021230P.11</v>
          </cell>
        </row>
        <row r="14707">
          <cell r="K14707" t="str">
            <v>00021230P.11</v>
          </cell>
        </row>
        <row r="14708">
          <cell r="K14708" t="str">
            <v>00021222P.11</v>
          </cell>
        </row>
        <row r="14709">
          <cell r="K14709" t="str">
            <v>00021229P.11</v>
          </cell>
        </row>
        <row r="14710">
          <cell r="K14710" t="str">
            <v>00021222P.11</v>
          </cell>
        </row>
        <row r="14711">
          <cell r="K14711" t="str">
            <v>00021225P.11</v>
          </cell>
        </row>
        <row r="14712">
          <cell r="K14712" t="str">
            <v>00021232P.11</v>
          </cell>
        </row>
        <row r="14713">
          <cell r="K14713" t="str">
            <v>00021221P.11</v>
          </cell>
        </row>
        <row r="14714">
          <cell r="K14714" t="str">
            <v>00021213P.11</v>
          </cell>
        </row>
        <row r="14715">
          <cell r="K14715" t="str">
            <v>00021222P.11</v>
          </cell>
        </row>
        <row r="14716">
          <cell r="K14716" t="str">
            <v>00021235P.11</v>
          </cell>
        </row>
        <row r="14717">
          <cell r="K14717" t="str">
            <v>00021213P.11</v>
          </cell>
        </row>
        <row r="14718">
          <cell r="K14718" t="str">
            <v>00021221P.11</v>
          </cell>
        </row>
        <row r="14719">
          <cell r="K14719" t="str">
            <v>00021230P.11</v>
          </cell>
        </row>
        <row r="14720">
          <cell r="K14720" t="str">
            <v>00021231P.11</v>
          </cell>
        </row>
        <row r="14721">
          <cell r="K14721" t="str">
            <v>00021222P.11</v>
          </cell>
        </row>
        <row r="14722">
          <cell r="K14722" t="str">
            <v>00021221P.11</v>
          </cell>
        </row>
        <row r="14723">
          <cell r="K14723" t="str">
            <v>00021225P.11</v>
          </cell>
        </row>
        <row r="14724">
          <cell r="K14724" t="str">
            <v>00021210P.11</v>
          </cell>
        </row>
        <row r="14725">
          <cell r="K14725" t="str">
            <v>00021236P.11</v>
          </cell>
        </row>
        <row r="14726">
          <cell r="K14726" t="str">
            <v>00021233P.11</v>
          </cell>
        </row>
        <row r="14727">
          <cell r="K14727" t="str">
            <v>00021229P.11</v>
          </cell>
        </row>
        <row r="14728">
          <cell r="K14728" t="str">
            <v>00021235P.11</v>
          </cell>
        </row>
        <row r="14729">
          <cell r="K14729" t="str">
            <v>00021213P.11</v>
          </cell>
        </row>
        <row r="14730">
          <cell r="K14730" t="str">
            <v>00021221P.11</v>
          </cell>
        </row>
        <row r="14731">
          <cell r="K14731" t="str">
            <v>00021223P.11</v>
          </cell>
        </row>
        <row r="14732">
          <cell r="K14732" t="str">
            <v>00021228P.11</v>
          </cell>
        </row>
        <row r="14733">
          <cell r="K14733" t="str">
            <v>00021235P.11</v>
          </cell>
        </row>
        <row r="14734">
          <cell r="K14734" t="str">
            <v>00021233P.11</v>
          </cell>
        </row>
        <row r="14735">
          <cell r="K14735" t="str">
            <v>00021224P.11</v>
          </cell>
        </row>
        <row r="14736">
          <cell r="K14736" t="str">
            <v>00021211P.11</v>
          </cell>
        </row>
        <row r="14737">
          <cell r="K14737" t="str">
            <v>00021221P.11</v>
          </cell>
        </row>
        <row r="14738">
          <cell r="K14738" t="str">
            <v>00021213P.11</v>
          </cell>
        </row>
        <row r="14739">
          <cell r="K14739" t="str">
            <v>00021228P.11</v>
          </cell>
        </row>
        <row r="14740">
          <cell r="K14740" t="str">
            <v>00021232P.11</v>
          </cell>
        </row>
        <row r="14741">
          <cell r="K14741" t="str">
            <v>00021232P.11</v>
          </cell>
        </row>
        <row r="14742">
          <cell r="K14742" t="str">
            <v>00021216P.11</v>
          </cell>
        </row>
        <row r="14743">
          <cell r="K14743" t="str">
            <v>00021216P.11</v>
          </cell>
        </row>
        <row r="14744">
          <cell r="K14744" t="str">
            <v>00021223P.11</v>
          </cell>
        </row>
        <row r="14745">
          <cell r="K14745" t="str">
            <v>00021228P.11</v>
          </cell>
        </row>
        <row r="14746">
          <cell r="K14746" t="str">
            <v>00021227P.11</v>
          </cell>
        </row>
        <row r="14747">
          <cell r="K14747" t="str">
            <v>00021234P.11</v>
          </cell>
        </row>
        <row r="14748">
          <cell r="K14748" t="str">
            <v>00021235P.11</v>
          </cell>
        </row>
        <row r="14749">
          <cell r="K14749" t="str">
            <v>00021229P.11</v>
          </cell>
        </row>
        <row r="14750">
          <cell r="K14750" t="str">
            <v>00021216P.11</v>
          </cell>
        </row>
        <row r="14751">
          <cell r="K14751" t="str">
            <v>00021231P.11</v>
          </cell>
        </row>
        <row r="14752">
          <cell r="K14752" t="str">
            <v>00021225P.11</v>
          </cell>
        </row>
        <row r="14753">
          <cell r="K14753" t="str">
            <v>00021234P.11</v>
          </cell>
        </row>
        <row r="14754">
          <cell r="K14754" t="str">
            <v>00021230P.11</v>
          </cell>
        </row>
        <row r="14755">
          <cell r="K14755" t="str">
            <v>00021236P.11</v>
          </cell>
        </row>
        <row r="14756">
          <cell r="K14756" t="str">
            <v>00021234P.11</v>
          </cell>
        </row>
        <row r="14757">
          <cell r="K14757" t="str">
            <v>00021236P.11</v>
          </cell>
        </row>
        <row r="14758">
          <cell r="K14758" t="str">
            <v>00021221P.11</v>
          </cell>
        </row>
        <row r="14759">
          <cell r="K14759" t="str">
            <v>00021212P.11</v>
          </cell>
        </row>
        <row r="14760">
          <cell r="K14760" t="str">
            <v>00021225P.11</v>
          </cell>
        </row>
        <row r="14761">
          <cell r="K14761" t="str">
            <v>00021232P.11</v>
          </cell>
        </row>
        <row r="14762">
          <cell r="K14762" t="str">
            <v>00021231P.11</v>
          </cell>
        </row>
        <row r="14763">
          <cell r="K14763" t="str">
            <v>00021236P.11</v>
          </cell>
        </row>
        <row r="14764">
          <cell r="K14764" t="str">
            <v>00021234P.11</v>
          </cell>
        </row>
        <row r="14765">
          <cell r="K14765" t="str">
            <v>00021229P.11</v>
          </cell>
        </row>
        <row r="14766">
          <cell r="K14766" t="str">
            <v>00021229P.11</v>
          </cell>
        </row>
        <row r="14767">
          <cell r="K14767" t="str">
            <v>00021219P.11</v>
          </cell>
        </row>
        <row r="14768">
          <cell r="K14768" t="str">
            <v>00021235P.11</v>
          </cell>
        </row>
        <row r="14769">
          <cell r="K14769" t="str">
            <v>00021233P.11</v>
          </cell>
        </row>
        <row r="14770">
          <cell r="K14770" t="str">
            <v>00021212P.11</v>
          </cell>
        </row>
        <row r="14771">
          <cell r="K14771" t="str">
            <v>00021229P.11</v>
          </cell>
        </row>
        <row r="14772">
          <cell r="K14772" t="str">
            <v>00021218P.11</v>
          </cell>
        </row>
        <row r="14773">
          <cell r="K14773" t="str">
            <v>00021233P.11</v>
          </cell>
        </row>
        <row r="14774">
          <cell r="K14774" t="str">
            <v>00021229P.11</v>
          </cell>
        </row>
        <row r="14775">
          <cell r="K14775" t="str">
            <v>00021226P.11</v>
          </cell>
        </row>
        <row r="14776">
          <cell r="K14776" t="str">
            <v>00021210P.11</v>
          </cell>
        </row>
        <row r="14777">
          <cell r="K14777" t="str">
            <v>00021223P.11</v>
          </cell>
        </row>
        <row r="14778">
          <cell r="K14778" t="str">
            <v>00021230P.11</v>
          </cell>
        </row>
        <row r="14779">
          <cell r="K14779" t="str">
            <v>00021227P.11</v>
          </cell>
        </row>
        <row r="14780">
          <cell r="K14780" t="str">
            <v>00021233P.11</v>
          </cell>
        </row>
        <row r="14781">
          <cell r="K14781" t="str">
            <v>00021231P.11</v>
          </cell>
        </row>
        <row r="14782">
          <cell r="K14782" t="str">
            <v>00021232P.11</v>
          </cell>
        </row>
        <row r="14783">
          <cell r="K14783" t="str">
            <v>00021229P.11</v>
          </cell>
        </row>
        <row r="14784">
          <cell r="K14784" t="str">
            <v>00021225P.11</v>
          </cell>
        </row>
        <row r="14785">
          <cell r="K14785" t="str">
            <v>00021210P.11</v>
          </cell>
        </row>
        <row r="14786">
          <cell r="K14786" t="str">
            <v>00021236P.11</v>
          </cell>
        </row>
        <row r="14787">
          <cell r="K14787" t="str">
            <v>00021234P.11</v>
          </cell>
        </row>
        <row r="14788">
          <cell r="K14788" t="str">
            <v>00021236P.11</v>
          </cell>
        </row>
        <row r="14789">
          <cell r="K14789" t="str">
            <v>00021213P.11</v>
          </cell>
        </row>
        <row r="14790">
          <cell r="K14790" t="str">
            <v>00021222P.11</v>
          </cell>
        </row>
        <row r="14791">
          <cell r="K14791" t="str">
            <v>00021226P.11</v>
          </cell>
        </row>
        <row r="14792">
          <cell r="K14792" t="str">
            <v>00021216P.11</v>
          </cell>
        </row>
        <row r="14793">
          <cell r="K14793" t="str">
            <v>00021229P.11</v>
          </cell>
        </row>
        <row r="14794">
          <cell r="K14794" t="str">
            <v>00021233P.11</v>
          </cell>
        </row>
        <row r="14795">
          <cell r="K14795" t="str">
            <v>00021214P.11</v>
          </cell>
        </row>
        <row r="14796">
          <cell r="K14796" t="str">
            <v>00021227P.11</v>
          </cell>
        </row>
        <row r="14797">
          <cell r="K14797" t="str">
            <v>00021225P.11</v>
          </cell>
        </row>
        <row r="14798">
          <cell r="K14798" t="str">
            <v>00021223P.11</v>
          </cell>
        </row>
        <row r="14799">
          <cell r="K14799" t="str">
            <v>00021231P.11</v>
          </cell>
        </row>
        <row r="14800">
          <cell r="K14800" t="str">
            <v>00021220P.11</v>
          </cell>
        </row>
        <row r="14801">
          <cell r="K14801" t="str">
            <v>00021213P.11</v>
          </cell>
        </row>
        <row r="14802">
          <cell r="K14802" t="str">
            <v>00021222P.11</v>
          </cell>
        </row>
        <row r="14803">
          <cell r="K14803" t="str">
            <v>00021229P.11</v>
          </cell>
        </row>
        <row r="14804">
          <cell r="K14804" t="str">
            <v>00021236P.11</v>
          </cell>
        </row>
        <row r="14805">
          <cell r="K14805" t="str">
            <v>00021220P.11</v>
          </cell>
        </row>
        <row r="14806">
          <cell r="K14806" t="str">
            <v>00021229P.11</v>
          </cell>
        </row>
        <row r="14807">
          <cell r="K14807" t="str">
            <v>00021233P.11</v>
          </cell>
        </row>
        <row r="14808">
          <cell r="K14808" t="str">
            <v>00021233P.11</v>
          </cell>
        </row>
        <row r="14809">
          <cell r="K14809" t="str">
            <v>00021229P.11</v>
          </cell>
        </row>
        <row r="14810">
          <cell r="K14810" t="str">
            <v>00021235P.11</v>
          </cell>
        </row>
        <row r="14811">
          <cell r="K14811" t="str">
            <v>00021224P.11</v>
          </cell>
        </row>
        <row r="14812">
          <cell r="K14812" t="str">
            <v>00021234P.11</v>
          </cell>
        </row>
        <row r="14813">
          <cell r="K14813" t="str">
            <v>00021223P.11</v>
          </cell>
        </row>
        <row r="14814">
          <cell r="K14814" t="str">
            <v>00021223P.11</v>
          </cell>
        </row>
        <row r="14815">
          <cell r="K14815" t="str">
            <v>00021213P.11</v>
          </cell>
        </row>
        <row r="14816">
          <cell r="K14816" t="str">
            <v>00021232P.11</v>
          </cell>
        </row>
        <row r="14817">
          <cell r="K14817" t="str">
            <v>00021231P.11</v>
          </cell>
        </row>
        <row r="14818">
          <cell r="K14818" t="str">
            <v>00021217P.11</v>
          </cell>
        </row>
        <row r="14819">
          <cell r="K14819" t="str">
            <v>00021229P.11</v>
          </cell>
        </row>
        <row r="14820">
          <cell r="K14820" t="str">
            <v>00021217P.11</v>
          </cell>
        </row>
        <row r="14821">
          <cell r="K14821" t="str">
            <v>00021235P.11</v>
          </cell>
        </row>
        <row r="14822">
          <cell r="K14822" t="str">
            <v>00021210P.11</v>
          </cell>
        </row>
        <row r="14823">
          <cell r="K14823" t="str">
            <v>00021233P.11</v>
          </cell>
        </row>
        <row r="14824">
          <cell r="K14824" t="str">
            <v>00021229P.11</v>
          </cell>
        </row>
        <row r="14825">
          <cell r="K14825" t="str">
            <v>00021210P.11</v>
          </cell>
        </row>
        <row r="14826">
          <cell r="K14826" t="str">
            <v>00021231P.11</v>
          </cell>
        </row>
        <row r="14827">
          <cell r="K14827" t="str">
            <v>00021229P.11</v>
          </cell>
        </row>
        <row r="14828">
          <cell r="K14828" t="str">
            <v>00021210P.11</v>
          </cell>
        </row>
        <row r="14829">
          <cell r="K14829" t="str">
            <v>00021228P.11</v>
          </cell>
        </row>
        <row r="14830">
          <cell r="K14830" t="str">
            <v>00021224P.11</v>
          </cell>
        </row>
        <row r="14831">
          <cell r="K14831" t="str">
            <v>00021234P.11</v>
          </cell>
        </row>
        <row r="14832">
          <cell r="K14832" t="str">
            <v>00021231P.11</v>
          </cell>
        </row>
        <row r="14833">
          <cell r="K14833" t="str">
            <v>00021233P.11</v>
          </cell>
        </row>
        <row r="14834">
          <cell r="K14834" t="str">
            <v>00021221P.11</v>
          </cell>
        </row>
        <row r="14835">
          <cell r="K14835" t="str">
            <v>00021225P.11</v>
          </cell>
        </row>
        <row r="14836">
          <cell r="K14836" t="str">
            <v>00021228P.11</v>
          </cell>
        </row>
        <row r="14837">
          <cell r="K14837" t="str">
            <v>00021214P.11</v>
          </cell>
        </row>
        <row r="14838">
          <cell r="K14838" t="str">
            <v>00021235P.11</v>
          </cell>
        </row>
        <row r="14839">
          <cell r="K14839" t="str">
            <v>00021232P.11</v>
          </cell>
        </row>
        <row r="14840">
          <cell r="K14840" t="str">
            <v>00021228P.11</v>
          </cell>
        </row>
        <row r="14841">
          <cell r="K14841" t="str">
            <v>00021233P.11</v>
          </cell>
        </row>
        <row r="14842">
          <cell r="K14842" t="str">
            <v>00021233P.11</v>
          </cell>
        </row>
        <row r="14843">
          <cell r="K14843" t="str">
            <v>00021211P.11</v>
          </cell>
        </row>
        <row r="14844">
          <cell r="K14844" t="str">
            <v>00021231P.11</v>
          </cell>
        </row>
        <row r="14845">
          <cell r="K14845" t="str">
            <v>00021236P.11</v>
          </cell>
        </row>
        <row r="14846">
          <cell r="K14846" t="str">
            <v>00021213P.11</v>
          </cell>
        </row>
        <row r="14847">
          <cell r="K14847" t="str">
            <v>00021233P.11</v>
          </cell>
        </row>
        <row r="14848">
          <cell r="K14848" t="str">
            <v>00021228P.11</v>
          </cell>
        </row>
        <row r="14849">
          <cell r="K14849" t="str">
            <v>00021221P.11</v>
          </cell>
        </row>
        <row r="14850">
          <cell r="K14850" t="str">
            <v>00021223P.11</v>
          </cell>
        </row>
        <row r="14851">
          <cell r="K14851" t="str">
            <v>00021228P.11</v>
          </cell>
        </row>
        <row r="14852">
          <cell r="K14852" t="str">
            <v>00021232P.11</v>
          </cell>
        </row>
        <row r="14853">
          <cell r="K14853" t="str">
            <v>00021212P.11</v>
          </cell>
        </row>
        <row r="14854">
          <cell r="K14854" t="str">
            <v>00021233P.11</v>
          </cell>
        </row>
        <row r="14855">
          <cell r="K14855" t="str">
            <v>00021218P.11</v>
          </cell>
        </row>
        <row r="14856">
          <cell r="K14856" t="str">
            <v>00021229P.11</v>
          </cell>
        </row>
        <row r="14857">
          <cell r="K14857" t="str">
            <v>00021222P.11</v>
          </cell>
        </row>
        <row r="14858">
          <cell r="K14858" t="str">
            <v>00021214P.11</v>
          </cell>
        </row>
        <row r="14859">
          <cell r="K14859" t="str">
            <v>00021229P.11</v>
          </cell>
        </row>
        <row r="14860">
          <cell r="K14860" t="str">
            <v>00021210P.11</v>
          </cell>
        </row>
        <row r="14861">
          <cell r="K14861" t="str">
            <v>00021228P.11</v>
          </cell>
        </row>
        <row r="14862">
          <cell r="K14862" t="str">
            <v>00021222P.11</v>
          </cell>
        </row>
        <row r="14863">
          <cell r="K14863" t="str">
            <v>00021231P.11</v>
          </cell>
        </row>
        <row r="14864">
          <cell r="K14864" t="str">
            <v>00021231P.11</v>
          </cell>
        </row>
        <row r="14865">
          <cell r="K14865" t="str">
            <v>00021210P.11</v>
          </cell>
        </row>
        <row r="14866">
          <cell r="K14866" t="str">
            <v>00021228P.11</v>
          </cell>
        </row>
        <row r="14867">
          <cell r="K14867" t="str">
            <v>00021226P.11</v>
          </cell>
        </row>
        <row r="14868">
          <cell r="K14868" t="str">
            <v>00021229P.11</v>
          </cell>
        </row>
        <row r="14869">
          <cell r="K14869" t="str">
            <v>00021228P.11</v>
          </cell>
        </row>
        <row r="14870">
          <cell r="K14870" t="str">
            <v>00021228P.11</v>
          </cell>
        </row>
        <row r="14871">
          <cell r="K14871" t="str">
            <v>00021232P.11</v>
          </cell>
        </row>
        <row r="14872">
          <cell r="K14872" t="str">
            <v>00021236P.11</v>
          </cell>
        </row>
        <row r="14873">
          <cell r="K14873" t="str">
            <v>00021233P.11</v>
          </cell>
        </row>
        <row r="14874">
          <cell r="K14874" t="str">
            <v>00021228P.11</v>
          </cell>
        </row>
        <row r="14875">
          <cell r="K14875" t="str">
            <v>00021218P.11</v>
          </cell>
        </row>
        <row r="14876">
          <cell r="K14876" t="str">
            <v>00021226P.11</v>
          </cell>
        </row>
        <row r="14877">
          <cell r="K14877" t="str">
            <v>00021236P.11</v>
          </cell>
        </row>
        <row r="14878">
          <cell r="K14878" t="str">
            <v>00021227P.11</v>
          </cell>
        </row>
        <row r="14879">
          <cell r="K14879" t="str">
            <v>00021214P.11</v>
          </cell>
        </row>
        <row r="14880">
          <cell r="K14880" t="str">
            <v>00021236P.11</v>
          </cell>
        </row>
        <row r="14881">
          <cell r="K14881" t="str">
            <v>00021215P.11</v>
          </cell>
        </row>
        <row r="14882">
          <cell r="K14882" t="str">
            <v>00021232P.11</v>
          </cell>
        </row>
        <row r="14883">
          <cell r="K14883" t="str">
            <v>00021233P.11</v>
          </cell>
        </row>
        <row r="14884">
          <cell r="K14884" t="str">
            <v>00021230P.11</v>
          </cell>
        </row>
        <row r="14885">
          <cell r="K14885" t="str">
            <v>00021233P.11</v>
          </cell>
        </row>
        <row r="14886">
          <cell r="K14886" t="str">
            <v>00021223P.11</v>
          </cell>
        </row>
        <row r="14887">
          <cell r="K14887" t="str">
            <v>00021223P.11</v>
          </cell>
        </row>
        <row r="14888">
          <cell r="K14888" t="str">
            <v>00021222P.11</v>
          </cell>
        </row>
        <row r="14889">
          <cell r="K14889" t="str">
            <v>00021230P.11</v>
          </cell>
        </row>
        <row r="14890">
          <cell r="K14890" t="str">
            <v>00021229P.11</v>
          </cell>
        </row>
        <row r="14891">
          <cell r="K14891" t="str">
            <v>00021224P.11</v>
          </cell>
        </row>
        <row r="14892">
          <cell r="K14892" t="str">
            <v>00021232P.11</v>
          </cell>
        </row>
        <row r="14893">
          <cell r="K14893" t="str">
            <v>00021210P.11</v>
          </cell>
        </row>
        <row r="14894">
          <cell r="K14894" t="str">
            <v>00021212P.11</v>
          </cell>
        </row>
        <row r="14895">
          <cell r="K14895" t="str">
            <v>00021232P.11</v>
          </cell>
        </row>
        <row r="14896">
          <cell r="K14896" t="str">
            <v>00021213P.11</v>
          </cell>
        </row>
        <row r="14897">
          <cell r="K14897" t="str">
            <v>00021232P.11</v>
          </cell>
        </row>
        <row r="14898">
          <cell r="K14898" t="str">
            <v>00021217P.11</v>
          </cell>
        </row>
        <row r="14899">
          <cell r="K14899" t="str">
            <v>00021214P.11</v>
          </cell>
        </row>
        <row r="14900">
          <cell r="K14900" t="str">
            <v>00021230P.11</v>
          </cell>
        </row>
        <row r="14901">
          <cell r="K14901" t="str">
            <v>00021220P.11</v>
          </cell>
        </row>
        <row r="14902">
          <cell r="K14902" t="str">
            <v>00021222P.11</v>
          </cell>
        </row>
        <row r="14903">
          <cell r="K14903" t="str">
            <v>00021230P.11</v>
          </cell>
        </row>
        <row r="14904">
          <cell r="K14904" t="str">
            <v>00021235P.11</v>
          </cell>
        </row>
        <row r="14905">
          <cell r="K14905" t="str">
            <v>00021233P.11</v>
          </cell>
        </row>
        <row r="14906">
          <cell r="K14906" t="str">
            <v>00021234P.11</v>
          </cell>
        </row>
        <row r="14907">
          <cell r="K14907" t="str">
            <v>00021228P.11</v>
          </cell>
        </row>
        <row r="14908">
          <cell r="K14908" t="str">
            <v>00021228P.11</v>
          </cell>
        </row>
        <row r="14909">
          <cell r="K14909" t="str">
            <v>00021213P.11</v>
          </cell>
        </row>
        <row r="14910">
          <cell r="K14910" t="str">
            <v>00021212P.11</v>
          </cell>
        </row>
        <row r="14911">
          <cell r="K14911" t="str">
            <v>00021234P.11</v>
          </cell>
        </row>
        <row r="14912">
          <cell r="K14912" t="str">
            <v>00021218P.11</v>
          </cell>
        </row>
        <row r="14913">
          <cell r="K14913" t="str">
            <v>00021251P.11</v>
          </cell>
        </row>
        <row r="14914">
          <cell r="K14914" t="str">
            <v>00021210P.11</v>
          </cell>
        </row>
        <row r="14915">
          <cell r="K14915" t="str">
            <v>00021210P.11</v>
          </cell>
        </row>
        <row r="14916">
          <cell r="K14916" t="str">
            <v>00021210P.11</v>
          </cell>
        </row>
        <row r="14917">
          <cell r="K14917" t="str">
            <v>00021210P.11</v>
          </cell>
        </row>
        <row r="14918">
          <cell r="K14918" t="str">
            <v>00021212P.11</v>
          </cell>
        </row>
        <row r="14919">
          <cell r="K14919" t="str">
            <v>00021213P.11</v>
          </cell>
        </row>
        <row r="14920">
          <cell r="K14920" t="str">
            <v>00021213P.11</v>
          </cell>
        </row>
        <row r="14921">
          <cell r="K14921" t="str">
            <v>00021221P.11</v>
          </cell>
        </row>
        <row r="14922">
          <cell r="K14922" t="str">
            <v>00021222P.11</v>
          </cell>
        </row>
        <row r="14923">
          <cell r="K14923" t="str">
            <v>00021222P.11</v>
          </cell>
        </row>
        <row r="14924">
          <cell r="K14924" t="str">
            <v>00021223P.11</v>
          </cell>
        </row>
        <row r="14925">
          <cell r="K14925" t="str">
            <v>00021223P.11</v>
          </cell>
        </row>
        <row r="14926">
          <cell r="K14926" t="str">
            <v>00021226P.11</v>
          </cell>
        </row>
        <row r="14927">
          <cell r="K14927" t="str">
            <v>00021228P.11</v>
          </cell>
        </row>
        <row r="14928">
          <cell r="K14928" t="str">
            <v>00021228P.11</v>
          </cell>
        </row>
        <row r="14929">
          <cell r="K14929" t="str">
            <v>00021228P.11</v>
          </cell>
        </row>
        <row r="14930">
          <cell r="K14930" t="str">
            <v>00021228P.11</v>
          </cell>
        </row>
        <row r="14931">
          <cell r="K14931" t="str">
            <v>00021228P.11</v>
          </cell>
        </row>
        <row r="14932">
          <cell r="K14932" t="str">
            <v>00021228P.11</v>
          </cell>
        </row>
        <row r="14933">
          <cell r="K14933" t="str">
            <v>00021228P.11</v>
          </cell>
        </row>
        <row r="14934">
          <cell r="K14934" t="str">
            <v>00021233P.11</v>
          </cell>
        </row>
        <row r="14935">
          <cell r="K14935" t="str">
            <v>00021233P.11</v>
          </cell>
        </row>
        <row r="14936">
          <cell r="K14936" t="str">
            <v>00021211P.11</v>
          </cell>
        </row>
        <row r="14937">
          <cell r="K14937" t="str">
            <v>00021216P.11</v>
          </cell>
        </row>
        <row r="14938">
          <cell r="K14938" t="str">
            <v>00021216P.11</v>
          </cell>
        </row>
        <row r="14939">
          <cell r="K14939" t="str">
            <v>00021217P.11</v>
          </cell>
        </row>
        <row r="14940">
          <cell r="K14940" t="str">
            <v>00021217P.11</v>
          </cell>
        </row>
        <row r="14941">
          <cell r="K14941" t="str">
            <v>00021217P.11</v>
          </cell>
        </row>
        <row r="14942">
          <cell r="K14942" t="str">
            <v>00021220P.11</v>
          </cell>
        </row>
        <row r="14943">
          <cell r="K14943" t="str">
            <v>00021220P.11</v>
          </cell>
        </row>
        <row r="14944">
          <cell r="K14944" t="str">
            <v>00021222P.11</v>
          </cell>
        </row>
        <row r="14945">
          <cell r="K14945" t="str">
            <v>00021222P.11</v>
          </cell>
        </row>
        <row r="14946">
          <cell r="K14946" t="str">
            <v>00021222P.11</v>
          </cell>
        </row>
        <row r="14947">
          <cell r="K14947" t="str">
            <v>00021222P.11</v>
          </cell>
        </row>
        <row r="14948">
          <cell r="K14948" t="str">
            <v>00021225P.11</v>
          </cell>
        </row>
        <row r="14949">
          <cell r="K14949" t="str">
            <v>00021225P.11</v>
          </cell>
        </row>
        <row r="14950">
          <cell r="K14950" t="str">
            <v>00021225P.11</v>
          </cell>
        </row>
        <row r="14951">
          <cell r="K14951" t="str">
            <v>00021228P.11</v>
          </cell>
        </row>
        <row r="14952">
          <cell r="K14952" t="str">
            <v>00021228P.11</v>
          </cell>
        </row>
        <row r="14953">
          <cell r="K14953" t="str">
            <v>00021228P.11</v>
          </cell>
        </row>
        <row r="14954">
          <cell r="K14954" t="str">
            <v>00021228P.11</v>
          </cell>
        </row>
        <row r="14955">
          <cell r="K14955" t="str">
            <v>00021228P.11</v>
          </cell>
        </row>
        <row r="14956">
          <cell r="K14956" t="str">
            <v>00021228P.11</v>
          </cell>
        </row>
        <row r="14957">
          <cell r="K14957" t="str">
            <v>00021229P.11</v>
          </cell>
        </row>
        <row r="14958">
          <cell r="K14958" t="str">
            <v>00021229P.11</v>
          </cell>
        </row>
        <row r="14959">
          <cell r="K14959" t="str">
            <v>00021229P.11</v>
          </cell>
        </row>
        <row r="14960">
          <cell r="K14960" t="str">
            <v>00021229P.11</v>
          </cell>
        </row>
        <row r="14961">
          <cell r="K14961" t="str">
            <v>00021230P.11</v>
          </cell>
        </row>
        <row r="14962">
          <cell r="K14962" t="str">
            <v>00021230P.11</v>
          </cell>
        </row>
        <row r="14963">
          <cell r="K14963" t="str">
            <v>00021230P.11</v>
          </cell>
        </row>
        <row r="14964">
          <cell r="K14964" t="str">
            <v>00021231P.11</v>
          </cell>
        </row>
        <row r="14965">
          <cell r="K14965" t="str">
            <v>00021231P.11</v>
          </cell>
        </row>
        <row r="14966">
          <cell r="K14966" t="str">
            <v>00021231P.11</v>
          </cell>
        </row>
        <row r="14967">
          <cell r="K14967" t="str">
            <v>00021231P.11</v>
          </cell>
        </row>
        <row r="14968">
          <cell r="K14968" t="str">
            <v>00021231P.11</v>
          </cell>
        </row>
        <row r="14969">
          <cell r="K14969" t="str">
            <v>00021231P.11</v>
          </cell>
        </row>
        <row r="14970">
          <cell r="K14970" t="str">
            <v>00021231P.11</v>
          </cell>
        </row>
        <row r="14971">
          <cell r="K14971" t="str">
            <v>00021231P.11</v>
          </cell>
        </row>
        <row r="14972">
          <cell r="K14972" t="str">
            <v>00021231P.11</v>
          </cell>
        </row>
        <row r="14973">
          <cell r="K14973" t="str">
            <v>00021235P.11</v>
          </cell>
        </row>
        <row r="14974">
          <cell r="K14974" t="str">
            <v>00021235P.11</v>
          </cell>
        </row>
        <row r="14975">
          <cell r="K14975" t="str">
            <v>00021253P.11</v>
          </cell>
        </row>
        <row r="14976">
          <cell r="K14976" t="str">
            <v>00021243P.11</v>
          </cell>
        </row>
        <row r="14977">
          <cell r="K14977" t="str">
            <v>00021243P.11</v>
          </cell>
        </row>
        <row r="14978">
          <cell r="K14978" t="str">
            <v>00021250P.11</v>
          </cell>
        </row>
        <row r="14979">
          <cell r="K14979" t="str">
            <v>00021210P.11</v>
          </cell>
        </row>
        <row r="14980">
          <cell r="K14980" t="str">
            <v>00021210P.11</v>
          </cell>
        </row>
        <row r="14981">
          <cell r="K14981" t="str">
            <v>00021210P.11</v>
          </cell>
        </row>
        <row r="14982">
          <cell r="K14982" t="str">
            <v>00021211P.11</v>
          </cell>
        </row>
        <row r="14983">
          <cell r="K14983" t="str">
            <v>00021212P.11</v>
          </cell>
        </row>
        <row r="14984">
          <cell r="K14984" t="str">
            <v>00021212P.11</v>
          </cell>
        </row>
        <row r="14985">
          <cell r="K14985" t="str">
            <v>00021213P.11</v>
          </cell>
        </row>
        <row r="14986">
          <cell r="K14986" t="str">
            <v>00021213P.11</v>
          </cell>
        </row>
        <row r="14987">
          <cell r="K14987" t="str">
            <v>00021213P.11</v>
          </cell>
        </row>
        <row r="14988">
          <cell r="K14988" t="str">
            <v>00021213P.11</v>
          </cell>
        </row>
        <row r="14989">
          <cell r="K14989" t="str">
            <v>00021213P.11</v>
          </cell>
        </row>
        <row r="14990">
          <cell r="K14990" t="str">
            <v>00021213P.11</v>
          </cell>
        </row>
        <row r="14991">
          <cell r="K14991" t="str">
            <v>00021215P.11</v>
          </cell>
        </row>
        <row r="14992">
          <cell r="K14992" t="str">
            <v>00021215P.11</v>
          </cell>
        </row>
        <row r="14993">
          <cell r="K14993" t="str">
            <v>00021215P.11</v>
          </cell>
        </row>
        <row r="14994">
          <cell r="K14994" t="str">
            <v>00021216P.11</v>
          </cell>
        </row>
        <row r="14995">
          <cell r="K14995" t="str">
            <v>00021217P.11</v>
          </cell>
        </row>
        <row r="14996">
          <cell r="K14996" t="str">
            <v>00021218P.11</v>
          </cell>
        </row>
        <row r="14997">
          <cell r="K14997" t="str">
            <v>00021218P.11</v>
          </cell>
        </row>
        <row r="14998">
          <cell r="K14998" t="str">
            <v>00021220P.11</v>
          </cell>
        </row>
        <row r="14999">
          <cell r="K14999" t="str">
            <v>00021220P.11</v>
          </cell>
        </row>
        <row r="15000">
          <cell r="K15000" t="str">
            <v>00021220P.11</v>
          </cell>
        </row>
        <row r="15001">
          <cell r="K15001" t="str">
            <v>00021221P.11</v>
          </cell>
        </row>
        <row r="15002">
          <cell r="K15002" t="str">
            <v>00021221P.11</v>
          </cell>
        </row>
        <row r="15003">
          <cell r="K15003" t="str">
            <v>00021221P.11</v>
          </cell>
        </row>
        <row r="15004">
          <cell r="K15004" t="str">
            <v>00021221P.11</v>
          </cell>
        </row>
        <row r="15005">
          <cell r="K15005" t="str">
            <v>00021221P.11</v>
          </cell>
        </row>
        <row r="15006">
          <cell r="K15006" t="str">
            <v>00021221P.11</v>
          </cell>
        </row>
        <row r="15007">
          <cell r="K15007" t="str">
            <v>00021221P.11</v>
          </cell>
        </row>
        <row r="15008">
          <cell r="K15008" t="str">
            <v>00021221P.11</v>
          </cell>
        </row>
        <row r="15009">
          <cell r="K15009" t="str">
            <v>00021222P.11</v>
          </cell>
        </row>
        <row r="15010">
          <cell r="K15010" t="str">
            <v>00021222P.11</v>
          </cell>
        </row>
        <row r="15011">
          <cell r="K15011" t="str">
            <v>00021222P.11</v>
          </cell>
        </row>
        <row r="15012">
          <cell r="K15012" t="str">
            <v>00021222P.11</v>
          </cell>
        </row>
        <row r="15013">
          <cell r="K15013" t="str">
            <v>00021222P.11</v>
          </cell>
        </row>
        <row r="15014">
          <cell r="K15014" t="str">
            <v>00021222P.11</v>
          </cell>
        </row>
        <row r="15015">
          <cell r="K15015" t="str">
            <v>00021222P.11</v>
          </cell>
        </row>
        <row r="15016">
          <cell r="K15016" t="str">
            <v>00021223P.11</v>
          </cell>
        </row>
        <row r="15017">
          <cell r="K15017" t="str">
            <v>00021223P.11</v>
          </cell>
        </row>
        <row r="15018">
          <cell r="K15018" t="str">
            <v>00021225P.11</v>
          </cell>
        </row>
        <row r="15019">
          <cell r="K15019" t="str">
            <v>00021225P.11</v>
          </cell>
        </row>
        <row r="15020">
          <cell r="K15020" t="str">
            <v>00021225P.11</v>
          </cell>
        </row>
        <row r="15021">
          <cell r="K15021" t="str">
            <v>00021225P.11</v>
          </cell>
        </row>
        <row r="15022">
          <cell r="K15022" t="str">
            <v>00021226P.11</v>
          </cell>
        </row>
        <row r="15023">
          <cell r="K15023" t="str">
            <v>00021226P.11</v>
          </cell>
        </row>
        <row r="15024">
          <cell r="K15024" t="str">
            <v>00021226P.11</v>
          </cell>
        </row>
        <row r="15025">
          <cell r="K15025" t="str">
            <v>00021226P.11</v>
          </cell>
        </row>
        <row r="15026">
          <cell r="K15026" t="str">
            <v>00021226P.11</v>
          </cell>
        </row>
        <row r="15027">
          <cell r="K15027" t="str">
            <v>00021227P.11</v>
          </cell>
        </row>
        <row r="15028">
          <cell r="K15028" t="str">
            <v>00021227P.11</v>
          </cell>
        </row>
        <row r="15029">
          <cell r="K15029" t="str">
            <v>00021227P.11</v>
          </cell>
        </row>
        <row r="15030">
          <cell r="K15030" t="str">
            <v>00021228P.11</v>
          </cell>
        </row>
        <row r="15031">
          <cell r="K15031" t="str">
            <v>00021228P.11</v>
          </cell>
        </row>
        <row r="15032">
          <cell r="K15032" t="str">
            <v>00021228P.11</v>
          </cell>
        </row>
        <row r="15033">
          <cell r="K15033" t="str">
            <v>00021228P.11</v>
          </cell>
        </row>
        <row r="15034">
          <cell r="K15034" t="str">
            <v>00021228P.11</v>
          </cell>
        </row>
        <row r="15035">
          <cell r="K15035" t="str">
            <v>00021228P.11</v>
          </cell>
        </row>
        <row r="15036">
          <cell r="K15036" t="str">
            <v>00021228P.11</v>
          </cell>
        </row>
        <row r="15037">
          <cell r="K15037" t="str">
            <v>00021228P.11</v>
          </cell>
        </row>
        <row r="15038">
          <cell r="K15038" t="str">
            <v>00021228P.11</v>
          </cell>
        </row>
        <row r="15039">
          <cell r="K15039" t="str">
            <v>00021228P.11</v>
          </cell>
        </row>
        <row r="15040">
          <cell r="K15040" t="str">
            <v>00021228P.11</v>
          </cell>
        </row>
        <row r="15041">
          <cell r="K15041" t="str">
            <v>00021228P.11</v>
          </cell>
        </row>
        <row r="15042">
          <cell r="K15042" t="str">
            <v>00021228P.11</v>
          </cell>
        </row>
        <row r="15043">
          <cell r="K15043" t="str">
            <v>00021229P.11</v>
          </cell>
        </row>
        <row r="15044">
          <cell r="K15044" t="str">
            <v>00021229P.11</v>
          </cell>
        </row>
        <row r="15045">
          <cell r="K15045" t="str">
            <v>00021229P.11</v>
          </cell>
        </row>
        <row r="15046">
          <cell r="K15046" t="str">
            <v>00021229P.11</v>
          </cell>
        </row>
        <row r="15047">
          <cell r="K15047" t="str">
            <v>00021229P.11</v>
          </cell>
        </row>
        <row r="15048">
          <cell r="K15048" t="str">
            <v>00021229P.11</v>
          </cell>
        </row>
        <row r="15049">
          <cell r="K15049" t="str">
            <v>00021229P.11</v>
          </cell>
        </row>
        <row r="15050">
          <cell r="K15050" t="str">
            <v>00021229P.11</v>
          </cell>
        </row>
        <row r="15051">
          <cell r="K15051" t="str">
            <v>00021230P.11</v>
          </cell>
        </row>
        <row r="15052">
          <cell r="K15052" t="str">
            <v>00021230P.11</v>
          </cell>
        </row>
        <row r="15053">
          <cell r="K15053" t="str">
            <v>00021230P.11</v>
          </cell>
        </row>
        <row r="15054">
          <cell r="K15054" t="str">
            <v>00021231P.11</v>
          </cell>
        </row>
        <row r="15055">
          <cell r="K15055" t="str">
            <v>00021231P.11</v>
          </cell>
        </row>
        <row r="15056">
          <cell r="K15056" t="str">
            <v>00021231P.11</v>
          </cell>
        </row>
        <row r="15057">
          <cell r="K15057" t="str">
            <v>00021231P.11</v>
          </cell>
        </row>
        <row r="15058">
          <cell r="K15058" t="str">
            <v>00021231P.11</v>
          </cell>
        </row>
        <row r="15059">
          <cell r="K15059" t="str">
            <v>00021231P.11</v>
          </cell>
        </row>
        <row r="15060">
          <cell r="K15060" t="str">
            <v>00021231P.11</v>
          </cell>
        </row>
        <row r="15061">
          <cell r="K15061" t="str">
            <v>00021231P.11</v>
          </cell>
        </row>
        <row r="15062">
          <cell r="K15062" t="str">
            <v>00021232P.11</v>
          </cell>
        </row>
        <row r="15063">
          <cell r="K15063" t="str">
            <v>00021232P.11</v>
          </cell>
        </row>
        <row r="15064">
          <cell r="K15064" t="str">
            <v>00021232P.11</v>
          </cell>
        </row>
        <row r="15065">
          <cell r="K15065" t="str">
            <v>00021232P.11</v>
          </cell>
        </row>
        <row r="15066">
          <cell r="K15066" t="str">
            <v>00021232P.11</v>
          </cell>
        </row>
        <row r="15067">
          <cell r="K15067" t="str">
            <v>00021232P.11</v>
          </cell>
        </row>
        <row r="15068">
          <cell r="K15068" t="str">
            <v>00021232P.11</v>
          </cell>
        </row>
        <row r="15069">
          <cell r="K15069" t="str">
            <v>00021232P.11</v>
          </cell>
        </row>
        <row r="15070">
          <cell r="K15070" t="str">
            <v>00021232P.11</v>
          </cell>
        </row>
        <row r="15071">
          <cell r="K15071" t="str">
            <v>00021232P.11</v>
          </cell>
        </row>
        <row r="15072">
          <cell r="K15072" t="str">
            <v>00021233P.11</v>
          </cell>
        </row>
        <row r="15073">
          <cell r="K15073" t="str">
            <v>00021233P.11</v>
          </cell>
        </row>
        <row r="15074">
          <cell r="K15074" t="str">
            <v>00021233P.11</v>
          </cell>
        </row>
        <row r="15075">
          <cell r="K15075" t="str">
            <v>00021233P.11</v>
          </cell>
        </row>
        <row r="15076">
          <cell r="K15076" t="str">
            <v>00021234P.11</v>
          </cell>
        </row>
        <row r="15077">
          <cell r="K15077" t="str">
            <v>00021234P.11</v>
          </cell>
        </row>
        <row r="15078">
          <cell r="K15078" t="str">
            <v>00021234P.11</v>
          </cell>
        </row>
        <row r="15079">
          <cell r="K15079" t="str">
            <v>00021235P.11</v>
          </cell>
        </row>
        <row r="15080">
          <cell r="K15080" t="str">
            <v>00021235P.11</v>
          </cell>
        </row>
        <row r="15081">
          <cell r="K15081" t="str">
            <v>00021235P.11</v>
          </cell>
        </row>
        <row r="15082">
          <cell r="K15082" t="str">
            <v>00021235P.11</v>
          </cell>
        </row>
        <row r="15083">
          <cell r="K15083" t="str">
            <v>00021235P.11</v>
          </cell>
        </row>
        <row r="15084">
          <cell r="K15084" t="str">
            <v>00021236P.11</v>
          </cell>
        </row>
        <row r="15085">
          <cell r="K15085" t="str">
            <v>00021236P.11</v>
          </cell>
        </row>
        <row r="15086">
          <cell r="K15086" t="str">
            <v>00021236P.11</v>
          </cell>
        </row>
        <row r="15087">
          <cell r="K15087" t="str">
            <v>00021236P.11</v>
          </cell>
        </row>
        <row r="15088">
          <cell r="K15088" t="str">
            <v>00021236P.11</v>
          </cell>
        </row>
        <row r="15089">
          <cell r="K15089" t="str">
            <v>00021236P.11</v>
          </cell>
        </row>
        <row r="15090">
          <cell r="K15090" t="str">
            <v>00021236P.11</v>
          </cell>
        </row>
        <row r="15091">
          <cell r="K15091" t="str">
            <v>00021236P.11</v>
          </cell>
        </row>
        <row r="15092">
          <cell r="K15092" t="str">
            <v>00021242P.11</v>
          </cell>
        </row>
        <row r="15093">
          <cell r="K15093" t="str">
            <v>00021206P.11</v>
          </cell>
        </row>
        <row r="15094">
          <cell r="K15094" t="str">
            <v>00021206P.11</v>
          </cell>
        </row>
        <row r="15095">
          <cell r="K15095" t="str">
            <v>00021214P.11</v>
          </cell>
        </row>
        <row r="15096">
          <cell r="K15096" t="str">
            <v>00021228P.11</v>
          </cell>
        </row>
        <row r="15097">
          <cell r="K15097" t="str">
            <v>00021228P.11</v>
          </cell>
        </row>
        <row r="15098">
          <cell r="K15098" t="str">
            <v>00021228P.11</v>
          </cell>
        </row>
        <row r="15099">
          <cell r="K15099" t="str">
            <v>00021228P.11</v>
          </cell>
        </row>
        <row r="15100">
          <cell r="K15100" t="str">
            <v>00021228P.11</v>
          </cell>
        </row>
        <row r="15101">
          <cell r="K15101" t="str">
            <v>00021228P.11</v>
          </cell>
        </row>
        <row r="15102">
          <cell r="K15102" t="str">
            <v>00021228P.11</v>
          </cell>
        </row>
        <row r="15103">
          <cell r="K15103" t="str">
            <v>00021228P.11</v>
          </cell>
        </row>
        <row r="15104">
          <cell r="K15104" t="str">
            <v>00021228P.11</v>
          </cell>
        </row>
        <row r="15105">
          <cell r="K15105" t="str">
            <v>00021228P.11</v>
          </cell>
        </row>
        <row r="15106">
          <cell r="K15106" t="str">
            <v>00021230P.11</v>
          </cell>
        </row>
        <row r="15107">
          <cell r="K15107" t="str">
            <v>00021230P.11</v>
          </cell>
        </row>
        <row r="15108">
          <cell r="K15108" t="str">
            <v>00021230P.11</v>
          </cell>
        </row>
        <row r="15109">
          <cell r="K15109" t="str">
            <v>00021253P.11</v>
          </cell>
        </row>
        <row r="15110">
          <cell r="K15110" t="str">
            <v>00021257P.11</v>
          </cell>
        </row>
        <row r="15111">
          <cell r="K15111" t="str">
            <v>00021217P.11</v>
          </cell>
        </row>
        <row r="15112">
          <cell r="K15112" t="str">
            <v>00021249P.11</v>
          </cell>
        </row>
        <row r="15113">
          <cell r="K15113" t="str">
            <v>00021243P.11</v>
          </cell>
        </row>
        <row r="15114">
          <cell r="K15114" t="str">
            <v>00021210P.11</v>
          </cell>
        </row>
        <row r="15115">
          <cell r="K15115" t="str">
            <v>00021213P.11</v>
          </cell>
        </row>
        <row r="15116">
          <cell r="K15116" t="str">
            <v>00021217P.11</v>
          </cell>
        </row>
        <row r="15117">
          <cell r="K15117" t="str">
            <v>00021221P.11</v>
          </cell>
        </row>
        <row r="15118">
          <cell r="K15118" t="str">
            <v>00021222P.11</v>
          </cell>
        </row>
        <row r="15119">
          <cell r="K15119" t="str">
            <v>00021222P.11</v>
          </cell>
        </row>
        <row r="15120">
          <cell r="K15120" t="str">
            <v>00021228P.11</v>
          </cell>
        </row>
        <row r="15121">
          <cell r="K15121" t="str">
            <v>00021229P.11</v>
          </cell>
        </row>
        <row r="15122">
          <cell r="K15122" t="str">
            <v>00021230P.11</v>
          </cell>
        </row>
        <row r="15123">
          <cell r="K15123" t="str">
            <v>00021230P.11</v>
          </cell>
        </row>
        <row r="15124">
          <cell r="K15124" t="str">
            <v>00021232P.11</v>
          </cell>
        </row>
        <row r="15125">
          <cell r="K15125" t="str">
            <v>00021233P.11</v>
          </cell>
        </row>
        <row r="15126">
          <cell r="K15126" t="str">
            <v>00021235P.11</v>
          </cell>
        </row>
        <row r="15127">
          <cell r="K15127" t="str">
            <v>00021236P.11</v>
          </cell>
        </row>
        <row r="15128">
          <cell r="K15128" t="str">
            <v>00021236P.11</v>
          </cell>
        </row>
        <row r="15129">
          <cell r="K15129" t="str">
            <v>00021258P.11</v>
          </cell>
        </row>
        <row r="15130">
          <cell r="K15130" t="str">
            <v>00021259P.11</v>
          </cell>
        </row>
        <row r="15131">
          <cell r="K15131" t="str">
            <v>00021217P.11</v>
          </cell>
        </row>
        <row r="15132">
          <cell r="K15132" t="str">
            <v>00021218P.11</v>
          </cell>
        </row>
        <row r="15133">
          <cell r="K15133" t="str">
            <v>00021223P.11</v>
          </cell>
        </row>
        <row r="15134">
          <cell r="K15134" t="str">
            <v>00021224P.11</v>
          </cell>
        </row>
        <row r="15135">
          <cell r="K15135" t="str">
            <v>00021229P.11</v>
          </cell>
        </row>
        <row r="15136">
          <cell r="K15136" t="str">
            <v>00021229P.11</v>
          </cell>
        </row>
        <row r="15137">
          <cell r="K15137" t="str">
            <v>00021230P.11</v>
          </cell>
        </row>
        <row r="15138">
          <cell r="K15138" t="str">
            <v>00021231P.11</v>
          </cell>
        </row>
        <row r="15139">
          <cell r="K15139" t="str">
            <v>00021232P.11</v>
          </cell>
        </row>
        <row r="15140">
          <cell r="K15140" t="str">
            <v>00021234P.11</v>
          </cell>
        </row>
        <row r="15141">
          <cell r="K15141" t="str">
            <v>00021258P.11</v>
          </cell>
        </row>
        <row r="15142">
          <cell r="K15142" t="str">
            <v>00021249P.11</v>
          </cell>
        </row>
        <row r="15143">
          <cell r="K15143" t="str">
            <v>00021251P.11</v>
          </cell>
        </row>
        <row r="15144">
          <cell r="K15144" t="str">
            <v>00021253P.11</v>
          </cell>
        </row>
        <row r="15145">
          <cell r="K15145" t="str">
            <v>00021253P.11</v>
          </cell>
        </row>
        <row r="15146">
          <cell r="K15146" t="str">
            <v>00021253P.11</v>
          </cell>
        </row>
        <row r="15147">
          <cell r="K15147" t="str">
            <v>00021259P.11</v>
          </cell>
        </row>
        <row r="15148">
          <cell r="K15148" t="str">
            <v>00021259P.11</v>
          </cell>
        </row>
        <row r="15149">
          <cell r="K15149" t="str">
            <v>00021210P.11</v>
          </cell>
        </row>
        <row r="15150">
          <cell r="K15150" t="str">
            <v>00021210P.11</v>
          </cell>
        </row>
        <row r="15151">
          <cell r="K15151" t="str">
            <v>00021212P.11</v>
          </cell>
        </row>
        <row r="15152">
          <cell r="K15152" t="str">
            <v>00021212P.11</v>
          </cell>
        </row>
        <row r="15153">
          <cell r="K15153" t="str">
            <v>00021212P.11</v>
          </cell>
        </row>
        <row r="15154">
          <cell r="K15154" t="str">
            <v>00021212P.11</v>
          </cell>
        </row>
        <row r="15155">
          <cell r="K15155" t="str">
            <v>00021212P.11</v>
          </cell>
        </row>
        <row r="15156">
          <cell r="K15156" t="str">
            <v>00021212P.11</v>
          </cell>
        </row>
        <row r="15157">
          <cell r="K15157" t="str">
            <v>00021212P.11</v>
          </cell>
        </row>
        <row r="15158">
          <cell r="K15158" t="str">
            <v>00021213P.11</v>
          </cell>
        </row>
        <row r="15159">
          <cell r="K15159" t="str">
            <v>00021213P.11</v>
          </cell>
        </row>
        <row r="15160">
          <cell r="K15160" t="str">
            <v>00021213P.11</v>
          </cell>
        </row>
        <row r="15161">
          <cell r="K15161" t="str">
            <v>00021213P.11</v>
          </cell>
        </row>
        <row r="15162">
          <cell r="K15162" t="str">
            <v>00021217P.11</v>
          </cell>
        </row>
        <row r="15163">
          <cell r="K15163" t="str">
            <v>00021217P.11</v>
          </cell>
        </row>
        <row r="15164">
          <cell r="K15164" t="str">
            <v>00021217P.11</v>
          </cell>
        </row>
        <row r="15165">
          <cell r="K15165" t="str">
            <v>00021217P.11</v>
          </cell>
        </row>
        <row r="15166">
          <cell r="K15166" t="str">
            <v>00021217P.11</v>
          </cell>
        </row>
        <row r="15167">
          <cell r="K15167" t="str">
            <v>00021218P.11</v>
          </cell>
        </row>
        <row r="15168">
          <cell r="K15168" t="str">
            <v>00021220P.11</v>
          </cell>
        </row>
        <row r="15169">
          <cell r="K15169" t="str">
            <v>00021220P.11</v>
          </cell>
        </row>
        <row r="15170">
          <cell r="K15170" t="str">
            <v>00021221P.11</v>
          </cell>
        </row>
        <row r="15171">
          <cell r="K15171" t="str">
            <v>00021221P.11</v>
          </cell>
        </row>
        <row r="15172">
          <cell r="K15172" t="str">
            <v>00021221P.11</v>
          </cell>
        </row>
        <row r="15173">
          <cell r="K15173" t="str">
            <v>00021222P.11</v>
          </cell>
        </row>
        <row r="15174">
          <cell r="K15174" t="str">
            <v>00021222P.11</v>
          </cell>
        </row>
        <row r="15175">
          <cell r="K15175" t="str">
            <v>00021222P.11</v>
          </cell>
        </row>
        <row r="15176">
          <cell r="K15176" t="str">
            <v>00021222P.11</v>
          </cell>
        </row>
        <row r="15177">
          <cell r="K15177" t="str">
            <v>00021222P.11</v>
          </cell>
        </row>
        <row r="15178">
          <cell r="K15178" t="str">
            <v>00021222P.11</v>
          </cell>
        </row>
        <row r="15179">
          <cell r="K15179" t="str">
            <v>00021224P.11</v>
          </cell>
        </row>
        <row r="15180">
          <cell r="K15180" t="str">
            <v>00021224P.11</v>
          </cell>
        </row>
        <row r="15181">
          <cell r="K15181" t="str">
            <v>00021224P.11</v>
          </cell>
        </row>
        <row r="15182">
          <cell r="K15182" t="str">
            <v>00021226P.11</v>
          </cell>
        </row>
        <row r="15183">
          <cell r="K15183" t="str">
            <v>00021226P.11</v>
          </cell>
        </row>
        <row r="15184">
          <cell r="K15184" t="str">
            <v>00021228P.11</v>
          </cell>
        </row>
        <row r="15185">
          <cell r="K15185" t="str">
            <v>00021228P.11</v>
          </cell>
        </row>
        <row r="15186">
          <cell r="K15186" t="str">
            <v>00021228P.11</v>
          </cell>
        </row>
        <row r="15187">
          <cell r="K15187" t="str">
            <v>00021228P.11</v>
          </cell>
        </row>
        <row r="15188">
          <cell r="K15188" t="str">
            <v>00021228P.11</v>
          </cell>
        </row>
        <row r="15189">
          <cell r="K15189" t="str">
            <v>00021228P.11</v>
          </cell>
        </row>
        <row r="15190">
          <cell r="K15190" t="str">
            <v>00021228P.11</v>
          </cell>
        </row>
        <row r="15191">
          <cell r="K15191" t="str">
            <v>00021228P.11</v>
          </cell>
        </row>
        <row r="15192">
          <cell r="K15192" t="str">
            <v>00021230P.11</v>
          </cell>
        </row>
        <row r="15193">
          <cell r="K15193" t="str">
            <v>00021230P.11</v>
          </cell>
        </row>
        <row r="15194">
          <cell r="K15194" t="str">
            <v>00021231P.11</v>
          </cell>
        </row>
        <row r="15195">
          <cell r="K15195" t="str">
            <v>00021231P.11</v>
          </cell>
        </row>
        <row r="15196">
          <cell r="K15196" t="str">
            <v>00021231P.11</v>
          </cell>
        </row>
        <row r="15197">
          <cell r="K15197" t="str">
            <v>00021231P.11</v>
          </cell>
        </row>
        <row r="15198">
          <cell r="K15198" t="str">
            <v>00021231P.11</v>
          </cell>
        </row>
        <row r="15199">
          <cell r="K15199" t="str">
            <v>00021255P.11</v>
          </cell>
        </row>
        <row r="15200">
          <cell r="K15200" t="str">
            <v>00021234P.11</v>
          </cell>
        </row>
        <row r="15201">
          <cell r="K15201" t="str">
            <v>00021234P.11</v>
          </cell>
        </row>
        <row r="15202">
          <cell r="K15202" t="str">
            <v>00021234P.11</v>
          </cell>
        </row>
        <row r="15203">
          <cell r="K15203" t="str">
            <v>00021236P.11</v>
          </cell>
        </row>
        <row r="15204">
          <cell r="K15204" t="str">
            <v>00021236P.11</v>
          </cell>
        </row>
        <row r="15205">
          <cell r="K15205" t="str">
            <v>00021236P.11</v>
          </cell>
        </row>
        <row r="15206">
          <cell r="K15206" t="str">
            <v>00021236P.11</v>
          </cell>
        </row>
        <row r="15207">
          <cell r="K15207" t="str">
            <v>00021259P.11</v>
          </cell>
        </row>
        <row r="15208">
          <cell r="K15208" t="str">
            <v>00021258P.11</v>
          </cell>
        </row>
        <row r="15209">
          <cell r="K15209" t="str">
            <v>00021240P.11</v>
          </cell>
        </row>
        <row r="15210">
          <cell r="K15210" t="str">
            <v>00021240P.11</v>
          </cell>
        </row>
        <row r="15211">
          <cell r="K15211" t="str">
            <v>00021245P.11</v>
          </cell>
        </row>
        <row r="15212">
          <cell r="K15212" t="str">
            <v>00021245P.11</v>
          </cell>
        </row>
        <row r="15213">
          <cell r="K15213" t="str">
            <v>00021245P.11</v>
          </cell>
        </row>
        <row r="15214">
          <cell r="K15214" t="str">
            <v>00021248P.11</v>
          </cell>
        </row>
        <row r="15215">
          <cell r="K15215" t="str">
            <v>00021248P.11</v>
          </cell>
        </row>
        <row r="15216">
          <cell r="K15216" t="str">
            <v>00021257P.11</v>
          </cell>
        </row>
        <row r="15217">
          <cell r="K15217" t="str">
            <v>00021224P.11</v>
          </cell>
        </row>
        <row r="15218">
          <cell r="K15218" t="str">
            <v>00021206P.11</v>
          </cell>
        </row>
        <row r="15219">
          <cell r="K15219" t="str">
            <v>00021206P.11</v>
          </cell>
        </row>
        <row r="15220">
          <cell r="K15220" t="str">
            <v>00021207P.11</v>
          </cell>
        </row>
        <row r="15221">
          <cell r="K15221" t="str">
            <v>00021207P.11</v>
          </cell>
        </row>
        <row r="15222">
          <cell r="K15222" t="str">
            <v>00021207P.11</v>
          </cell>
        </row>
        <row r="15223">
          <cell r="K15223" t="str">
            <v>00021210P.11</v>
          </cell>
        </row>
        <row r="15224">
          <cell r="K15224" t="str">
            <v>00021210P.11</v>
          </cell>
        </row>
        <row r="15225">
          <cell r="K15225" t="str">
            <v>00021210P.11</v>
          </cell>
        </row>
        <row r="15226">
          <cell r="K15226" t="str">
            <v>00021211P.11</v>
          </cell>
        </row>
        <row r="15227">
          <cell r="K15227" t="str">
            <v>00021213P.11</v>
          </cell>
        </row>
        <row r="15228">
          <cell r="K15228" t="str">
            <v>00021213P.11</v>
          </cell>
        </row>
        <row r="15229">
          <cell r="K15229" t="str">
            <v>00021213P.11</v>
          </cell>
        </row>
        <row r="15230">
          <cell r="K15230" t="str">
            <v>00021213P.11</v>
          </cell>
        </row>
        <row r="15231">
          <cell r="K15231" t="str">
            <v>00021213P.11</v>
          </cell>
        </row>
        <row r="15232">
          <cell r="K15232" t="str">
            <v>00021213P.11</v>
          </cell>
        </row>
        <row r="15233">
          <cell r="K15233" t="str">
            <v>00021213P.11</v>
          </cell>
        </row>
        <row r="15234">
          <cell r="K15234" t="str">
            <v>00021214P.11</v>
          </cell>
        </row>
        <row r="15235">
          <cell r="K15235" t="str">
            <v>00021214P.11</v>
          </cell>
        </row>
        <row r="15236">
          <cell r="K15236" t="str">
            <v>00021215P.11</v>
          </cell>
        </row>
        <row r="15237">
          <cell r="K15237" t="str">
            <v>00021215P.11</v>
          </cell>
        </row>
        <row r="15238">
          <cell r="K15238" t="str">
            <v>00021216P.11</v>
          </cell>
        </row>
        <row r="15239">
          <cell r="K15239" t="str">
            <v>00021217P.11</v>
          </cell>
        </row>
        <row r="15240">
          <cell r="K15240" t="str">
            <v>00021217P.11</v>
          </cell>
        </row>
        <row r="15241">
          <cell r="K15241" t="str">
            <v>00021217P.11</v>
          </cell>
        </row>
        <row r="15242">
          <cell r="K15242" t="str">
            <v>00021220P.11</v>
          </cell>
        </row>
        <row r="15243">
          <cell r="K15243" t="str">
            <v>00021220P.11</v>
          </cell>
        </row>
        <row r="15244">
          <cell r="K15244" t="str">
            <v>00021220P.11</v>
          </cell>
        </row>
        <row r="15245">
          <cell r="K15245" t="str">
            <v>00021220P.11</v>
          </cell>
        </row>
        <row r="15246">
          <cell r="K15246" t="str">
            <v>00021220P.11</v>
          </cell>
        </row>
        <row r="15247">
          <cell r="K15247" t="str">
            <v>00021220P.11</v>
          </cell>
        </row>
        <row r="15248">
          <cell r="K15248" t="str">
            <v>00021221P.11</v>
          </cell>
        </row>
        <row r="15249">
          <cell r="K15249" t="str">
            <v>00021221P.11</v>
          </cell>
        </row>
        <row r="15250">
          <cell r="K15250" t="str">
            <v>00021222P.11</v>
          </cell>
        </row>
        <row r="15251">
          <cell r="K15251" t="str">
            <v>00021222P.11</v>
          </cell>
        </row>
        <row r="15252">
          <cell r="K15252" t="str">
            <v>00021222P.11</v>
          </cell>
        </row>
        <row r="15253">
          <cell r="K15253" t="str">
            <v>00021222P.11</v>
          </cell>
        </row>
        <row r="15254">
          <cell r="K15254" t="str">
            <v>00021222P.11</v>
          </cell>
        </row>
        <row r="15255">
          <cell r="K15255" t="str">
            <v>00021222P.11</v>
          </cell>
        </row>
        <row r="15256">
          <cell r="K15256" t="str">
            <v>00021223P.11</v>
          </cell>
        </row>
        <row r="15257">
          <cell r="K15257" t="str">
            <v>00021223P.11</v>
          </cell>
        </row>
        <row r="15258">
          <cell r="K15258" t="str">
            <v>00021223P.11</v>
          </cell>
        </row>
        <row r="15259">
          <cell r="K15259" t="str">
            <v>00021223P.11</v>
          </cell>
        </row>
        <row r="15260">
          <cell r="K15260" t="str">
            <v>00021223P.11</v>
          </cell>
        </row>
        <row r="15261">
          <cell r="K15261" t="str">
            <v>00021225P.11</v>
          </cell>
        </row>
        <row r="15262">
          <cell r="K15262" t="str">
            <v>00021225P.11</v>
          </cell>
        </row>
        <row r="15263">
          <cell r="K15263" t="str">
            <v>00021226P.11</v>
          </cell>
        </row>
        <row r="15264">
          <cell r="K15264" t="str">
            <v>00021226P.11</v>
          </cell>
        </row>
        <row r="15265">
          <cell r="K15265" t="str">
            <v>00021226P.11</v>
          </cell>
        </row>
        <row r="15266">
          <cell r="K15266" t="str">
            <v>00021226P.11</v>
          </cell>
        </row>
        <row r="15267">
          <cell r="K15267" t="str">
            <v>00021226P.11</v>
          </cell>
        </row>
        <row r="15268">
          <cell r="K15268" t="str">
            <v>00021227P.11</v>
          </cell>
        </row>
        <row r="15269">
          <cell r="K15269" t="str">
            <v>00021228P.11</v>
          </cell>
        </row>
        <row r="15270">
          <cell r="K15270" t="str">
            <v>00021228P.11</v>
          </cell>
        </row>
        <row r="15271">
          <cell r="K15271" t="str">
            <v>00021228P.11</v>
          </cell>
        </row>
        <row r="15272">
          <cell r="K15272" t="str">
            <v>00021228P.11</v>
          </cell>
        </row>
        <row r="15273">
          <cell r="K15273" t="str">
            <v>00021228P.11</v>
          </cell>
        </row>
        <row r="15274">
          <cell r="K15274" t="str">
            <v>00021229P.11</v>
          </cell>
        </row>
        <row r="15275">
          <cell r="K15275" t="str">
            <v>00021229P.11</v>
          </cell>
        </row>
        <row r="15276">
          <cell r="K15276" t="str">
            <v>00021229P.11</v>
          </cell>
        </row>
        <row r="15277">
          <cell r="K15277" t="str">
            <v>00021229P.11</v>
          </cell>
        </row>
        <row r="15278">
          <cell r="K15278" t="str">
            <v>00021229P.11</v>
          </cell>
        </row>
        <row r="15279">
          <cell r="K15279" t="str">
            <v>00021229P.11</v>
          </cell>
        </row>
        <row r="15280">
          <cell r="K15280" t="str">
            <v>00021229P.11</v>
          </cell>
        </row>
        <row r="15281">
          <cell r="K15281" t="str">
            <v>00021229P.11</v>
          </cell>
        </row>
        <row r="15282">
          <cell r="K15282" t="str">
            <v>00021229P.11</v>
          </cell>
        </row>
        <row r="15283">
          <cell r="K15283" t="str">
            <v>00021230P.11</v>
          </cell>
        </row>
        <row r="15284">
          <cell r="K15284" t="str">
            <v>00021230P.11</v>
          </cell>
        </row>
        <row r="15285">
          <cell r="K15285" t="str">
            <v>00021230P.11</v>
          </cell>
        </row>
        <row r="15286">
          <cell r="K15286" t="str">
            <v>00021231P.11</v>
          </cell>
        </row>
        <row r="15287">
          <cell r="K15287" t="str">
            <v>00021231P.11</v>
          </cell>
        </row>
        <row r="15288">
          <cell r="K15288" t="str">
            <v>00021231P.11</v>
          </cell>
        </row>
        <row r="15289">
          <cell r="K15289" t="str">
            <v>00021231P.11</v>
          </cell>
        </row>
        <row r="15290">
          <cell r="K15290" t="str">
            <v>00021231P.11</v>
          </cell>
        </row>
        <row r="15291">
          <cell r="K15291" t="str">
            <v>00021231P.11</v>
          </cell>
        </row>
        <row r="15292">
          <cell r="K15292" t="str">
            <v>00021232P.11</v>
          </cell>
        </row>
        <row r="15293">
          <cell r="K15293" t="str">
            <v>00021232P.11</v>
          </cell>
        </row>
        <row r="15294">
          <cell r="K15294" t="str">
            <v>00021232P.11</v>
          </cell>
        </row>
        <row r="15295">
          <cell r="K15295" t="str">
            <v>00021232P.11</v>
          </cell>
        </row>
        <row r="15296">
          <cell r="K15296" t="str">
            <v>00021232P.11</v>
          </cell>
        </row>
        <row r="15297">
          <cell r="K15297" t="str">
            <v>00021232P.11</v>
          </cell>
        </row>
        <row r="15298">
          <cell r="K15298" t="str">
            <v>00021232P.11</v>
          </cell>
        </row>
        <row r="15299">
          <cell r="K15299" t="str">
            <v>00021233P.11</v>
          </cell>
        </row>
        <row r="15300">
          <cell r="K15300" t="str">
            <v>00021233P.11</v>
          </cell>
        </row>
        <row r="15301">
          <cell r="K15301" t="str">
            <v>00021233P.11</v>
          </cell>
        </row>
        <row r="15302">
          <cell r="K15302" t="str">
            <v>00021233P.11</v>
          </cell>
        </row>
        <row r="15303">
          <cell r="K15303" t="str">
            <v>00021234P.11</v>
          </cell>
        </row>
        <row r="15304">
          <cell r="K15304" t="str">
            <v>00021234P.11</v>
          </cell>
        </row>
        <row r="15305">
          <cell r="K15305" t="str">
            <v>00021234P.11</v>
          </cell>
        </row>
        <row r="15306">
          <cell r="K15306" t="str">
            <v>00021234P.11</v>
          </cell>
        </row>
        <row r="15307">
          <cell r="K15307" t="str">
            <v>00021235P.11</v>
          </cell>
        </row>
        <row r="15308">
          <cell r="K15308" t="str">
            <v>00021236P.11</v>
          </cell>
        </row>
        <row r="15309">
          <cell r="K15309" t="str">
            <v>00021236P.11</v>
          </cell>
        </row>
        <row r="15310">
          <cell r="K15310" t="str">
            <v>00021236P.11</v>
          </cell>
        </row>
        <row r="15311">
          <cell r="K15311" t="str">
            <v>00021238P.11</v>
          </cell>
        </row>
        <row r="15312">
          <cell r="K15312" t="str">
            <v>00021240P.11</v>
          </cell>
        </row>
        <row r="15313">
          <cell r="K15313" t="str">
            <v>00021245P.11</v>
          </cell>
        </row>
        <row r="15314">
          <cell r="K15314" t="str">
            <v>00021245P.11</v>
          </cell>
        </row>
        <row r="15315">
          <cell r="K15315" t="str">
            <v>00021245P.11</v>
          </cell>
        </row>
        <row r="15316">
          <cell r="K15316" t="str">
            <v>00021248P.11</v>
          </cell>
        </row>
        <row r="15317">
          <cell r="K15317" t="str">
            <v>00021248P.11</v>
          </cell>
        </row>
        <row r="15318">
          <cell r="K15318" t="str">
            <v>00021248P.11</v>
          </cell>
        </row>
        <row r="15319">
          <cell r="K15319" t="str">
            <v>00021248P.11</v>
          </cell>
        </row>
        <row r="15320">
          <cell r="K15320" t="str">
            <v>00021249P.11</v>
          </cell>
        </row>
        <row r="15321">
          <cell r="K15321" t="str">
            <v>00021249P.11</v>
          </cell>
        </row>
        <row r="15322">
          <cell r="K15322" t="str">
            <v>00021253P.11</v>
          </cell>
        </row>
        <row r="15323">
          <cell r="K15323" t="str">
            <v>00021253P.11</v>
          </cell>
        </row>
        <row r="15324">
          <cell r="K15324" t="str">
            <v>00021259P.11</v>
          </cell>
        </row>
        <row r="15325">
          <cell r="K15325" t="str">
            <v>00021211P.11</v>
          </cell>
        </row>
        <row r="15326">
          <cell r="K15326" t="str">
            <v>00021220P.11</v>
          </cell>
        </row>
        <row r="15327">
          <cell r="K15327" t="str">
            <v>00021220P.11</v>
          </cell>
        </row>
        <row r="15328">
          <cell r="K15328" t="str">
            <v>00021222P.11</v>
          </cell>
        </row>
        <row r="15329">
          <cell r="K15329" t="str">
            <v>00021222P.11</v>
          </cell>
        </row>
        <row r="15330">
          <cell r="K15330" t="str">
            <v>00021254P.11</v>
          </cell>
        </row>
        <row r="15331">
          <cell r="K15331" t="str">
            <v>00021256P.13</v>
          </cell>
        </row>
        <row r="15332">
          <cell r="K15332" t="str">
            <v>00021260P.13</v>
          </cell>
        </row>
        <row r="15333">
          <cell r="K15333" t="str">
            <v>00021247P.11</v>
          </cell>
        </row>
        <row r="15334">
          <cell r="K15334" t="str">
            <v>00021202P.11</v>
          </cell>
        </row>
        <row r="15335">
          <cell r="K15335" t="str">
            <v>00021202P.11</v>
          </cell>
        </row>
        <row r="15336">
          <cell r="K15336" t="str">
            <v>00021205P.11</v>
          </cell>
        </row>
        <row r="15337">
          <cell r="K15337" t="str">
            <v>00021202P.11</v>
          </cell>
        </row>
        <row r="15338">
          <cell r="K15338" t="str">
            <v>00021215P.11</v>
          </cell>
        </row>
        <row r="15339">
          <cell r="K15339" t="str">
            <v>00021230P.11</v>
          </cell>
        </row>
        <row r="15340">
          <cell r="K15340" t="str">
            <v>00021210P.11</v>
          </cell>
        </row>
        <row r="15341">
          <cell r="K15341" t="str">
            <v>00021210P.11</v>
          </cell>
        </row>
        <row r="15342">
          <cell r="K15342" t="str">
            <v>00021212P.11</v>
          </cell>
        </row>
        <row r="15343">
          <cell r="K15343" t="str">
            <v>00021251P.11</v>
          </cell>
        </row>
        <row r="15344">
          <cell r="K15344" t="str">
            <v>00021251P.11</v>
          </cell>
        </row>
        <row r="15345">
          <cell r="K15345" t="str">
            <v>00021251P.11</v>
          </cell>
        </row>
        <row r="15346">
          <cell r="K15346" t="str">
            <v>00021254P.11</v>
          </cell>
        </row>
        <row r="15347">
          <cell r="K15347" t="str">
            <v>00021256P.11</v>
          </cell>
        </row>
        <row r="15348">
          <cell r="K15348" t="str">
            <v>00021256P.11</v>
          </cell>
        </row>
        <row r="15349">
          <cell r="K15349" t="str">
            <v>00021256P.11</v>
          </cell>
        </row>
        <row r="15350">
          <cell r="K15350" t="str">
            <v>00021256P.11</v>
          </cell>
        </row>
        <row r="15351">
          <cell r="K15351" t="str">
            <v>00021256P.11</v>
          </cell>
        </row>
        <row r="15352">
          <cell r="K15352" t="str">
            <v>00021256P.11</v>
          </cell>
        </row>
        <row r="15353">
          <cell r="K15353" t="str">
            <v>00021249P.11</v>
          </cell>
        </row>
        <row r="15354">
          <cell r="K15354" t="str">
            <v>00021249P.11</v>
          </cell>
        </row>
        <row r="15355">
          <cell r="K15355" t="str">
            <v>00021249P.11</v>
          </cell>
        </row>
        <row r="15356">
          <cell r="K15356" t="str">
            <v>00021257P.11</v>
          </cell>
        </row>
        <row r="15357">
          <cell r="K15357" t="str">
            <v>00021256P.13</v>
          </cell>
        </row>
        <row r="15358">
          <cell r="K15358" t="str">
            <v>00021254P.11</v>
          </cell>
        </row>
        <row r="15359">
          <cell r="K15359" t="str">
            <v>00021254P.11</v>
          </cell>
        </row>
        <row r="15360">
          <cell r="K15360" t="str">
            <v>00021254P.11</v>
          </cell>
        </row>
        <row r="15361">
          <cell r="K15361" t="str">
            <v>00021254P.11</v>
          </cell>
        </row>
        <row r="15362">
          <cell r="K15362" t="str">
            <v>00021254P.11</v>
          </cell>
        </row>
        <row r="15363">
          <cell r="K15363" t="str">
            <v>00021254P.11</v>
          </cell>
        </row>
        <row r="15364">
          <cell r="K15364" t="str">
            <v>00021256P.11</v>
          </cell>
        </row>
        <row r="15365">
          <cell r="K15365" t="str">
            <v>00021257P.13</v>
          </cell>
        </row>
        <row r="15366">
          <cell r="K15366" t="str">
            <v>00021260P.13</v>
          </cell>
        </row>
        <row r="15367">
          <cell r="K15367" t="str">
            <v>00021257P.11</v>
          </cell>
        </row>
        <row r="15368">
          <cell r="K15368" t="str">
            <v>00021257P.11</v>
          </cell>
        </row>
        <row r="15369">
          <cell r="K15369" t="str">
            <v>00021212P.11</v>
          </cell>
        </row>
        <row r="15370">
          <cell r="K15370" t="str">
            <v>00021212P.11</v>
          </cell>
        </row>
        <row r="15371">
          <cell r="K15371" t="str">
            <v>00021212P.11</v>
          </cell>
        </row>
        <row r="15372">
          <cell r="K15372" t="str">
            <v>00021212P.11</v>
          </cell>
        </row>
        <row r="15373">
          <cell r="K15373" t="str">
            <v>00021213P.11</v>
          </cell>
        </row>
        <row r="15374">
          <cell r="K15374" t="str">
            <v>00021217P.11</v>
          </cell>
        </row>
        <row r="15375">
          <cell r="K15375" t="str">
            <v>00021218P.11</v>
          </cell>
        </row>
        <row r="15376">
          <cell r="K15376" t="str">
            <v>00021221P.11</v>
          </cell>
        </row>
        <row r="15377">
          <cell r="K15377" t="str">
            <v>00021221P.11</v>
          </cell>
        </row>
        <row r="15378">
          <cell r="K15378" t="str">
            <v>00021222P.11</v>
          </cell>
        </row>
        <row r="15379">
          <cell r="K15379" t="str">
            <v>00021222P.11</v>
          </cell>
        </row>
        <row r="15380">
          <cell r="K15380" t="str">
            <v>00021223P.11</v>
          </cell>
        </row>
        <row r="15381">
          <cell r="K15381" t="str">
            <v>00021225P.11</v>
          </cell>
        </row>
        <row r="15382">
          <cell r="K15382" t="str">
            <v>00021227P.11</v>
          </cell>
        </row>
        <row r="15383">
          <cell r="K15383" t="str">
            <v>00021228P.11</v>
          </cell>
        </row>
        <row r="15384">
          <cell r="K15384" t="str">
            <v>00021228P.11</v>
          </cell>
        </row>
        <row r="15385">
          <cell r="K15385" t="str">
            <v>00021228P.11</v>
          </cell>
        </row>
        <row r="15386">
          <cell r="K15386" t="str">
            <v>00021231P.11</v>
          </cell>
        </row>
        <row r="15387">
          <cell r="K15387" t="str">
            <v>00021231P.11</v>
          </cell>
        </row>
        <row r="15388">
          <cell r="K15388" t="str">
            <v>00021232P.11</v>
          </cell>
        </row>
        <row r="15389">
          <cell r="K15389" t="str">
            <v>00021232P.11</v>
          </cell>
        </row>
        <row r="15390">
          <cell r="K15390" t="str">
            <v>00021233P.11</v>
          </cell>
        </row>
        <row r="15391">
          <cell r="K15391" t="str">
            <v>00021233P.11</v>
          </cell>
        </row>
        <row r="15392">
          <cell r="K15392" t="str">
            <v>00021233P.11</v>
          </cell>
        </row>
        <row r="15393">
          <cell r="K15393" t="str">
            <v>00021234P.11</v>
          </cell>
        </row>
        <row r="15394">
          <cell r="K15394" t="str">
            <v>00021234P.11</v>
          </cell>
        </row>
        <row r="15395">
          <cell r="K15395" t="str">
            <v>00021236P.11</v>
          </cell>
        </row>
        <row r="15396">
          <cell r="K15396" t="str">
            <v>00021245P.11</v>
          </cell>
        </row>
        <row r="15397">
          <cell r="K15397" t="str">
            <v>00021257P.11</v>
          </cell>
        </row>
        <row r="15398">
          <cell r="K15398" t="str">
            <v>00021257P.11</v>
          </cell>
        </row>
        <row r="15399">
          <cell r="K15399" t="str">
            <v>00021228P.11</v>
          </cell>
        </row>
        <row r="15400">
          <cell r="K15400" t="str">
            <v>00021228P.11</v>
          </cell>
        </row>
        <row r="15401">
          <cell r="K15401" t="str">
            <v>00021226P.11</v>
          </cell>
        </row>
        <row r="15402">
          <cell r="K15402" t="str">
            <v>00021250P.11</v>
          </cell>
        </row>
        <row r="15403">
          <cell r="K15403" t="str">
            <v>00021213P.11</v>
          </cell>
        </row>
        <row r="15404">
          <cell r="K15404" t="str">
            <v>00021221P.11</v>
          </cell>
        </row>
        <row r="15405">
          <cell r="K15405" t="str">
            <v>00021246P.11</v>
          </cell>
        </row>
        <row r="15406">
          <cell r="K15406" t="str">
            <v>00021245P.11</v>
          </cell>
        </row>
        <row r="15407">
          <cell r="K15407" t="str">
            <v>00021222P.11</v>
          </cell>
        </row>
        <row r="15408">
          <cell r="K15408" t="str">
            <v>00021223P.11</v>
          </cell>
        </row>
        <row r="15409">
          <cell r="K15409" t="str">
            <v>00021245P.11</v>
          </cell>
        </row>
        <row r="15410">
          <cell r="K15410" t="str">
            <v>00021245P.11</v>
          </cell>
        </row>
        <row r="15411">
          <cell r="K15411" t="str">
            <v>00021245P.11</v>
          </cell>
        </row>
        <row r="15412">
          <cell r="K15412" t="str">
            <v>00021245P.11</v>
          </cell>
        </row>
        <row r="15413">
          <cell r="K15413" t="str">
            <v>00021253P.11</v>
          </cell>
        </row>
        <row r="15414">
          <cell r="K15414" t="str">
            <v>00021245P.11</v>
          </cell>
        </row>
        <row r="15415">
          <cell r="K15415" t="str">
            <v>00021245P.11</v>
          </cell>
        </row>
        <row r="15416">
          <cell r="K15416" t="str">
            <v>00021245P.11</v>
          </cell>
        </row>
        <row r="15417">
          <cell r="K15417" t="str">
            <v>00021245P.11</v>
          </cell>
        </row>
        <row r="15418">
          <cell r="K15418" t="str">
            <v>00021245P.11</v>
          </cell>
        </row>
        <row r="15419">
          <cell r="K15419" t="str">
            <v>00021245P.11</v>
          </cell>
        </row>
        <row r="15420">
          <cell r="K15420" t="str">
            <v>00021245P.11</v>
          </cell>
        </row>
        <row r="15421">
          <cell r="K15421" t="str">
            <v>00021250P.11</v>
          </cell>
        </row>
        <row r="15422">
          <cell r="K15422" t="str">
            <v>00111148P.2</v>
          </cell>
        </row>
        <row r="15423">
          <cell r="K15423" t="str">
            <v>00111148P.2</v>
          </cell>
        </row>
        <row r="15424">
          <cell r="K15424" t="str">
            <v>00111148P.2</v>
          </cell>
        </row>
        <row r="15425">
          <cell r="K15425" t="str">
            <v>00111148P.2</v>
          </cell>
        </row>
        <row r="15426">
          <cell r="K15426" t="str">
            <v>00111143P.2</v>
          </cell>
        </row>
        <row r="15427">
          <cell r="K15427" t="str">
            <v>00111143P.2</v>
          </cell>
        </row>
        <row r="15428">
          <cell r="K15428" t="str">
            <v>00111143P.2</v>
          </cell>
        </row>
        <row r="15429">
          <cell r="K15429" t="str">
            <v>00111143P.2</v>
          </cell>
        </row>
        <row r="15430">
          <cell r="K15430" t="str">
            <v>00111143P.2</v>
          </cell>
        </row>
        <row r="15431">
          <cell r="K15431" t="str">
            <v>00111143P.2</v>
          </cell>
        </row>
        <row r="15432">
          <cell r="K15432" t="str">
            <v>00111143P.2</v>
          </cell>
        </row>
        <row r="15433">
          <cell r="K15433" t="str">
            <v>00111143P.2</v>
          </cell>
        </row>
        <row r="15434">
          <cell r="K15434" t="str">
            <v>00111143P.2</v>
          </cell>
        </row>
        <row r="15435">
          <cell r="K15435" t="str">
            <v>00111143P.2</v>
          </cell>
        </row>
        <row r="15436">
          <cell r="K15436" t="str">
            <v>00111143P.2</v>
          </cell>
        </row>
        <row r="15437">
          <cell r="K15437" t="str">
            <v>00111143P.2</v>
          </cell>
        </row>
        <row r="15438">
          <cell r="K15438" t="str">
            <v>00111143P.2</v>
          </cell>
        </row>
        <row r="15439">
          <cell r="K15439" t="str">
            <v>00111143P.2</v>
          </cell>
        </row>
        <row r="15440">
          <cell r="K15440" t="str">
            <v>00111143P.2</v>
          </cell>
        </row>
        <row r="15441">
          <cell r="K15441" t="str">
            <v>00111143P.2</v>
          </cell>
        </row>
        <row r="15442">
          <cell r="K15442" t="str">
            <v>00111143P.2</v>
          </cell>
        </row>
        <row r="15443">
          <cell r="K15443" t="str">
            <v>00111143P.2</v>
          </cell>
        </row>
        <row r="15444">
          <cell r="K15444" t="str">
            <v>00111143P.2</v>
          </cell>
        </row>
        <row r="15445">
          <cell r="K15445" t="str">
            <v>00111143P.2</v>
          </cell>
        </row>
        <row r="15446">
          <cell r="K15446" t="str">
            <v>00111143P.2</v>
          </cell>
        </row>
        <row r="15447">
          <cell r="K15447" t="str">
            <v>00111143P.2</v>
          </cell>
        </row>
        <row r="15448">
          <cell r="K15448" t="str">
            <v>00111143P.2</v>
          </cell>
        </row>
        <row r="15449">
          <cell r="K15449" t="str">
            <v>00111143P.2</v>
          </cell>
        </row>
        <row r="15450">
          <cell r="K15450" t="str">
            <v>00111143P.2</v>
          </cell>
        </row>
        <row r="15451">
          <cell r="K15451" t="str">
            <v>00111143P.2</v>
          </cell>
        </row>
        <row r="15452">
          <cell r="K15452" t="str">
            <v>00111103P.2</v>
          </cell>
        </row>
        <row r="15453">
          <cell r="K15453" t="str">
            <v>00111103P.2</v>
          </cell>
        </row>
        <row r="15454">
          <cell r="K15454" t="str">
            <v>00111104P.2</v>
          </cell>
        </row>
        <row r="15455">
          <cell r="K15455" t="str">
            <v>00111104P.2</v>
          </cell>
        </row>
        <row r="15456">
          <cell r="K15456" t="str">
            <v>00111105P.2</v>
          </cell>
        </row>
        <row r="15457">
          <cell r="K15457" t="str">
            <v>00111105P.2</v>
          </cell>
        </row>
        <row r="15458">
          <cell r="K15458" t="str">
            <v>00111105P.2</v>
          </cell>
        </row>
        <row r="15459">
          <cell r="K15459" t="str">
            <v>00111138P.2</v>
          </cell>
        </row>
        <row r="15460">
          <cell r="K15460" t="str">
            <v>00111138P.2</v>
          </cell>
        </row>
        <row r="15461">
          <cell r="K15461" t="str">
            <v>00111138P.2</v>
          </cell>
        </row>
        <row r="15462">
          <cell r="K15462" t="str">
            <v>00111138P.2</v>
          </cell>
        </row>
        <row r="15463">
          <cell r="K15463" t="str">
            <v>00111138P.2</v>
          </cell>
        </row>
        <row r="15464">
          <cell r="K15464" t="str">
            <v>00111138P.2</v>
          </cell>
        </row>
        <row r="15465">
          <cell r="K15465" t="str">
            <v>00111138P.2</v>
          </cell>
        </row>
        <row r="15466">
          <cell r="K15466" t="str">
            <v>00111138P.2</v>
          </cell>
        </row>
        <row r="15467">
          <cell r="K15467" t="str">
            <v>00111138P.2</v>
          </cell>
        </row>
        <row r="15468">
          <cell r="K15468" t="str">
            <v>00111138P.2</v>
          </cell>
        </row>
        <row r="15469">
          <cell r="K15469" t="str">
            <v>00111138P.2</v>
          </cell>
        </row>
        <row r="15470">
          <cell r="K15470" t="str">
            <v>00111138P.2</v>
          </cell>
        </row>
        <row r="15471">
          <cell r="K15471" t="str">
            <v>00111138P.2</v>
          </cell>
        </row>
        <row r="15472">
          <cell r="K15472" t="str">
            <v>00111138P.2</v>
          </cell>
        </row>
        <row r="15473">
          <cell r="K15473" t="str">
            <v>00111138P.2</v>
          </cell>
        </row>
        <row r="15474">
          <cell r="K15474" t="str">
            <v>00111140P.2</v>
          </cell>
        </row>
        <row r="15475">
          <cell r="K15475" t="str">
            <v>00111140P.2</v>
          </cell>
        </row>
        <row r="15476">
          <cell r="K15476" t="str">
            <v>00111140P.2</v>
          </cell>
        </row>
        <row r="15477">
          <cell r="K15477" t="str">
            <v>00111140P.2</v>
          </cell>
        </row>
        <row r="15478">
          <cell r="K15478" t="str">
            <v>00111140P.2</v>
          </cell>
        </row>
        <row r="15479">
          <cell r="K15479" t="str">
            <v>00111140P.2</v>
          </cell>
        </row>
        <row r="15480">
          <cell r="K15480" t="str">
            <v>00111140P.2</v>
          </cell>
        </row>
        <row r="15481">
          <cell r="K15481" t="str">
            <v>00111140P.2</v>
          </cell>
        </row>
        <row r="15482">
          <cell r="K15482" t="str">
            <v>00111140P.2</v>
          </cell>
        </row>
        <row r="15483">
          <cell r="K15483" t="str">
            <v>00111140P.2</v>
          </cell>
        </row>
        <row r="15484">
          <cell r="K15484" t="str">
            <v>00111140P.2</v>
          </cell>
        </row>
        <row r="15485">
          <cell r="K15485" t="str">
            <v>00111140P.2</v>
          </cell>
        </row>
        <row r="15486">
          <cell r="K15486" t="str">
            <v>00111140P.2</v>
          </cell>
        </row>
        <row r="15487">
          <cell r="K15487" t="str">
            <v>00111140P.2</v>
          </cell>
        </row>
        <row r="15488">
          <cell r="K15488" t="str">
            <v>00111140P.2</v>
          </cell>
        </row>
        <row r="15489">
          <cell r="K15489" t="str">
            <v>00111140P.2</v>
          </cell>
        </row>
        <row r="15490">
          <cell r="K15490" t="str">
            <v>00111140P.2</v>
          </cell>
        </row>
        <row r="15491">
          <cell r="K15491" t="str">
            <v>00111140P.2</v>
          </cell>
        </row>
        <row r="15492">
          <cell r="K15492" t="str">
            <v>00111158P.2</v>
          </cell>
        </row>
        <row r="15493">
          <cell r="K15493" t="str">
            <v>00111158P.2</v>
          </cell>
        </row>
        <row r="15494">
          <cell r="K15494" t="str">
            <v>00111158P.2</v>
          </cell>
        </row>
        <row r="15495">
          <cell r="K15495" t="str">
            <v>00111158P.2</v>
          </cell>
        </row>
        <row r="15496">
          <cell r="K15496" t="str">
            <v>00111158P.2</v>
          </cell>
        </row>
        <row r="15497">
          <cell r="K15497" t="str">
            <v>00111158P.2</v>
          </cell>
        </row>
        <row r="15498">
          <cell r="K15498" t="str">
            <v>00111158P.2</v>
          </cell>
        </row>
        <row r="15499">
          <cell r="K15499" t="str">
            <v>00111158P.2</v>
          </cell>
        </row>
        <row r="15500">
          <cell r="K15500" t="str">
            <v>00111158P.2</v>
          </cell>
        </row>
        <row r="15501">
          <cell r="K15501" t="str">
            <v>00111158P.2</v>
          </cell>
        </row>
        <row r="15502">
          <cell r="K15502" t="str">
            <v>00111158P.2</v>
          </cell>
        </row>
        <row r="15503">
          <cell r="K15503" t="str">
            <v>00111158P.2</v>
          </cell>
        </row>
        <row r="15504">
          <cell r="K15504" t="str">
            <v>00111158P.2</v>
          </cell>
        </row>
        <row r="15505">
          <cell r="K15505" t="str">
            <v>00111158P.2</v>
          </cell>
        </row>
        <row r="15506">
          <cell r="K15506" t="str">
            <v>00111158P.2</v>
          </cell>
        </row>
        <row r="15507">
          <cell r="K15507" t="str">
            <v>00111158P.2</v>
          </cell>
        </row>
        <row r="15508">
          <cell r="K15508" t="str">
            <v>00111150P.2</v>
          </cell>
        </row>
        <row r="15509">
          <cell r="K15509" t="str">
            <v>00111150P.2</v>
          </cell>
        </row>
        <row r="15510">
          <cell r="K15510" t="str">
            <v>00111150P.2</v>
          </cell>
        </row>
        <row r="15511">
          <cell r="K15511" t="str">
            <v>00111150P.2</v>
          </cell>
        </row>
        <row r="15512">
          <cell r="K15512" t="str">
            <v>00111150P.2</v>
          </cell>
        </row>
        <row r="15513">
          <cell r="K15513" t="str">
            <v>00111102P.2</v>
          </cell>
        </row>
        <row r="15514">
          <cell r="K15514" t="str">
            <v>00111102P.2</v>
          </cell>
        </row>
        <row r="15515">
          <cell r="K15515" t="str">
            <v>00111102P.2</v>
          </cell>
        </row>
        <row r="15516">
          <cell r="K15516" t="str">
            <v>00111102P.2</v>
          </cell>
        </row>
        <row r="15517">
          <cell r="K15517" t="str">
            <v>00111102P.2</v>
          </cell>
        </row>
        <row r="15518">
          <cell r="K15518" t="str">
            <v>00111102P.2</v>
          </cell>
        </row>
        <row r="15519">
          <cell r="K15519" t="str">
            <v>00111102P.2</v>
          </cell>
        </row>
        <row r="15520">
          <cell r="K15520" t="str">
            <v>00111102P.2</v>
          </cell>
        </row>
        <row r="15521">
          <cell r="K15521" t="str">
            <v>00111102P.2</v>
          </cell>
        </row>
        <row r="15522">
          <cell r="K15522" t="str">
            <v>00111102P.2</v>
          </cell>
        </row>
        <row r="15523">
          <cell r="K15523" t="str">
            <v>00111102P.2</v>
          </cell>
        </row>
        <row r="15524">
          <cell r="K15524" t="str">
            <v>00111102P.2</v>
          </cell>
        </row>
        <row r="15525">
          <cell r="K15525" t="str">
            <v>00111102P.2</v>
          </cell>
        </row>
        <row r="15526">
          <cell r="K15526" t="str">
            <v>00111102P.2</v>
          </cell>
        </row>
        <row r="15527">
          <cell r="K15527" t="str">
            <v>00111102P.2</v>
          </cell>
        </row>
        <row r="15528">
          <cell r="K15528" t="str">
            <v>00111102P.2</v>
          </cell>
        </row>
        <row r="15529">
          <cell r="K15529" t="str">
            <v>00111102P.2</v>
          </cell>
        </row>
        <row r="15530">
          <cell r="K15530" t="str">
            <v>00111102P.2</v>
          </cell>
        </row>
        <row r="15531">
          <cell r="K15531" t="str">
            <v>00111102P.2</v>
          </cell>
        </row>
        <row r="15532">
          <cell r="K15532" t="str">
            <v>00111102P.2</v>
          </cell>
        </row>
        <row r="15533">
          <cell r="K15533" t="str">
            <v>00111102P.2</v>
          </cell>
        </row>
        <row r="15534">
          <cell r="K15534" t="str">
            <v>00111102P.2</v>
          </cell>
        </row>
        <row r="15535">
          <cell r="K15535" t="str">
            <v>00111102P.2</v>
          </cell>
        </row>
        <row r="15536">
          <cell r="K15536" t="str">
            <v>00111102P.2</v>
          </cell>
        </row>
        <row r="15537">
          <cell r="K15537" t="str">
            <v>00111102P.2</v>
          </cell>
        </row>
        <row r="15538">
          <cell r="K15538" t="str">
            <v>00111102P.2</v>
          </cell>
        </row>
        <row r="15539">
          <cell r="K15539" t="str">
            <v>00111102P.2</v>
          </cell>
        </row>
        <row r="15540">
          <cell r="K15540" t="str">
            <v>00111102P.2</v>
          </cell>
        </row>
        <row r="15541">
          <cell r="K15541" t="str">
            <v>00111152P.2</v>
          </cell>
        </row>
        <row r="15542">
          <cell r="K15542" t="str">
            <v>00111152P.2</v>
          </cell>
        </row>
        <row r="15543">
          <cell r="K15543" t="str">
            <v>00111152P.2</v>
          </cell>
        </row>
        <row r="15544">
          <cell r="K15544" t="str">
            <v>00111152P.2</v>
          </cell>
        </row>
        <row r="15545">
          <cell r="K15545" t="str">
            <v>00111152P.2</v>
          </cell>
        </row>
        <row r="15546">
          <cell r="K15546" t="str">
            <v>00111152P.2</v>
          </cell>
        </row>
        <row r="15547">
          <cell r="K15547" t="str">
            <v>00111152P.2</v>
          </cell>
        </row>
        <row r="15548">
          <cell r="K15548" t="str">
            <v>00111123P.2</v>
          </cell>
        </row>
        <row r="15549">
          <cell r="K15549" t="str">
            <v>00111123P.2</v>
          </cell>
        </row>
        <row r="15550">
          <cell r="K15550" t="str">
            <v>00111135P.2</v>
          </cell>
        </row>
        <row r="15551">
          <cell r="K15551" t="str">
            <v>00111135P.2</v>
          </cell>
        </row>
        <row r="15552">
          <cell r="K15552" t="str">
            <v>00111135P.2</v>
          </cell>
        </row>
        <row r="15553">
          <cell r="K15553" t="str">
            <v>00111135P.2</v>
          </cell>
        </row>
        <row r="15554">
          <cell r="K15554" t="str">
            <v>00111135P.2</v>
          </cell>
        </row>
        <row r="15555">
          <cell r="K15555" t="str">
            <v>00111135P.2</v>
          </cell>
        </row>
        <row r="15556">
          <cell r="K15556" t="str">
            <v>00111136P.2</v>
          </cell>
        </row>
        <row r="15557">
          <cell r="K15557" t="str">
            <v>00111136P.2</v>
          </cell>
        </row>
        <row r="15558">
          <cell r="K15558" t="str">
            <v>00111136P.2</v>
          </cell>
        </row>
        <row r="15559">
          <cell r="K15559" t="str">
            <v>00111122P.2</v>
          </cell>
        </row>
        <row r="15560">
          <cell r="K15560" t="str">
            <v>00111122P.2</v>
          </cell>
        </row>
        <row r="15561">
          <cell r="K15561" t="str">
            <v>00111122P.2</v>
          </cell>
        </row>
        <row r="15562">
          <cell r="K15562" t="str">
            <v>00111128P.2</v>
          </cell>
        </row>
        <row r="15563">
          <cell r="K15563" t="str">
            <v>00111128P.2</v>
          </cell>
        </row>
        <row r="15564">
          <cell r="K15564" t="str">
            <v>00111128P.2</v>
          </cell>
        </row>
        <row r="15565">
          <cell r="K15565" t="str">
            <v>00111153P.2</v>
          </cell>
        </row>
        <row r="15566">
          <cell r="K15566" t="str">
            <v>00111153P.2</v>
          </cell>
        </row>
        <row r="15567">
          <cell r="K15567" t="str">
            <v>00111122P.2</v>
          </cell>
        </row>
        <row r="15568">
          <cell r="K15568" t="str">
            <v>00111122P.2</v>
          </cell>
        </row>
        <row r="15569">
          <cell r="K15569" t="str">
            <v>00111110P.2</v>
          </cell>
        </row>
        <row r="15570">
          <cell r="K15570" t="str">
            <v>00111110P.2</v>
          </cell>
        </row>
        <row r="15571">
          <cell r="K15571" t="str">
            <v>00111110P.2</v>
          </cell>
        </row>
        <row r="15572">
          <cell r="K15572" t="str">
            <v>00111110P.2</v>
          </cell>
        </row>
        <row r="15573">
          <cell r="K15573" t="str">
            <v>00111110P.2</v>
          </cell>
        </row>
        <row r="15574">
          <cell r="K15574" t="str">
            <v>00111110P.2</v>
          </cell>
        </row>
        <row r="15575">
          <cell r="K15575" t="str">
            <v>00111110P.2</v>
          </cell>
        </row>
        <row r="15576">
          <cell r="K15576" t="str">
            <v>00111110P.2</v>
          </cell>
        </row>
        <row r="15577">
          <cell r="K15577" t="str">
            <v>00111110P.2</v>
          </cell>
        </row>
        <row r="15578">
          <cell r="K15578" t="str">
            <v>00111110P.2</v>
          </cell>
        </row>
        <row r="15579">
          <cell r="K15579" t="str">
            <v>00111110P.2</v>
          </cell>
        </row>
        <row r="15580">
          <cell r="K15580" t="str">
            <v>00111110P.2</v>
          </cell>
        </row>
        <row r="15581">
          <cell r="K15581" t="str">
            <v>00111118P.2</v>
          </cell>
        </row>
        <row r="15582">
          <cell r="K15582" t="str">
            <v>00111118P.2</v>
          </cell>
        </row>
        <row r="15583">
          <cell r="K15583" t="str">
            <v>00111126P.2</v>
          </cell>
        </row>
        <row r="15584">
          <cell r="K15584" t="str">
            <v>00111126P.2</v>
          </cell>
        </row>
        <row r="15585">
          <cell r="K15585" t="str">
            <v>00111126P.2</v>
          </cell>
        </row>
        <row r="15586">
          <cell r="K15586" t="str">
            <v>00111126P.2</v>
          </cell>
        </row>
        <row r="15587">
          <cell r="K15587" t="str">
            <v>00111126P.2</v>
          </cell>
        </row>
        <row r="15588">
          <cell r="K15588" t="str">
            <v>00111126P.2</v>
          </cell>
        </row>
        <row r="15589">
          <cell r="K15589" t="str">
            <v>00111126P.2</v>
          </cell>
        </row>
        <row r="15590">
          <cell r="K15590" t="str">
            <v>00111126P.2</v>
          </cell>
        </row>
        <row r="15591">
          <cell r="K15591" t="str">
            <v>00111126P.2</v>
          </cell>
        </row>
        <row r="15592">
          <cell r="K15592" t="str">
            <v>00111126P.2</v>
          </cell>
        </row>
        <row r="15593">
          <cell r="K15593" t="str">
            <v>00111126P.2</v>
          </cell>
        </row>
        <row r="15594">
          <cell r="K15594" t="str">
            <v>00111134P.2</v>
          </cell>
        </row>
        <row r="15595">
          <cell r="K15595" t="str">
            <v>00111134P.2</v>
          </cell>
        </row>
        <row r="15596">
          <cell r="K15596" t="str">
            <v>00111134P.2</v>
          </cell>
        </row>
        <row r="15597">
          <cell r="K15597" t="str">
            <v>00111143P.2</v>
          </cell>
        </row>
        <row r="15598">
          <cell r="K15598" t="str">
            <v>00111143P.2</v>
          </cell>
        </row>
        <row r="15599">
          <cell r="K15599" t="str">
            <v>00111143P.2</v>
          </cell>
        </row>
        <row r="15600">
          <cell r="K15600" t="str">
            <v>00111143P.2</v>
          </cell>
        </row>
        <row r="15601">
          <cell r="K15601" t="str">
            <v>00111143P.2</v>
          </cell>
        </row>
        <row r="15602">
          <cell r="K15602" t="str">
            <v>00111143P.2</v>
          </cell>
        </row>
        <row r="15603">
          <cell r="K15603" t="str">
            <v>00111143P.2</v>
          </cell>
        </row>
        <row r="15604">
          <cell r="K15604" t="str">
            <v>00111143P.2</v>
          </cell>
        </row>
        <row r="15605">
          <cell r="K15605" t="str">
            <v>00111143P.2</v>
          </cell>
        </row>
        <row r="15606">
          <cell r="K15606" t="str">
            <v>00111145P.2</v>
          </cell>
        </row>
        <row r="15607">
          <cell r="K15607" t="str">
            <v>00111145P.2</v>
          </cell>
        </row>
        <row r="15608">
          <cell r="K15608" t="str">
            <v>00111145P.2</v>
          </cell>
        </row>
        <row r="15609">
          <cell r="K15609" t="str">
            <v>00111145P.2</v>
          </cell>
        </row>
        <row r="15610">
          <cell r="K15610" t="str">
            <v>00111145P.2</v>
          </cell>
        </row>
        <row r="15611">
          <cell r="K15611" t="str">
            <v>00111145P.2</v>
          </cell>
        </row>
        <row r="15612">
          <cell r="K15612" t="str">
            <v>00111145P.2</v>
          </cell>
        </row>
        <row r="15613">
          <cell r="K15613" t="str">
            <v>00111145P.2</v>
          </cell>
        </row>
        <row r="15614">
          <cell r="K15614" t="str">
            <v>00111145P.2</v>
          </cell>
        </row>
        <row r="15615">
          <cell r="K15615" t="str">
            <v>00111145P.2</v>
          </cell>
        </row>
        <row r="15616">
          <cell r="K15616" t="str">
            <v>00111145P.2</v>
          </cell>
        </row>
        <row r="15617">
          <cell r="K15617" t="str">
            <v>00111145P.2</v>
          </cell>
        </row>
        <row r="15618">
          <cell r="K15618" t="str">
            <v>00111145P.2</v>
          </cell>
        </row>
        <row r="15619">
          <cell r="K15619" t="str">
            <v>00111145P.2</v>
          </cell>
        </row>
        <row r="15620">
          <cell r="K15620" t="str">
            <v>00111145P.2</v>
          </cell>
        </row>
        <row r="15621">
          <cell r="K15621" t="str">
            <v>00111145P.2</v>
          </cell>
        </row>
        <row r="15622">
          <cell r="K15622" t="str">
            <v>00111145P.2</v>
          </cell>
        </row>
        <row r="15623">
          <cell r="K15623" t="str">
            <v>00111145P.2</v>
          </cell>
        </row>
        <row r="15624">
          <cell r="K15624" t="str">
            <v>00111145P.2</v>
          </cell>
        </row>
        <row r="15625">
          <cell r="K15625" t="str">
            <v>00111145P.2</v>
          </cell>
        </row>
        <row r="15626">
          <cell r="K15626" t="str">
            <v>00111145P.2</v>
          </cell>
        </row>
        <row r="15627">
          <cell r="K15627" t="str">
            <v>00111145P.2</v>
          </cell>
        </row>
        <row r="15628">
          <cell r="K15628" t="str">
            <v>00111145P.2</v>
          </cell>
        </row>
        <row r="15629">
          <cell r="K15629" t="str">
            <v>00111145P.2</v>
          </cell>
        </row>
        <row r="15630">
          <cell r="K15630" t="str">
            <v>00111148P.2</v>
          </cell>
        </row>
        <row r="15631">
          <cell r="K15631" t="str">
            <v>00111148P.2</v>
          </cell>
        </row>
        <row r="15632">
          <cell r="K15632" t="str">
            <v>00111148P.2</v>
          </cell>
        </row>
        <row r="15633">
          <cell r="K15633" t="str">
            <v>00111148P.2</v>
          </cell>
        </row>
        <row r="15634">
          <cell r="K15634" t="str">
            <v>00111148P.2</v>
          </cell>
        </row>
        <row r="15635">
          <cell r="K15635" t="str">
            <v>00111149P.2</v>
          </cell>
        </row>
        <row r="15636">
          <cell r="K15636" t="str">
            <v>00111149P.2</v>
          </cell>
        </row>
        <row r="15637">
          <cell r="K15637" t="str">
            <v>00111149P.2</v>
          </cell>
        </row>
        <row r="15638">
          <cell r="K15638" t="str">
            <v>00111150P.2</v>
          </cell>
        </row>
        <row r="15639">
          <cell r="K15639" t="str">
            <v>00111150P.2</v>
          </cell>
        </row>
        <row r="15640">
          <cell r="K15640" t="str">
            <v>00111150P.2</v>
          </cell>
        </row>
        <row r="15641">
          <cell r="K15641" t="str">
            <v>00111150P.2</v>
          </cell>
        </row>
        <row r="15642">
          <cell r="K15642" t="str">
            <v>00111150P.2</v>
          </cell>
        </row>
        <row r="15643">
          <cell r="K15643" t="str">
            <v>00111150P.2</v>
          </cell>
        </row>
        <row r="15644">
          <cell r="K15644" t="str">
            <v>00111150P.2</v>
          </cell>
        </row>
        <row r="15645">
          <cell r="K15645" t="str">
            <v>00111150P.2</v>
          </cell>
        </row>
        <row r="15646">
          <cell r="K15646" t="str">
            <v>00111150P.2</v>
          </cell>
        </row>
        <row r="15647">
          <cell r="K15647" t="str">
            <v>00111157P.2</v>
          </cell>
        </row>
        <row r="15648">
          <cell r="K15648" t="str">
            <v>00111157P.2</v>
          </cell>
        </row>
        <row r="15649">
          <cell r="K15649" t="str">
            <v>00111157P.2</v>
          </cell>
        </row>
        <row r="15650">
          <cell r="K15650" t="str">
            <v>00111157P.2</v>
          </cell>
        </row>
        <row r="15651">
          <cell r="K15651" t="str">
            <v>00111157P.2</v>
          </cell>
        </row>
        <row r="15652">
          <cell r="K15652" t="str">
            <v>00111157P.2</v>
          </cell>
        </row>
        <row r="15653">
          <cell r="K15653" t="str">
            <v>00111157P.2</v>
          </cell>
        </row>
        <row r="15654">
          <cell r="K15654" t="str">
            <v>00111157P.2</v>
          </cell>
        </row>
        <row r="15655">
          <cell r="K15655" t="str">
            <v>00111157P.2</v>
          </cell>
        </row>
        <row r="15656">
          <cell r="K15656" t="str">
            <v>00111159P.2</v>
          </cell>
        </row>
        <row r="15657">
          <cell r="K15657" t="str">
            <v>00111159P.2</v>
          </cell>
        </row>
        <row r="15658">
          <cell r="K15658" t="str">
            <v>00111159P.2</v>
          </cell>
        </row>
        <row r="15659">
          <cell r="K15659" t="str">
            <v>00111159P.2</v>
          </cell>
        </row>
        <row r="15660">
          <cell r="K15660" t="str">
            <v>00111159P.2</v>
          </cell>
        </row>
        <row r="15661">
          <cell r="K15661" t="str">
            <v>00111159P.2</v>
          </cell>
        </row>
        <row r="15662">
          <cell r="K15662" t="str">
            <v>00111159P.2</v>
          </cell>
        </row>
        <row r="15663">
          <cell r="K15663" t="str">
            <v>00111159P.2</v>
          </cell>
        </row>
        <row r="15664">
          <cell r="K15664" t="str">
            <v>00111159P.2</v>
          </cell>
        </row>
        <row r="15665">
          <cell r="K15665" t="str">
            <v>00111159P.2</v>
          </cell>
        </row>
        <row r="15666">
          <cell r="K15666" t="str">
            <v>00111159P.2</v>
          </cell>
        </row>
        <row r="15667">
          <cell r="K15667" t="str">
            <v>00111107P.2</v>
          </cell>
        </row>
        <row r="15668">
          <cell r="K15668" t="str">
            <v>00111107P.2</v>
          </cell>
        </row>
        <row r="15669">
          <cell r="K15669" t="str">
            <v>00111107P.2</v>
          </cell>
        </row>
        <row r="15670">
          <cell r="K15670" t="str">
            <v>00111144P.2</v>
          </cell>
        </row>
        <row r="15671">
          <cell r="K15671" t="str">
            <v>00111144P.2</v>
          </cell>
        </row>
        <row r="15672">
          <cell r="K15672" t="str">
            <v>00111144P.2</v>
          </cell>
        </row>
        <row r="15673">
          <cell r="K15673" t="str">
            <v>00111144P.2</v>
          </cell>
        </row>
        <row r="15674">
          <cell r="K15674" t="str">
            <v>00111144P.2</v>
          </cell>
        </row>
        <row r="15675">
          <cell r="K15675" t="str">
            <v>00111144P.2</v>
          </cell>
        </row>
        <row r="15676">
          <cell r="K15676" t="str">
            <v>00111144P.2</v>
          </cell>
        </row>
        <row r="15677">
          <cell r="K15677" t="str">
            <v>00111144P.2</v>
          </cell>
        </row>
        <row r="15678">
          <cell r="K15678" t="str">
            <v>00111144P.2</v>
          </cell>
        </row>
        <row r="15679">
          <cell r="K15679" t="str">
            <v>00111144P.2</v>
          </cell>
        </row>
        <row r="15680">
          <cell r="K15680" t="str">
            <v>00111153P.2</v>
          </cell>
        </row>
        <row r="15681">
          <cell r="K15681" t="str">
            <v>00111126P.2</v>
          </cell>
        </row>
        <row r="15682">
          <cell r="K15682" t="str">
            <v>00111126P.2</v>
          </cell>
        </row>
        <row r="15683">
          <cell r="K15683" t="str">
            <v>00111126P.2</v>
          </cell>
        </row>
        <row r="15684">
          <cell r="K15684" t="str">
            <v>00111126P.2</v>
          </cell>
        </row>
        <row r="15685">
          <cell r="K15685" t="str">
            <v>00111160P.2</v>
          </cell>
        </row>
        <row r="15686">
          <cell r="K15686" t="str">
            <v>00111160P.2</v>
          </cell>
        </row>
        <row r="15687">
          <cell r="K15687" t="str">
            <v>00111160P.2</v>
          </cell>
        </row>
        <row r="15688">
          <cell r="K15688" t="str">
            <v>00111160P.2</v>
          </cell>
        </row>
        <row r="15689">
          <cell r="K15689" t="str">
            <v>00111160P.2</v>
          </cell>
        </row>
        <row r="15690">
          <cell r="K15690" t="str">
            <v>00111160P.2</v>
          </cell>
        </row>
        <row r="15691">
          <cell r="K15691" t="str">
            <v>00111160P.2</v>
          </cell>
        </row>
        <row r="15692">
          <cell r="K15692" t="str">
            <v>00111160P.2</v>
          </cell>
        </row>
        <row r="15693">
          <cell r="K15693" t="str">
            <v>00111160P.2</v>
          </cell>
        </row>
        <row r="15694">
          <cell r="K15694" t="str">
            <v>00111160P.2</v>
          </cell>
        </row>
        <row r="15695">
          <cell r="K15695" t="str">
            <v>00111160P.2</v>
          </cell>
        </row>
        <row r="15696">
          <cell r="K15696" t="str">
            <v>00111160P.2</v>
          </cell>
        </row>
        <row r="15697">
          <cell r="K15697" t="str">
            <v>00111160P.2</v>
          </cell>
        </row>
        <row r="15698">
          <cell r="K15698" t="str">
            <v>00111160P.2</v>
          </cell>
        </row>
        <row r="15699">
          <cell r="K15699" t="str">
            <v>00111160P.2</v>
          </cell>
        </row>
        <row r="15700">
          <cell r="K15700" t="str">
            <v>00111160P.2</v>
          </cell>
        </row>
        <row r="15701">
          <cell r="K15701" t="str">
            <v>00111160P.2</v>
          </cell>
        </row>
        <row r="15702">
          <cell r="K15702" t="str">
            <v>00111160P.2</v>
          </cell>
        </row>
        <row r="15703">
          <cell r="K15703" t="str">
            <v>00111160P.2</v>
          </cell>
        </row>
        <row r="15704">
          <cell r="K15704" t="str">
            <v>00111160P.2</v>
          </cell>
        </row>
        <row r="15705">
          <cell r="K15705" t="str">
            <v>00111160P.2</v>
          </cell>
        </row>
        <row r="15706">
          <cell r="K15706" t="str">
            <v>00111160P.2</v>
          </cell>
        </row>
        <row r="15707">
          <cell r="K15707" t="str">
            <v>00111160P.2</v>
          </cell>
        </row>
        <row r="15708">
          <cell r="K15708" t="str">
            <v>00111160P.2</v>
          </cell>
        </row>
        <row r="15709">
          <cell r="K15709" t="str">
            <v>00111160P.2</v>
          </cell>
        </row>
        <row r="15710">
          <cell r="K15710" t="str">
            <v>00111160P.2</v>
          </cell>
        </row>
        <row r="15711">
          <cell r="K15711" t="str">
            <v>00111159P.2</v>
          </cell>
        </row>
        <row r="15712">
          <cell r="K15712" t="str">
            <v>00111159P.2</v>
          </cell>
        </row>
        <row r="15713">
          <cell r="K15713" t="str">
            <v>00111159P.2</v>
          </cell>
        </row>
        <row r="15714">
          <cell r="K15714" t="str">
            <v>00111159P.2</v>
          </cell>
        </row>
        <row r="15715">
          <cell r="K15715" t="str">
            <v>00111159P.2</v>
          </cell>
        </row>
        <row r="15716">
          <cell r="K15716" t="str">
            <v>00111159P.2</v>
          </cell>
        </row>
        <row r="15717">
          <cell r="K15717" t="str">
            <v>00111159P.2</v>
          </cell>
        </row>
        <row r="15718">
          <cell r="K15718" t="str">
            <v>00111159P.2</v>
          </cell>
        </row>
        <row r="15719">
          <cell r="K15719" t="str">
            <v>00111159P.2</v>
          </cell>
        </row>
        <row r="15720">
          <cell r="K15720" t="str">
            <v>00111159P.2</v>
          </cell>
        </row>
        <row r="15721">
          <cell r="K15721" t="str">
            <v>00111159P.2</v>
          </cell>
        </row>
        <row r="15722">
          <cell r="K15722" t="str">
            <v>00111159P.2</v>
          </cell>
        </row>
        <row r="15723">
          <cell r="K15723" t="str">
            <v>00111114P.2</v>
          </cell>
        </row>
        <row r="15724">
          <cell r="K15724" t="str">
            <v>00111115P.2</v>
          </cell>
        </row>
        <row r="15725">
          <cell r="K15725" t="str">
            <v>00111117P.2</v>
          </cell>
        </row>
        <row r="15726">
          <cell r="K15726" t="str">
            <v>00111121P.2</v>
          </cell>
        </row>
        <row r="15727">
          <cell r="K15727" t="str">
            <v>00111121P.2</v>
          </cell>
        </row>
        <row r="15728">
          <cell r="K15728" t="str">
            <v>00111128P.2</v>
          </cell>
        </row>
        <row r="15729">
          <cell r="K15729" t="str">
            <v>00111130P.2</v>
          </cell>
        </row>
        <row r="15730">
          <cell r="K15730" t="str">
            <v>00111135P.2</v>
          </cell>
        </row>
        <row r="15731">
          <cell r="K15731" t="str">
            <v>00111110P.2</v>
          </cell>
        </row>
        <row r="15732">
          <cell r="K15732" t="str">
            <v>00111111P.2</v>
          </cell>
        </row>
        <row r="15733">
          <cell r="K15733" t="str">
            <v>00111111P.2</v>
          </cell>
        </row>
        <row r="15734">
          <cell r="K15734" t="str">
            <v>00111114P.2</v>
          </cell>
        </row>
        <row r="15735">
          <cell r="K15735" t="str">
            <v>00111119P.2</v>
          </cell>
        </row>
        <row r="15736">
          <cell r="K15736" t="str">
            <v>00111119P.2</v>
          </cell>
        </row>
        <row r="15737">
          <cell r="K15737" t="str">
            <v>00111119P.2</v>
          </cell>
        </row>
        <row r="15738">
          <cell r="K15738" t="str">
            <v>00111119P.2</v>
          </cell>
        </row>
        <row r="15739">
          <cell r="K15739" t="str">
            <v>00111123P.2</v>
          </cell>
        </row>
        <row r="15740">
          <cell r="K15740" t="str">
            <v>00111126P.2</v>
          </cell>
        </row>
        <row r="15741">
          <cell r="K15741" t="str">
            <v>00111127P.2</v>
          </cell>
        </row>
        <row r="15742">
          <cell r="K15742" t="str">
            <v>00111130P.2</v>
          </cell>
        </row>
        <row r="15743">
          <cell r="K15743" t="str">
            <v>00111131P.2</v>
          </cell>
        </row>
        <row r="15744">
          <cell r="K15744" t="str">
            <v>00111132P.2</v>
          </cell>
        </row>
        <row r="15745">
          <cell r="K15745" t="str">
            <v>00111133P.2</v>
          </cell>
        </row>
        <row r="15746">
          <cell r="K15746" t="str">
            <v>00111133P.2</v>
          </cell>
        </row>
        <row r="15747">
          <cell r="K15747" t="str">
            <v>00111134P.2</v>
          </cell>
        </row>
        <row r="15748">
          <cell r="K15748" t="str">
            <v>00111135P.2</v>
          </cell>
        </row>
        <row r="15749">
          <cell r="K15749" t="str">
            <v>00111135P.2</v>
          </cell>
        </row>
        <row r="15750">
          <cell r="K15750" t="str">
            <v>00111135P.2</v>
          </cell>
        </row>
        <row r="15751">
          <cell r="K15751" t="str">
            <v>00111136P.2</v>
          </cell>
        </row>
        <row r="15752">
          <cell r="K15752" t="str">
            <v>00111136P.2</v>
          </cell>
        </row>
        <row r="15753">
          <cell r="K15753" t="str">
            <v>00111136P.2</v>
          </cell>
        </row>
        <row r="15754">
          <cell r="K15754" t="str">
            <v>00111128P.2</v>
          </cell>
        </row>
        <row r="15755">
          <cell r="K15755" t="str">
            <v>00111130P.2</v>
          </cell>
        </row>
        <row r="15756">
          <cell r="K15756" t="str">
            <v>00111130P.2</v>
          </cell>
        </row>
        <row r="15757">
          <cell r="K15757" t="str">
            <v>00111131P.2</v>
          </cell>
        </row>
        <row r="15758">
          <cell r="K15758" t="str">
            <v>00111131P.2</v>
          </cell>
        </row>
        <row r="15759">
          <cell r="K15759" t="str">
            <v>00111110P.2</v>
          </cell>
        </row>
        <row r="15760">
          <cell r="K15760" t="str">
            <v>00111113P.2</v>
          </cell>
        </row>
        <row r="15761">
          <cell r="K15761" t="str">
            <v>00111116P.2</v>
          </cell>
        </row>
        <row r="15762">
          <cell r="K15762" t="str">
            <v>00111118P.2</v>
          </cell>
        </row>
        <row r="15763">
          <cell r="K15763" t="str">
            <v>00111118P.2</v>
          </cell>
        </row>
        <row r="15764">
          <cell r="K15764" t="str">
            <v>00111120P.2</v>
          </cell>
        </row>
        <row r="15765">
          <cell r="K15765" t="str">
            <v>00111129P.2</v>
          </cell>
        </row>
        <row r="15766">
          <cell r="K15766" t="str">
            <v>00111131P.2</v>
          </cell>
        </row>
        <row r="15767">
          <cell r="K15767" t="str">
            <v>00111131P.2</v>
          </cell>
        </row>
        <row r="15768">
          <cell r="K15768" t="str">
            <v>00111136P.2</v>
          </cell>
        </row>
        <row r="15769">
          <cell r="K15769" t="str">
            <v>00111110P.2</v>
          </cell>
        </row>
        <row r="15770">
          <cell r="K15770" t="str">
            <v>00111110P.2</v>
          </cell>
        </row>
        <row r="15771">
          <cell r="K15771" t="str">
            <v>00111118P.2</v>
          </cell>
        </row>
        <row r="15772">
          <cell r="K15772" t="str">
            <v>00111120P.2</v>
          </cell>
        </row>
        <row r="15773">
          <cell r="K15773" t="str">
            <v>00111121P.2</v>
          </cell>
        </row>
        <row r="15774">
          <cell r="K15774" t="str">
            <v>00111129P.2</v>
          </cell>
        </row>
        <row r="15775">
          <cell r="K15775" t="str">
            <v>00111110P.2</v>
          </cell>
        </row>
        <row r="15776">
          <cell r="K15776" t="str">
            <v>00111114P.2</v>
          </cell>
        </row>
        <row r="15777">
          <cell r="K15777" t="str">
            <v>00111114P.2</v>
          </cell>
        </row>
        <row r="15778">
          <cell r="K15778" t="str">
            <v>00111119P.2</v>
          </cell>
        </row>
        <row r="15779">
          <cell r="K15779" t="str">
            <v>00111126P.2</v>
          </cell>
        </row>
        <row r="15780">
          <cell r="K15780" t="str">
            <v>00111126P.2</v>
          </cell>
        </row>
        <row r="15781">
          <cell r="K15781" t="str">
            <v>00111129P.2</v>
          </cell>
        </row>
        <row r="15782">
          <cell r="K15782" t="str">
            <v>00111130P.2</v>
          </cell>
        </row>
        <row r="15783">
          <cell r="K15783" t="str">
            <v>00111135P.2</v>
          </cell>
        </row>
        <row r="15784">
          <cell r="K15784" t="str">
            <v>00111136P.2</v>
          </cell>
        </row>
        <row r="15785">
          <cell r="K15785" t="str">
            <v>00111123P.2</v>
          </cell>
        </row>
        <row r="15786">
          <cell r="K15786" t="str">
            <v>00111131P.2</v>
          </cell>
        </row>
        <row r="15787">
          <cell r="K15787" t="str">
            <v>00111132P.2</v>
          </cell>
        </row>
        <row r="15788">
          <cell r="K15788" t="str">
            <v>00111114P.2</v>
          </cell>
        </row>
        <row r="15789">
          <cell r="K15789" t="str">
            <v>00111114P.2</v>
          </cell>
        </row>
        <row r="15790">
          <cell r="K15790" t="str">
            <v>00111118P.2</v>
          </cell>
        </row>
        <row r="15791">
          <cell r="K15791" t="str">
            <v>00111120P.2</v>
          </cell>
        </row>
        <row r="15792">
          <cell r="K15792" t="str">
            <v>00111124P.2</v>
          </cell>
        </row>
        <row r="15793">
          <cell r="K15793" t="str">
            <v>00111126P.2</v>
          </cell>
        </row>
        <row r="15794">
          <cell r="K15794" t="str">
            <v>00111128P.2</v>
          </cell>
        </row>
        <row r="15795">
          <cell r="K15795" t="str">
            <v>00111136P.2</v>
          </cell>
        </row>
        <row r="15796">
          <cell r="K15796" t="str">
            <v>00111110P.2</v>
          </cell>
        </row>
        <row r="15797">
          <cell r="K15797" t="str">
            <v>00111120P.2</v>
          </cell>
        </row>
        <row r="15798">
          <cell r="K15798" t="str">
            <v>00111122P.2</v>
          </cell>
        </row>
        <row r="15799">
          <cell r="K15799" t="str">
            <v>00111127P.2</v>
          </cell>
        </row>
        <row r="15800">
          <cell r="K15800" t="str">
            <v>00111130P.2</v>
          </cell>
        </row>
        <row r="15801">
          <cell r="K15801" t="str">
            <v>00111131P.2</v>
          </cell>
        </row>
        <row r="15802">
          <cell r="K15802" t="str">
            <v>00111115P.2</v>
          </cell>
        </row>
        <row r="15803">
          <cell r="K15803" t="str">
            <v>00111115P.2</v>
          </cell>
        </row>
        <row r="15804">
          <cell r="K15804" t="str">
            <v>00111116P.2</v>
          </cell>
        </row>
        <row r="15805">
          <cell r="K15805" t="str">
            <v>00111119P.2</v>
          </cell>
        </row>
        <row r="15806">
          <cell r="K15806" t="str">
            <v>00111126P.2</v>
          </cell>
        </row>
        <row r="15807">
          <cell r="K15807" t="str">
            <v>00111129P.2</v>
          </cell>
        </row>
        <row r="15808">
          <cell r="K15808" t="str">
            <v>00111129P.2</v>
          </cell>
        </row>
        <row r="15809">
          <cell r="K15809" t="str">
            <v>00111133P.2</v>
          </cell>
        </row>
        <row r="15810">
          <cell r="K15810" t="str">
            <v>00111134P.2</v>
          </cell>
        </row>
        <row r="15811">
          <cell r="K15811" t="str">
            <v>00111136P.2</v>
          </cell>
        </row>
        <row r="15812">
          <cell r="K15812" t="str">
            <v>00111126P.2</v>
          </cell>
        </row>
        <row r="15813">
          <cell r="K15813" t="str">
            <v>00111128P.2</v>
          </cell>
        </row>
        <row r="15814">
          <cell r="K15814" t="str">
            <v>00111131P.2</v>
          </cell>
        </row>
        <row r="15815">
          <cell r="K15815" t="str">
            <v>00111131P.2</v>
          </cell>
        </row>
        <row r="15816">
          <cell r="K15816" t="str">
            <v>00111132P.2</v>
          </cell>
        </row>
        <row r="15817">
          <cell r="K15817" t="str">
            <v>00111116P.2</v>
          </cell>
        </row>
        <row r="15818">
          <cell r="K15818" t="str">
            <v>00111123P.2</v>
          </cell>
        </row>
        <row r="15819">
          <cell r="K15819" t="str">
            <v>00111129P.2</v>
          </cell>
        </row>
        <row r="15820">
          <cell r="K15820" t="str">
            <v>00111131P.2</v>
          </cell>
        </row>
        <row r="15821">
          <cell r="K15821" t="str">
            <v>00111115P.2</v>
          </cell>
        </row>
        <row r="15822">
          <cell r="K15822" t="str">
            <v>00111118P.2</v>
          </cell>
        </row>
        <row r="15823">
          <cell r="K15823" t="str">
            <v>00111120P.2</v>
          </cell>
        </row>
        <row r="15824">
          <cell r="K15824" t="str">
            <v>00111124P.2</v>
          </cell>
        </row>
        <row r="15825">
          <cell r="K15825" t="str">
            <v>00111130P.2</v>
          </cell>
        </row>
        <row r="15826">
          <cell r="K15826" t="str">
            <v>00111133P.2</v>
          </cell>
        </row>
        <row r="15827">
          <cell r="K15827" t="str">
            <v>00111121P.2</v>
          </cell>
        </row>
        <row r="15828">
          <cell r="K15828" t="str">
            <v>00111131P.2</v>
          </cell>
        </row>
        <row r="15829">
          <cell r="K15829" t="str">
            <v>00111115P.2</v>
          </cell>
        </row>
        <row r="15830">
          <cell r="K15830" t="str">
            <v>00111117P.2</v>
          </cell>
        </row>
        <row r="15831">
          <cell r="K15831" t="str">
            <v>00111123P.2</v>
          </cell>
        </row>
        <row r="15832">
          <cell r="K15832" t="str">
            <v>00111124P.2</v>
          </cell>
        </row>
        <row r="15833">
          <cell r="K15833" t="str">
            <v>00111127P.2</v>
          </cell>
        </row>
        <row r="15834">
          <cell r="K15834" t="str">
            <v>00111132P.2</v>
          </cell>
        </row>
        <row r="15835">
          <cell r="K15835" t="str">
            <v>00111136P.2</v>
          </cell>
        </row>
        <row r="15836">
          <cell r="K15836" t="str">
            <v>00111129P.2</v>
          </cell>
        </row>
        <row r="15837">
          <cell r="K15837" t="str">
            <v>00111110P.2</v>
          </cell>
        </row>
        <row r="15838">
          <cell r="K15838" t="str">
            <v>00111121P.2</v>
          </cell>
        </row>
        <row r="15839">
          <cell r="K15839" t="str">
            <v>00111122P.2</v>
          </cell>
        </row>
        <row r="15840">
          <cell r="K15840" t="str">
            <v>00111128P.2</v>
          </cell>
        </row>
        <row r="15841">
          <cell r="K15841" t="str">
            <v>00111129P.2</v>
          </cell>
        </row>
        <row r="15842">
          <cell r="K15842" t="str">
            <v>00111133P.2</v>
          </cell>
        </row>
        <row r="15843">
          <cell r="K15843" t="str">
            <v>00111124P.2</v>
          </cell>
        </row>
        <row r="15844">
          <cell r="K15844" t="str">
            <v>00111118P.2</v>
          </cell>
        </row>
        <row r="15845">
          <cell r="K15845" t="str">
            <v>00111124P.2</v>
          </cell>
        </row>
        <row r="15846">
          <cell r="K15846" t="str">
            <v>00111128P.2</v>
          </cell>
        </row>
        <row r="15847">
          <cell r="K15847" t="str">
            <v>00111130P.2</v>
          </cell>
        </row>
        <row r="15848">
          <cell r="K15848" t="str">
            <v>00111133P.2</v>
          </cell>
        </row>
        <row r="15849">
          <cell r="K15849" t="str">
            <v>00111134P.2</v>
          </cell>
        </row>
        <row r="15850">
          <cell r="K15850" t="str">
            <v>00111123P.2</v>
          </cell>
        </row>
        <row r="15851">
          <cell r="K15851" t="str">
            <v>00111117P.2</v>
          </cell>
        </row>
        <row r="15852">
          <cell r="K15852" t="str">
            <v>00111119P.2</v>
          </cell>
        </row>
        <row r="15853">
          <cell r="K15853" t="str">
            <v>00111120P.2</v>
          </cell>
        </row>
        <row r="15854">
          <cell r="K15854" t="str">
            <v>00111136P.2</v>
          </cell>
        </row>
        <row r="15855">
          <cell r="K15855" t="str">
            <v>00111115P.2</v>
          </cell>
        </row>
        <row r="15856">
          <cell r="K15856" t="str">
            <v>00111117P.2</v>
          </cell>
        </row>
        <row r="15857">
          <cell r="K15857" t="str">
            <v>00111124P.2</v>
          </cell>
        </row>
        <row r="15858">
          <cell r="K15858" t="str">
            <v>00111126P.2</v>
          </cell>
        </row>
        <row r="15859">
          <cell r="K15859" t="str">
            <v>00111136P.2</v>
          </cell>
        </row>
        <row r="15860">
          <cell r="K15860" t="str">
            <v>00111129P.2</v>
          </cell>
        </row>
        <row r="15861">
          <cell r="K15861" t="str">
            <v>00111110P.2</v>
          </cell>
        </row>
        <row r="15862">
          <cell r="K15862" t="str">
            <v>00111113P.2</v>
          </cell>
        </row>
        <row r="15863">
          <cell r="K15863" t="str">
            <v>00111115P.2</v>
          </cell>
        </row>
        <row r="15864">
          <cell r="K15864" t="str">
            <v>00111115P.2</v>
          </cell>
        </row>
        <row r="15865">
          <cell r="K15865" t="str">
            <v>00111129P.2</v>
          </cell>
        </row>
        <row r="15866">
          <cell r="K15866" t="str">
            <v>00111133P.2</v>
          </cell>
        </row>
        <row r="15867">
          <cell r="K15867" t="str">
            <v>00111113P.2</v>
          </cell>
        </row>
        <row r="15868">
          <cell r="K15868" t="str">
            <v>00111133P.2</v>
          </cell>
        </row>
        <row r="15869">
          <cell r="K15869" t="str">
            <v>00111112P.2</v>
          </cell>
        </row>
        <row r="15870">
          <cell r="K15870" t="str">
            <v>00111120P.2</v>
          </cell>
        </row>
        <row r="15871">
          <cell r="K15871" t="str">
            <v>00111127P.2</v>
          </cell>
        </row>
        <row r="15872">
          <cell r="K15872" t="str">
            <v>00111134P.2</v>
          </cell>
        </row>
        <row r="15873">
          <cell r="K15873" t="str">
            <v>00111117P.2</v>
          </cell>
        </row>
        <row r="15874">
          <cell r="K15874" t="str">
            <v>00111136P.2</v>
          </cell>
        </row>
        <row r="15875">
          <cell r="K15875" t="str">
            <v>00111130P.2</v>
          </cell>
        </row>
        <row r="15876">
          <cell r="K15876" t="str">
            <v>00111136P.2</v>
          </cell>
        </row>
        <row r="15877">
          <cell r="K15877" t="str">
            <v>00111136P.2</v>
          </cell>
        </row>
        <row r="15878">
          <cell r="K15878" t="str">
            <v>00111110P.2</v>
          </cell>
        </row>
        <row r="15879">
          <cell r="K15879" t="str">
            <v>00111125P.2</v>
          </cell>
        </row>
        <row r="15880">
          <cell r="K15880" t="str">
            <v>00111128P.2</v>
          </cell>
        </row>
        <row r="15881">
          <cell r="K15881" t="str">
            <v>00111130P.2</v>
          </cell>
        </row>
        <row r="15882">
          <cell r="K15882" t="str">
            <v>00111136P.2</v>
          </cell>
        </row>
        <row r="15883">
          <cell r="K15883" t="str">
            <v>00111117P.2</v>
          </cell>
        </row>
        <row r="15884">
          <cell r="K15884" t="str">
            <v>00111127P.2</v>
          </cell>
        </row>
        <row r="15885">
          <cell r="K15885" t="str">
            <v>00111118P.2</v>
          </cell>
        </row>
        <row r="15886">
          <cell r="K15886" t="str">
            <v>00111126P.2</v>
          </cell>
        </row>
        <row r="15887">
          <cell r="K15887" t="str">
            <v>00111120P.2</v>
          </cell>
        </row>
        <row r="15888">
          <cell r="K15888" t="str">
            <v>00111114P.2</v>
          </cell>
        </row>
        <row r="15889">
          <cell r="K15889" t="str">
            <v>00111117P.2</v>
          </cell>
        </row>
        <row r="15890">
          <cell r="K15890" t="str">
            <v>00111119P.2</v>
          </cell>
        </row>
        <row r="15891">
          <cell r="K15891" t="str">
            <v>00111117P.2</v>
          </cell>
        </row>
        <row r="15892">
          <cell r="K15892" t="str">
            <v>00111117P.2</v>
          </cell>
        </row>
        <row r="15893">
          <cell r="K15893" t="str">
            <v>00111124P.2</v>
          </cell>
        </row>
        <row r="15894">
          <cell r="K15894" t="str">
            <v>00111129P.2</v>
          </cell>
        </row>
        <row r="15895">
          <cell r="K15895" t="str">
            <v>00111129P.2</v>
          </cell>
        </row>
        <row r="15896">
          <cell r="K15896" t="str">
            <v>00111130P.2</v>
          </cell>
        </row>
        <row r="15897">
          <cell r="K15897" t="str">
            <v>00111133P.2</v>
          </cell>
        </row>
        <row r="15898">
          <cell r="K15898" t="str">
            <v>00111136P.2</v>
          </cell>
        </row>
        <row r="15899">
          <cell r="K15899" t="str">
            <v>00111126P.2</v>
          </cell>
        </row>
        <row r="15900">
          <cell r="K15900" t="str">
            <v>00111128P.2</v>
          </cell>
        </row>
        <row r="15901">
          <cell r="K15901" t="str">
            <v>00111128P.2</v>
          </cell>
        </row>
        <row r="15902">
          <cell r="K15902" t="str">
            <v>00111131P.2</v>
          </cell>
        </row>
        <row r="15903">
          <cell r="K15903" t="str">
            <v>00111126P.2</v>
          </cell>
        </row>
        <row r="15904">
          <cell r="K15904" t="str">
            <v>00111128P.2</v>
          </cell>
        </row>
        <row r="15905">
          <cell r="K15905" t="str">
            <v>00111130P.2</v>
          </cell>
        </row>
        <row r="15906">
          <cell r="K15906" t="str">
            <v>00111136P.2</v>
          </cell>
        </row>
        <row r="15907">
          <cell r="K15907" t="str">
            <v>00111126P.2</v>
          </cell>
        </row>
        <row r="15908">
          <cell r="K15908" t="str">
            <v>00111126P.2</v>
          </cell>
        </row>
        <row r="15909">
          <cell r="K15909" t="str">
            <v>00111130P.2</v>
          </cell>
        </row>
        <row r="15910">
          <cell r="K15910" t="str">
            <v>00111131P.2</v>
          </cell>
        </row>
        <row r="15911">
          <cell r="K15911" t="str">
            <v>00111117P.2</v>
          </cell>
        </row>
        <row r="15912">
          <cell r="K15912" t="str">
            <v>00111131P.2</v>
          </cell>
        </row>
        <row r="15913">
          <cell r="K15913" t="str">
            <v>00111133P.2</v>
          </cell>
        </row>
        <row r="15914">
          <cell r="K15914" t="str">
            <v>00111136P.2</v>
          </cell>
        </row>
        <row r="15915">
          <cell r="K15915" t="str">
            <v>00111136P.2</v>
          </cell>
        </row>
        <row r="15916">
          <cell r="K15916" t="str">
            <v>00111112P.2</v>
          </cell>
        </row>
        <row r="15917">
          <cell r="K15917" t="str">
            <v>00111126P.2</v>
          </cell>
        </row>
        <row r="15918">
          <cell r="K15918" t="str">
            <v>00111131P.2</v>
          </cell>
        </row>
        <row r="15919">
          <cell r="K15919" t="str">
            <v>00111124P.2</v>
          </cell>
        </row>
        <row r="15920">
          <cell r="K15920" t="str">
            <v>00111132P.2</v>
          </cell>
        </row>
        <row r="15921">
          <cell r="K15921" t="str">
            <v>00111115P.2</v>
          </cell>
        </row>
        <row r="15922">
          <cell r="K15922" t="str">
            <v>00111110P.2</v>
          </cell>
        </row>
        <row r="15923">
          <cell r="K15923" t="str">
            <v>00111114P.2</v>
          </cell>
        </row>
        <row r="15924">
          <cell r="K15924" t="str">
            <v>00111114P.2</v>
          </cell>
        </row>
        <row r="15925">
          <cell r="K15925" t="str">
            <v>00111121P.2</v>
          </cell>
        </row>
        <row r="15926">
          <cell r="K15926" t="str">
            <v>00111124P.2</v>
          </cell>
        </row>
        <row r="15927">
          <cell r="K15927" t="str">
            <v>00111135P.2</v>
          </cell>
        </row>
        <row r="15928">
          <cell r="K15928" t="str">
            <v>00111123P.2</v>
          </cell>
        </row>
        <row r="15929">
          <cell r="K15929" t="str">
            <v>00111132P.2</v>
          </cell>
        </row>
        <row r="15930">
          <cell r="K15930" t="str">
            <v>00111115P.2</v>
          </cell>
        </row>
        <row r="15931">
          <cell r="K15931" t="str">
            <v>00111128P.2</v>
          </cell>
        </row>
        <row r="15932">
          <cell r="K15932" t="str">
            <v>00111134P.2</v>
          </cell>
        </row>
        <row r="15933">
          <cell r="K15933" t="str">
            <v>00111136P.2</v>
          </cell>
        </row>
        <row r="15934">
          <cell r="K15934" t="str">
            <v>00111131P.2</v>
          </cell>
        </row>
        <row r="15935">
          <cell r="K15935" t="str">
            <v>00111136P.2</v>
          </cell>
        </row>
        <row r="15936">
          <cell r="K15936" t="str">
            <v>00111115P.2</v>
          </cell>
        </row>
        <row r="15937">
          <cell r="K15937" t="str">
            <v>00111132P.2</v>
          </cell>
        </row>
        <row r="15938">
          <cell r="K15938" t="str">
            <v>00111110P.2</v>
          </cell>
        </row>
        <row r="15939">
          <cell r="K15939" t="str">
            <v>00111126P.2</v>
          </cell>
        </row>
        <row r="15940">
          <cell r="K15940" t="str">
            <v>00111131P.2</v>
          </cell>
        </row>
        <row r="15941">
          <cell r="K15941" t="str">
            <v>00111115P.2</v>
          </cell>
        </row>
        <row r="15942">
          <cell r="K15942" t="str">
            <v>00111123P.2</v>
          </cell>
        </row>
        <row r="15943">
          <cell r="K15943" t="str">
            <v>00111133P.2</v>
          </cell>
        </row>
        <row r="15944">
          <cell r="K15944" t="str">
            <v>00111114P.2</v>
          </cell>
        </row>
        <row r="15945">
          <cell r="K15945" t="str">
            <v>00111124P.2</v>
          </cell>
        </row>
        <row r="15946">
          <cell r="K15946" t="str">
            <v>00111134P.2</v>
          </cell>
        </row>
        <row r="15947">
          <cell r="K15947" t="str">
            <v>00111116P.2</v>
          </cell>
        </row>
        <row r="15948">
          <cell r="K15948" t="str">
            <v>00111121P.2</v>
          </cell>
        </row>
        <row r="15949">
          <cell r="K15949" t="str">
            <v>00111116P.2</v>
          </cell>
        </row>
        <row r="15950">
          <cell r="K15950" t="str">
            <v>00111120P.2</v>
          </cell>
        </row>
        <row r="15951">
          <cell r="K15951" t="str">
            <v>00111128P.2</v>
          </cell>
        </row>
        <row r="15952">
          <cell r="K15952" t="str">
            <v>00111122P.2</v>
          </cell>
        </row>
        <row r="15953">
          <cell r="K15953" t="str">
            <v>00111126P.2</v>
          </cell>
        </row>
        <row r="15954">
          <cell r="K15954" t="str">
            <v>00111126P.2</v>
          </cell>
        </row>
        <row r="15955">
          <cell r="K15955" t="str">
            <v>00111135P.2</v>
          </cell>
        </row>
        <row r="15956">
          <cell r="K15956" t="str">
            <v>00111110P.2</v>
          </cell>
        </row>
        <row r="15957">
          <cell r="K15957" t="str">
            <v>00111120P.2</v>
          </cell>
        </row>
        <row r="15958">
          <cell r="K15958" t="str">
            <v>00111124P.2</v>
          </cell>
        </row>
        <row r="15959">
          <cell r="K15959" t="str">
            <v>00111126P.2</v>
          </cell>
        </row>
        <row r="15960">
          <cell r="K15960" t="str">
            <v>00111126P.2</v>
          </cell>
        </row>
        <row r="15961">
          <cell r="K15961" t="str">
            <v>00111133P.2</v>
          </cell>
        </row>
        <row r="15962">
          <cell r="K15962" t="str">
            <v>00111135P.2</v>
          </cell>
        </row>
        <row r="15963">
          <cell r="K15963" t="str">
            <v>00111128P.2</v>
          </cell>
        </row>
        <row r="15964">
          <cell r="K15964" t="str">
            <v>00111112P.2</v>
          </cell>
        </row>
        <row r="15965">
          <cell r="K15965" t="str">
            <v>00111120P.2</v>
          </cell>
        </row>
        <row r="15966">
          <cell r="K15966" t="str">
            <v>00111129P.2</v>
          </cell>
        </row>
        <row r="15967">
          <cell r="K15967" t="str">
            <v>00111132P.2</v>
          </cell>
        </row>
        <row r="15968">
          <cell r="K15968" t="str">
            <v>00111133P.2</v>
          </cell>
        </row>
        <row r="15969">
          <cell r="K15969" t="str">
            <v>00111133P.2</v>
          </cell>
        </row>
        <row r="15970">
          <cell r="K15970" t="str">
            <v>00111136P.2</v>
          </cell>
        </row>
        <row r="15971">
          <cell r="K15971" t="str">
            <v>00111112P.2</v>
          </cell>
        </row>
        <row r="15972">
          <cell r="K15972" t="str">
            <v>00111114P.2</v>
          </cell>
        </row>
        <row r="15973">
          <cell r="K15973" t="str">
            <v>00111128P.2</v>
          </cell>
        </row>
        <row r="15974">
          <cell r="K15974" t="str">
            <v>00111130P.2</v>
          </cell>
        </row>
        <row r="15975">
          <cell r="K15975" t="str">
            <v>00111133P.2</v>
          </cell>
        </row>
        <row r="15976">
          <cell r="K15976" t="str">
            <v>00111118P.2</v>
          </cell>
        </row>
        <row r="15977">
          <cell r="K15977" t="str">
            <v>00111118P.2</v>
          </cell>
        </row>
        <row r="15978">
          <cell r="K15978" t="str">
            <v>00111126P.2</v>
          </cell>
        </row>
        <row r="15979">
          <cell r="K15979" t="str">
            <v>00111129P.2</v>
          </cell>
        </row>
        <row r="15980">
          <cell r="K15980" t="str">
            <v>00111130P.2</v>
          </cell>
        </row>
        <row r="15981">
          <cell r="K15981" t="str">
            <v>00111135P.2</v>
          </cell>
        </row>
        <row r="15982">
          <cell r="K15982" t="str">
            <v>00111113P.2</v>
          </cell>
        </row>
        <row r="15983">
          <cell r="K15983" t="str">
            <v>00111116P.2</v>
          </cell>
        </row>
        <row r="15984">
          <cell r="K15984" t="str">
            <v>00111136P.2</v>
          </cell>
        </row>
        <row r="15985">
          <cell r="K15985" t="str">
            <v>00111112P.2</v>
          </cell>
        </row>
        <row r="15986">
          <cell r="K15986" t="str">
            <v>00111118P.2</v>
          </cell>
        </row>
        <row r="15987">
          <cell r="K15987" t="str">
            <v>00111129P.2</v>
          </cell>
        </row>
        <row r="15988">
          <cell r="K15988" t="str">
            <v>00111136P.2</v>
          </cell>
        </row>
        <row r="15989">
          <cell r="K15989" t="str">
            <v>00111124P.2</v>
          </cell>
        </row>
        <row r="15990">
          <cell r="K15990" t="str">
            <v>00111130P.2</v>
          </cell>
        </row>
        <row r="15991">
          <cell r="K15991" t="str">
            <v>00111132P.2</v>
          </cell>
        </row>
        <row r="15992">
          <cell r="K15992" t="str">
            <v>00111132P.2</v>
          </cell>
        </row>
        <row r="15993">
          <cell r="K15993" t="str">
            <v>00111112P.2</v>
          </cell>
        </row>
        <row r="15994">
          <cell r="K15994" t="str">
            <v>00111123P.2</v>
          </cell>
        </row>
        <row r="15995">
          <cell r="K15995" t="str">
            <v>00111132P.2</v>
          </cell>
        </row>
        <row r="15996">
          <cell r="K15996" t="str">
            <v>00111118P.2</v>
          </cell>
        </row>
        <row r="15997">
          <cell r="K15997" t="str">
            <v>00111116P.2</v>
          </cell>
        </row>
        <row r="15998">
          <cell r="K15998" t="str">
            <v>00111132P.2</v>
          </cell>
        </row>
        <row r="15999">
          <cell r="K15999" t="str">
            <v>00111131P.2</v>
          </cell>
        </row>
        <row r="16000">
          <cell r="K16000" t="str">
            <v>00111118P.2</v>
          </cell>
        </row>
        <row r="16001">
          <cell r="K16001" t="str">
            <v>00111136P.2</v>
          </cell>
        </row>
        <row r="16002">
          <cell r="K16002" t="str">
            <v>00111136P.2</v>
          </cell>
        </row>
        <row r="16003">
          <cell r="K16003" t="str">
            <v>00111125P.2</v>
          </cell>
        </row>
        <row r="16004">
          <cell r="K16004" t="str">
            <v>00111133P.2</v>
          </cell>
        </row>
        <row r="16005">
          <cell r="K16005" t="str">
            <v>00111128P.2</v>
          </cell>
        </row>
        <row r="16006">
          <cell r="K16006" t="str">
            <v>00111114P.2</v>
          </cell>
        </row>
        <row r="16007">
          <cell r="K16007" t="str">
            <v>00111115P.2</v>
          </cell>
        </row>
        <row r="16008">
          <cell r="K16008" t="str">
            <v>00111116P.2</v>
          </cell>
        </row>
        <row r="16009">
          <cell r="K16009" t="str">
            <v>00111113P.2</v>
          </cell>
        </row>
        <row r="16010">
          <cell r="K16010" t="str">
            <v>00111116P.2</v>
          </cell>
        </row>
        <row r="16011">
          <cell r="K16011" t="str">
            <v>00111117P.2</v>
          </cell>
        </row>
        <row r="16012">
          <cell r="K16012" t="str">
            <v>00111136P.2</v>
          </cell>
        </row>
        <row r="16013">
          <cell r="K16013" t="str">
            <v>00111112P.2</v>
          </cell>
        </row>
        <row r="16014">
          <cell r="K16014" t="str">
            <v>00111132P.2</v>
          </cell>
        </row>
        <row r="16015">
          <cell r="K16015" t="str">
            <v>00111132P.2</v>
          </cell>
        </row>
        <row r="16016">
          <cell r="K16016" t="str">
            <v>00111127P.2</v>
          </cell>
        </row>
        <row r="16017">
          <cell r="K16017" t="str">
            <v>00111110P.2</v>
          </cell>
        </row>
        <row r="16018">
          <cell r="K16018" t="str">
            <v>00111117P.2</v>
          </cell>
        </row>
        <row r="16019">
          <cell r="K16019" t="str">
            <v>00111121P.2</v>
          </cell>
        </row>
        <row r="16020">
          <cell r="K16020" t="str">
            <v>00111112P.2</v>
          </cell>
        </row>
        <row r="16021">
          <cell r="K16021" t="str">
            <v>00111110P.2</v>
          </cell>
        </row>
        <row r="16022">
          <cell r="K16022" t="str">
            <v>00111124P.2</v>
          </cell>
        </row>
        <row r="16023">
          <cell r="K16023" t="str">
            <v>00111118P.2</v>
          </cell>
        </row>
        <row r="16024">
          <cell r="K16024" t="str">
            <v>00111136P.2</v>
          </cell>
        </row>
        <row r="16025">
          <cell r="K16025" t="str">
            <v>00111131P.2</v>
          </cell>
        </row>
        <row r="16026">
          <cell r="K16026" t="str">
            <v>00111111P.2</v>
          </cell>
        </row>
        <row r="16027">
          <cell r="K16027" t="str">
            <v>00111130P.2</v>
          </cell>
        </row>
        <row r="16028">
          <cell r="K16028" t="str">
            <v>00111110P.2</v>
          </cell>
        </row>
        <row r="16029">
          <cell r="K16029" t="str">
            <v>00111114P.2</v>
          </cell>
        </row>
        <row r="16030">
          <cell r="K16030" t="str">
            <v>00111114P.2</v>
          </cell>
        </row>
        <row r="16031">
          <cell r="K16031" t="str">
            <v>00111128P.2</v>
          </cell>
        </row>
        <row r="16032">
          <cell r="K16032" t="str">
            <v>00111114P.2</v>
          </cell>
        </row>
        <row r="16033">
          <cell r="K16033" t="str">
            <v>00111112P.2</v>
          </cell>
        </row>
        <row r="16034">
          <cell r="K16034" t="str">
            <v>00111131P.2</v>
          </cell>
        </row>
        <row r="16035">
          <cell r="K16035" t="str">
            <v>00111128P.2</v>
          </cell>
        </row>
        <row r="16036">
          <cell r="K16036" t="str">
            <v>00111129P.2</v>
          </cell>
        </row>
        <row r="16037">
          <cell r="K16037" t="str">
            <v>00111133P.2</v>
          </cell>
        </row>
        <row r="16038">
          <cell r="K16038" t="str">
            <v>00111136P.2</v>
          </cell>
        </row>
        <row r="16039">
          <cell r="K16039" t="str">
            <v>00111110P.2</v>
          </cell>
        </row>
        <row r="16040">
          <cell r="K16040" t="str">
            <v>00111128P.2</v>
          </cell>
        </row>
        <row r="16041">
          <cell r="K16041" t="str">
            <v>00111116P.2</v>
          </cell>
        </row>
        <row r="16042">
          <cell r="K16042" t="str">
            <v>00111113P.2</v>
          </cell>
        </row>
        <row r="16043">
          <cell r="K16043" t="str">
            <v>00111114P.2</v>
          </cell>
        </row>
        <row r="16044">
          <cell r="K16044" t="str">
            <v>00111118P.2</v>
          </cell>
        </row>
        <row r="16045">
          <cell r="K16045" t="str">
            <v>00111114P.2</v>
          </cell>
        </row>
        <row r="16046">
          <cell r="K16046" t="str">
            <v>00111116P.2</v>
          </cell>
        </row>
        <row r="16047">
          <cell r="K16047" t="str">
            <v>00111131P.2</v>
          </cell>
        </row>
        <row r="16048">
          <cell r="K16048" t="str">
            <v>00111117P.2</v>
          </cell>
        </row>
        <row r="16049">
          <cell r="K16049" t="str">
            <v>00111130P.2</v>
          </cell>
        </row>
        <row r="16050">
          <cell r="K16050" t="str">
            <v>00111133P.2</v>
          </cell>
        </row>
        <row r="16051">
          <cell r="K16051" t="str">
            <v>00111115P.2</v>
          </cell>
        </row>
        <row r="16052">
          <cell r="K16052" t="str">
            <v>00111117P.2</v>
          </cell>
        </row>
        <row r="16053">
          <cell r="K16053" t="str">
            <v>00111118P.2</v>
          </cell>
        </row>
        <row r="16054">
          <cell r="K16054" t="str">
            <v>00111113P.2</v>
          </cell>
        </row>
        <row r="16055">
          <cell r="K16055" t="str">
            <v>00111124P.2</v>
          </cell>
        </row>
        <row r="16056">
          <cell r="K16056" t="str">
            <v>00111119P.2</v>
          </cell>
        </row>
        <row r="16057">
          <cell r="K16057" t="str">
            <v>00111128P.2</v>
          </cell>
        </row>
        <row r="16058">
          <cell r="K16058" t="str">
            <v>00111125P.2</v>
          </cell>
        </row>
        <row r="16059">
          <cell r="K16059" t="str">
            <v>00111127P.2</v>
          </cell>
        </row>
        <row r="16060">
          <cell r="K16060" t="str">
            <v>00111134P.2</v>
          </cell>
        </row>
        <row r="16061">
          <cell r="K16061" t="str">
            <v>00111115P.2</v>
          </cell>
        </row>
        <row r="16062">
          <cell r="K16062" t="str">
            <v>00111110P.2</v>
          </cell>
        </row>
        <row r="16063">
          <cell r="K16063" t="str">
            <v>00111125P.2</v>
          </cell>
        </row>
        <row r="16064">
          <cell r="K16064" t="str">
            <v>00111134P.2</v>
          </cell>
        </row>
        <row r="16065">
          <cell r="K16065" t="str">
            <v>00111129P.2</v>
          </cell>
        </row>
        <row r="16066">
          <cell r="K16066" t="str">
            <v>00111129P.2</v>
          </cell>
        </row>
        <row r="16067">
          <cell r="K16067" t="str">
            <v>00111135P.2</v>
          </cell>
        </row>
        <row r="16068">
          <cell r="K16068" t="str">
            <v>00111114P.2</v>
          </cell>
        </row>
        <row r="16069">
          <cell r="K16069" t="str">
            <v>00111120P.2</v>
          </cell>
        </row>
        <row r="16070">
          <cell r="K16070" t="str">
            <v>00111132P.2</v>
          </cell>
        </row>
        <row r="16071">
          <cell r="K16071" t="str">
            <v>00111110P.2</v>
          </cell>
        </row>
        <row r="16072">
          <cell r="K16072" t="str">
            <v>00111118P.2</v>
          </cell>
        </row>
        <row r="16073">
          <cell r="K16073" t="str">
            <v>00111132P.2</v>
          </cell>
        </row>
        <row r="16074">
          <cell r="K16074" t="str">
            <v>00111112P.2</v>
          </cell>
        </row>
        <row r="16075">
          <cell r="K16075" t="str">
            <v>00111128P.2</v>
          </cell>
        </row>
        <row r="16076">
          <cell r="K16076" t="str">
            <v>00111135P.2</v>
          </cell>
        </row>
        <row r="16077">
          <cell r="K16077" t="str">
            <v>00111128P.2</v>
          </cell>
        </row>
        <row r="16078">
          <cell r="K16078" t="str">
            <v>00111123P.2</v>
          </cell>
        </row>
        <row r="16079">
          <cell r="K16079" t="str">
            <v>00111120P.2</v>
          </cell>
        </row>
        <row r="16080">
          <cell r="K16080" t="str">
            <v>00111133P.2</v>
          </cell>
        </row>
        <row r="16081">
          <cell r="K16081" t="str">
            <v>00111136P.2</v>
          </cell>
        </row>
        <row r="16082">
          <cell r="K16082" t="str">
            <v>00111112P.2</v>
          </cell>
        </row>
        <row r="16083">
          <cell r="K16083" t="str">
            <v>00111122P.2</v>
          </cell>
        </row>
        <row r="16084">
          <cell r="K16084" t="str">
            <v>00111127P.2</v>
          </cell>
        </row>
        <row r="16085">
          <cell r="K16085" t="str">
            <v>00111124P.2</v>
          </cell>
        </row>
        <row r="16086">
          <cell r="K16086" t="str">
            <v>00111118P.2</v>
          </cell>
        </row>
        <row r="16087">
          <cell r="K16087" t="str">
            <v>00111123P.2</v>
          </cell>
        </row>
        <row r="16088">
          <cell r="K16088" t="str">
            <v>00111125P.2</v>
          </cell>
        </row>
        <row r="16089">
          <cell r="K16089" t="str">
            <v>00111134P.2</v>
          </cell>
        </row>
        <row r="16090">
          <cell r="K16090" t="str">
            <v>00111117P.2</v>
          </cell>
        </row>
        <row r="16091">
          <cell r="K16091" t="str">
            <v>00111128P.2</v>
          </cell>
        </row>
        <row r="16092">
          <cell r="K16092" t="str">
            <v>00111135P.2</v>
          </cell>
        </row>
        <row r="16093">
          <cell r="K16093" t="str">
            <v>00111125P.2</v>
          </cell>
        </row>
        <row r="16094">
          <cell r="K16094" t="str">
            <v>00111129P.2</v>
          </cell>
        </row>
        <row r="16095">
          <cell r="K16095" t="str">
            <v>00111134P.2</v>
          </cell>
        </row>
        <row r="16096">
          <cell r="K16096" t="str">
            <v>00111114P.2</v>
          </cell>
        </row>
        <row r="16097">
          <cell r="K16097" t="str">
            <v>00111129P.2</v>
          </cell>
        </row>
        <row r="16098">
          <cell r="K16098" t="str">
            <v>00111117P.2</v>
          </cell>
        </row>
        <row r="16099">
          <cell r="K16099" t="str">
            <v>00111120P.2</v>
          </cell>
        </row>
        <row r="16100">
          <cell r="K16100" t="str">
            <v>00111116P.2</v>
          </cell>
        </row>
        <row r="16101">
          <cell r="K16101" t="str">
            <v>00111133P.2</v>
          </cell>
        </row>
        <row r="16102">
          <cell r="K16102" t="str">
            <v>00111128P.2</v>
          </cell>
        </row>
        <row r="16103">
          <cell r="K16103" t="str">
            <v>00111129P.2</v>
          </cell>
        </row>
        <row r="16104">
          <cell r="K16104" t="str">
            <v>00111130P.2</v>
          </cell>
        </row>
        <row r="16105">
          <cell r="K16105" t="str">
            <v>00111135P.2</v>
          </cell>
        </row>
        <row r="16106">
          <cell r="K16106" t="str">
            <v>00111128P.2</v>
          </cell>
        </row>
        <row r="16107">
          <cell r="K16107" t="str">
            <v>00111124P.2</v>
          </cell>
        </row>
        <row r="16108">
          <cell r="K16108" t="str">
            <v>00111121P.2</v>
          </cell>
        </row>
        <row r="16109">
          <cell r="K16109" t="str">
            <v>00111133P.2</v>
          </cell>
        </row>
        <row r="16110">
          <cell r="K16110" t="str">
            <v>00111118P.2</v>
          </cell>
        </row>
        <row r="16111">
          <cell r="K16111" t="str">
            <v>00111123P.2</v>
          </cell>
        </row>
        <row r="16112">
          <cell r="K16112" t="str">
            <v>00111126P.2</v>
          </cell>
        </row>
        <row r="16113">
          <cell r="K16113" t="str">
            <v>00111127P.2</v>
          </cell>
        </row>
        <row r="16114">
          <cell r="K16114" t="str">
            <v>00111129P.2</v>
          </cell>
        </row>
        <row r="16115">
          <cell r="K16115" t="str">
            <v>00111134P.2</v>
          </cell>
        </row>
        <row r="16116">
          <cell r="K16116" t="str">
            <v>00111130P.2</v>
          </cell>
        </row>
        <row r="16117">
          <cell r="K16117" t="str">
            <v>00111110P.2</v>
          </cell>
        </row>
        <row r="16118">
          <cell r="K16118" t="str">
            <v>00111118P.2</v>
          </cell>
        </row>
        <row r="16119">
          <cell r="K16119" t="str">
            <v>00111135P.2</v>
          </cell>
        </row>
        <row r="16120">
          <cell r="K16120" t="str">
            <v>00111113P.2</v>
          </cell>
        </row>
        <row r="16121">
          <cell r="K16121" t="str">
            <v>00111127P.2</v>
          </cell>
        </row>
        <row r="16122">
          <cell r="K16122" t="str">
            <v>00111125P.2</v>
          </cell>
        </row>
        <row r="16123">
          <cell r="K16123" t="str">
            <v>00111126P.2</v>
          </cell>
        </row>
        <row r="16124">
          <cell r="K16124" t="str">
            <v>00111126P.2</v>
          </cell>
        </row>
        <row r="16125">
          <cell r="K16125" t="str">
            <v>00111121P.2</v>
          </cell>
        </row>
        <row r="16126">
          <cell r="K16126" t="str">
            <v>00111130P.2</v>
          </cell>
        </row>
        <row r="16127">
          <cell r="K16127" t="str">
            <v>00111130P.2</v>
          </cell>
        </row>
        <row r="16128">
          <cell r="K16128" t="str">
            <v>00111125P.2</v>
          </cell>
        </row>
        <row r="16129">
          <cell r="K16129" t="str">
            <v>00111117P.2</v>
          </cell>
        </row>
        <row r="16130">
          <cell r="K16130" t="str">
            <v>00111128P.2</v>
          </cell>
        </row>
        <row r="16131">
          <cell r="K16131" t="str">
            <v>00111136P.2</v>
          </cell>
        </row>
        <row r="16132">
          <cell r="K16132" t="str">
            <v>00111111P.2</v>
          </cell>
        </row>
        <row r="16133">
          <cell r="K16133" t="str">
            <v>00111111P.2</v>
          </cell>
        </row>
        <row r="16134">
          <cell r="K16134" t="str">
            <v>00111114P.2</v>
          </cell>
        </row>
        <row r="16135">
          <cell r="K16135" t="str">
            <v>00111125P.2</v>
          </cell>
        </row>
        <row r="16136">
          <cell r="K16136" t="str">
            <v>00111129P.2</v>
          </cell>
        </row>
        <row r="16137">
          <cell r="K16137" t="str">
            <v>00111117P.2</v>
          </cell>
        </row>
        <row r="16138">
          <cell r="K16138" t="str">
            <v>00111126P.2</v>
          </cell>
        </row>
        <row r="16139">
          <cell r="K16139" t="str">
            <v>00111110P.2</v>
          </cell>
        </row>
        <row r="16140">
          <cell r="K16140" t="str">
            <v>00111120P.2</v>
          </cell>
        </row>
        <row r="16141">
          <cell r="K16141" t="str">
            <v>00111111P.2</v>
          </cell>
        </row>
        <row r="16142">
          <cell r="K16142" t="str">
            <v>00111123P.2</v>
          </cell>
        </row>
        <row r="16143">
          <cell r="K16143" t="str">
            <v>00111112P.2</v>
          </cell>
        </row>
        <row r="16144">
          <cell r="K16144" t="str">
            <v>00111130P.2</v>
          </cell>
        </row>
        <row r="16145">
          <cell r="K16145" t="str">
            <v>00111118P.2</v>
          </cell>
        </row>
        <row r="16146">
          <cell r="K16146" t="str">
            <v>00111126P.2</v>
          </cell>
        </row>
        <row r="16147">
          <cell r="K16147" t="str">
            <v>00111121P.2</v>
          </cell>
        </row>
        <row r="16148">
          <cell r="K16148" t="str">
            <v>00111116P.2</v>
          </cell>
        </row>
        <row r="16149">
          <cell r="K16149" t="str">
            <v>00111126P.2</v>
          </cell>
        </row>
        <row r="16150">
          <cell r="K16150" t="str">
            <v>00111112P.2</v>
          </cell>
        </row>
        <row r="16151">
          <cell r="K16151" t="str">
            <v>00111134P.2</v>
          </cell>
        </row>
        <row r="16152">
          <cell r="K16152" t="str">
            <v>00111136P.2</v>
          </cell>
        </row>
        <row r="16153">
          <cell r="K16153" t="str">
            <v>00111131P.2</v>
          </cell>
        </row>
        <row r="16154">
          <cell r="K16154" t="str">
            <v>00111134P.2</v>
          </cell>
        </row>
        <row r="16155">
          <cell r="K16155" t="str">
            <v>00111132P.2</v>
          </cell>
        </row>
        <row r="16156">
          <cell r="K16156" t="str">
            <v>00111130P.2</v>
          </cell>
        </row>
        <row r="16157">
          <cell r="K16157" t="str">
            <v>00111129P.2</v>
          </cell>
        </row>
        <row r="16158">
          <cell r="K16158" t="str">
            <v>00111136P.2</v>
          </cell>
        </row>
        <row r="16159">
          <cell r="K16159" t="str">
            <v>00111114P.2</v>
          </cell>
        </row>
        <row r="16160">
          <cell r="K16160" t="str">
            <v>00111111P.2</v>
          </cell>
        </row>
        <row r="16161">
          <cell r="K16161" t="str">
            <v>00111114P.2</v>
          </cell>
        </row>
        <row r="16162">
          <cell r="K16162" t="str">
            <v>00111110P.2</v>
          </cell>
        </row>
        <row r="16163">
          <cell r="K16163" t="str">
            <v>00111134P.2</v>
          </cell>
        </row>
        <row r="16164">
          <cell r="K16164" t="str">
            <v>00111124P.2</v>
          </cell>
        </row>
        <row r="16165">
          <cell r="K16165" t="str">
            <v>00111114P.2</v>
          </cell>
        </row>
        <row r="16166">
          <cell r="K16166" t="str">
            <v>00111129P.2</v>
          </cell>
        </row>
        <row r="16167">
          <cell r="K16167" t="str">
            <v>00111118P.2</v>
          </cell>
        </row>
        <row r="16168">
          <cell r="K16168" t="str">
            <v>00111129P.2</v>
          </cell>
        </row>
        <row r="16169">
          <cell r="K16169" t="str">
            <v>00111120P.2</v>
          </cell>
        </row>
        <row r="16170">
          <cell r="K16170" t="str">
            <v>00111122P.2</v>
          </cell>
        </row>
        <row r="16171">
          <cell r="K16171" t="str">
            <v>00111132P.2</v>
          </cell>
        </row>
        <row r="16172">
          <cell r="K16172" t="str">
            <v>00111114P.2</v>
          </cell>
        </row>
        <row r="16173">
          <cell r="K16173" t="str">
            <v>00111111P.2</v>
          </cell>
        </row>
        <row r="16174">
          <cell r="K16174" t="str">
            <v>00111110P.2</v>
          </cell>
        </row>
        <row r="16175">
          <cell r="K16175" t="str">
            <v>00111113P.2</v>
          </cell>
        </row>
        <row r="16176">
          <cell r="K16176" t="str">
            <v>00111136P.2</v>
          </cell>
        </row>
        <row r="16177">
          <cell r="K16177" t="str">
            <v>00111131P.2</v>
          </cell>
        </row>
        <row r="16178">
          <cell r="K16178" t="str">
            <v>00111124P.2</v>
          </cell>
        </row>
        <row r="16179">
          <cell r="K16179" t="str">
            <v>00111132P.2</v>
          </cell>
        </row>
        <row r="16180">
          <cell r="K16180" t="str">
            <v>00111132P.2</v>
          </cell>
        </row>
        <row r="16181">
          <cell r="K16181" t="str">
            <v>00111127P.2</v>
          </cell>
        </row>
        <row r="16182">
          <cell r="K16182" t="str">
            <v>00111118P.2</v>
          </cell>
        </row>
        <row r="16183">
          <cell r="K16183" t="str">
            <v>00111110P.2</v>
          </cell>
        </row>
        <row r="16184">
          <cell r="K16184" t="str">
            <v>00111114P.2</v>
          </cell>
        </row>
        <row r="16185">
          <cell r="K16185" t="str">
            <v>00111128P.2</v>
          </cell>
        </row>
        <row r="16186">
          <cell r="K16186" t="str">
            <v>00111124P.2</v>
          </cell>
        </row>
        <row r="16187">
          <cell r="K16187" t="str">
            <v>00111114P.2</v>
          </cell>
        </row>
        <row r="16188">
          <cell r="K16188" t="str">
            <v>00111119P.2</v>
          </cell>
        </row>
        <row r="16189">
          <cell r="K16189" t="str">
            <v>00111128P.2</v>
          </cell>
        </row>
        <row r="16190">
          <cell r="K16190" t="str">
            <v>00111133P.2</v>
          </cell>
        </row>
        <row r="16191">
          <cell r="K16191" t="str">
            <v>00111129P.2</v>
          </cell>
        </row>
        <row r="16192">
          <cell r="K16192" t="str">
            <v>00111125P.2</v>
          </cell>
        </row>
        <row r="16193">
          <cell r="K16193" t="str">
            <v>00111130P.2</v>
          </cell>
        </row>
        <row r="16194">
          <cell r="K16194" t="str">
            <v>00111126P.2</v>
          </cell>
        </row>
        <row r="16195">
          <cell r="K16195" t="str">
            <v>00111123P.2</v>
          </cell>
        </row>
        <row r="16196">
          <cell r="K16196" t="str">
            <v>00111134P.2</v>
          </cell>
        </row>
        <row r="16197">
          <cell r="K16197" t="str">
            <v>00111123P.2</v>
          </cell>
        </row>
        <row r="16198">
          <cell r="K16198" t="str">
            <v>00111124P.2</v>
          </cell>
        </row>
        <row r="16199">
          <cell r="K16199" t="str">
            <v>00111134P.2</v>
          </cell>
        </row>
        <row r="16200">
          <cell r="K16200" t="str">
            <v>00111130P.2</v>
          </cell>
        </row>
        <row r="16201">
          <cell r="K16201" t="str">
            <v>00111128P.2</v>
          </cell>
        </row>
        <row r="16202">
          <cell r="K16202" t="str">
            <v>00111130P.2</v>
          </cell>
        </row>
        <row r="16203">
          <cell r="K16203" t="str">
            <v>00111124P.2</v>
          </cell>
        </row>
        <row r="16204">
          <cell r="K16204" t="str">
            <v>00111112P.2</v>
          </cell>
        </row>
        <row r="16205">
          <cell r="K16205" t="str">
            <v>00111112P.2</v>
          </cell>
        </row>
        <row r="16206">
          <cell r="K16206" t="str">
            <v>00111111P.2</v>
          </cell>
        </row>
        <row r="16207">
          <cell r="K16207" t="str">
            <v>00111123P.2</v>
          </cell>
        </row>
        <row r="16208">
          <cell r="K16208" t="str">
            <v>00111131P.2</v>
          </cell>
        </row>
        <row r="16209">
          <cell r="K16209" t="str">
            <v>00111128P.2</v>
          </cell>
        </row>
        <row r="16210">
          <cell r="K16210" t="str">
            <v>00111116P.2</v>
          </cell>
        </row>
        <row r="16211">
          <cell r="K16211" t="str">
            <v>00111114P.2</v>
          </cell>
        </row>
        <row r="16212">
          <cell r="K16212" t="str">
            <v>00111131P.2</v>
          </cell>
        </row>
        <row r="16213">
          <cell r="K16213" t="str">
            <v>00111118P.2</v>
          </cell>
        </row>
        <row r="16214">
          <cell r="K16214" t="str">
            <v>00111131P.2</v>
          </cell>
        </row>
        <row r="16215">
          <cell r="K16215" t="str">
            <v>00111130P.2</v>
          </cell>
        </row>
        <row r="16216">
          <cell r="K16216" t="str">
            <v>00111113P.2</v>
          </cell>
        </row>
        <row r="16217">
          <cell r="K16217" t="str">
            <v>00111116P.2</v>
          </cell>
        </row>
        <row r="16218">
          <cell r="K16218" t="str">
            <v>00111118P.2</v>
          </cell>
        </row>
        <row r="16219">
          <cell r="K16219" t="str">
            <v>00111118P.2</v>
          </cell>
        </row>
        <row r="16220">
          <cell r="K16220" t="str">
            <v>00111118P.2</v>
          </cell>
        </row>
        <row r="16221">
          <cell r="K16221" t="str">
            <v>00111134P.2</v>
          </cell>
        </row>
        <row r="16222">
          <cell r="K16222" t="str">
            <v>00111110P.2</v>
          </cell>
        </row>
        <row r="16223">
          <cell r="K16223" t="str">
            <v>00111124P.2</v>
          </cell>
        </row>
        <row r="16224">
          <cell r="K16224" t="str">
            <v>00111132P.2</v>
          </cell>
        </row>
        <row r="16225">
          <cell r="K16225" t="str">
            <v>00111112P.2</v>
          </cell>
        </row>
        <row r="16226">
          <cell r="K16226" t="str">
            <v>00111112P.2</v>
          </cell>
        </row>
        <row r="16227">
          <cell r="K16227" t="str">
            <v>00111112P.2</v>
          </cell>
        </row>
        <row r="16228">
          <cell r="K16228" t="str">
            <v>00111132P.2</v>
          </cell>
        </row>
        <row r="16229">
          <cell r="K16229" t="str">
            <v>00111132P.2</v>
          </cell>
        </row>
        <row r="16230">
          <cell r="K16230" t="str">
            <v>00111118P.2</v>
          </cell>
        </row>
        <row r="16231">
          <cell r="K16231" t="str">
            <v>00111113P.2</v>
          </cell>
        </row>
        <row r="16232">
          <cell r="K16232" t="str">
            <v>00111126P.2</v>
          </cell>
        </row>
        <row r="16233">
          <cell r="K16233" t="str">
            <v>00111126P.2</v>
          </cell>
        </row>
        <row r="16234">
          <cell r="K16234" t="str">
            <v>00111131P.2</v>
          </cell>
        </row>
        <row r="16235">
          <cell r="K16235" t="str">
            <v>00111128P.2</v>
          </cell>
        </row>
        <row r="16236">
          <cell r="K16236" t="str">
            <v>00111113P.2</v>
          </cell>
        </row>
        <row r="16237">
          <cell r="K16237" t="str">
            <v>00111127P.2</v>
          </cell>
        </row>
        <row r="16238">
          <cell r="K16238" t="str">
            <v>00111125P.2</v>
          </cell>
        </row>
        <row r="16239">
          <cell r="K16239" t="str">
            <v>00111126P.2</v>
          </cell>
        </row>
        <row r="16240">
          <cell r="K16240" t="str">
            <v>00111110P.2</v>
          </cell>
        </row>
        <row r="16241">
          <cell r="K16241" t="str">
            <v>00111111P.2</v>
          </cell>
        </row>
        <row r="16242">
          <cell r="K16242" t="str">
            <v>00111110P.2</v>
          </cell>
        </row>
        <row r="16243">
          <cell r="K16243" t="str">
            <v>00111112P.2</v>
          </cell>
        </row>
        <row r="16244">
          <cell r="K16244" t="str">
            <v>00111123P.2</v>
          </cell>
        </row>
        <row r="16245">
          <cell r="K16245" t="str">
            <v>00111135P.2</v>
          </cell>
        </row>
        <row r="16246">
          <cell r="K16246" t="str">
            <v>00111130P.2</v>
          </cell>
        </row>
        <row r="16247">
          <cell r="K16247" t="str">
            <v>00111133P.2</v>
          </cell>
        </row>
        <row r="16248">
          <cell r="K16248" t="str">
            <v>00111135P.2</v>
          </cell>
        </row>
        <row r="16249">
          <cell r="K16249" t="str">
            <v>00111115P.2</v>
          </cell>
        </row>
        <row r="16250">
          <cell r="K16250" t="str">
            <v>00111125P.2</v>
          </cell>
        </row>
        <row r="16251">
          <cell r="K16251" t="str">
            <v>00111133P.2</v>
          </cell>
        </row>
        <row r="16252">
          <cell r="K16252" t="str">
            <v>00111132P.2</v>
          </cell>
        </row>
        <row r="16253">
          <cell r="K16253" t="str">
            <v>00111125P.2</v>
          </cell>
        </row>
        <row r="16254">
          <cell r="K16254" t="str">
            <v>00111118P.2</v>
          </cell>
        </row>
        <row r="16255">
          <cell r="K16255" t="str">
            <v>00111117P.2</v>
          </cell>
        </row>
        <row r="16256">
          <cell r="K16256" t="str">
            <v>00111134P.2</v>
          </cell>
        </row>
        <row r="16257">
          <cell r="K16257" t="str">
            <v>00111113P.2</v>
          </cell>
        </row>
        <row r="16258">
          <cell r="K16258" t="str">
            <v>00111133P.2</v>
          </cell>
        </row>
        <row r="16259">
          <cell r="K16259" t="str">
            <v>00111135P.2</v>
          </cell>
        </row>
        <row r="16260">
          <cell r="K16260" t="str">
            <v>00111117P.2</v>
          </cell>
        </row>
        <row r="16261">
          <cell r="K16261" t="str">
            <v>00111121P.2</v>
          </cell>
        </row>
        <row r="16262">
          <cell r="K16262" t="str">
            <v>00111124P.2</v>
          </cell>
        </row>
        <row r="16263">
          <cell r="K16263" t="str">
            <v>00111114P.2</v>
          </cell>
        </row>
        <row r="16264">
          <cell r="K16264" t="str">
            <v>00111113P.2</v>
          </cell>
        </row>
        <row r="16265">
          <cell r="K16265" t="str">
            <v>00111110P.2</v>
          </cell>
        </row>
        <row r="16266">
          <cell r="K16266" t="str">
            <v>00111110P.2</v>
          </cell>
        </row>
        <row r="16267">
          <cell r="K16267" t="str">
            <v>00111121P.2</v>
          </cell>
        </row>
        <row r="16268">
          <cell r="K16268" t="str">
            <v>00111123P.2</v>
          </cell>
        </row>
        <row r="16269">
          <cell r="K16269" t="str">
            <v>00111126P.2</v>
          </cell>
        </row>
        <row r="16270">
          <cell r="K16270" t="str">
            <v>00111115P.2</v>
          </cell>
        </row>
        <row r="16271">
          <cell r="K16271" t="str">
            <v>00111119P.2</v>
          </cell>
        </row>
        <row r="16272">
          <cell r="K16272" t="str">
            <v>00111125P.2</v>
          </cell>
        </row>
        <row r="16273">
          <cell r="K16273" t="str">
            <v>00111123P.2</v>
          </cell>
        </row>
        <row r="16274">
          <cell r="K16274" t="str">
            <v>00111110P.2</v>
          </cell>
        </row>
        <row r="16275">
          <cell r="K16275" t="str">
            <v>00111117P.2</v>
          </cell>
        </row>
        <row r="16276">
          <cell r="K16276" t="str">
            <v>00111133P.2</v>
          </cell>
        </row>
        <row r="16277">
          <cell r="K16277" t="str">
            <v>00111122P.2</v>
          </cell>
        </row>
        <row r="16278">
          <cell r="K16278" t="str">
            <v>00111132P.2</v>
          </cell>
        </row>
        <row r="16279">
          <cell r="K16279" t="str">
            <v>00111110P.2</v>
          </cell>
        </row>
        <row r="16280">
          <cell r="K16280" t="str">
            <v>00111112P.2</v>
          </cell>
        </row>
        <row r="16281">
          <cell r="K16281" t="str">
            <v>00111125P.2</v>
          </cell>
        </row>
        <row r="16282">
          <cell r="K16282" t="str">
            <v>00111133P.2</v>
          </cell>
        </row>
        <row r="16283">
          <cell r="K16283" t="str">
            <v>00111122P.2</v>
          </cell>
        </row>
        <row r="16284">
          <cell r="K16284" t="str">
            <v>00111123P.2</v>
          </cell>
        </row>
        <row r="16285">
          <cell r="K16285" t="str">
            <v>00111134P.2</v>
          </cell>
        </row>
        <row r="16286">
          <cell r="K16286" t="str">
            <v>00111115P.2</v>
          </cell>
        </row>
        <row r="16287">
          <cell r="K16287" t="str">
            <v>00111133P.2</v>
          </cell>
        </row>
        <row r="16288">
          <cell r="K16288" t="str">
            <v>00111118P.2</v>
          </cell>
        </row>
        <row r="16289">
          <cell r="K16289" t="str">
            <v>00111132P.2</v>
          </cell>
        </row>
        <row r="16290">
          <cell r="K16290" t="str">
            <v>00111133P.2</v>
          </cell>
        </row>
        <row r="16291">
          <cell r="K16291" t="str">
            <v>00111124P.2</v>
          </cell>
        </row>
        <row r="16292">
          <cell r="K16292" t="str">
            <v>00111136P.2</v>
          </cell>
        </row>
        <row r="16293">
          <cell r="K16293" t="str">
            <v>00111135P.2</v>
          </cell>
        </row>
        <row r="16294">
          <cell r="K16294" t="str">
            <v>00111136P.2</v>
          </cell>
        </row>
        <row r="16295">
          <cell r="K16295" t="str">
            <v>00111113P.2</v>
          </cell>
        </row>
        <row r="16296">
          <cell r="K16296" t="str">
            <v>00111123P.2</v>
          </cell>
        </row>
        <row r="16297">
          <cell r="K16297" t="str">
            <v>00111132P.2</v>
          </cell>
        </row>
        <row r="16298">
          <cell r="K16298" t="str">
            <v>00111122P.2</v>
          </cell>
        </row>
        <row r="16299">
          <cell r="K16299" t="str">
            <v>00111133P.2</v>
          </cell>
        </row>
        <row r="16300">
          <cell r="K16300" t="str">
            <v>00111135P.2</v>
          </cell>
        </row>
        <row r="16301">
          <cell r="K16301" t="str">
            <v>00111111P.2</v>
          </cell>
        </row>
        <row r="16302">
          <cell r="K16302" t="str">
            <v>00111132P.2</v>
          </cell>
        </row>
        <row r="16303">
          <cell r="K16303" t="str">
            <v>00111122P.2</v>
          </cell>
        </row>
        <row r="16304">
          <cell r="K16304" t="str">
            <v>00111125P.2</v>
          </cell>
        </row>
        <row r="16305">
          <cell r="K16305" t="str">
            <v>00111113P.2</v>
          </cell>
        </row>
        <row r="16306">
          <cell r="K16306" t="str">
            <v>00111128P.2</v>
          </cell>
        </row>
        <row r="16307">
          <cell r="K16307" t="str">
            <v>00111116P.2</v>
          </cell>
        </row>
        <row r="16308">
          <cell r="K16308" t="str">
            <v>00111119P.2</v>
          </cell>
        </row>
        <row r="16309">
          <cell r="K16309" t="str">
            <v>00111129P.2</v>
          </cell>
        </row>
        <row r="16310">
          <cell r="K16310" t="str">
            <v>00111112P.2</v>
          </cell>
        </row>
        <row r="16311">
          <cell r="K16311" t="str">
            <v>00111132P.2</v>
          </cell>
        </row>
        <row r="16312">
          <cell r="K16312" t="str">
            <v>00111134P.2</v>
          </cell>
        </row>
        <row r="16313">
          <cell r="K16313" t="str">
            <v>00111121P.2</v>
          </cell>
        </row>
        <row r="16314">
          <cell r="K16314" t="str">
            <v>00111125P.2</v>
          </cell>
        </row>
        <row r="16315">
          <cell r="K16315" t="str">
            <v>00111134P.2</v>
          </cell>
        </row>
        <row r="16316">
          <cell r="K16316" t="str">
            <v>00111120P.2</v>
          </cell>
        </row>
        <row r="16317">
          <cell r="K16317" t="str">
            <v>00111136P.2</v>
          </cell>
        </row>
        <row r="16318">
          <cell r="K16318" t="str">
            <v>00111130P.2</v>
          </cell>
        </row>
        <row r="16319">
          <cell r="K16319" t="str">
            <v>00111129P.2</v>
          </cell>
        </row>
        <row r="16320">
          <cell r="K16320" t="str">
            <v>00111114P.2</v>
          </cell>
        </row>
        <row r="16321">
          <cell r="K16321" t="str">
            <v>00111124P.2</v>
          </cell>
        </row>
        <row r="16322">
          <cell r="K16322" t="str">
            <v>00111121P.2</v>
          </cell>
        </row>
        <row r="16323">
          <cell r="K16323" t="str">
            <v>00111110P.2</v>
          </cell>
        </row>
        <row r="16324">
          <cell r="K16324" t="str">
            <v>00111121P.2</v>
          </cell>
        </row>
        <row r="16325">
          <cell r="K16325" t="str">
            <v>00111123P.2</v>
          </cell>
        </row>
        <row r="16326">
          <cell r="K16326" t="str">
            <v>00111128P.2</v>
          </cell>
        </row>
        <row r="16327">
          <cell r="K16327" t="str">
            <v>00111134P.2</v>
          </cell>
        </row>
        <row r="16328">
          <cell r="K16328" t="str">
            <v>00111136P.2</v>
          </cell>
        </row>
        <row r="16329">
          <cell r="K16329" t="str">
            <v>00111117P.2</v>
          </cell>
        </row>
        <row r="16330">
          <cell r="K16330" t="str">
            <v>00111130P.2</v>
          </cell>
        </row>
        <row r="16331">
          <cell r="K16331" t="str">
            <v>00111114P.2</v>
          </cell>
        </row>
        <row r="16332">
          <cell r="K16332" t="str">
            <v>00111113P.2</v>
          </cell>
        </row>
        <row r="16333">
          <cell r="K16333" t="str">
            <v>00111133P.2</v>
          </cell>
        </row>
        <row r="16334">
          <cell r="K16334" t="str">
            <v>00111132P.2</v>
          </cell>
        </row>
        <row r="16335">
          <cell r="K16335" t="str">
            <v>00111111P.2</v>
          </cell>
        </row>
        <row r="16336">
          <cell r="K16336" t="str">
            <v>00111133P.2</v>
          </cell>
        </row>
        <row r="16337">
          <cell r="K16337" t="str">
            <v>00111113P.2</v>
          </cell>
        </row>
        <row r="16338">
          <cell r="K16338" t="str">
            <v>00111127P.2</v>
          </cell>
        </row>
        <row r="16339">
          <cell r="K16339" t="str">
            <v>00111123P.2</v>
          </cell>
        </row>
        <row r="16340">
          <cell r="K16340" t="str">
            <v>00111132P.2</v>
          </cell>
        </row>
        <row r="16341">
          <cell r="K16341" t="str">
            <v>00111131P.2</v>
          </cell>
        </row>
        <row r="16342">
          <cell r="K16342" t="str">
            <v>00111124P.2</v>
          </cell>
        </row>
        <row r="16343">
          <cell r="K16343" t="str">
            <v>00111130P.2</v>
          </cell>
        </row>
        <row r="16344">
          <cell r="K16344" t="str">
            <v>00111134P.2</v>
          </cell>
        </row>
        <row r="16345">
          <cell r="K16345" t="str">
            <v>00111118P.2</v>
          </cell>
        </row>
        <row r="16346">
          <cell r="K16346" t="str">
            <v>00111135P.2</v>
          </cell>
        </row>
        <row r="16347">
          <cell r="K16347" t="str">
            <v>00111110P.2</v>
          </cell>
        </row>
        <row r="16348">
          <cell r="K16348" t="str">
            <v>00111123P.2</v>
          </cell>
        </row>
        <row r="16349">
          <cell r="K16349" t="str">
            <v>00111116P.2</v>
          </cell>
        </row>
        <row r="16350">
          <cell r="K16350" t="str">
            <v>00111113P.2</v>
          </cell>
        </row>
        <row r="16351">
          <cell r="K16351" t="str">
            <v>00111126P.2</v>
          </cell>
        </row>
        <row r="16352">
          <cell r="K16352" t="str">
            <v>00111129P.2</v>
          </cell>
        </row>
        <row r="16353">
          <cell r="K16353" t="str">
            <v>00111125P.2</v>
          </cell>
        </row>
        <row r="16354">
          <cell r="K16354" t="str">
            <v>00111131P.2</v>
          </cell>
        </row>
        <row r="16355">
          <cell r="K16355" t="str">
            <v>00111128P.2</v>
          </cell>
        </row>
        <row r="16356">
          <cell r="K16356" t="str">
            <v>00111113P.2</v>
          </cell>
        </row>
        <row r="16357">
          <cell r="K16357" t="str">
            <v>00111136P.2</v>
          </cell>
        </row>
        <row r="16358">
          <cell r="K16358" t="str">
            <v>00111128P.2</v>
          </cell>
        </row>
        <row r="16359">
          <cell r="K16359" t="str">
            <v>00111124P.2</v>
          </cell>
        </row>
        <row r="16360">
          <cell r="K16360" t="str">
            <v>00111117P.2</v>
          </cell>
        </row>
        <row r="16361">
          <cell r="K16361" t="str">
            <v>00111130P.2</v>
          </cell>
        </row>
        <row r="16362">
          <cell r="K16362" t="str">
            <v>00111124P.2</v>
          </cell>
        </row>
        <row r="16363">
          <cell r="K16363" t="str">
            <v>00111113P.2</v>
          </cell>
        </row>
        <row r="16364">
          <cell r="K16364" t="str">
            <v>00111132P.2</v>
          </cell>
        </row>
        <row r="16365">
          <cell r="K16365" t="str">
            <v>00111135P.2</v>
          </cell>
        </row>
        <row r="16366">
          <cell r="K16366" t="str">
            <v>00111123P.2</v>
          </cell>
        </row>
        <row r="16367">
          <cell r="K16367" t="str">
            <v>00111127P.2</v>
          </cell>
        </row>
        <row r="16368">
          <cell r="K16368" t="str">
            <v>00111122P.2</v>
          </cell>
        </row>
        <row r="16369">
          <cell r="K16369" t="str">
            <v>00111129P.2</v>
          </cell>
        </row>
        <row r="16370">
          <cell r="K16370" t="str">
            <v>00111121P.2</v>
          </cell>
        </row>
        <row r="16371">
          <cell r="K16371" t="str">
            <v>00111112P.2</v>
          </cell>
        </row>
        <row r="16372">
          <cell r="K16372" t="str">
            <v>00111133P.2</v>
          </cell>
        </row>
        <row r="16373">
          <cell r="K16373" t="str">
            <v>00111121P.2</v>
          </cell>
        </row>
        <row r="16374">
          <cell r="K16374" t="str">
            <v>00111120P.2</v>
          </cell>
        </row>
        <row r="16375">
          <cell r="K16375" t="str">
            <v>00111136P.2</v>
          </cell>
        </row>
      </sheetData>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territoriales"/>
      <sheetName val="Sectores y Programas"/>
      <sheetName val="Catálogo productos "/>
      <sheetName val="Insumos cadena de valor"/>
      <sheetName val="Indicadores de gestión"/>
      <sheetName val="Fuente de financiación"/>
      <sheetName val="Ingresos y Beneficios"/>
      <sheetName val="Depreciación"/>
      <sheetName val="CATÁLOGO MGA 01_ 27012020"/>
    </sheetNames>
    <sheetDataSet>
      <sheetData sheetId="0" refreshError="1"/>
      <sheetData sheetId="1" refreshError="1">
        <row r="5">
          <cell r="H5" t="str">
            <v>01</v>
          </cell>
          <cell r="I5" t="str">
            <v>CONGRESO</v>
          </cell>
        </row>
        <row r="6">
          <cell r="H6" t="str">
            <v>02</v>
          </cell>
          <cell r="I6" t="str">
            <v>PRESIDENCIA DE LA REPÚBLICA</v>
          </cell>
        </row>
        <row r="7">
          <cell r="H7" t="str">
            <v>03</v>
          </cell>
          <cell r="I7" t="str">
            <v>PLANEACIÓN</v>
          </cell>
        </row>
        <row r="8">
          <cell r="H8" t="str">
            <v>04</v>
          </cell>
          <cell r="I8" t="str">
            <v>INFORMACIÓN ESTADÍSTICA</v>
          </cell>
        </row>
        <row r="9">
          <cell r="H9" t="str">
            <v>05</v>
          </cell>
          <cell r="I9" t="str">
            <v>EMPLEO PÚBLICO</v>
          </cell>
        </row>
        <row r="10">
          <cell r="H10" t="str">
            <v>11</v>
          </cell>
          <cell r="I10" t="str">
            <v>RELACIONES EXTERIORES</v>
          </cell>
        </row>
        <row r="11">
          <cell r="H11" t="str">
            <v>12</v>
          </cell>
          <cell r="I11" t="str">
            <v>JUSTICIA Y DEL DERECHO</v>
          </cell>
        </row>
        <row r="12">
          <cell r="H12" t="str">
            <v>13</v>
          </cell>
          <cell r="I12" t="str">
            <v>HACIENDA</v>
          </cell>
        </row>
        <row r="13">
          <cell r="H13" t="str">
            <v>15</v>
          </cell>
          <cell r="I13" t="str">
            <v>SECTOR DEFENSA Y POLICÍA</v>
          </cell>
        </row>
        <row r="14">
          <cell r="H14" t="str">
            <v>17</v>
          </cell>
          <cell r="I14" t="str">
            <v>AGRICULTURA Y DESARROLLO RURAL</v>
          </cell>
        </row>
        <row r="15">
          <cell r="H15" t="str">
            <v>19</v>
          </cell>
          <cell r="I15" t="str">
            <v>SALUD Y PROTECCIÓN SOCIAL</v>
          </cell>
        </row>
        <row r="16">
          <cell r="H16" t="str">
            <v>21</v>
          </cell>
          <cell r="I16" t="str">
            <v>MINAS Y ENERGÍA</v>
          </cell>
        </row>
        <row r="17">
          <cell r="H17" t="str">
            <v>22</v>
          </cell>
          <cell r="I17" t="str">
            <v>EDUCACIÓN</v>
          </cell>
        </row>
        <row r="18">
          <cell r="H18" t="str">
            <v>23</v>
          </cell>
          <cell r="I18" t="str">
            <v>TECNOLOGÍAS DE LA INFORMACIÓN Y LAS COMUNICACIONES</v>
          </cell>
        </row>
        <row r="19">
          <cell r="H19" t="str">
            <v>24</v>
          </cell>
          <cell r="I19" t="str">
            <v>TRANSPORTE</v>
          </cell>
        </row>
        <row r="20">
          <cell r="H20" t="str">
            <v>25</v>
          </cell>
          <cell r="I20" t="str">
            <v>ORGANISMOS DE CONTROL</v>
          </cell>
        </row>
        <row r="21">
          <cell r="H21" t="str">
            <v>27</v>
          </cell>
          <cell r="I21" t="str">
            <v>RAMA JUDICIAL</v>
          </cell>
        </row>
        <row r="22">
          <cell r="H22" t="str">
            <v>28</v>
          </cell>
          <cell r="I22" t="str">
            <v>REGISTRADURÍA</v>
          </cell>
        </row>
        <row r="23">
          <cell r="H23" t="str">
            <v>29</v>
          </cell>
          <cell r="I23" t="str">
            <v>FISCALÍA</v>
          </cell>
        </row>
        <row r="24">
          <cell r="H24" t="str">
            <v>32</v>
          </cell>
          <cell r="I24" t="str">
            <v>AMBIENTE Y DESARROLLO SOSTENIBLE</v>
          </cell>
        </row>
        <row r="25">
          <cell r="H25" t="str">
            <v>33</v>
          </cell>
          <cell r="I25" t="str">
            <v>CULTURA</v>
          </cell>
        </row>
        <row r="26">
          <cell r="H26" t="str">
            <v>35</v>
          </cell>
          <cell r="I26" t="str">
            <v>COMERCIO, INDUSTRIA Y TURISMO</v>
          </cell>
        </row>
        <row r="27">
          <cell r="H27" t="str">
            <v>36</v>
          </cell>
          <cell r="I27" t="str">
            <v>TRABAJO</v>
          </cell>
        </row>
        <row r="28">
          <cell r="H28" t="str">
            <v>37</v>
          </cell>
          <cell r="I28" t="str">
            <v>INTERIOR</v>
          </cell>
        </row>
        <row r="29">
          <cell r="H29" t="str">
            <v>39</v>
          </cell>
          <cell r="I29" t="str">
            <v>CIENCIA, TECNOLOGÍA E INNOVACIÓN</v>
          </cell>
        </row>
        <row r="30">
          <cell r="H30" t="str">
            <v>40</v>
          </cell>
          <cell r="I30" t="str">
            <v>VIVIENDA, CIUDAD Y TERRITORIO</v>
          </cell>
        </row>
        <row r="31">
          <cell r="H31" t="str">
            <v>41</v>
          </cell>
          <cell r="I31" t="str">
            <v>INCLUSIÓN SOCIAL Y RECONCILIACIÓN</v>
          </cell>
        </row>
        <row r="32">
          <cell r="H32" t="str">
            <v>42</v>
          </cell>
          <cell r="I32" t="str">
            <v>INTELIGENCIA</v>
          </cell>
        </row>
        <row r="33">
          <cell r="H33" t="str">
            <v>43</v>
          </cell>
          <cell r="I33" t="str">
            <v>DEPORTE Y RECREACIÓN</v>
          </cell>
        </row>
        <row r="34">
          <cell r="H34" t="str">
            <v>44</v>
          </cell>
          <cell r="I34" t="str">
            <v>SISTEMA INTEGRAL DE VERDAD, JUSTICIA, REPARACIÓN Y NO REPETICIÓN</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Cuentas_Corrientes"/>
      <sheetName val="Cuentas_Acumulacion"/>
      <sheetName val="Configuracion"/>
      <sheetName val="Detalle"/>
      <sheetName val="Validacion"/>
    </sheetNames>
    <sheetDataSet>
      <sheetData sheetId="0"/>
      <sheetData sheetId="1" refreshError="1">
        <row r="133">
          <cell r="A133" t="str">
            <v>S0099901</v>
          </cell>
          <cell r="B133" t="str">
            <v>S002??</v>
          </cell>
          <cell r="C133" t="str">
            <v>S00105</v>
          </cell>
          <cell r="D133" t="str">
            <v>S00104</v>
          </cell>
          <cell r="E133" t="str">
            <v>S0010304*</v>
          </cell>
          <cell r="F133" t="str">
            <v>S00103??</v>
          </cell>
          <cell r="G133" t="str">
            <v>S00102??</v>
          </cell>
          <cell r="H133" t="str">
            <v>S00101??</v>
          </cell>
          <cell r="I133" t="str">
            <v>SE</v>
          </cell>
        </row>
      </sheetData>
      <sheetData sheetId="2"/>
      <sheetData sheetId="3"/>
      <sheetData sheetId="4"/>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_Precios"/>
      <sheetName val="Gr_Precios"/>
      <sheetName val="Parámetros"/>
      <sheetName val="TD"/>
    </sheetNames>
    <sheetDataSet>
      <sheetData sheetId="0"/>
      <sheetData sheetId="1"/>
      <sheetData sheetId="2">
        <row r="4">
          <cell r="B4">
            <v>1000</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Campos"/>
      <sheetName val="Comentarios LPF"/>
      <sheetName val="ActoresComentaron"/>
      <sheetName val="AnálisisDatos"/>
      <sheetName val="AnalisisArticulables"/>
      <sheetName val="Graficos"/>
      <sheetName val="Datos"/>
    </sheetNames>
    <sheetDataSet>
      <sheetData sheetId="0"/>
      <sheetData sheetId="1"/>
      <sheetData sheetId="2"/>
      <sheetData sheetId="3"/>
      <sheetData sheetId="4"/>
      <sheetData sheetId="5"/>
      <sheetData sheetId="6">
        <row r="4">
          <cell r="E4" t="str">
            <v>Pertinente</v>
          </cell>
        </row>
        <row r="5">
          <cell r="E5" t="str">
            <v>No Pertinente</v>
          </cell>
        </row>
        <row r="6">
          <cell r="E6">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Campos"/>
      <sheetName val="Comentarios LPF"/>
      <sheetName val="ActoresComentaron"/>
      <sheetName val="AnálisisDatos"/>
      <sheetName val="AnalisisArticulables"/>
      <sheetName val="Graficos"/>
      <sheetName val="Datos"/>
    </sheetNames>
    <sheetDataSet>
      <sheetData sheetId="0"/>
      <sheetData sheetId="1"/>
      <sheetData sheetId="2"/>
      <sheetData sheetId="3"/>
      <sheetData sheetId="4"/>
      <sheetData sheetId="5"/>
      <sheetData sheetId="6">
        <row r="4">
          <cell r="E4" t="str">
            <v>Pertinente</v>
          </cell>
        </row>
        <row r="5">
          <cell r="E5" t="str">
            <v>No Pertinente</v>
          </cell>
        </row>
        <row r="6">
          <cell r="E6">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Campos"/>
      <sheetName val="Comentarios LPF"/>
      <sheetName val="ActoresComentaron"/>
      <sheetName val="AnálisisDatos"/>
      <sheetName val="AnalisisArticulables"/>
      <sheetName val="Graficos"/>
      <sheetName val="Datos"/>
    </sheetNames>
    <sheetDataSet>
      <sheetData sheetId="0"/>
      <sheetData sheetId="1"/>
      <sheetData sheetId="2"/>
      <sheetData sheetId="3"/>
      <sheetData sheetId="4"/>
      <sheetData sheetId="5"/>
      <sheetData sheetId="6">
        <row r="4">
          <cell r="E4" t="str">
            <v>Pertinente</v>
          </cell>
        </row>
        <row r="5">
          <cell r="E5" t="str">
            <v>No Pertinente</v>
          </cell>
        </row>
        <row r="6">
          <cell r="E6">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Sintesis_Industria"/>
      <sheetName val="Configuracion"/>
      <sheetName val="Detalle"/>
      <sheetName val="Validacion"/>
      <sheetName val="Sector"/>
      <sheetName val="Fuente"/>
    </sheetNames>
    <sheetDataSet>
      <sheetData sheetId="0" refreshError="1"/>
      <sheetData sheetId="1" refreshError="1"/>
      <sheetData sheetId="2" refreshError="1">
        <row r="4">
          <cell r="A4" t="str">
            <v>SI</v>
          </cell>
        </row>
        <row r="5">
          <cell r="A5" t="str">
            <v>NO</v>
          </cell>
        </row>
      </sheetData>
      <sheetData sheetId="3" refreshError="1"/>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ara"/>
      <sheetName val="Alimentos"/>
      <sheetName val="Alimentos 2"/>
      <sheetName val="Alimentos 3 DEF"/>
      <sheetName val="Banano"/>
      <sheetName val="Azucar"/>
      <sheetName val="Flores"/>
      <sheetName val="Carne"/>
      <sheetName val="Frutas"/>
      <sheetName val="Pescado"/>
      <sheetName val="Cafe"/>
      <sheetName val="COD"/>
    </sheetNames>
    <sheetDataSet>
      <sheetData sheetId="0"/>
      <sheetData sheetId="1"/>
      <sheetData sheetId="2"/>
      <sheetData sheetId="3"/>
      <sheetData sheetId="4"/>
      <sheetData sheetId="5"/>
      <sheetData sheetId="6"/>
      <sheetData sheetId="7"/>
      <sheetData sheetId="8"/>
      <sheetData sheetId="9"/>
      <sheetData sheetId="10"/>
      <sheetData sheetId="11">
        <row r="1">
          <cell r="A1" t="str">
            <v>Aladi</v>
          </cell>
          <cell r="B1" t="str">
            <v>País</v>
          </cell>
        </row>
        <row r="2">
          <cell r="A2">
            <v>13</v>
          </cell>
          <cell r="B2" t="str">
            <v>Afganistán</v>
          </cell>
        </row>
        <row r="3">
          <cell r="A3">
            <v>15</v>
          </cell>
          <cell r="B3" t="str">
            <v>Aland, Islas</v>
          </cell>
        </row>
        <row r="4">
          <cell r="A4">
            <v>17</v>
          </cell>
          <cell r="B4" t="str">
            <v>Albania</v>
          </cell>
        </row>
        <row r="5">
          <cell r="A5">
            <v>23</v>
          </cell>
          <cell r="B5" t="str">
            <v>Alemania</v>
          </cell>
        </row>
        <row r="6">
          <cell r="A6">
            <v>25</v>
          </cell>
          <cell r="B6" t="str">
            <v>Alemania, República Democrática</v>
          </cell>
        </row>
        <row r="7">
          <cell r="A7">
            <v>37</v>
          </cell>
          <cell r="B7" t="str">
            <v>Andorra</v>
          </cell>
        </row>
        <row r="8">
          <cell r="A8">
            <v>155</v>
          </cell>
          <cell r="B8" t="str">
            <v>Anglonormandas, Islas</v>
          </cell>
        </row>
        <row r="9">
          <cell r="A9">
            <v>40</v>
          </cell>
          <cell r="B9" t="str">
            <v>Angola</v>
          </cell>
        </row>
        <row r="10">
          <cell r="A10">
            <v>41</v>
          </cell>
          <cell r="B10" t="str">
            <v>Anguila</v>
          </cell>
        </row>
        <row r="11">
          <cell r="A11">
            <v>786</v>
          </cell>
          <cell r="B11" t="str">
            <v>Antártica</v>
          </cell>
        </row>
        <row r="12">
          <cell r="A12">
            <v>43</v>
          </cell>
          <cell r="B12" t="str">
            <v>Antigua y Barbuda</v>
          </cell>
        </row>
        <row r="13">
          <cell r="A13">
            <v>47</v>
          </cell>
          <cell r="B13" t="str">
            <v>Antillas Holandesas</v>
          </cell>
        </row>
        <row r="14">
          <cell r="A14">
            <v>53</v>
          </cell>
          <cell r="B14" t="str">
            <v>Arabia Saudita</v>
          </cell>
        </row>
        <row r="15">
          <cell r="A15">
            <v>59</v>
          </cell>
          <cell r="B15" t="str">
            <v>Argelia</v>
          </cell>
        </row>
        <row r="16">
          <cell r="A16">
            <v>63</v>
          </cell>
          <cell r="B16" t="str">
            <v>Argentina</v>
          </cell>
        </row>
        <row r="17">
          <cell r="A17">
            <v>26</v>
          </cell>
          <cell r="B17" t="str">
            <v>Armenia</v>
          </cell>
        </row>
        <row r="18">
          <cell r="A18">
            <v>27</v>
          </cell>
          <cell r="B18" t="str">
            <v>Aruba</v>
          </cell>
        </row>
        <row r="19">
          <cell r="A19">
            <v>69</v>
          </cell>
          <cell r="B19" t="str">
            <v>Australia</v>
          </cell>
        </row>
        <row r="20">
          <cell r="A20">
            <v>72</v>
          </cell>
          <cell r="B20" t="str">
            <v>Austria</v>
          </cell>
        </row>
        <row r="21">
          <cell r="A21">
            <v>74</v>
          </cell>
          <cell r="B21" t="str">
            <v>Azerbaiyán</v>
          </cell>
        </row>
        <row r="22">
          <cell r="A22">
            <v>77</v>
          </cell>
          <cell r="B22" t="str">
            <v>Bahamas</v>
          </cell>
        </row>
        <row r="23">
          <cell r="A23">
            <v>80</v>
          </cell>
          <cell r="B23" t="str">
            <v>Bahrein</v>
          </cell>
        </row>
        <row r="24">
          <cell r="A24">
            <v>81</v>
          </cell>
          <cell r="B24" t="str">
            <v>Bangla Desh</v>
          </cell>
        </row>
        <row r="25">
          <cell r="A25">
            <v>83</v>
          </cell>
          <cell r="B25" t="str">
            <v>Barbados</v>
          </cell>
        </row>
        <row r="26">
          <cell r="A26">
            <v>91</v>
          </cell>
          <cell r="B26" t="str">
            <v>Belarusia</v>
          </cell>
        </row>
        <row r="27">
          <cell r="A27">
            <v>87</v>
          </cell>
          <cell r="B27" t="str">
            <v>Bélgica</v>
          </cell>
        </row>
        <row r="28">
          <cell r="A28">
            <v>88</v>
          </cell>
          <cell r="B28" t="str">
            <v>Belice</v>
          </cell>
        </row>
        <row r="29">
          <cell r="A29">
            <v>229</v>
          </cell>
          <cell r="B29" t="str">
            <v>Benin</v>
          </cell>
        </row>
        <row r="30">
          <cell r="A30">
            <v>90</v>
          </cell>
          <cell r="B30" t="str">
            <v>Bermuda</v>
          </cell>
        </row>
        <row r="31">
          <cell r="A31">
            <v>97</v>
          </cell>
          <cell r="B31" t="str">
            <v>Bolivia</v>
          </cell>
        </row>
        <row r="32">
          <cell r="A32">
            <v>100</v>
          </cell>
          <cell r="B32" t="str">
            <v>Bonaire, Isla</v>
          </cell>
        </row>
        <row r="33">
          <cell r="A33">
            <v>29</v>
          </cell>
          <cell r="B33" t="str">
            <v>Bosnia y Herzegovina</v>
          </cell>
        </row>
        <row r="34">
          <cell r="A34">
            <v>101</v>
          </cell>
          <cell r="B34" t="str">
            <v>Botswana</v>
          </cell>
        </row>
        <row r="35">
          <cell r="A35">
            <v>105</v>
          </cell>
          <cell r="B35" t="str">
            <v>Brasil</v>
          </cell>
        </row>
        <row r="36">
          <cell r="A36">
            <v>108</v>
          </cell>
          <cell r="B36" t="str">
            <v>Brunei Darussalam</v>
          </cell>
        </row>
        <row r="37">
          <cell r="A37">
            <v>111</v>
          </cell>
          <cell r="B37" t="str">
            <v>Bulgaria</v>
          </cell>
        </row>
        <row r="38">
          <cell r="A38">
            <v>31</v>
          </cell>
          <cell r="B38" t="str">
            <v>Burkina Faso</v>
          </cell>
        </row>
        <row r="39">
          <cell r="A39">
            <v>115</v>
          </cell>
          <cell r="B39" t="str">
            <v>Burundi</v>
          </cell>
        </row>
        <row r="40">
          <cell r="A40">
            <v>119</v>
          </cell>
          <cell r="B40" t="str">
            <v>Bután</v>
          </cell>
        </row>
        <row r="41">
          <cell r="A41">
            <v>127</v>
          </cell>
          <cell r="B41" t="str">
            <v>Cabo Verde</v>
          </cell>
        </row>
        <row r="42">
          <cell r="A42">
            <v>137</v>
          </cell>
          <cell r="B42" t="str">
            <v>Caimán, Islas</v>
          </cell>
        </row>
        <row r="43">
          <cell r="A43">
            <v>141</v>
          </cell>
          <cell r="B43" t="str">
            <v>Camboya</v>
          </cell>
        </row>
        <row r="44">
          <cell r="A44">
            <v>145</v>
          </cell>
          <cell r="B44" t="str">
            <v>Camerún</v>
          </cell>
        </row>
        <row r="45">
          <cell r="A45">
            <v>149</v>
          </cell>
          <cell r="B45" t="str">
            <v>Canadá</v>
          </cell>
        </row>
        <row r="46">
          <cell r="A46">
            <v>157</v>
          </cell>
          <cell r="B46" t="str">
            <v>Cantón y Enderburry, Islas</v>
          </cell>
        </row>
        <row r="47">
          <cell r="A47">
            <v>156</v>
          </cell>
          <cell r="B47" t="str">
            <v>Ceilán</v>
          </cell>
        </row>
        <row r="48">
          <cell r="A48">
            <v>640</v>
          </cell>
          <cell r="B48" t="str">
            <v>Centroafricana, Republica</v>
          </cell>
        </row>
        <row r="49">
          <cell r="A49">
            <v>203</v>
          </cell>
          <cell r="B49" t="str">
            <v>Chad</v>
          </cell>
        </row>
        <row r="50">
          <cell r="A50">
            <v>644</v>
          </cell>
          <cell r="B50" t="str">
            <v>República Checa</v>
          </cell>
        </row>
        <row r="51">
          <cell r="A51">
            <v>207</v>
          </cell>
          <cell r="B51" t="str">
            <v>Checoslovaquia</v>
          </cell>
        </row>
        <row r="52">
          <cell r="A52">
            <v>211</v>
          </cell>
          <cell r="B52" t="str">
            <v>Chile</v>
          </cell>
        </row>
        <row r="53">
          <cell r="A53">
            <v>215</v>
          </cell>
          <cell r="B53" t="str">
            <v>China</v>
          </cell>
        </row>
        <row r="54">
          <cell r="A54">
            <v>221</v>
          </cell>
          <cell r="B54" t="str">
            <v>Chipre</v>
          </cell>
        </row>
        <row r="55">
          <cell r="A55">
            <v>165</v>
          </cell>
          <cell r="B55" t="str">
            <v>Cocos (Keeling), Islas</v>
          </cell>
        </row>
        <row r="56">
          <cell r="A56">
            <v>169</v>
          </cell>
          <cell r="B56" t="str">
            <v>Colombia</v>
          </cell>
        </row>
        <row r="57">
          <cell r="A57">
            <v>173</v>
          </cell>
          <cell r="B57" t="str">
            <v>Comoras</v>
          </cell>
        </row>
        <row r="58">
          <cell r="A58">
            <v>177</v>
          </cell>
          <cell r="B58" t="str">
            <v>Congo</v>
          </cell>
        </row>
        <row r="59">
          <cell r="A59">
            <v>888</v>
          </cell>
          <cell r="B59" t="str">
            <v>Congo, República Democrática del</v>
          </cell>
        </row>
        <row r="60">
          <cell r="A60">
            <v>183</v>
          </cell>
          <cell r="B60" t="str">
            <v>Cook, Islas</v>
          </cell>
        </row>
        <row r="61">
          <cell r="A61">
            <v>190</v>
          </cell>
          <cell r="B61" t="str">
            <v>Corea, República de</v>
          </cell>
        </row>
        <row r="62">
          <cell r="A62">
            <v>187</v>
          </cell>
          <cell r="B62" t="str">
            <v xml:space="preserve">Corea, República Democrática </v>
          </cell>
        </row>
        <row r="63">
          <cell r="A63">
            <v>193</v>
          </cell>
          <cell r="B63" t="str">
            <v>Costa de Marfil</v>
          </cell>
        </row>
        <row r="64">
          <cell r="A64">
            <v>196</v>
          </cell>
          <cell r="B64" t="str">
            <v>Costa Rica</v>
          </cell>
        </row>
        <row r="65">
          <cell r="A65">
            <v>198</v>
          </cell>
          <cell r="B65" t="str">
            <v>Croacia</v>
          </cell>
        </row>
        <row r="66">
          <cell r="A66">
            <v>199</v>
          </cell>
          <cell r="B66" t="str">
            <v>Cuba</v>
          </cell>
        </row>
        <row r="67">
          <cell r="A67">
            <v>201</v>
          </cell>
          <cell r="B67" t="str">
            <v>Curazao, Isla</v>
          </cell>
        </row>
        <row r="68">
          <cell r="A68">
            <v>232</v>
          </cell>
          <cell r="B68" t="str">
            <v>Dinamarca</v>
          </cell>
        </row>
        <row r="69">
          <cell r="A69">
            <v>783</v>
          </cell>
          <cell r="B69" t="str">
            <v>Djibouti</v>
          </cell>
        </row>
        <row r="70">
          <cell r="A70">
            <v>235</v>
          </cell>
          <cell r="B70" t="str">
            <v>Dominica</v>
          </cell>
        </row>
        <row r="71">
          <cell r="A71">
            <v>647</v>
          </cell>
          <cell r="B71" t="str">
            <v xml:space="preserve">República Dominicana </v>
          </cell>
        </row>
        <row r="72">
          <cell r="A72">
            <v>239</v>
          </cell>
          <cell r="B72" t="str">
            <v>Ecuador</v>
          </cell>
        </row>
        <row r="73">
          <cell r="A73">
            <v>240</v>
          </cell>
          <cell r="B73" t="str">
            <v>Egipto</v>
          </cell>
        </row>
        <row r="74">
          <cell r="A74">
            <v>242</v>
          </cell>
          <cell r="B74" t="str">
            <v>El Salvador</v>
          </cell>
        </row>
        <row r="75">
          <cell r="A75">
            <v>244</v>
          </cell>
          <cell r="B75" t="str">
            <v>Emiratos Árabes Unidos</v>
          </cell>
        </row>
        <row r="76">
          <cell r="A76">
            <v>243</v>
          </cell>
          <cell r="B76" t="str">
            <v>Eritrea</v>
          </cell>
        </row>
        <row r="77">
          <cell r="A77">
            <v>629</v>
          </cell>
          <cell r="B77" t="str">
            <v>Escocia</v>
          </cell>
        </row>
        <row r="78">
          <cell r="A78">
            <v>246</v>
          </cell>
          <cell r="B78" t="str">
            <v>Eslovaquia</v>
          </cell>
        </row>
        <row r="79">
          <cell r="A79">
            <v>247</v>
          </cell>
          <cell r="B79" t="str">
            <v>Eslovenia</v>
          </cell>
        </row>
        <row r="80">
          <cell r="A80">
            <v>245</v>
          </cell>
          <cell r="B80" t="str">
            <v>España</v>
          </cell>
        </row>
        <row r="81">
          <cell r="A81">
            <v>249</v>
          </cell>
          <cell r="B81" t="str">
            <v>Estados Unidos</v>
          </cell>
        </row>
        <row r="82">
          <cell r="A82">
            <v>251</v>
          </cell>
          <cell r="B82" t="str">
            <v>Estonia</v>
          </cell>
        </row>
        <row r="83">
          <cell r="A83">
            <v>253</v>
          </cell>
          <cell r="B83" t="str">
            <v>Etiopia</v>
          </cell>
        </row>
        <row r="84">
          <cell r="A84">
            <v>259</v>
          </cell>
          <cell r="B84" t="str">
            <v>Feroe, Islas</v>
          </cell>
        </row>
        <row r="85">
          <cell r="A85">
            <v>870</v>
          </cell>
          <cell r="B85" t="str">
            <v>Fiji</v>
          </cell>
        </row>
        <row r="86">
          <cell r="A86">
            <v>267</v>
          </cell>
          <cell r="B86" t="str">
            <v>Filipinas</v>
          </cell>
        </row>
        <row r="87">
          <cell r="A87">
            <v>271</v>
          </cell>
          <cell r="B87" t="str">
            <v>Finlandia</v>
          </cell>
        </row>
        <row r="88">
          <cell r="A88">
            <v>275</v>
          </cell>
          <cell r="B88" t="str">
            <v>Francia</v>
          </cell>
        </row>
        <row r="89">
          <cell r="A89">
            <v>281</v>
          </cell>
          <cell r="B89" t="str">
            <v>Gabón</v>
          </cell>
        </row>
        <row r="90">
          <cell r="A90">
            <v>285</v>
          </cell>
          <cell r="B90" t="str">
            <v>Gambia</v>
          </cell>
        </row>
        <row r="91">
          <cell r="A91">
            <v>287</v>
          </cell>
          <cell r="B91" t="str">
            <v>Georgia</v>
          </cell>
        </row>
        <row r="92">
          <cell r="A92">
            <v>289</v>
          </cell>
          <cell r="B92" t="str">
            <v>Ghana</v>
          </cell>
        </row>
        <row r="93">
          <cell r="A93">
            <v>293</v>
          </cell>
          <cell r="B93" t="str">
            <v>Gibraltar</v>
          </cell>
        </row>
        <row r="94">
          <cell r="A94">
            <v>297</v>
          </cell>
          <cell r="B94" t="str">
            <v>Granada</v>
          </cell>
        </row>
        <row r="95">
          <cell r="A95">
            <v>301</v>
          </cell>
          <cell r="B95" t="str">
            <v>Grecia</v>
          </cell>
        </row>
        <row r="96">
          <cell r="A96">
            <v>305</v>
          </cell>
          <cell r="B96" t="str">
            <v>Groenlandia</v>
          </cell>
        </row>
        <row r="97">
          <cell r="A97">
            <v>309</v>
          </cell>
          <cell r="B97" t="str">
            <v>Guadalupe</v>
          </cell>
        </row>
        <row r="98">
          <cell r="A98">
            <v>313</v>
          </cell>
          <cell r="B98" t="str">
            <v>Guam</v>
          </cell>
        </row>
        <row r="99">
          <cell r="A99">
            <v>317</v>
          </cell>
          <cell r="B99" t="str">
            <v>Guatemala</v>
          </cell>
        </row>
        <row r="100">
          <cell r="A100">
            <v>325</v>
          </cell>
          <cell r="B100" t="str">
            <v>Guayana Francesa</v>
          </cell>
        </row>
        <row r="101">
          <cell r="A101">
            <v>329</v>
          </cell>
          <cell r="B101" t="str">
            <v>Guinea</v>
          </cell>
        </row>
        <row r="102">
          <cell r="A102">
            <v>331</v>
          </cell>
          <cell r="B102" t="str">
            <v>Guinea Ecuatorial</v>
          </cell>
        </row>
        <row r="103">
          <cell r="A103">
            <v>334</v>
          </cell>
          <cell r="B103" t="str">
            <v>Guinea-Bissau</v>
          </cell>
        </row>
        <row r="104">
          <cell r="A104">
            <v>337</v>
          </cell>
          <cell r="B104" t="str">
            <v>Guyana</v>
          </cell>
        </row>
        <row r="105">
          <cell r="A105">
            <v>341</v>
          </cell>
          <cell r="B105" t="str">
            <v>Haití</v>
          </cell>
        </row>
        <row r="106">
          <cell r="A106">
            <v>345</v>
          </cell>
          <cell r="B106" t="str">
            <v>Honduras</v>
          </cell>
        </row>
        <row r="107">
          <cell r="A107">
            <v>351</v>
          </cell>
          <cell r="B107" t="str">
            <v>Hong Kong</v>
          </cell>
        </row>
        <row r="108">
          <cell r="A108">
            <v>355</v>
          </cell>
          <cell r="B108" t="str">
            <v>Hungría</v>
          </cell>
        </row>
        <row r="109">
          <cell r="A109">
            <v>361</v>
          </cell>
          <cell r="B109" t="str">
            <v>India</v>
          </cell>
        </row>
        <row r="110">
          <cell r="A110">
            <v>365</v>
          </cell>
          <cell r="B110" t="str">
            <v>Indonesia</v>
          </cell>
        </row>
        <row r="111">
          <cell r="A111">
            <v>369</v>
          </cell>
          <cell r="B111" t="str">
            <v>Irak</v>
          </cell>
        </row>
        <row r="112">
          <cell r="A112">
            <v>372</v>
          </cell>
          <cell r="B112" t="str">
            <v>Irán, República Islámica de</v>
          </cell>
        </row>
        <row r="113">
          <cell r="A113">
            <v>375</v>
          </cell>
          <cell r="B113" t="str">
            <v>Irlanda</v>
          </cell>
        </row>
        <row r="114">
          <cell r="A114">
            <v>379</v>
          </cell>
          <cell r="B114" t="str">
            <v>Islandia</v>
          </cell>
        </row>
        <row r="115">
          <cell r="A115">
            <v>383</v>
          </cell>
          <cell r="B115" t="str">
            <v>Israel</v>
          </cell>
        </row>
        <row r="116">
          <cell r="A116">
            <v>386</v>
          </cell>
          <cell r="B116" t="str">
            <v>Italia</v>
          </cell>
        </row>
        <row r="117">
          <cell r="A117">
            <v>391</v>
          </cell>
          <cell r="B117" t="str">
            <v>Jamaica</v>
          </cell>
        </row>
        <row r="118">
          <cell r="A118">
            <v>399</v>
          </cell>
          <cell r="B118" t="str">
            <v>Japón</v>
          </cell>
        </row>
        <row r="119">
          <cell r="A119">
            <v>395</v>
          </cell>
          <cell r="B119" t="str">
            <v>Johnston, islas</v>
          </cell>
        </row>
        <row r="120">
          <cell r="A120">
            <v>403</v>
          </cell>
          <cell r="B120" t="str">
            <v>Jordania</v>
          </cell>
        </row>
        <row r="121">
          <cell r="A121">
            <v>406</v>
          </cell>
          <cell r="B121" t="str">
            <v>Kazajstán</v>
          </cell>
        </row>
        <row r="122">
          <cell r="A122">
            <v>410</v>
          </cell>
          <cell r="B122" t="str">
            <v>Kenia</v>
          </cell>
        </row>
        <row r="123">
          <cell r="A123">
            <v>412</v>
          </cell>
          <cell r="B123" t="str">
            <v>Kirguistan</v>
          </cell>
        </row>
        <row r="124">
          <cell r="A124">
            <v>411</v>
          </cell>
          <cell r="B124" t="str">
            <v>Kiribati</v>
          </cell>
        </row>
        <row r="125">
          <cell r="A125">
            <v>413</v>
          </cell>
          <cell r="B125" t="str">
            <v>Kuwait</v>
          </cell>
        </row>
        <row r="126">
          <cell r="A126">
            <v>420</v>
          </cell>
          <cell r="B126" t="str">
            <v>Laos, República Popular Democrática</v>
          </cell>
        </row>
        <row r="127">
          <cell r="A127">
            <v>426</v>
          </cell>
          <cell r="B127" t="str">
            <v>Lesotho</v>
          </cell>
        </row>
        <row r="128">
          <cell r="A128">
            <v>429</v>
          </cell>
          <cell r="B128" t="str">
            <v>Letonia</v>
          </cell>
        </row>
        <row r="129">
          <cell r="A129">
            <v>431</v>
          </cell>
          <cell r="B129" t="str">
            <v>Líbano</v>
          </cell>
        </row>
        <row r="130">
          <cell r="A130">
            <v>434</v>
          </cell>
          <cell r="B130" t="str">
            <v>Liberia</v>
          </cell>
        </row>
        <row r="131">
          <cell r="A131">
            <v>438</v>
          </cell>
          <cell r="B131" t="str">
            <v>Libia</v>
          </cell>
        </row>
        <row r="132">
          <cell r="A132">
            <v>440</v>
          </cell>
          <cell r="B132" t="str">
            <v>Liechtenstein</v>
          </cell>
        </row>
        <row r="133">
          <cell r="A133">
            <v>443</v>
          </cell>
          <cell r="B133" t="str">
            <v>Lituania</v>
          </cell>
        </row>
        <row r="134">
          <cell r="A134">
            <v>445</v>
          </cell>
          <cell r="B134" t="str">
            <v>Luxemburgo</v>
          </cell>
        </row>
        <row r="135">
          <cell r="A135">
            <v>447</v>
          </cell>
          <cell r="B135" t="str">
            <v>Macao</v>
          </cell>
        </row>
        <row r="136">
          <cell r="A136">
            <v>448</v>
          </cell>
          <cell r="B136" t="str">
            <v>Macedonia</v>
          </cell>
        </row>
        <row r="137">
          <cell r="A137">
            <v>450</v>
          </cell>
          <cell r="B137" t="str">
            <v>Madagascar</v>
          </cell>
        </row>
        <row r="138">
          <cell r="A138">
            <v>455</v>
          </cell>
          <cell r="B138" t="str">
            <v>Malasia</v>
          </cell>
        </row>
        <row r="139">
          <cell r="A139">
            <v>587</v>
          </cell>
          <cell r="B139" t="str">
            <v>Malasia, Península de</v>
          </cell>
        </row>
        <row r="140">
          <cell r="A140">
            <v>458</v>
          </cell>
          <cell r="B140" t="str">
            <v>Malawi</v>
          </cell>
        </row>
        <row r="141">
          <cell r="A141">
            <v>461</v>
          </cell>
          <cell r="B141" t="str">
            <v>Maldivas</v>
          </cell>
        </row>
        <row r="142">
          <cell r="A142">
            <v>464</v>
          </cell>
          <cell r="B142" t="str">
            <v>Mali</v>
          </cell>
        </row>
        <row r="143">
          <cell r="A143">
            <v>467</v>
          </cell>
          <cell r="B143" t="str">
            <v>Malta</v>
          </cell>
        </row>
        <row r="144">
          <cell r="A144">
            <v>469</v>
          </cell>
          <cell r="B144" t="str">
            <v>Marianas del Norte, Islas</v>
          </cell>
        </row>
        <row r="145">
          <cell r="A145">
            <v>474</v>
          </cell>
          <cell r="B145" t="str">
            <v>Marruecos</v>
          </cell>
        </row>
        <row r="146">
          <cell r="A146">
            <v>472</v>
          </cell>
          <cell r="B146" t="str">
            <v>Marshall, Islas</v>
          </cell>
        </row>
        <row r="147">
          <cell r="A147">
            <v>477</v>
          </cell>
          <cell r="B147" t="str">
            <v>Martinica</v>
          </cell>
        </row>
        <row r="148">
          <cell r="A148">
            <v>485</v>
          </cell>
          <cell r="B148" t="str">
            <v>Mauricio</v>
          </cell>
        </row>
        <row r="149">
          <cell r="A149">
            <v>488</v>
          </cell>
          <cell r="B149" t="str">
            <v>Mauritania</v>
          </cell>
        </row>
        <row r="150">
          <cell r="A150">
            <v>493</v>
          </cell>
          <cell r="B150" t="str">
            <v>México</v>
          </cell>
        </row>
        <row r="151">
          <cell r="A151">
            <v>494</v>
          </cell>
          <cell r="B151" t="str">
            <v>Micronesia, Estados Federados de</v>
          </cell>
        </row>
        <row r="152">
          <cell r="A152">
            <v>495</v>
          </cell>
          <cell r="B152" t="str">
            <v>Midway, islas</v>
          </cell>
        </row>
        <row r="153">
          <cell r="A153">
            <v>496</v>
          </cell>
          <cell r="B153" t="str">
            <v>Moldavia, República de</v>
          </cell>
        </row>
        <row r="154">
          <cell r="A154">
            <v>498</v>
          </cell>
          <cell r="B154" t="str">
            <v>Mónaco</v>
          </cell>
        </row>
        <row r="155">
          <cell r="A155">
            <v>497</v>
          </cell>
          <cell r="B155" t="str">
            <v>Mongolia</v>
          </cell>
        </row>
        <row r="156">
          <cell r="A156">
            <v>501</v>
          </cell>
          <cell r="B156" t="str">
            <v>Montserrat</v>
          </cell>
        </row>
        <row r="157">
          <cell r="A157">
            <v>505</v>
          </cell>
          <cell r="B157" t="str">
            <v>Mozambique</v>
          </cell>
        </row>
        <row r="158">
          <cell r="A158">
            <v>93</v>
          </cell>
          <cell r="B158" t="str">
            <v>Myanmar</v>
          </cell>
        </row>
        <row r="159">
          <cell r="A159">
            <v>507</v>
          </cell>
          <cell r="B159" t="str">
            <v>Namibia</v>
          </cell>
        </row>
        <row r="160">
          <cell r="A160">
            <v>508</v>
          </cell>
          <cell r="B160" t="str">
            <v>Nauru</v>
          </cell>
        </row>
        <row r="161">
          <cell r="A161">
            <v>511</v>
          </cell>
          <cell r="B161" t="str">
            <v>Navidad (Christmas), Isla</v>
          </cell>
        </row>
        <row r="162">
          <cell r="A162">
            <v>517</v>
          </cell>
          <cell r="B162" t="str">
            <v>Nepal</v>
          </cell>
        </row>
        <row r="163">
          <cell r="A163">
            <v>521</v>
          </cell>
          <cell r="B163" t="str">
            <v>Nicaragua</v>
          </cell>
        </row>
        <row r="164">
          <cell r="A164">
            <v>525</v>
          </cell>
          <cell r="B164" t="str">
            <v>Níger</v>
          </cell>
        </row>
        <row r="165">
          <cell r="A165">
            <v>528</v>
          </cell>
          <cell r="B165" t="str">
            <v>Nigeria</v>
          </cell>
        </row>
        <row r="166">
          <cell r="A166">
            <v>531</v>
          </cell>
          <cell r="B166" t="str">
            <v>Niue</v>
          </cell>
        </row>
        <row r="167">
          <cell r="A167">
            <v>535</v>
          </cell>
          <cell r="B167" t="str">
            <v>Norfolk, Islas</v>
          </cell>
        </row>
        <row r="168">
          <cell r="A168">
            <v>538</v>
          </cell>
          <cell r="B168" t="str">
            <v>Noruega</v>
          </cell>
        </row>
        <row r="169">
          <cell r="A169">
            <v>542</v>
          </cell>
          <cell r="B169" t="str">
            <v>Nueva Caledonia</v>
          </cell>
        </row>
        <row r="170">
          <cell r="A170">
            <v>548</v>
          </cell>
          <cell r="B170" t="str">
            <v>Nueva Zelandia</v>
          </cell>
        </row>
        <row r="171">
          <cell r="A171">
            <v>556</v>
          </cell>
          <cell r="B171" t="str">
            <v>Oman</v>
          </cell>
        </row>
        <row r="172">
          <cell r="A172">
            <v>563</v>
          </cell>
          <cell r="B172" t="str">
            <v>Pacifico, Islas administradas por USA</v>
          </cell>
        </row>
        <row r="173">
          <cell r="A173">
            <v>566</v>
          </cell>
          <cell r="B173" t="str">
            <v>Pacifico, Islas del</v>
          </cell>
        </row>
        <row r="174">
          <cell r="A174">
            <v>573</v>
          </cell>
          <cell r="B174" t="str">
            <v>Países Bajos</v>
          </cell>
        </row>
        <row r="175">
          <cell r="A175">
            <v>999</v>
          </cell>
          <cell r="B175" t="str">
            <v>Países no precisados en otra parte y desconocidos</v>
          </cell>
        </row>
        <row r="176">
          <cell r="A176">
            <v>576</v>
          </cell>
          <cell r="B176" t="str">
            <v>Pakistán</v>
          </cell>
        </row>
        <row r="177">
          <cell r="A177">
            <v>578</v>
          </cell>
          <cell r="B177" t="str">
            <v>Palau</v>
          </cell>
        </row>
        <row r="178">
          <cell r="A178">
            <v>580</v>
          </cell>
          <cell r="B178" t="str">
            <v>Panamá</v>
          </cell>
        </row>
        <row r="179">
          <cell r="A179">
            <v>545</v>
          </cell>
          <cell r="B179" t="str">
            <v>Papua Nueva Guinea</v>
          </cell>
        </row>
        <row r="180">
          <cell r="A180">
            <v>586</v>
          </cell>
          <cell r="B180" t="str">
            <v>Paraguay</v>
          </cell>
        </row>
        <row r="181">
          <cell r="A181">
            <v>589</v>
          </cell>
          <cell r="B181" t="str">
            <v>Perú</v>
          </cell>
        </row>
        <row r="182">
          <cell r="A182">
            <v>593</v>
          </cell>
          <cell r="B182" t="str">
            <v>Pitcairn</v>
          </cell>
        </row>
        <row r="183">
          <cell r="A183">
            <v>599</v>
          </cell>
          <cell r="B183" t="str">
            <v>Polinesia Francesa</v>
          </cell>
        </row>
        <row r="184">
          <cell r="A184">
            <v>603</v>
          </cell>
          <cell r="B184" t="str">
            <v>Polonia</v>
          </cell>
        </row>
        <row r="185">
          <cell r="A185">
            <v>607</v>
          </cell>
          <cell r="B185" t="str">
            <v>Portugal</v>
          </cell>
        </row>
        <row r="186">
          <cell r="A186">
            <v>611</v>
          </cell>
          <cell r="B186" t="str">
            <v>Puerto Rico</v>
          </cell>
        </row>
        <row r="187">
          <cell r="A187">
            <v>618</v>
          </cell>
          <cell r="B187" t="str">
            <v>Qatar</v>
          </cell>
        </row>
        <row r="188">
          <cell r="A188">
            <v>628</v>
          </cell>
          <cell r="B188" t="str">
            <v xml:space="preserve">Reino Unido </v>
          </cell>
        </row>
        <row r="189">
          <cell r="A189">
            <v>628</v>
          </cell>
          <cell r="B189" t="str">
            <v xml:space="preserve">Reino Unido </v>
          </cell>
        </row>
        <row r="190">
          <cell r="A190">
            <v>628</v>
          </cell>
          <cell r="B190" t="str">
            <v xml:space="preserve">Reino Unido </v>
          </cell>
        </row>
        <row r="191">
          <cell r="A191">
            <v>660</v>
          </cell>
          <cell r="B191" t="str">
            <v>Reunión</v>
          </cell>
        </row>
        <row r="192">
          <cell r="A192">
            <v>675</v>
          </cell>
          <cell r="B192" t="str">
            <v>Ruanda</v>
          </cell>
        </row>
        <row r="193">
          <cell r="A193">
            <v>670</v>
          </cell>
          <cell r="B193" t="str">
            <v>Rumania</v>
          </cell>
        </row>
        <row r="194">
          <cell r="A194">
            <v>676</v>
          </cell>
          <cell r="B194" t="str">
            <v>Rusia, Federación de</v>
          </cell>
        </row>
        <row r="195">
          <cell r="A195">
            <v>685</v>
          </cell>
          <cell r="B195" t="str">
            <v>Sahara Occidental</v>
          </cell>
        </row>
        <row r="196">
          <cell r="A196">
            <v>677</v>
          </cell>
          <cell r="B196" t="str">
            <v>Salomón, Islas</v>
          </cell>
        </row>
        <row r="197">
          <cell r="A197">
            <v>687</v>
          </cell>
          <cell r="B197" t="str">
            <v>Samoa</v>
          </cell>
        </row>
        <row r="198">
          <cell r="A198">
            <v>690</v>
          </cell>
          <cell r="B198" t="str">
            <v>Samoa Americana</v>
          </cell>
        </row>
        <row r="199">
          <cell r="A199">
            <v>695</v>
          </cell>
          <cell r="B199" t="str">
            <v>San Cristóbal y Nieves</v>
          </cell>
        </row>
        <row r="200">
          <cell r="A200">
            <v>697</v>
          </cell>
          <cell r="B200" t="str">
            <v>San Marino</v>
          </cell>
        </row>
        <row r="201">
          <cell r="A201">
            <v>700</v>
          </cell>
          <cell r="B201" t="str">
            <v>San Pedro y Miquelon</v>
          </cell>
        </row>
        <row r="202">
          <cell r="A202">
            <v>705</v>
          </cell>
          <cell r="B202" t="str">
            <v>San Vicente y las Granadinas</v>
          </cell>
        </row>
        <row r="203">
          <cell r="A203">
            <v>710</v>
          </cell>
          <cell r="B203" t="str">
            <v>Santa Elena</v>
          </cell>
        </row>
        <row r="204">
          <cell r="A204">
            <v>715</v>
          </cell>
          <cell r="B204" t="str">
            <v>Santa Lucia</v>
          </cell>
        </row>
        <row r="205">
          <cell r="A205">
            <v>159</v>
          </cell>
          <cell r="B205" t="str">
            <v>Santa Sede</v>
          </cell>
        </row>
        <row r="206">
          <cell r="A206">
            <v>720</v>
          </cell>
          <cell r="B206" t="str">
            <v>Santo Tome y Príncipe</v>
          </cell>
        </row>
        <row r="207">
          <cell r="A207">
            <v>728</v>
          </cell>
          <cell r="B207" t="str">
            <v>Senegal</v>
          </cell>
        </row>
        <row r="208">
          <cell r="A208">
            <v>731</v>
          </cell>
          <cell r="B208" t="str">
            <v>Seychelles</v>
          </cell>
        </row>
        <row r="209">
          <cell r="A209">
            <v>735</v>
          </cell>
          <cell r="B209" t="str">
            <v>Sierra Leona</v>
          </cell>
        </row>
        <row r="210">
          <cell r="A210">
            <v>741</v>
          </cell>
          <cell r="B210" t="str">
            <v>Singapur</v>
          </cell>
        </row>
        <row r="211">
          <cell r="A211">
            <v>744</v>
          </cell>
          <cell r="B211" t="str">
            <v>Siria, República Árabe</v>
          </cell>
        </row>
        <row r="212">
          <cell r="A212">
            <v>748</v>
          </cell>
          <cell r="B212" t="str">
            <v>Somalia</v>
          </cell>
        </row>
        <row r="213">
          <cell r="A213">
            <v>750</v>
          </cell>
          <cell r="B213" t="str">
            <v>Sri Lanka</v>
          </cell>
        </row>
        <row r="214">
          <cell r="A214">
            <v>756</v>
          </cell>
          <cell r="B214" t="str">
            <v>Sudáfrica</v>
          </cell>
        </row>
        <row r="215">
          <cell r="A215">
            <v>759</v>
          </cell>
          <cell r="B215" t="str">
            <v>Sudan</v>
          </cell>
        </row>
        <row r="216">
          <cell r="A216">
            <v>764</v>
          </cell>
          <cell r="B216" t="str">
            <v>Suecia</v>
          </cell>
        </row>
        <row r="217">
          <cell r="A217">
            <v>767</v>
          </cell>
          <cell r="B217" t="str">
            <v>Suiza</v>
          </cell>
        </row>
        <row r="218">
          <cell r="A218">
            <v>770</v>
          </cell>
          <cell r="B218" t="str">
            <v>Surinam</v>
          </cell>
        </row>
        <row r="219">
          <cell r="A219">
            <v>773</v>
          </cell>
          <cell r="B219" t="str">
            <v>Swazilandia</v>
          </cell>
        </row>
        <row r="220">
          <cell r="A220">
            <v>776</v>
          </cell>
          <cell r="B220" t="str">
            <v>Tailandia</v>
          </cell>
        </row>
        <row r="221">
          <cell r="A221">
            <v>218</v>
          </cell>
          <cell r="B221" t="str">
            <v>Taiwán, Provincia de China</v>
          </cell>
        </row>
        <row r="222">
          <cell r="A222">
            <v>780</v>
          </cell>
          <cell r="B222" t="str">
            <v>Tanzania, República Unida de</v>
          </cell>
        </row>
        <row r="223">
          <cell r="A223">
            <v>774</v>
          </cell>
          <cell r="B223" t="str">
            <v>Tayikistán</v>
          </cell>
        </row>
        <row r="224">
          <cell r="A224">
            <v>787</v>
          </cell>
          <cell r="B224" t="str">
            <v>Territorio Británico del Océano indico</v>
          </cell>
        </row>
        <row r="225">
          <cell r="A225">
            <v>785</v>
          </cell>
          <cell r="B225" t="str">
            <v>Territorio Palestino Ocupado</v>
          </cell>
        </row>
        <row r="226">
          <cell r="A226">
            <v>788</v>
          </cell>
          <cell r="B226" t="str">
            <v>Timor del Este</v>
          </cell>
        </row>
        <row r="227">
          <cell r="A227">
            <v>800</v>
          </cell>
          <cell r="B227" t="str">
            <v>Togo</v>
          </cell>
        </row>
        <row r="228">
          <cell r="A228">
            <v>805</v>
          </cell>
          <cell r="B228" t="str">
            <v>Tokelau</v>
          </cell>
        </row>
        <row r="229">
          <cell r="A229">
            <v>810</v>
          </cell>
          <cell r="B229" t="str">
            <v>Tonga</v>
          </cell>
        </row>
        <row r="230">
          <cell r="A230">
            <v>815</v>
          </cell>
          <cell r="B230" t="str">
            <v>Trinidad y Tobago</v>
          </cell>
        </row>
        <row r="231">
          <cell r="A231">
            <v>820</v>
          </cell>
          <cell r="B231" t="str">
            <v>Túnez</v>
          </cell>
        </row>
        <row r="232">
          <cell r="A232">
            <v>823</v>
          </cell>
          <cell r="B232" t="str">
            <v>Turcas y Caicos, Islas</v>
          </cell>
        </row>
        <row r="233">
          <cell r="A233">
            <v>825</v>
          </cell>
          <cell r="B233" t="str">
            <v>Turkmenistán</v>
          </cell>
        </row>
        <row r="234">
          <cell r="A234">
            <v>827</v>
          </cell>
          <cell r="B234" t="str">
            <v>Turquía</v>
          </cell>
        </row>
        <row r="235">
          <cell r="A235">
            <v>828</v>
          </cell>
          <cell r="B235" t="str">
            <v>Tuvalu</v>
          </cell>
        </row>
        <row r="236">
          <cell r="A236">
            <v>830</v>
          </cell>
          <cell r="B236" t="str">
            <v>Ucrania</v>
          </cell>
        </row>
        <row r="237">
          <cell r="A237">
            <v>833</v>
          </cell>
          <cell r="B237" t="str">
            <v>Uganda</v>
          </cell>
        </row>
        <row r="238">
          <cell r="A238">
            <v>840</v>
          </cell>
          <cell r="B238" t="str">
            <v>Unión Soviética</v>
          </cell>
        </row>
        <row r="239">
          <cell r="A239">
            <v>845</v>
          </cell>
          <cell r="B239" t="str">
            <v>Uruguay</v>
          </cell>
        </row>
        <row r="240">
          <cell r="A240">
            <v>847</v>
          </cell>
          <cell r="B240" t="str">
            <v>Uzbekistán</v>
          </cell>
        </row>
        <row r="241">
          <cell r="A241">
            <v>551</v>
          </cell>
          <cell r="B241" t="str">
            <v>Vanuatu</v>
          </cell>
        </row>
        <row r="242">
          <cell r="A242">
            <v>850</v>
          </cell>
          <cell r="B242" t="str">
            <v>Venezuela</v>
          </cell>
        </row>
        <row r="243">
          <cell r="A243">
            <v>855</v>
          </cell>
          <cell r="B243" t="str">
            <v>Viet Nam</v>
          </cell>
        </row>
        <row r="244">
          <cell r="A244">
            <v>858</v>
          </cell>
          <cell r="B244" t="str">
            <v>Viet Nam del Sur</v>
          </cell>
        </row>
        <row r="245">
          <cell r="A245">
            <v>863</v>
          </cell>
          <cell r="B245" t="str">
            <v>Vírgenes (británicas), Islas</v>
          </cell>
        </row>
        <row r="246">
          <cell r="A246">
            <v>866</v>
          </cell>
          <cell r="B246" t="str">
            <v>Vírgenes (de los Estados Unidos), Islas</v>
          </cell>
        </row>
        <row r="247">
          <cell r="A247">
            <v>873</v>
          </cell>
          <cell r="B247" t="str">
            <v>Wake, Islas</v>
          </cell>
        </row>
        <row r="248">
          <cell r="A248">
            <v>875</v>
          </cell>
          <cell r="B248" t="str">
            <v>Wallis y Fortuna, Islas</v>
          </cell>
        </row>
        <row r="249">
          <cell r="A249">
            <v>880</v>
          </cell>
          <cell r="B249" t="str">
            <v>Yemen</v>
          </cell>
        </row>
        <row r="250">
          <cell r="A250">
            <v>881</v>
          </cell>
          <cell r="B250" t="str">
            <v>Yemen Democrático</v>
          </cell>
        </row>
        <row r="251">
          <cell r="A251">
            <v>885</v>
          </cell>
          <cell r="B251" t="str">
            <v>Yugoslavia</v>
          </cell>
        </row>
        <row r="252">
          <cell r="A252">
            <v>890</v>
          </cell>
          <cell r="B252" t="str">
            <v>Zambia</v>
          </cell>
        </row>
        <row r="253">
          <cell r="A253">
            <v>665</v>
          </cell>
          <cell r="B253" t="str">
            <v>Zimbabwe</v>
          </cell>
        </row>
        <row r="254">
          <cell r="A254">
            <v>895</v>
          </cell>
          <cell r="B254" t="str">
            <v>Zona del Canal</v>
          </cell>
        </row>
        <row r="255">
          <cell r="A255">
            <v>911</v>
          </cell>
          <cell r="B255" t="str">
            <v>Zona Franca Barranquilla</v>
          </cell>
        </row>
        <row r="256">
          <cell r="A256">
            <v>921</v>
          </cell>
          <cell r="B256" t="str">
            <v>Zona Franca Baru Beach Resort</v>
          </cell>
        </row>
        <row r="257">
          <cell r="A257">
            <v>919</v>
          </cell>
          <cell r="B257" t="str">
            <v>Zona Franca Bogota</v>
          </cell>
        </row>
        <row r="258">
          <cell r="A258">
            <v>912</v>
          </cell>
          <cell r="B258" t="str">
            <v>Zona Franca Buenaventura</v>
          </cell>
        </row>
        <row r="259">
          <cell r="A259">
            <v>916</v>
          </cell>
          <cell r="B259" t="str">
            <v>Zona Franca Cartagena</v>
          </cell>
        </row>
        <row r="260">
          <cell r="A260">
            <v>914</v>
          </cell>
          <cell r="B260" t="str">
            <v>Zona Franca Cúcuta</v>
          </cell>
        </row>
        <row r="261">
          <cell r="A261">
            <v>923</v>
          </cell>
          <cell r="B261" t="str">
            <v>Zona Franca Eurocaribe De Indias</v>
          </cell>
        </row>
        <row r="262">
          <cell r="A262">
            <v>918</v>
          </cell>
          <cell r="B262" t="str">
            <v>Zona Franca La Candelaria</v>
          </cell>
        </row>
        <row r="263">
          <cell r="A263">
            <v>925</v>
          </cell>
          <cell r="B263" t="str">
            <v>Zona Franca Malambo</v>
          </cell>
        </row>
        <row r="264">
          <cell r="A264">
            <v>920</v>
          </cell>
          <cell r="B264" t="str">
            <v>Zona Franca Pacifico</v>
          </cell>
        </row>
        <row r="265">
          <cell r="A265">
            <v>913</v>
          </cell>
          <cell r="B265" t="str">
            <v>Zona Franca Palmaseca- Cali</v>
          </cell>
        </row>
        <row r="266">
          <cell r="A266">
            <v>922</v>
          </cell>
          <cell r="B266" t="str">
            <v>Zona Franca Pozos Colorados</v>
          </cell>
        </row>
        <row r="267">
          <cell r="A267">
            <v>924</v>
          </cell>
          <cell r="B267" t="str">
            <v>Zona Franca Quindío (Armenia).</v>
          </cell>
        </row>
        <row r="268">
          <cell r="A268">
            <v>917</v>
          </cell>
          <cell r="B268" t="str">
            <v>Zona Franca Rionegro</v>
          </cell>
        </row>
        <row r="269">
          <cell r="A269">
            <v>915</v>
          </cell>
          <cell r="B269" t="str">
            <v>Zona Franca Santa Marta</v>
          </cell>
        </row>
        <row r="270">
          <cell r="A270">
            <v>928</v>
          </cell>
          <cell r="B270" t="str">
            <v>Zona Franca Permanente la Cayena</v>
          </cell>
        </row>
        <row r="271">
          <cell r="A271">
            <v>930</v>
          </cell>
          <cell r="B271" t="str">
            <v>Zona Franca Permanente Especial BIO D Facatativa.</v>
          </cell>
        </row>
        <row r="272">
          <cell r="A272">
            <v>935</v>
          </cell>
          <cell r="B272" t="str">
            <v>Zona Franca Permanente Especial Argos S.A.</v>
          </cell>
        </row>
        <row r="273">
          <cell r="A273">
            <v>937</v>
          </cell>
          <cell r="B273" t="str">
            <v>Zona Franca Permanente Especial KCAG</v>
          </cell>
        </row>
        <row r="274">
          <cell r="A274">
            <v>897</v>
          </cell>
          <cell r="B274" t="str">
            <v>Zona Neutral (Palestina)</v>
          </cell>
        </row>
        <row r="275">
          <cell r="A275">
            <v>579</v>
          </cell>
          <cell r="B275" t="str">
            <v xml:space="preserve">Territorio autónomos de Palestina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ara"/>
      <sheetName val="Alimentos"/>
      <sheetName val="Alimentos 2"/>
      <sheetName val="Alimentos 3 DEF"/>
      <sheetName val="Banano"/>
      <sheetName val="Azucar"/>
      <sheetName val="Flores"/>
      <sheetName val="Carne"/>
      <sheetName val="Frutas"/>
      <sheetName val="Pescado"/>
      <sheetName val="Cafe"/>
      <sheetName val="COD"/>
    </sheetNames>
    <sheetDataSet>
      <sheetData sheetId="0"/>
      <sheetData sheetId="1"/>
      <sheetData sheetId="2"/>
      <sheetData sheetId="3"/>
      <sheetData sheetId="4"/>
      <sheetData sheetId="5"/>
      <sheetData sheetId="6"/>
      <sheetData sheetId="7"/>
      <sheetData sheetId="8"/>
      <sheetData sheetId="9"/>
      <sheetData sheetId="10"/>
      <sheetData sheetId="11">
        <row r="1">
          <cell r="A1" t="str">
            <v>Aladi</v>
          </cell>
          <cell r="B1" t="str">
            <v>País</v>
          </cell>
        </row>
        <row r="2">
          <cell r="A2">
            <v>13</v>
          </cell>
          <cell r="B2" t="str">
            <v>Afganistán</v>
          </cell>
        </row>
        <row r="3">
          <cell r="A3">
            <v>15</v>
          </cell>
          <cell r="B3" t="str">
            <v>Aland, Islas</v>
          </cell>
        </row>
        <row r="4">
          <cell r="A4">
            <v>17</v>
          </cell>
          <cell r="B4" t="str">
            <v>Albania</v>
          </cell>
        </row>
        <row r="5">
          <cell r="A5">
            <v>23</v>
          </cell>
          <cell r="B5" t="str">
            <v>Alemania</v>
          </cell>
        </row>
        <row r="6">
          <cell r="A6">
            <v>25</v>
          </cell>
          <cell r="B6" t="str">
            <v>Alemania, República Democrática</v>
          </cell>
        </row>
        <row r="7">
          <cell r="A7">
            <v>37</v>
          </cell>
          <cell r="B7" t="str">
            <v>Andorra</v>
          </cell>
        </row>
        <row r="8">
          <cell r="A8">
            <v>155</v>
          </cell>
          <cell r="B8" t="str">
            <v>Anglonormandas, Islas</v>
          </cell>
        </row>
        <row r="9">
          <cell r="A9">
            <v>40</v>
          </cell>
          <cell r="B9" t="str">
            <v>Angola</v>
          </cell>
        </row>
        <row r="10">
          <cell r="A10">
            <v>41</v>
          </cell>
          <cell r="B10" t="str">
            <v>Anguila</v>
          </cell>
        </row>
        <row r="11">
          <cell r="A11">
            <v>786</v>
          </cell>
          <cell r="B11" t="str">
            <v>Antártica</v>
          </cell>
        </row>
        <row r="12">
          <cell r="A12">
            <v>43</v>
          </cell>
          <cell r="B12" t="str">
            <v>Antigua y Barbuda</v>
          </cell>
        </row>
        <row r="13">
          <cell r="A13">
            <v>47</v>
          </cell>
          <cell r="B13" t="str">
            <v>Antillas Holandesas</v>
          </cell>
        </row>
        <row r="14">
          <cell r="A14">
            <v>53</v>
          </cell>
          <cell r="B14" t="str">
            <v>Arabia Saudita</v>
          </cell>
        </row>
        <row r="15">
          <cell r="A15">
            <v>59</v>
          </cell>
          <cell r="B15" t="str">
            <v>Argelia</v>
          </cell>
        </row>
        <row r="16">
          <cell r="A16">
            <v>63</v>
          </cell>
          <cell r="B16" t="str">
            <v>Argentina</v>
          </cell>
        </row>
        <row r="17">
          <cell r="A17">
            <v>26</v>
          </cell>
          <cell r="B17" t="str">
            <v>Armenia</v>
          </cell>
        </row>
        <row r="18">
          <cell r="A18">
            <v>27</v>
          </cell>
          <cell r="B18" t="str">
            <v>Aruba</v>
          </cell>
        </row>
        <row r="19">
          <cell r="A19">
            <v>69</v>
          </cell>
          <cell r="B19" t="str">
            <v>Australia</v>
          </cell>
        </row>
        <row r="20">
          <cell r="A20">
            <v>72</v>
          </cell>
          <cell r="B20" t="str">
            <v>Austria</v>
          </cell>
        </row>
        <row r="21">
          <cell r="A21">
            <v>74</v>
          </cell>
          <cell r="B21" t="str">
            <v>Azerbaiyán</v>
          </cell>
        </row>
        <row r="22">
          <cell r="A22">
            <v>77</v>
          </cell>
          <cell r="B22" t="str">
            <v>Bahamas</v>
          </cell>
        </row>
        <row r="23">
          <cell r="A23">
            <v>80</v>
          </cell>
          <cell r="B23" t="str">
            <v>Bahrein</v>
          </cell>
        </row>
        <row r="24">
          <cell r="A24">
            <v>81</v>
          </cell>
          <cell r="B24" t="str">
            <v>Bangla Desh</v>
          </cell>
        </row>
        <row r="25">
          <cell r="A25">
            <v>83</v>
          </cell>
          <cell r="B25" t="str">
            <v>Barbados</v>
          </cell>
        </row>
        <row r="26">
          <cell r="A26">
            <v>91</v>
          </cell>
          <cell r="B26" t="str">
            <v>Belarusia</v>
          </cell>
        </row>
        <row r="27">
          <cell r="A27">
            <v>87</v>
          </cell>
          <cell r="B27" t="str">
            <v>Bélgica</v>
          </cell>
        </row>
        <row r="28">
          <cell r="A28">
            <v>88</v>
          </cell>
          <cell r="B28" t="str">
            <v>Belice</v>
          </cell>
        </row>
        <row r="29">
          <cell r="A29">
            <v>229</v>
          </cell>
          <cell r="B29" t="str">
            <v>Benin</v>
          </cell>
        </row>
        <row r="30">
          <cell r="A30">
            <v>90</v>
          </cell>
          <cell r="B30" t="str">
            <v>Bermuda</v>
          </cell>
        </row>
        <row r="31">
          <cell r="A31">
            <v>97</v>
          </cell>
          <cell r="B31" t="str">
            <v>Bolivia</v>
          </cell>
        </row>
        <row r="32">
          <cell r="A32">
            <v>100</v>
          </cell>
          <cell r="B32" t="str">
            <v>Bonaire, Isla</v>
          </cell>
        </row>
        <row r="33">
          <cell r="A33">
            <v>29</v>
          </cell>
          <cell r="B33" t="str">
            <v>Bosnia y Herzegovina</v>
          </cell>
        </row>
        <row r="34">
          <cell r="A34">
            <v>101</v>
          </cell>
          <cell r="B34" t="str">
            <v>Botswana</v>
          </cell>
        </row>
        <row r="35">
          <cell r="A35">
            <v>105</v>
          </cell>
          <cell r="B35" t="str">
            <v>Brasil</v>
          </cell>
        </row>
        <row r="36">
          <cell r="A36">
            <v>108</v>
          </cell>
          <cell r="B36" t="str">
            <v>Brunei Darussalam</v>
          </cell>
        </row>
        <row r="37">
          <cell r="A37">
            <v>111</v>
          </cell>
          <cell r="B37" t="str">
            <v>Bulgaria</v>
          </cell>
        </row>
        <row r="38">
          <cell r="A38">
            <v>31</v>
          </cell>
          <cell r="B38" t="str">
            <v>Burkina Faso</v>
          </cell>
        </row>
        <row r="39">
          <cell r="A39">
            <v>115</v>
          </cell>
          <cell r="B39" t="str">
            <v>Burundi</v>
          </cell>
        </row>
        <row r="40">
          <cell r="A40">
            <v>119</v>
          </cell>
          <cell r="B40" t="str">
            <v>Bután</v>
          </cell>
        </row>
        <row r="41">
          <cell r="A41">
            <v>127</v>
          </cell>
          <cell r="B41" t="str">
            <v>Cabo Verde</v>
          </cell>
        </row>
        <row r="42">
          <cell r="A42">
            <v>137</v>
          </cell>
          <cell r="B42" t="str">
            <v>Caimán, Islas</v>
          </cell>
        </row>
        <row r="43">
          <cell r="A43">
            <v>141</v>
          </cell>
          <cell r="B43" t="str">
            <v>Camboya</v>
          </cell>
        </row>
        <row r="44">
          <cell r="A44">
            <v>145</v>
          </cell>
          <cell r="B44" t="str">
            <v>Camerún</v>
          </cell>
        </row>
        <row r="45">
          <cell r="A45">
            <v>149</v>
          </cell>
          <cell r="B45" t="str">
            <v>Canadá</v>
          </cell>
        </row>
        <row r="46">
          <cell r="A46">
            <v>157</v>
          </cell>
          <cell r="B46" t="str">
            <v>Cantón y Enderburry, Islas</v>
          </cell>
        </row>
        <row r="47">
          <cell r="A47">
            <v>156</v>
          </cell>
          <cell r="B47" t="str">
            <v>Ceilán</v>
          </cell>
        </row>
        <row r="48">
          <cell r="A48">
            <v>640</v>
          </cell>
          <cell r="B48" t="str">
            <v>Centroafricana, Republica</v>
          </cell>
        </row>
        <row r="49">
          <cell r="A49">
            <v>203</v>
          </cell>
          <cell r="B49" t="str">
            <v>Chad</v>
          </cell>
        </row>
        <row r="50">
          <cell r="A50">
            <v>644</v>
          </cell>
          <cell r="B50" t="str">
            <v>República Checa</v>
          </cell>
        </row>
        <row r="51">
          <cell r="A51">
            <v>207</v>
          </cell>
          <cell r="B51" t="str">
            <v>Checoslovaquia</v>
          </cell>
        </row>
        <row r="52">
          <cell r="A52">
            <v>211</v>
          </cell>
          <cell r="B52" t="str">
            <v>Chile</v>
          </cell>
        </row>
        <row r="53">
          <cell r="A53">
            <v>215</v>
          </cell>
          <cell r="B53" t="str">
            <v>China</v>
          </cell>
        </row>
        <row r="54">
          <cell r="A54">
            <v>221</v>
          </cell>
          <cell r="B54" t="str">
            <v>Chipre</v>
          </cell>
        </row>
        <row r="55">
          <cell r="A55">
            <v>165</v>
          </cell>
          <cell r="B55" t="str">
            <v>Cocos (Keeling), Islas</v>
          </cell>
        </row>
        <row r="56">
          <cell r="A56">
            <v>169</v>
          </cell>
          <cell r="B56" t="str">
            <v>Colombia</v>
          </cell>
        </row>
        <row r="57">
          <cell r="A57">
            <v>173</v>
          </cell>
          <cell r="B57" t="str">
            <v>Comoras</v>
          </cell>
        </row>
        <row r="58">
          <cell r="A58">
            <v>177</v>
          </cell>
          <cell r="B58" t="str">
            <v>Congo</v>
          </cell>
        </row>
        <row r="59">
          <cell r="A59">
            <v>888</v>
          </cell>
          <cell r="B59" t="str">
            <v>Congo, República Democrática del</v>
          </cell>
        </row>
        <row r="60">
          <cell r="A60">
            <v>183</v>
          </cell>
          <cell r="B60" t="str">
            <v>Cook, Islas</v>
          </cell>
        </row>
        <row r="61">
          <cell r="A61">
            <v>190</v>
          </cell>
          <cell r="B61" t="str">
            <v>Corea, República de</v>
          </cell>
        </row>
        <row r="62">
          <cell r="A62">
            <v>187</v>
          </cell>
          <cell r="B62" t="str">
            <v xml:space="preserve">Corea, República Democrática </v>
          </cell>
        </row>
        <row r="63">
          <cell r="A63">
            <v>193</v>
          </cell>
          <cell r="B63" t="str">
            <v>Costa de Marfil</v>
          </cell>
        </row>
        <row r="64">
          <cell r="A64">
            <v>196</v>
          </cell>
          <cell r="B64" t="str">
            <v>Costa Rica</v>
          </cell>
        </row>
        <row r="65">
          <cell r="A65">
            <v>198</v>
          </cell>
          <cell r="B65" t="str">
            <v>Croacia</v>
          </cell>
        </row>
        <row r="66">
          <cell r="A66">
            <v>199</v>
          </cell>
          <cell r="B66" t="str">
            <v>Cuba</v>
          </cell>
        </row>
        <row r="67">
          <cell r="A67">
            <v>201</v>
          </cell>
          <cell r="B67" t="str">
            <v>Curazao, Isla</v>
          </cell>
        </row>
        <row r="68">
          <cell r="A68">
            <v>232</v>
          </cell>
          <cell r="B68" t="str">
            <v>Dinamarca</v>
          </cell>
        </row>
        <row r="69">
          <cell r="A69">
            <v>783</v>
          </cell>
          <cell r="B69" t="str">
            <v>Djibouti</v>
          </cell>
        </row>
        <row r="70">
          <cell r="A70">
            <v>235</v>
          </cell>
          <cell r="B70" t="str">
            <v>Dominica</v>
          </cell>
        </row>
        <row r="71">
          <cell r="A71">
            <v>647</v>
          </cell>
          <cell r="B71" t="str">
            <v xml:space="preserve">República Dominicana </v>
          </cell>
        </row>
        <row r="72">
          <cell r="A72">
            <v>239</v>
          </cell>
          <cell r="B72" t="str">
            <v>Ecuador</v>
          </cell>
        </row>
        <row r="73">
          <cell r="A73">
            <v>240</v>
          </cell>
          <cell r="B73" t="str">
            <v>Egipto</v>
          </cell>
        </row>
        <row r="74">
          <cell r="A74">
            <v>242</v>
          </cell>
          <cell r="B74" t="str">
            <v>El Salvador</v>
          </cell>
        </row>
        <row r="75">
          <cell r="A75">
            <v>244</v>
          </cell>
          <cell r="B75" t="str">
            <v>Emiratos Árabes Unidos</v>
          </cell>
        </row>
        <row r="76">
          <cell r="A76">
            <v>243</v>
          </cell>
          <cell r="B76" t="str">
            <v>Eritrea</v>
          </cell>
        </row>
        <row r="77">
          <cell r="A77">
            <v>629</v>
          </cell>
          <cell r="B77" t="str">
            <v>Escocia</v>
          </cell>
        </row>
        <row r="78">
          <cell r="A78">
            <v>246</v>
          </cell>
          <cell r="B78" t="str">
            <v>Eslovaquia</v>
          </cell>
        </row>
        <row r="79">
          <cell r="A79">
            <v>247</v>
          </cell>
          <cell r="B79" t="str">
            <v>Eslovenia</v>
          </cell>
        </row>
        <row r="80">
          <cell r="A80">
            <v>245</v>
          </cell>
          <cell r="B80" t="str">
            <v>España</v>
          </cell>
        </row>
        <row r="81">
          <cell r="A81">
            <v>249</v>
          </cell>
          <cell r="B81" t="str">
            <v>Estados Unidos</v>
          </cell>
        </row>
        <row r="82">
          <cell r="A82">
            <v>251</v>
          </cell>
          <cell r="B82" t="str">
            <v>Estonia</v>
          </cell>
        </row>
        <row r="83">
          <cell r="A83">
            <v>253</v>
          </cell>
          <cell r="B83" t="str">
            <v>Etiopia</v>
          </cell>
        </row>
        <row r="84">
          <cell r="A84">
            <v>259</v>
          </cell>
          <cell r="B84" t="str">
            <v>Feroe, Islas</v>
          </cell>
        </row>
        <row r="85">
          <cell r="A85">
            <v>870</v>
          </cell>
          <cell r="B85" t="str">
            <v>Fiji</v>
          </cell>
        </row>
        <row r="86">
          <cell r="A86">
            <v>267</v>
          </cell>
          <cell r="B86" t="str">
            <v>Filipinas</v>
          </cell>
        </row>
        <row r="87">
          <cell r="A87">
            <v>271</v>
          </cell>
          <cell r="B87" t="str">
            <v>Finlandia</v>
          </cell>
        </row>
        <row r="88">
          <cell r="A88">
            <v>275</v>
          </cell>
          <cell r="B88" t="str">
            <v>Francia</v>
          </cell>
        </row>
        <row r="89">
          <cell r="A89">
            <v>281</v>
          </cell>
          <cell r="B89" t="str">
            <v>Gabón</v>
          </cell>
        </row>
        <row r="90">
          <cell r="A90">
            <v>285</v>
          </cell>
          <cell r="B90" t="str">
            <v>Gambia</v>
          </cell>
        </row>
        <row r="91">
          <cell r="A91">
            <v>287</v>
          </cell>
          <cell r="B91" t="str">
            <v>Georgia</v>
          </cell>
        </row>
        <row r="92">
          <cell r="A92">
            <v>289</v>
          </cell>
          <cell r="B92" t="str">
            <v>Ghana</v>
          </cell>
        </row>
        <row r="93">
          <cell r="A93">
            <v>293</v>
          </cell>
          <cell r="B93" t="str">
            <v>Gibraltar</v>
          </cell>
        </row>
        <row r="94">
          <cell r="A94">
            <v>297</v>
          </cell>
          <cell r="B94" t="str">
            <v>Granada</v>
          </cell>
        </row>
        <row r="95">
          <cell r="A95">
            <v>301</v>
          </cell>
          <cell r="B95" t="str">
            <v>Grecia</v>
          </cell>
        </row>
        <row r="96">
          <cell r="A96">
            <v>305</v>
          </cell>
          <cell r="B96" t="str">
            <v>Groenlandia</v>
          </cell>
        </row>
        <row r="97">
          <cell r="A97">
            <v>309</v>
          </cell>
          <cell r="B97" t="str">
            <v>Guadalupe</v>
          </cell>
        </row>
        <row r="98">
          <cell r="A98">
            <v>313</v>
          </cell>
          <cell r="B98" t="str">
            <v>Guam</v>
          </cell>
        </row>
        <row r="99">
          <cell r="A99">
            <v>317</v>
          </cell>
          <cell r="B99" t="str">
            <v>Guatemala</v>
          </cell>
        </row>
        <row r="100">
          <cell r="A100">
            <v>325</v>
          </cell>
          <cell r="B100" t="str">
            <v>Guayana Francesa</v>
          </cell>
        </row>
        <row r="101">
          <cell r="A101">
            <v>329</v>
          </cell>
          <cell r="B101" t="str">
            <v>Guinea</v>
          </cell>
        </row>
        <row r="102">
          <cell r="A102">
            <v>331</v>
          </cell>
          <cell r="B102" t="str">
            <v>Guinea Ecuatorial</v>
          </cell>
        </row>
        <row r="103">
          <cell r="A103">
            <v>334</v>
          </cell>
          <cell r="B103" t="str">
            <v>Guinea-Bissau</v>
          </cell>
        </row>
        <row r="104">
          <cell r="A104">
            <v>337</v>
          </cell>
          <cell r="B104" t="str">
            <v>Guyana</v>
          </cell>
        </row>
        <row r="105">
          <cell r="A105">
            <v>341</v>
          </cell>
          <cell r="B105" t="str">
            <v>Haití</v>
          </cell>
        </row>
        <row r="106">
          <cell r="A106">
            <v>345</v>
          </cell>
          <cell r="B106" t="str">
            <v>Honduras</v>
          </cell>
        </row>
        <row r="107">
          <cell r="A107">
            <v>351</v>
          </cell>
          <cell r="B107" t="str">
            <v>Hong Kong</v>
          </cell>
        </row>
        <row r="108">
          <cell r="A108">
            <v>355</v>
          </cell>
          <cell r="B108" t="str">
            <v>Hungría</v>
          </cell>
        </row>
        <row r="109">
          <cell r="A109">
            <v>361</v>
          </cell>
          <cell r="B109" t="str">
            <v>India</v>
          </cell>
        </row>
        <row r="110">
          <cell r="A110">
            <v>365</v>
          </cell>
          <cell r="B110" t="str">
            <v>Indonesia</v>
          </cell>
        </row>
        <row r="111">
          <cell r="A111">
            <v>369</v>
          </cell>
          <cell r="B111" t="str">
            <v>Irak</v>
          </cell>
        </row>
        <row r="112">
          <cell r="A112">
            <v>372</v>
          </cell>
          <cell r="B112" t="str">
            <v>Irán, República Islámica de</v>
          </cell>
        </row>
        <row r="113">
          <cell r="A113">
            <v>375</v>
          </cell>
          <cell r="B113" t="str">
            <v>Irlanda</v>
          </cell>
        </row>
        <row r="114">
          <cell r="A114">
            <v>379</v>
          </cell>
          <cell r="B114" t="str">
            <v>Islandia</v>
          </cell>
        </row>
        <row r="115">
          <cell r="A115">
            <v>383</v>
          </cell>
          <cell r="B115" t="str">
            <v>Israel</v>
          </cell>
        </row>
        <row r="116">
          <cell r="A116">
            <v>386</v>
          </cell>
          <cell r="B116" t="str">
            <v>Italia</v>
          </cell>
        </row>
        <row r="117">
          <cell r="A117">
            <v>391</v>
          </cell>
          <cell r="B117" t="str">
            <v>Jamaica</v>
          </cell>
        </row>
        <row r="118">
          <cell r="A118">
            <v>399</v>
          </cell>
          <cell r="B118" t="str">
            <v>Japón</v>
          </cell>
        </row>
        <row r="119">
          <cell r="A119">
            <v>395</v>
          </cell>
          <cell r="B119" t="str">
            <v>Johnston, islas</v>
          </cell>
        </row>
        <row r="120">
          <cell r="A120">
            <v>403</v>
          </cell>
          <cell r="B120" t="str">
            <v>Jordania</v>
          </cell>
        </row>
        <row r="121">
          <cell r="A121">
            <v>406</v>
          </cell>
          <cell r="B121" t="str">
            <v>Kazajstán</v>
          </cell>
        </row>
        <row r="122">
          <cell r="A122">
            <v>410</v>
          </cell>
          <cell r="B122" t="str">
            <v>Kenia</v>
          </cell>
        </row>
        <row r="123">
          <cell r="A123">
            <v>412</v>
          </cell>
          <cell r="B123" t="str">
            <v>Kirguistan</v>
          </cell>
        </row>
        <row r="124">
          <cell r="A124">
            <v>411</v>
          </cell>
          <cell r="B124" t="str">
            <v>Kiribati</v>
          </cell>
        </row>
        <row r="125">
          <cell r="A125">
            <v>413</v>
          </cell>
          <cell r="B125" t="str">
            <v>Kuwait</v>
          </cell>
        </row>
        <row r="126">
          <cell r="A126">
            <v>420</v>
          </cell>
          <cell r="B126" t="str">
            <v>Laos, República Popular Democrática</v>
          </cell>
        </row>
        <row r="127">
          <cell r="A127">
            <v>426</v>
          </cell>
          <cell r="B127" t="str">
            <v>Lesotho</v>
          </cell>
        </row>
        <row r="128">
          <cell r="A128">
            <v>429</v>
          </cell>
          <cell r="B128" t="str">
            <v>Letonia</v>
          </cell>
        </row>
        <row r="129">
          <cell r="A129">
            <v>431</v>
          </cell>
          <cell r="B129" t="str">
            <v>Líbano</v>
          </cell>
        </row>
        <row r="130">
          <cell r="A130">
            <v>434</v>
          </cell>
          <cell r="B130" t="str">
            <v>Liberia</v>
          </cell>
        </row>
        <row r="131">
          <cell r="A131">
            <v>438</v>
          </cell>
          <cell r="B131" t="str">
            <v>Libia</v>
          </cell>
        </row>
        <row r="132">
          <cell r="A132">
            <v>440</v>
          </cell>
          <cell r="B132" t="str">
            <v>Liechtenstein</v>
          </cell>
        </row>
        <row r="133">
          <cell r="A133">
            <v>443</v>
          </cell>
          <cell r="B133" t="str">
            <v>Lituania</v>
          </cell>
        </row>
        <row r="134">
          <cell r="A134">
            <v>445</v>
          </cell>
          <cell r="B134" t="str">
            <v>Luxemburgo</v>
          </cell>
        </row>
        <row r="135">
          <cell r="A135">
            <v>447</v>
          </cell>
          <cell r="B135" t="str">
            <v>Macao</v>
          </cell>
        </row>
        <row r="136">
          <cell r="A136">
            <v>448</v>
          </cell>
          <cell r="B136" t="str">
            <v>Macedonia</v>
          </cell>
        </row>
        <row r="137">
          <cell r="A137">
            <v>450</v>
          </cell>
          <cell r="B137" t="str">
            <v>Madagascar</v>
          </cell>
        </row>
        <row r="138">
          <cell r="A138">
            <v>455</v>
          </cell>
          <cell r="B138" t="str">
            <v>Malasia</v>
          </cell>
        </row>
        <row r="139">
          <cell r="A139">
            <v>587</v>
          </cell>
          <cell r="B139" t="str">
            <v>Malasia, Península de</v>
          </cell>
        </row>
        <row r="140">
          <cell r="A140">
            <v>458</v>
          </cell>
          <cell r="B140" t="str">
            <v>Malawi</v>
          </cell>
        </row>
        <row r="141">
          <cell r="A141">
            <v>461</v>
          </cell>
          <cell r="B141" t="str">
            <v>Maldivas</v>
          </cell>
        </row>
        <row r="142">
          <cell r="A142">
            <v>464</v>
          </cell>
          <cell r="B142" t="str">
            <v>Mali</v>
          </cell>
        </row>
        <row r="143">
          <cell r="A143">
            <v>467</v>
          </cell>
          <cell r="B143" t="str">
            <v>Malta</v>
          </cell>
        </row>
        <row r="144">
          <cell r="A144">
            <v>469</v>
          </cell>
          <cell r="B144" t="str">
            <v>Marianas del Norte, Islas</v>
          </cell>
        </row>
        <row r="145">
          <cell r="A145">
            <v>474</v>
          </cell>
          <cell r="B145" t="str">
            <v>Marruecos</v>
          </cell>
        </row>
        <row r="146">
          <cell r="A146">
            <v>472</v>
          </cell>
          <cell r="B146" t="str">
            <v>Marshall, Islas</v>
          </cell>
        </row>
        <row r="147">
          <cell r="A147">
            <v>477</v>
          </cell>
          <cell r="B147" t="str">
            <v>Martinica</v>
          </cell>
        </row>
        <row r="148">
          <cell r="A148">
            <v>485</v>
          </cell>
          <cell r="B148" t="str">
            <v>Mauricio</v>
          </cell>
        </row>
        <row r="149">
          <cell r="A149">
            <v>488</v>
          </cell>
          <cell r="B149" t="str">
            <v>Mauritania</v>
          </cell>
        </row>
        <row r="150">
          <cell r="A150">
            <v>493</v>
          </cell>
          <cell r="B150" t="str">
            <v>México</v>
          </cell>
        </row>
        <row r="151">
          <cell r="A151">
            <v>494</v>
          </cell>
          <cell r="B151" t="str">
            <v>Micronesia, Estados Federados de</v>
          </cell>
        </row>
        <row r="152">
          <cell r="A152">
            <v>495</v>
          </cell>
          <cell r="B152" t="str">
            <v>Midway, islas</v>
          </cell>
        </row>
        <row r="153">
          <cell r="A153">
            <v>496</v>
          </cell>
          <cell r="B153" t="str">
            <v>Moldavia, República de</v>
          </cell>
        </row>
        <row r="154">
          <cell r="A154">
            <v>498</v>
          </cell>
          <cell r="B154" t="str">
            <v>Mónaco</v>
          </cell>
        </row>
        <row r="155">
          <cell r="A155">
            <v>497</v>
          </cell>
          <cell r="B155" t="str">
            <v>Mongolia</v>
          </cell>
        </row>
        <row r="156">
          <cell r="A156">
            <v>501</v>
          </cell>
          <cell r="B156" t="str">
            <v>Montserrat</v>
          </cell>
        </row>
        <row r="157">
          <cell r="A157">
            <v>505</v>
          </cell>
          <cell r="B157" t="str">
            <v>Mozambique</v>
          </cell>
        </row>
        <row r="158">
          <cell r="A158">
            <v>93</v>
          </cell>
          <cell r="B158" t="str">
            <v>Myanmar</v>
          </cell>
        </row>
        <row r="159">
          <cell r="A159">
            <v>507</v>
          </cell>
          <cell r="B159" t="str">
            <v>Namibia</v>
          </cell>
        </row>
        <row r="160">
          <cell r="A160">
            <v>508</v>
          </cell>
          <cell r="B160" t="str">
            <v>Nauru</v>
          </cell>
        </row>
        <row r="161">
          <cell r="A161">
            <v>511</v>
          </cell>
          <cell r="B161" t="str">
            <v>Navidad (Christmas), Isla</v>
          </cell>
        </row>
        <row r="162">
          <cell r="A162">
            <v>517</v>
          </cell>
          <cell r="B162" t="str">
            <v>Nepal</v>
          </cell>
        </row>
        <row r="163">
          <cell r="A163">
            <v>521</v>
          </cell>
          <cell r="B163" t="str">
            <v>Nicaragua</v>
          </cell>
        </row>
        <row r="164">
          <cell r="A164">
            <v>525</v>
          </cell>
          <cell r="B164" t="str">
            <v>Níger</v>
          </cell>
        </row>
        <row r="165">
          <cell r="A165">
            <v>528</v>
          </cell>
          <cell r="B165" t="str">
            <v>Nigeria</v>
          </cell>
        </row>
        <row r="166">
          <cell r="A166">
            <v>531</v>
          </cell>
          <cell r="B166" t="str">
            <v>Niue</v>
          </cell>
        </row>
        <row r="167">
          <cell r="A167">
            <v>535</v>
          </cell>
          <cell r="B167" t="str">
            <v>Norfolk, Islas</v>
          </cell>
        </row>
        <row r="168">
          <cell r="A168">
            <v>538</v>
          </cell>
          <cell r="B168" t="str">
            <v>Noruega</v>
          </cell>
        </row>
        <row r="169">
          <cell r="A169">
            <v>542</v>
          </cell>
          <cell r="B169" t="str">
            <v>Nueva Caledonia</v>
          </cell>
        </row>
        <row r="170">
          <cell r="A170">
            <v>548</v>
          </cell>
          <cell r="B170" t="str">
            <v>Nueva Zelandia</v>
          </cell>
        </row>
        <row r="171">
          <cell r="A171">
            <v>556</v>
          </cell>
          <cell r="B171" t="str">
            <v>Oman</v>
          </cell>
        </row>
        <row r="172">
          <cell r="A172">
            <v>563</v>
          </cell>
          <cell r="B172" t="str">
            <v>Pacifico, Islas administradas por USA</v>
          </cell>
        </row>
        <row r="173">
          <cell r="A173">
            <v>566</v>
          </cell>
          <cell r="B173" t="str">
            <v>Pacifico, Islas del</v>
          </cell>
        </row>
        <row r="174">
          <cell r="A174">
            <v>573</v>
          </cell>
          <cell r="B174" t="str">
            <v>Países Bajos</v>
          </cell>
        </row>
        <row r="175">
          <cell r="A175">
            <v>999</v>
          </cell>
          <cell r="B175" t="str">
            <v>Países no precisados en otra parte y desconocidos</v>
          </cell>
        </row>
        <row r="176">
          <cell r="A176">
            <v>576</v>
          </cell>
          <cell r="B176" t="str">
            <v>Pakistán</v>
          </cell>
        </row>
        <row r="177">
          <cell r="A177">
            <v>578</v>
          </cell>
          <cell r="B177" t="str">
            <v>Palau</v>
          </cell>
        </row>
        <row r="178">
          <cell r="A178">
            <v>580</v>
          </cell>
          <cell r="B178" t="str">
            <v>Panamá</v>
          </cell>
        </row>
        <row r="179">
          <cell r="A179">
            <v>545</v>
          </cell>
          <cell r="B179" t="str">
            <v>Papua Nueva Guinea</v>
          </cell>
        </row>
        <row r="180">
          <cell r="A180">
            <v>586</v>
          </cell>
          <cell r="B180" t="str">
            <v>Paraguay</v>
          </cell>
        </row>
        <row r="181">
          <cell r="A181">
            <v>589</v>
          </cell>
          <cell r="B181" t="str">
            <v>Perú</v>
          </cell>
        </row>
        <row r="182">
          <cell r="A182">
            <v>593</v>
          </cell>
          <cell r="B182" t="str">
            <v>Pitcairn</v>
          </cell>
        </row>
        <row r="183">
          <cell r="A183">
            <v>599</v>
          </cell>
          <cell r="B183" t="str">
            <v>Polinesia Francesa</v>
          </cell>
        </row>
        <row r="184">
          <cell r="A184">
            <v>603</v>
          </cell>
          <cell r="B184" t="str">
            <v>Polonia</v>
          </cell>
        </row>
        <row r="185">
          <cell r="A185">
            <v>607</v>
          </cell>
          <cell r="B185" t="str">
            <v>Portugal</v>
          </cell>
        </row>
        <row r="186">
          <cell r="A186">
            <v>611</v>
          </cell>
          <cell r="B186" t="str">
            <v>Puerto Rico</v>
          </cell>
        </row>
        <row r="187">
          <cell r="A187">
            <v>618</v>
          </cell>
          <cell r="B187" t="str">
            <v>Qatar</v>
          </cell>
        </row>
        <row r="188">
          <cell r="A188">
            <v>628</v>
          </cell>
          <cell r="B188" t="str">
            <v xml:space="preserve">Reino Unido </v>
          </cell>
        </row>
        <row r="189">
          <cell r="A189">
            <v>628</v>
          </cell>
          <cell r="B189" t="str">
            <v xml:space="preserve">Reino Unido </v>
          </cell>
        </row>
        <row r="190">
          <cell r="A190">
            <v>628</v>
          </cell>
          <cell r="B190" t="str">
            <v xml:space="preserve">Reino Unido </v>
          </cell>
        </row>
        <row r="191">
          <cell r="A191">
            <v>660</v>
          </cell>
          <cell r="B191" t="str">
            <v>Reunión</v>
          </cell>
        </row>
        <row r="192">
          <cell r="A192">
            <v>675</v>
          </cell>
          <cell r="B192" t="str">
            <v>Ruanda</v>
          </cell>
        </row>
        <row r="193">
          <cell r="A193">
            <v>670</v>
          </cell>
          <cell r="B193" t="str">
            <v>Rumania</v>
          </cell>
        </row>
        <row r="194">
          <cell r="A194">
            <v>676</v>
          </cell>
          <cell r="B194" t="str">
            <v>Rusia, Federación de</v>
          </cell>
        </row>
        <row r="195">
          <cell r="A195">
            <v>685</v>
          </cell>
          <cell r="B195" t="str">
            <v>Sahara Occidental</v>
          </cell>
        </row>
        <row r="196">
          <cell r="A196">
            <v>677</v>
          </cell>
          <cell r="B196" t="str">
            <v>Salomón, Islas</v>
          </cell>
        </row>
        <row r="197">
          <cell r="A197">
            <v>687</v>
          </cell>
          <cell r="B197" t="str">
            <v>Samoa</v>
          </cell>
        </row>
        <row r="198">
          <cell r="A198">
            <v>690</v>
          </cell>
          <cell r="B198" t="str">
            <v>Samoa Americana</v>
          </cell>
        </row>
        <row r="199">
          <cell r="A199">
            <v>695</v>
          </cell>
          <cell r="B199" t="str">
            <v>San Cristóbal y Nieves</v>
          </cell>
        </row>
        <row r="200">
          <cell r="A200">
            <v>697</v>
          </cell>
          <cell r="B200" t="str">
            <v>San Marino</v>
          </cell>
        </row>
        <row r="201">
          <cell r="A201">
            <v>700</v>
          </cell>
          <cell r="B201" t="str">
            <v>San Pedro y Miquelon</v>
          </cell>
        </row>
        <row r="202">
          <cell r="A202">
            <v>705</v>
          </cell>
          <cell r="B202" t="str">
            <v>San Vicente y las Granadinas</v>
          </cell>
        </row>
        <row r="203">
          <cell r="A203">
            <v>710</v>
          </cell>
          <cell r="B203" t="str">
            <v>Santa Elena</v>
          </cell>
        </row>
        <row r="204">
          <cell r="A204">
            <v>715</v>
          </cell>
          <cell r="B204" t="str">
            <v>Santa Lucia</v>
          </cell>
        </row>
        <row r="205">
          <cell r="A205">
            <v>159</v>
          </cell>
          <cell r="B205" t="str">
            <v>Santa Sede</v>
          </cell>
        </row>
        <row r="206">
          <cell r="A206">
            <v>720</v>
          </cell>
          <cell r="B206" t="str">
            <v>Santo Tome y Príncipe</v>
          </cell>
        </row>
        <row r="207">
          <cell r="A207">
            <v>728</v>
          </cell>
          <cell r="B207" t="str">
            <v>Senegal</v>
          </cell>
        </row>
        <row r="208">
          <cell r="A208">
            <v>731</v>
          </cell>
          <cell r="B208" t="str">
            <v>Seychelles</v>
          </cell>
        </row>
        <row r="209">
          <cell r="A209">
            <v>735</v>
          </cell>
          <cell r="B209" t="str">
            <v>Sierra Leona</v>
          </cell>
        </row>
        <row r="210">
          <cell r="A210">
            <v>741</v>
          </cell>
          <cell r="B210" t="str">
            <v>Singapur</v>
          </cell>
        </row>
        <row r="211">
          <cell r="A211">
            <v>744</v>
          </cell>
          <cell r="B211" t="str">
            <v>Siria, República Árabe</v>
          </cell>
        </row>
        <row r="212">
          <cell r="A212">
            <v>748</v>
          </cell>
          <cell r="B212" t="str">
            <v>Somalia</v>
          </cell>
        </row>
        <row r="213">
          <cell r="A213">
            <v>750</v>
          </cell>
          <cell r="B213" t="str">
            <v>Sri Lanka</v>
          </cell>
        </row>
        <row r="214">
          <cell r="A214">
            <v>756</v>
          </cell>
          <cell r="B214" t="str">
            <v>Sudáfrica</v>
          </cell>
        </row>
        <row r="215">
          <cell r="A215">
            <v>759</v>
          </cell>
          <cell r="B215" t="str">
            <v>Sudan</v>
          </cell>
        </row>
        <row r="216">
          <cell r="A216">
            <v>764</v>
          </cell>
          <cell r="B216" t="str">
            <v>Suecia</v>
          </cell>
        </row>
        <row r="217">
          <cell r="A217">
            <v>767</v>
          </cell>
          <cell r="B217" t="str">
            <v>Suiza</v>
          </cell>
        </row>
        <row r="218">
          <cell r="A218">
            <v>770</v>
          </cell>
          <cell r="B218" t="str">
            <v>Surinam</v>
          </cell>
        </row>
        <row r="219">
          <cell r="A219">
            <v>773</v>
          </cell>
          <cell r="B219" t="str">
            <v>Swazilandia</v>
          </cell>
        </row>
        <row r="220">
          <cell r="A220">
            <v>776</v>
          </cell>
          <cell r="B220" t="str">
            <v>Tailandia</v>
          </cell>
        </row>
        <row r="221">
          <cell r="A221">
            <v>218</v>
          </cell>
          <cell r="B221" t="str">
            <v>Taiwán, Provincia de China</v>
          </cell>
        </row>
        <row r="222">
          <cell r="A222">
            <v>780</v>
          </cell>
          <cell r="B222" t="str">
            <v>Tanzania, República Unida de</v>
          </cell>
        </row>
        <row r="223">
          <cell r="A223">
            <v>774</v>
          </cell>
          <cell r="B223" t="str">
            <v>Tayikistán</v>
          </cell>
        </row>
        <row r="224">
          <cell r="A224">
            <v>787</v>
          </cell>
          <cell r="B224" t="str">
            <v>Territorio Británico del Océano indico</v>
          </cell>
        </row>
        <row r="225">
          <cell r="A225">
            <v>785</v>
          </cell>
          <cell r="B225" t="str">
            <v>Territorio Palestino Ocupado</v>
          </cell>
        </row>
        <row r="226">
          <cell r="A226">
            <v>788</v>
          </cell>
          <cell r="B226" t="str">
            <v>Timor del Este</v>
          </cell>
        </row>
        <row r="227">
          <cell r="A227">
            <v>800</v>
          </cell>
          <cell r="B227" t="str">
            <v>Togo</v>
          </cell>
        </row>
        <row r="228">
          <cell r="A228">
            <v>805</v>
          </cell>
          <cell r="B228" t="str">
            <v>Tokelau</v>
          </cell>
        </row>
        <row r="229">
          <cell r="A229">
            <v>810</v>
          </cell>
          <cell r="B229" t="str">
            <v>Tonga</v>
          </cell>
        </row>
        <row r="230">
          <cell r="A230">
            <v>815</v>
          </cell>
          <cell r="B230" t="str">
            <v>Trinidad y Tobago</v>
          </cell>
        </row>
        <row r="231">
          <cell r="A231">
            <v>820</v>
          </cell>
          <cell r="B231" t="str">
            <v>Túnez</v>
          </cell>
        </row>
        <row r="232">
          <cell r="A232">
            <v>823</v>
          </cell>
          <cell r="B232" t="str">
            <v>Turcas y Caicos, Islas</v>
          </cell>
        </row>
        <row r="233">
          <cell r="A233">
            <v>825</v>
          </cell>
          <cell r="B233" t="str">
            <v>Turkmenistán</v>
          </cell>
        </row>
        <row r="234">
          <cell r="A234">
            <v>827</v>
          </cell>
          <cell r="B234" t="str">
            <v>Turquía</v>
          </cell>
        </row>
        <row r="235">
          <cell r="A235">
            <v>828</v>
          </cell>
          <cell r="B235" t="str">
            <v>Tuvalu</v>
          </cell>
        </row>
        <row r="236">
          <cell r="A236">
            <v>830</v>
          </cell>
          <cell r="B236" t="str">
            <v>Ucrania</v>
          </cell>
        </row>
        <row r="237">
          <cell r="A237">
            <v>833</v>
          </cell>
          <cell r="B237" t="str">
            <v>Uganda</v>
          </cell>
        </row>
        <row r="238">
          <cell r="A238">
            <v>840</v>
          </cell>
          <cell r="B238" t="str">
            <v>Unión Soviética</v>
          </cell>
        </row>
        <row r="239">
          <cell r="A239">
            <v>845</v>
          </cell>
          <cell r="B239" t="str">
            <v>Uruguay</v>
          </cell>
        </row>
        <row r="240">
          <cell r="A240">
            <v>847</v>
          </cell>
          <cell r="B240" t="str">
            <v>Uzbekistán</v>
          </cell>
        </row>
        <row r="241">
          <cell r="A241">
            <v>551</v>
          </cell>
          <cell r="B241" t="str">
            <v>Vanuatu</v>
          </cell>
        </row>
        <row r="242">
          <cell r="A242">
            <v>850</v>
          </cell>
          <cell r="B242" t="str">
            <v>Venezuela</v>
          </cell>
        </row>
        <row r="243">
          <cell r="A243">
            <v>855</v>
          </cell>
          <cell r="B243" t="str">
            <v>Viet Nam</v>
          </cell>
        </row>
        <row r="244">
          <cell r="A244">
            <v>858</v>
          </cell>
          <cell r="B244" t="str">
            <v>Viet Nam del Sur</v>
          </cell>
        </row>
        <row r="245">
          <cell r="A245">
            <v>863</v>
          </cell>
          <cell r="B245" t="str">
            <v>Vírgenes (británicas), Islas</v>
          </cell>
        </row>
        <row r="246">
          <cell r="A246">
            <v>866</v>
          </cell>
          <cell r="B246" t="str">
            <v>Vírgenes (de los Estados Unidos), Islas</v>
          </cell>
        </row>
        <row r="247">
          <cell r="A247">
            <v>873</v>
          </cell>
          <cell r="B247" t="str">
            <v>Wake, Islas</v>
          </cell>
        </row>
        <row r="248">
          <cell r="A248">
            <v>875</v>
          </cell>
          <cell r="B248" t="str">
            <v>Wallis y Fortuna, Islas</v>
          </cell>
        </row>
        <row r="249">
          <cell r="A249">
            <v>880</v>
          </cell>
          <cell r="B249" t="str">
            <v>Yemen</v>
          </cell>
        </row>
        <row r="250">
          <cell r="A250">
            <v>881</v>
          </cell>
          <cell r="B250" t="str">
            <v>Yemen Democrático</v>
          </cell>
        </row>
        <row r="251">
          <cell r="A251">
            <v>885</v>
          </cell>
          <cell r="B251" t="str">
            <v>Yugoslavia</v>
          </cell>
        </row>
        <row r="252">
          <cell r="A252">
            <v>890</v>
          </cell>
          <cell r="B252" t="str">
            <v>Zambia</v>
          </cell>
        </row>
        <row r="253">
          <cell r="A253">
            <v>665</v>
          </cell>
          <cell r="B253" t="str">
            <v>Zimbabwe</v>
          </cell>
        </row>
        <row r="254">
          <cell r="A254">
            <v>895</v>
          </cell>
          <cell r="B254" t="str">
            <v>Zona del Canal</v>
          </cell>
        </row>
        <row r="255">
          <cell r="A255">
            <v>911</v>
          </cell>
          <cell r="B255" t="str">
            <v>Zona Franca Barranquilla</v>
          </cell>
        </row>
        <row r="256">
          <cell r="A256">
            <v>921</v>
          </cell>
          <cell r="B256" t="str">
            <v>Zona Franca Baru Beach Resort</v>
          </cell>
        </row>
        <row r="257">
          <cell r="A257">
            <v>919</v>
          </cell>
          <cell r="B257" t="str">
            <v>Zona Franca Bogota</v>
          </cell>
        </row>
        <row r="258">
          <cell r="A258">
            <v>912</v>
          </cell>
          <cell r="B258" t="str">
            <v>Zona Franca Buenaventura</v>
          </cell>
        </row>
        <row r="259">
          <cell r="A259">
            <v>916</v>
          </cell>
          <cell r="B259" t="str">
            <v>Zona Franca Cartagena</v>
          </cell>
        </row>
        <row r="260">
          <cell r="A260">
            <v>914</v>
          </cell>
          <cell r="B260" t="str">
            <v>Zona Franca Cúcuta</v>
          </cell>
        </row>
        <row r="261">
          <cell r="A261">
            <v>923</v>
          </cell>
          <cell r="B261" t="str">
            <v>Zona Franca Eurocaribe De Indias</v>
          </cell>
        </row>
        <row r="262">
          <cell r="A262">
            <v>918</v>
          </cell>
          <cell r="B262" t="str">
            <v>Zona Franca La Candelaria</v>
          </cell>
        </row>
        <row r="263">
          <cell r="A263">
            <v>925</v>
          </cell>
          <cell r="B263" t="str">
            <v>Zona Franca Malambo</v>
          </cell>
        </row>
        <row r="264">
          <cell r="A264">
            <v>920</v>
          </cell>
          <cell r="B264" t="str">
            <v>Zona Franca Pacifico</v>
          </cell>
        </row>
        <row r="265">
          <cell r="A265">
            <v>913</v>
          </cell>
          <cell r="B265" t="str">
            <v>Zona Franca Palmaseca- Cali</v>
          </cell>
        </row>
        <row r="266">
          <cell r="A266">
            <v>922</v>
          </cell>
          <cell r="B266" t="str">
            <v>Zona Franca Pozos Colorados</v>
          </cell>
        </row>
        <row r="267">
          <cell r="A267">
            <v>924</v>
          </cell>
          <cell r="B267" t="str">
            <v>Zona Franca Quindío (Armenia).</v>
          </cell>
        </row>
        <row r="268">
          <cell r="A268">
            <v>917</v>
          </cell>
          <cell r="B268" t="str">
            <v>Zona Franca Rionegro</v>
          </cell>
        </row>
        <row r="269">
          <cell r="A269">
            <v>915</v>
          </cell>
          <cell r="B269" t="str">
            <v>Zona Franca Santa Marta</v>
          </cell>
        </row>
        <row r="270">
          <cell r="A270">
            <v>928</v>
          </cell>
          <cell r="B270" t="str">
            <v>Zona Franca Permanente la Cayena</v>
          </cell>
        </row>
        <row r="271">
          <cell r="A271">
            <v>930</v>
          </cell>
          <cell r="B271" t="str">
            <v>Zona Franca Permanente Especial BIO D Facatativa.</v>
          </cell>
        </row>
        <row r="272">
          <cell r="A272">
            <v>935</v>
          </cell>
          <cell r="B272" t="str">
            <v>Zona Franca Permanente Especial Argos S.A.</v>
          </cell>
        </row>
        <row r="273">
          <cell r="A273">
            <v>937</v>
          </cell>
          <cell r="B273" t="str">
            <v>Zona Franca Permanente Especial KCAG</v>
          </cell>
        </row>
        <row r="274">
          <cell r="A274">
            <v>897</v>
          </cell>
          <cell r="B274" t="str">
            <v>Zona Neutral (Palestina)</v>
          </cell>
        </row>
        <row r="275">
          <cell r="A275">
            <v>579</v>
          </cell>
          <cell r="B275" t="str">
            <v xml:space="preserve">Territorio autónomos de Palestina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sheetName val="SECTORES"/>
      <sheetName val="SECTORES,PROGRAMAS Y SUBPROGRAM"/>
      <sheetName val="CATÁLOGO DE PRODUCTOS"/>
      <sheetName val="INSUMOS CADENA VALOR"/>
      <sheetName val="INDICADORES GESTION"/>
      <sheetName val="FUENTES FINANCIACION"/>
      <sheetName val="INGRESOS BENEFICIOS"/>
      <sheetName val="DEPRECIACION"/>
      <sheetName val="CATÁLOGO DE PRODUCTOS_2021"/>
    </sheetNames>
    <sheetDataSet>
      <sheetData sheetId="0" refreshError="1"/>
      <sheetData sheetId="1"/>
      <sheetData sheetId="2">
        <row r="4">
          <cell r="C4" t="str">
            <v>0101</v>
          </cell>
          <cell r="D4" t="str">
            <v>Mejoramiento de la eficiencia y la transparencia legislativa</v>
          </cell>
        </row>
        <row r="5">
          <cell r="C5" t="str">
            <v>0199</v>
          </cell>
          <cell r="D5" t="str">
            <v>Fortalecimiento de la gestión y dirección del Sector Congreso de la República</v>
          </cell>
        </row>
        <row r="6">
          <cell r="C6" t="str">
            <v>0204</v>
          </cell>
          <cell r="D6" t="str">
            <v xml:space="preserve">Gestión para impulsar el desarrollo integral de los y las jóvenes desde el Sector Presidencia  </v>
          </cell>
        </row>
        <row r="7">
          <cell r="C7" t="str">
            <v>0206</v>
          </cell>
          <cell r="D7" t="str">
            <v>Acción Integral contra minas antipersonal como mecanismo de transición hacia la paz territorial desde el Sector Presidencia</v>
          </cell>
        </row>
        <row r="8">
          <cell r="C8" t="str">
            <v>0207</v>
          </cell>
          <cell r="D8" t="str">
            <v>Prevención y mitigación del riesgo de desastres desde el sector Presidencia</v>
          </cell>
        </row>
        <row r="9">
          <cell r="C9" t="str">
            <v>0208</v>
          </cell>
          <cell r="D9" t="str">
            <v>Gestión de la cooperación internacional del sector Presidencia</v>
          </cell>
        </row>
        <row r="10">
          <cell r="C10" t="str">
            <v>0209</v>
          </cell>
          <cell r="D10" t="str">
            <v>Fortalecimiento de la infraestructura física de las entidades del Estado del nivel nacional desde el Sector Presidencia</v>
          </cell>
        </row>
        <row r="11">
          <cell r="C11" t="str">
            <v>0210</v>
          </cell>
          <cell r="D11" t="str">
            <v>Mecanismos de transición hacia la paz a nivel nacional y territorial desde el sector Presidencia</v>
          </cell>
        </row>
        <row r="12">
          <cell r="C12" t="str">
            <v>0211</v>
          </cell>
          <cell r="D12" t="str">
            <v>Reintegración de personas y grupos alzados en armas desde el Sector Presidencia</v>
          </cell>
        </row>
        <row r="13">
          <cell r="C13" t="str">
            <v>0212</v>
          </cell>
          <cell r="D13" t="str">
            <v>Renovación territorial para el desarrollo integral de las zonas rurales afectadas por el conflicto armado</v>
          </cell>
        </row>
        <row r="14">
          <cell r="C14" t="str">
            <v>0213</v>
          </cell>
          <cell r="D14" t="str">
            <v>Fortalecimiento a la garantía plena de derechos de las personas con discapacidad desde el Sector Presidencia de la República</v>
          </cell>
        </row>
        <row r="15">
          <cell r="C15" t="str">
            <v>0214</v>
          </cell>
          <cell r="D15" t="str">
            <v>Fortalecimiento de las capacidades de articulación estratégica, modernización, eficiencia administrativa, transparencia y acceso a la información desde el sector Presidencia</v>
          </cell>
        </row>
        <row r="16">
          <cell r="C16" t="str">
            <v>0299</v>
          </cell>
          <cell r="D16" t="str">
            <v>Fortalecimiento de la gestión y dirección del Sector Presidencia</v>
          </cell>
        </row>
        <row r="17">
          <cell r="C17" t="str">
            <v>0301</v>
          </cell>
          <cell r="D17" t="str">
            <v>Mejoramiento de la planeación territorial y sectorial</v>
          </cell>
        </row>
        <row r="18">
          <cell r="C18" t="str">
            <v>0303</v>
          </cell>
          <cell r="D18" t="str">
            <v>Promoción de la prestación eficiente de los servicios públicos domiciliarios</v>
          </cell>
        </row>
        <row r="19">
          <cell r="C19" t="str">
            <v>0304</v>
          </cell>
          <cell r="D19" t="str">
            <v>Fortalecimiento del sistema de compra pública</v>
          </cell>
        </row>
        <row r="20">
          <cell r="C20" t="str">
            <v>0399</v>
          </cell>
          <cell r="D20" t="str">
            <v>Fortalecimiento de la gestión y dirección del Sector Planeación</v>
          </cell>
        </row>
        <row r="21">
          <cell r="C21" t="str">
            <v>0401</v>
          </cell>
          <cell r="D21" t="str">
            <v>Levantamiento y actualización de información estadística de calidad</v>
          </cell>
        </row>
        <row r="22">
          <cell r="C22" t="str">
            <v>0406</v>
          </cell>
          <cell r="D22" t="str">
            <v>Generación de la información geográfica del territorio nacional</v>
          </cell>
        </row>
        <row r="23">
          <cell r="C23" t="str">
            <v>0499</v>
          </cell>
          <cell r="D23" t="str">
            <v>Fortalecimiento de la gestión y dirección del Sector Información Estadística</v>
          </cell>
        </row>
        <row r="24">
          <cell r="C24" t="str">
            <v>0503</v>
          </cell>
          <cell r="D24" t="str">
            <v xml:space="preserve">Mejoramiento de la calidad educativa en gestión pública </v>
          </cell>
        </row>
        <row r="25">
          <cell r="C25" t="str">
            <v>0504</v>
          </cell>
          <cell r="D25" t="str">
            <v>Administración y vigilancia de las carreras administrativas de los servidores públicos</v>
          </cell>
        </row>
        <row r="26">
          <cell r="C26" t="str">
            <v>0505</v>
          </cell>
          <cell r="D26" t="str">
            <v>Fortalecimiento de la Gestión Pública en las Entidades Nacionales y Territoriales</v>
          </cell>
        </row>
        <row r="27">
          <cell r="C27" t="str">
            <v>0599</v>
          </cell>
          <cell r="D27" t="str">
            <v>Fortalecimiento de la gestión y dirección del Sector Empleo Público</v>
          </cell>
        </row>
        <row r="28">
          <cell r="C28" t="str">
            <v>1101</v>
          </cell>
          <cell r="D28" t="str">
            <v>Fortalecimiento y diversificación de relaciones bilaterales</v>
          </cell>
        </row>
        <row r="29">
          <cell r="C29" t="str">
            <v>1102</v>
          </cell>
          <cell r="D29" t="str">
            <v>Posicionamiento en instancias globales, multilaterales, regionales y subregionales</v>
          </cell>
        </row>
        <row r="30">
          <cell r="C30" t="str">
            <v>1103</v>
          </cell>
          <cell r="D30" t="str">
            <v>Política migratoria y servicio al ciudadano</v>
          </cell>
        </row>
        <row r="31">
          <cell r="C31" t="str">
            <v>1104</v>
          </cell>
          <cell r="D31" t="str">
            <v>Soberanía territorial y desarrollo fronterizo</v>
          </cell>
        </row>
        <row r="32">
          <cell r="C32" t="str">
            <v>1105</v>
          </cell>
          <cell r="D32" t="str">
            <v>Cooperación internacional del sector relaciones exteriores</v>
          </cell>
        </row>
        <row r="33">
          <cell r="C33" t="str">
            <v>1199</v>
          </cell>
          <cell r="D33" t="str">
            <v>Fortalecimiento de la gestión y dirección del Sector Relaciones Exteriores</v>
          </cell>
        </row>
        <row r="34">
          <cell r="C34" t="str">
            <v>1201</v>
          </cell>
          <cell r="D34" t="str">
            <v xml:space="preserve"> Fortalecimiento del principio de seguridad jurídica, divulgación y depuración del ordenamiento jurídico</v>
          </cell>
        </row>
        <row r="35">
          <cell r="C35" t="str">
            <v>1202</v>
          </cell>
          <cell r="D35" t="str">
            <v xml:space="preserve"> Promoción al acceso a la justicia</v>
          </cell>
        </row>
        <row r="36">
          <cell r="C36" t="str">
            <v>1203</v>
          </cell>
          <cell r="D36" t="str">
            <v xml:space="preserve"> Promoción de los métodos de resolución de conflictos</v>
          </cell>
        </row>
        <row r="37">
          <cell r="C37" t="str">
            <v>1204</v>
          </cell>
          <cell r="D37" t="str">
            <v>Justicia transicional</v>
          </cell>
        </row>
        <row r="38">
          <cell r="C38" t="str">
            <v>1205</v>
          </cell>
          <cell r="D38" t="str">
            <v>Defensa jurídica del Estado</v>
          </cell>
        </row>
        <row r="39">
          <cell r="C39" t="str">
            <v>1206</v>
          </cell>
          <cell r="D39" t="str">
            <v>Sistema penitenciario y carcelario en el marco de los derechos humanos</v>
          </cell>
        </row>
        <row r="40">
          <cell r="C40" t="str">
            <v>1207</v>
          </cell>
          <cell r="D40" t="str">
            <v>Fortalecimiento de la política criminal del Estado colombiano</v>
          </cell>
        </row>
        <row r="41">
          <cell r="C41" t="str">
            <v>1208</v>
          </cell>
          <cell r="D41" t="str">
            <v>Formulación y coordinación de la política integral frente a las drogas y actividades relacionadas</v>
          </cell>
        </row>
        <row r="42">
          <cell r="C42" t="str">
            <v>1209</v>
          </cell>
          <cell r="D42" t="str">
            <v>Modernización de la información inmobiliaria</v>
          </cell>
        </row>
        <row r="43">
          <cell r="C43" t="str">
            <v>1299</v>
          </cell>
          <cell r="D43" t="str">
            <v>Fortalecimiento de la gestión y dirección del Sector Justicia y del Derecho</v>
          </cell>
        </row>
        <row r="44">
          <cell r="C44" t="str">
            <v>1301</v>
          </cell>
          <cell r="D44" t="str">
            <v>Política macroeconómica y fiscal</v>
          </cell>
        </row>
        <row r="45">
          <cell r="C45" t="str">
            <v>1302</v>
          </cell>
          <cell r="D45" t="str">
            <v>Gestión de recursos públicos</v>
          </cell>
        </row>
        <row r="46">
          <cell r="C46" t="str">
            <v>1303</v>
          </cell>
          <cell r="D46" t="str">
            <v>Reducción de la vulnerabilidad fiscal ante desastres y riesgos climáticos</v>
          </cell>
        </row>
        <row r="47">
          <cell r="C47" t="str">
            <v>1304</v>
          </cell>
          <cell r="D47" t="str">
            <v>Inspección, control y vigilancia financiera, solidaria y de recursos públicos</v>
          </cell>
        </row>
        <row r="48">
          <cell r="C48" t="str">
            <v>1305</v>
          </cell>
          <cell r="D48" t="str">
            <v>Fortalecimiento del recaudo y tributación</v>
          </cell>
        </row>
        <row r="49">
          <cell r="C49" t="str">
            <v>1399</v>
          </cell>
          <cell r="D49" t="str">
            <v>Fortalecimiento de la gestión y dirección del Sector Hacienda</v>
          </cell>
        </row>
        <row r="50">
          <cell r="C50" t="str">
            <v>1501</v>
          </cell>
          <cell r="D50" t="str">
            <v>Capacidades de la Policía Nacional en seguridad pública, prevención, convivencia y seguridad ciudadana</v>
          </cell>
        </row>
        <row r="51">
          <cell r="C51" t="str">
            <v>1502</v>
          </cell>
          <cell r="D51" t="str">
            <v>Capacidades de las Fuerzas Militares en seguridad pública y defensa en el territorio nacional</v>
          </cell>
        </row>
        <row r="52">
          <cell r="C52" t="str">
            <v>1504</v>
          </cell>
          <cell r="D52" t="str">
            <v>Desarrollo marítimo, fluvial y costero desde el sector defensa</v>
          </cell>
        </row>
        <row r="53">
          <cell r="C53" t="str">
            <v>1505</v>
          </cell>
          <cell r="D53" t="str">
            <v>Generación de bienestar para la Fuerza Pública y sus familias</v>
          </cell>
        </row>
        <row r="54">
          <cell r="C54" t="str">
            <v>1506</v>
          </cell>
          <cell r="D54" t="str">
            <v>Gestión del riesgo de desastres desde el sector defensa y seguridad</v>
          </cell>
        </row>
        <row r="55">
          <cell r="C55" t="str">
            <v>1507</v>
          </cell>
          <cell r="D55" t="str">
            <v>Grupo Social y Empresarial de la Defensa (GSED) Competitivo</v>
          </cell>
        </row>
        <row r="56">
          <cell r="C56" t="str">
            <v>1599</v>
          </cell>
          <cell r="D56" t="str">
            <v>Fortalecimiento de la gestión y dirección del Sector Defensa y Seguridad</v>
          </cell>
        </row>
        <row r="57">
          <cell r="C57" t="str">
            <v>1702</v>
          </cell>
          <cell r="D57" t="str">
            <v>Inclusión productiva de pequeños productores rurales</v>
          </cell>
        </row>
        <row r="58">
          <cell r="C58" t="str">
            <v>1703</v>
          </cell>
          <cell r="D58" t="str">
            <v>Servicios financieros y gestión del riesgo para las actividades agropecuarias y rurales</v>
          </cell>
        </row>
        <row r="59">
          <cell r="C59" t="str">
            <v>1704</v>
          </cell>
          <cell r="D59" t="str">
            <v>Ordenamiento social y uso productivo del territorio rural</v>
          </cell>
        </row>
        <row r="60">
          <cell r="C60" t="str">
            <v>1705</v>
          </cell>
          <cell r="D60" t="str">
            <v>Restitución de tierras a víctimas del conflicto armado</v>
          </cell>
        </row>
        <row r="61">
          <cell r="C61" t="str">
            <v>1706</v>
          </cell>
          <cell r="D61" t="str">
            <v xml:space="preserve"> Aprovechamiento de mercados externos</v>
          </cell>
        </row>
        <row r="62">
          <cell r="C62" t="str">
            <v>1707</v>
          </cell>
          <cell r="D62" t="str">
            <v>Sanidad agropecuaria e inocuidad agroalimentaria</v>
          </cell>
        </row>
        <row r="63">
          <cell r="C63" t="str">
            <v>1708</v>
          </cell>
          <cell r="D63" t="str">
            <v>Ciencia, tecnología e innovación agropecuaria</v>
          </cell>
        </row>
        <row r="64">
          <cell r="C64" t="str">
            <v>1709</v>
          </cell>
          <cell r="D64" t="str">
            <v>Infraestructura productiva y comercialización</v>
          </cell>
        </row>
        <row r="65">
          <cell r="C65" t="str">
            <v>1799</v>
          </cell>
          <cell r="D65" t="str">
            <v>Fortalecimiento de la gestión y dirección del Sector Agropecuario</v>
          </cell>
        </row>
        <row r="66">
          <cell r="C66" t="str">
            <v>1901</v>
          </cell>
          <cell r="D66" t="str">
            <v xml:space="preserve">Salud pública y prestación de servicios  </v>
          </cell>
        </row>
        <row r="67">
          <cell r="C67" t="str">
            <v>1902</v>
          </cell>
          <cell r="D67" t="str">
            <v>Aseguramiento y administración del Sistema General de la Seguridad Social en Salud - SGSSS</v>
          </cell>
        </row>
        <row r="68">
          <cell r="C68" t="str">
            <v>1903</v>
          </cell>
          <cell r="D68" t="str">
            <v>Inspección, vigilancia y control</v>
          </cell>
        </row>
        <row r="69">
          <cell r="C69" t="str">
            <v>1905</v>
          </cell>
          <cell r="D69" t="str">
            <v>Salud Pública</v>
          </cell>
        </row>
        <row r="70">
          <cell r="C70" t="str">
            <v>1906</v>
          </cell>
          <cell r="D70" t="str">
            <v>Aseguramiento y Prestación integral de servicios de salud</v>
          </cell>
        </row>
        <row r="71">
          <cell r="C71" t="str">
            <v>1999</v>
          </cell>
          <cell r="D71" t="str">
            <v xml:space="preserve"> Fortalecimiento de la gestión y dirección del Sector Salud y Protección Social</v>
          </cell>
        </row>
        <row r="72">
          <cell r="C72" t="str">
            <v>2101</v>
          </cell>
          <cell r="D72" t="str">
            <v>Acceso al servicio público domiciliario de gas combustible</v>
          </cell>
        </row>
        <row r="73">
          <cell r="C73" t="str">
            <v>2102</v>
          </cell>
          <cell r="D73" t="str">
            <v>Consolidación productiva del sector de energía eléctrica</v>
          </cell>
        </row>
        <row r="74">
          <cell r="C74" t="str">
            <v>2103</v>
          </cell>
          <cell r="D74" t="str">
            <v>Consolidación productiva del sector hidrocarburos</v>
          </cell>
        </row>
        <row r="75">
          <cell r="C75" t="str">
            <v>2104</v>
          </cell>
          <cell r="D75" t="str">
            <v>Consolidación productiva del sector minero</v>
          </cell>
        </row>
        <row r="76">
          <cell r="C76" t="str">
            <v>2105</v>
          </cell>
          <cell r="D76" t="str">
            <v xml:space="preserve"> Desarrollo ambiental sostenible del sector minero energético</v>
          </cell>
        </row>
        <row r="77">
          <cell r="C77" t="str">
            <v>2106</v>
          </cell>
          <cell r="D77" t="str">
            <v>Gestión de la información en el sector minero energético</v>
          </cell>
        </row>
        <row r="78">
          <cell r="C78" t="str">
            <v>2199</v>
          </cell>
          <cell r="D78" t="str">
            <v xml:space="preserve">Fortalecimiento de la gestión y dirección del Sector Minas y Energía </v>
          </cell>
        </row>
        <row r="79">
          <cell r="C79" t="str">
            <v>2201</v>
          </cell>
          <cell r="D79" t="str">
            <v>Calidad, cobertura y fortalecimiento de la educación inicial, prescolar, básica y media</v>
          </cell>
        </row>
        <row r="80">
          <cell r="C80" t="str">
            <v>2202</v>
          </cell>
          <cell r="D80" t="str">
            <v>Calidad y fomento de la educación superior</v>
          </cell>
        </row>
        <row r="81">
          <cell r="C81" t="str">
            <v>2203</v>
          </cell>
          <cell r="D81" t="str">
            <v>Cierre de brechas para el goce efectivo de derechos fundamentales de la población en condición de discapacidad</v>
          </cell>
        </row>
        <row r="82">
          <cell r="C82" t="str">
            <v>2299</v>
          </cell>
          <cell r="D82" t="str">
            <v>Fortalecimiento de la gestión y dirección del Sector Educación</v>
          </cell>
        </row>
        <row r="83">
          <cell r="C83" t="str">
            <v>2301</v>
          </cell>
          <cell r="D83" t="str">
            <v>Facilitar el acceso y uso de las Tecnologías de la Información y las Comunicaciones (TIC) en todo el territorio nacional</v>
          </cell>
        </row>
        <row r="84">
          <cell r="C84" t="str">
            <v>2302</v>
          </cell>
          <cell r="D84" t="str">
            <v>Fomento del desarrollo de aplicaciones, software y contenidos para impulsar la apropiación de las Tecnologías de la Información y las Comunicaciones (TIC)</v>
          </cell>
        </row>
        <row r="85">
          <cell r="C85" t="str">
            <v>2399</v>
          </cell>
          <cell r="D85" t="str">
            <v>Fortalecimiento de la gestión y dirección del Sector Comunicaciones</v>
          </cell>
        </row>
        <row r="86">
          <cell r="C86" t="str">
            <v>2401</v>
          </cell>
          <cell r="D86" t="str">
            <v>Infraestructura red vial primaria</v>
          </cell>
        </row>
        <row r="87">
          <cell r="C87" t="str">
            <v>2402</v>
          </cell>
          <cell r="D87" t="str">
            <v>Infraestructura red vial regional</v>
          </cell>
        </row>
        <row r="88">
          <cell r="C88" t="str">
            <v>2403</v>
          </cell>
          <cell r="D88" t="str">
            <v>Infraestructura y servicios de transporte aéreo</v>
          </cell>
        </row>
        <row r="89">
          <cell r="C89" t="str">
            <v>2404</v>
          </cell>
          <cell r="D89" t="str">
            <v>Infraestructura de transporte férreo</v>
          </cell>
        </row>
        <row r="90">
          <cell r="C90" t="str">
            <v>2405</v>
          </cell>
          <cell r="D90" t="str">
            <v>Infraestructura de transporte marítimo</v>
          </cell>
        </row>
        <row r="91">
          <cell r="C91" t="str">
            <v>2406</v>
          </cell>
          <cell r="D91" t="str">
            <v>Infraestructura de transporte fluvial</v>
          </cell>
        </row>
        <row r="92">
          <cell r="C92" t="str">
            <v>2407</v>
          </cell>
          <cell r="D92" t="str">
            <v>Infraestructura y servicios de logística de transporte</v>
          </cell>
        </row>
        <row r="93">
          <cell r="C93" t="str">
            <v>2408</v>
          </cell>
          <cell r="D93" t="str">
            <v>Prestación de servicios de transporte público de pasajeros</v>
          </cell>
        </row>
        <row r="94">
          <cell r="C94" t="str">
            <v>2409</v>
          </cell>
          <cell r="D94" t="str">
            <v>Seguridad de transporte</v>
          </cell>
        </row>
        <row r="95">
          <cell r="C95" t="str">
            <v>2410</v>
          </cell>
          <cell r="D95" t="str">
            <v>Regulación y supervisión de infraestructura y servicios de transporte</v>
          </cell>
        </row>
        <row r="96">
          <cell r="C96" t="str">
            <v>2499</v>
          </cell>
          <cell r="D96" t="str">
            <v>Fortalecimiento de la gestión y dirección del Sector Transporte</v>
          </cell>
        </row>
        <row r="97">
          <cell r="C97" t="str">
            <v>2501</v>
          </cell>
          <cell r="D97" t="str">
            <v>Fortalecimiento del control y la vigilancia de la gestión fiscal y resarcimiento al daño del patrimonio público</v>
          </cell>
        </row>
        <row r="98">
          <cell r="C98" t="str">
            <v>2502</v>
          </cell>
          <cell r="D98" t="str">
            <v>Promoción, protección y defensa de los Derechos Humanos y el Derecho Internacional Humanitario</v>
          </cell>
        </row>
        <row r="99">
          <cell r="C99" t="str">
            <v>2503</v>
          </cell>
          <cell r="D99" t="str">
            <v>Lucha contra la corrupción</v>
          </cell>
        </row>
        <row r="100">
          <cell r="C100" t="str">
            <v>2504</v>
          </cell>
          <cell r="D100" t="str">
            <v>Vigilancia de la gestión administrativa de los funcionarios del Estado</v>
          </cell>
        </row>
        <row r="101">
          <cell r="C101" t="str">
            <v>2599</v>
          </cell>
          <cell r="D101" t="str">
            <v>Fortalecimiento de la gestión y dirección del Sector Organismos de Control</v>
          </cell>
        </row>
        <row r="102">
          <cell r="C102" t="str">
            <v>2701</v>
          </cell>
          <cell r="D102" t="str">
            <v>Mejoramiento a las competencias de la administración de justica</v>
          </cell>
        </row>
        <row r="103">
          <cell r="C103" t="str">
            <v>2799</v>
          </cell>
          <cell r="D103" t="str">
            <v>Fortalecimiento de la gestión y dirección del Sector Rama Judicial</v>
          </cell>
        </row>
        <row r="104">
          <cell r="C104" t="str">
            <v>2801</v>
          </cell>
          <cell r="D104" t="str">
            <v>Procesos democráticos y asuntos electorales</v>
          </cell>
        </row>
        <row r="105">
          <cell r="C105" t="str">
            <v>2802</v>
          </cell>
          <cell r="D105" t="str">
            <v>Identificación y registro del estado civil de la población</v>
          </cell>
        </row>
        <row r="106">
          <cell r="C106" t="str">
            <v>2899</v>
          </cell>
          <cell r="D106" t="str">
            <v>Fortalecimiento de la gestión y dirección del Sector Registraduría</v>
          </cell>
        </row>
        <row r="107">
          <cell r="C107" t="str">
            <v>2901</v>
          </cell>
          <cell r="D107" t="str">
            <v>Efectividad de la investigación penal y técnico científica</v>
          </cell>
        </row>
        <row r="108">
          <cell r="C108" t="str">
            <v>2999</v>
          </cell>
          <cell r="D108" t="str">
            <v xml:space="preserve">Fortalecimiento de la gestión y dirección del Sector Fiscalía </v>
          </cell>
        </row>
        <row r="109">
          <cell r="C109" t="str">
            <v>3201</v>
          </cell>
          <cell r="D109" t="str">
            <v>Fortalecimiento del desempeño ambiental de los sectores productivos</v>
          </cell>
        </row>
        <row r="110">
          <cell r="C110" t="str">
            <v>3202</v>
          </cell>
          <cell r="D110" t="str">
            <v>Conservación de la biodiversidad y sus servicios ecosistémicos</v>
          </cell>
        </row>
        <row r="111">
          <cell r="C111" t="str">
            <v>3203</v>
          </cell>
          <cell r="D111" t="str">
            <v>Gestión integral del recurso hídrico</v>
          </cell>
        </row>
        <row r="112">
          <cell r="C112" t="str">
            <v>3204</v>
          </cell>
          <cell r="D112" t="str">
            <v>Gestión de la información y el conocimiento ambiental</v>
          </cell>
        </row>
        <row r="113">
          <cell r="C113" t="str">
            <v>3205</v>
          </cell>
          <cell r="D113" t="str">
            <v>Ordenamiento ambiental territorial</v>
          </cell>
        </row>
        <row r="114">
          <cell r="C114" t="str">
            <v>3206</v>
          </cell>
          <cell r="D114" t="str">
            <v>Gestión del cambio climático para un desarrollo bajo en carbono y resiliente al clima</v>
          </cell>
        </row>
        <row r="115">
          <cell r="C115" t="str">
            <v>3207</v>
          </cell>
          <cell r="D115" t="str">
            <v>Gestión integral de mares, costas y recursos acuáticos</v>
          </cell>
        </row>
        <row r="116">
          <cell r="C116" t="str">
            <v>3208</v>
          </cell>
          <cell r="D116" t="str">
            <v xml:space="preserve">Educación Ambiental </v>
          </cell>
        </row>
        <row r="117">
          <cell r="C117" t="str">
            <v>3299</v>
          </cell>
          <cell r="D117" t="str">
            <v>Fortalecimiento de la gestión y dirección del Sector Ambiente y Desarrollo Sostenible</v>
          </cell>
        </row>
        <row r="118">
          <cell r="C118" t="str">
            <v>3301</v>
          </cell>
          <cell r="D118" t="str">
            <v>Promoción y acceso efectivo a procesos culturales y artísticos</v>
          </cell>
        </row>
        <row r="119">
          <cell r="C119" t="str">
            <v>3302</v>
          </cell>
          <cell r="D119" t="str">
            <v>Gestión, protección y salvaguardia del patrimonio cultural colombiano</v>
          </cell>
        </row>
        <row r="120">
          <cell r="C120" t="str">
            <v>3399</v>
          </cell>
          <cell r="D120" t="str">
            <v>Fortalecimiento de la gestión y dirección del Sector Cultura</v>
          </cell>
        </row>
        <row r="121">
          <cell r="C121" t="str">
            <v>3501</v>
          </cell>
          <cell r="D121" t="str">
            <v>Internacionalización de la economía</v>
          </cell>
        </row>
        <row r="122">
          <cell r="C122" t="str">
            <v>3502</v>
          </cell>
          <cell r="D122" t="str">
            <v>Productividad y competitividad de las empresas colombianas</v>
          </cell>
        </row>
        <row r="123">
          <cell r="C123" t="str">
            <v>3503</v>
          </cell>
          <cell r="D123" t="str">
            <v>Ambiente regulatorio y económico para la competencia y la actividad empresarial</v>
          </cell>
        </row>
        <row r="124">
          <cell r="C124" t="str">
            <v>3599</v>
          </cell>
          <cell r="D124" t="str">
            <v>Fortalecimiento de la gestión y dirección del Sector Comercio, Industria y Turismo</v>
          </cell>
        </row>
        <row r="125">
          <cell r="C125" t="str">
            <v>3601</v>
          </cell>
          <cell r="D125" t="str">
            <v>Protección Social</v>
          </cell>
        </row>
        <row r="126">
          <cell r="C126" t="str">
            <v>3602</v>
          </cell>
          <cell r="D126" t="str">
            <v>Generación y formalización del empleo</v>
          </cell>
        </row>
        <row r="127">
          <cell r="C127" t="str">
            <v>3603</v>
          </cell>
          <cell r="D127" t="str">
            <v>Formación para el trabajo</v>
          </cell>
        </row>
        <row r="128">
          <cell r="C128" t="str">
            <v>3604</v>
          </cell>
          <cell r="D128" t="str">
            <v>Derechos fundamentales del trabajo y fortalecimiento del diálogo social</v>
          </cell>
        </row>
        <row r="129">
          <cell r="C129" t="str">
            <v>3605</v>
          </cell>
          <cell r="D129" t="str">
            <v>Fomento de la investigación, desarrollo tecnológico e innovación del sector trabajo</v>
          </cell>
        </row>
        <row r="130">
          <cell r="C130" t="str">
            <v>3699</v>
          </cell>
          <cell r="D130" t="str">
            <v>Fortalecimiento de la gestión y dirección del Sector Trabajo</v>
          </cell>
        </row>
        <row r="131">
          <cell r="C131" t="str">
            <v>3701</v>
          </cell>
          <cell r="D131" t="str">
            <v>Fortalecimiento institucional a los procesos organizativos de concertación; garantía, prevención y respeto de los derechos humanos como fundamentos para la paz</v>
          </cell>
        </row>
        <row r="132">
          <cell r="C132" t="str">
            <v>3702</v>
          </cell>
          <cell r="D132" t="str">
            <v>Fortalecimiento a la gobernabilidad territorial para la seguridad, convivencia ciudadana, paz y post-conflicto</v>
          </cell>
        </row>
        <row r="133">
          <cell r="C133" t="str">
            <v>3703</v>
          </cell>
          <cell r="D133" t="str">
            <v>Política pública de víctimas del conflicto armado y postconflicto</v>
          </cell>
        </row>
        <row r="134">
          <cell r="C134" t="str">
            <v>3704</v>
          </cell>
          <cell r="D134" t="str">
            <v>Participación Ciudadana, Política y diversidad de creencias</v>
          </cell>
        </row>
        <row r="135">
          <cell r="C135" t="str">
            <v>3705</v>
          </cell>
          <cell r="D135" t="str">
            <v>Protección de personas, grupos y comunidades en riesgo extraordinario y extremo UNP</v>
          </cell>
        </row>
        <row r="136">
          <cell r="C136" t="str">
            <v>3706</v>
          </cell>
          <cell r="D136" t="str">
            <v>Protección, promoción y difusión del derecho de autor y los derechos conexos</v>
          </cell>
        </row>
        <row r="137">
          <cell r="C137" t="str">
            <v>3707</v>
          </cell>
          <cell r="D137" t="str">
            <v>Gestión del riesgo de desastres naturales y antrópicos en la zona de influencia del Volcán Nevado del Huila</v>
          </cell>
        </row>
        <row r="138">
          <cell r="C138" t="str">
            <v>3708</v>
          </cell>
          <cell r="D138" t="str">
            <v>Fortalecimiento institucional y operativo de los Bomberos de Colombia</v>
          </cell>
        </row>
        <row r="139">
          <cell r="C139" t="str">
            <v>3799</v>
          </cell>
          <cell r="D139" t="str">
            <v>Fortalecimiento de la gestión y dirección del Sector Interior</v>
          </cell>
        </row>
        <row r="140">
          <cell r="C140" t="str">
            <v>3901</v>
          </cell>
          <cell r="D140" t="str">
            <v xml:space="preserve">Consolidación de una institucionalidad habilitante para la Ciencia Tecnología e Innovación (CTI) </v>
          </cell>
        </row>
        <row r="141">
          <cell r="C141" t="str">
            <v>3902</v>
          </cell>
          <cell r="D141" t="str">
            <v>Investigación con calidad e impacto</v>
          </cell>
        </row>
        <row r="142">
          <cell r="C142" t="str">
            <v>3903</v>
          </cell>
          <cell r="D142" t="str">
            <v>Desarrollo tecnológico e innovación para crecimiento empresarial</v>
          </cell>
        </row>
        <row r="143">
          <cell r="C143" t="str">
            <v>3904</v>
          </cell>
          <cell r="D143" t="str">
            <v>Generación de una cultura que valora y gestiona el conocimiento y la innovación</v>
          </cell>
        </row>
        <row r="144">
          <cell r="C144" t="str">
            <v>3999</v>
          </cell>
          <cell r="D144" t="str">
            <v>Fortalecimiento de la gestión y dirección del Sector Ciencia y Tecnología</v>
          </cell>
        </row>
        <row r="145">
          <cell r="C145" t="str">
            <v>4001</v>
          </cell>
          <cell r="D145" t="str">
            <v>Acceso a soluciones de vivienda</v>
          </cell>
        </row>
        <row r="146">
          <cell r="C146" t="str">
            <v>4002</v>
          </cell>
          <cell r="D146" t="str">
            <v>Ordenamiento territorial y desarrollo urbano</v>
          </cell>
        </row>
        <row r="147">
          <cell r="C147" t="str">
            <v>4003</v>
          </cell>
          <cell r="D147" t="str">
            <v>Acceso de la población a los servicios de agua potable y saneamiento básico</v>
          </cell>
        </row>
        <row r="148">
          <cell r="C148" t="str">
            <v>4099</v>
          </cell>
          <cell r="D148" t="str">
            <v>Fortalecimiento de la gestión y dirección del Sector Vivienda, Ciudad y Territorio</v>
          </cell>
        </row>
        <row r="149">
          <cell r="C149" t="str">
            <v>4101</v>
          </cell>
          <cell r="D149" t="str">
            <v>Atención, asistencia  y reparación integral a las víctimas</v>
          </cell>
        </row>
        <row r="150">
          <cell r="C150" t="str">
            <v>4102</v>
          </cell>
          <cell r="D150" t="str">
            <v>Desarrollo integral de la primera infancia a la juventud, y fortalecimiento de las capacidades de las familias de niñas, niños y adolescentes</v>
          </cell>
        </row>
        <row r="151">
          <cell r="C151" t="str">
            <v>4103</v>
          </cell>
          <cell r="D151" t="str">
            <v>Inclusión social y productiva para la población en situación de vulnerabilidad</v>
          </cell>
        </row>
        <row r="152">
          <cell r="C152" t="str">
            <v>4104</v>
          </cell>
          <cell r="D152" t="str">
            <v>Atención integral de población en situación permanente de desprotección social y/o familiar</v>
          </cell>
        </row>
        <row r="153">
          <cell r="C153" t="str">
            <v>4199</v>
          </cell>
          <cell r="D153" t="str">
            <v xml:space="preserve">Fortalecimiento de la gestión y dirección del Sector Inclusión Social y Reconciliación </v>
          </cell>
        </row>
        <row r="154">
          <cell r="C154" t="str">
            <v>4201</v>
          </cell>
          <cell r="D154" t="str">
            <v>Desarrollo de Inteligencia Estratégica y Contrainteligencia de Estado</v>
          </cell>
        </row>
        <row r="155">
          <cell r="C155" t="str">
            <v>4299</v>
          </cell>
          <cell r="D155" t="str">
            <v>Fortalecimiento de la gestión y dirección del Sector Inteligencia</v>
          </cell>
        </row>
        <row r="156">
          <cell r="C156" t="str">
            <v>4301</v>
          </cell>
          <cell r="D156" t="str">
            <v>Fomento a la recreación, la actividad física y el deporte para desarrollar entornos de convivencia y paz</v>
          </cell>
        </row>
        <row r="157">
          <cell r="C157" t="str">
            <v>4302</v>
          </cell>
          <cell r="D157" t="str">
            <v>Formación y preparación de deportistas</v>
          </cell>
        </row>
        <row r="158">
          <cell r="C158" t="str">
            <v>4399</v>
          </cell>
          <cell r="D158" t="str">
            <v xml:space="preserve">Fortalecimiento de la gestión y dirección del Sector Deporte y Recreación </v>
          </cell>
        </row>
        <row r="159">
          <cell r="C159" t="str">
            <v>4401</v>
          </cell>
          <cell r="D159" t="str">
            <v>Jurisdicción especial para la paz</v>
          </cell>
        </row>
        <row r="160">
          <cell r="C160" t="str">
            <v>4402</v>
          </cell>
          <cell r="D160" t="str">
            <v xml:space="preserve">Esclarecimiento de la verdad, la convivencia y la no repetición.
</v>
          </cell>
        </row>
        <row r="161">
          <cell r="C161" t="str">
            <v>4403</v>
          </cell>
          <cell r="D161" t="str">
            <v xml:space="preserve">Búsqueda humanitaria de personas dadas por desaparecidas en el contexto y en razón del conflicto armado en Colombia
</v>
          </cell>
        </row>
        <row r="162">
          <cell r="C162" t="str">
            <v>4499</v>
          </cell>
          <cell r="D162" t="str">
            <v>Fortalecimiento de la gestión y dirección del Sector Sistema Integral de Verdad , Justicia, Reparación y No Repetición</v>
          </cell>
        </row>
        <row r="163">
          <cell r="C163" t="str">
            <v>4501</v>
          </cell>
          <cell r="D163" t="str">
            <v>Fortalecimiento de la convivencia y la seguridad ciudadana</v>
          </cell>
        </row>
        <row r="164">
          <cell r="C164" t="str">
            <v>4502</v>
          </cell>
          <cell r="D164" t="str">
            <v>Fortalecimiento del buen gobierno para el respeto y garantía de los derechos humanos.</v>
          </cell>
        </row>
        <row r="165">
          <cell r="C165" t="str">
            <v>4503</v>
          </cell>
          <cell r="D165" t="str">
            <v>Gestión del riesgo de desastres y emergencias</v>
          </cell>
        </row>
        <row r="166">
          <cell r="C166" t="str">
            <v>4599</v>
          </cell>
          <cell r="D166" t="str">
            <v>Fortalecimiento a la gestión y dirección de la administración pública territorial</v>
          </cell>
        </row>
      </sheetData>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sheetName val="SECTORES"/>
      <sheetName val="SECTORES,PROGRAMAS Y SUBPROGRAM"/>
      <sheetName val="CATÁLOGO DE PRODUCTOS"/>
      <sheetName val="INSUMOS CADENA VALOR"/>
      <sheetName val="INDICADORES GESTION"/>
      <sheetName val="INGRESOS BENEFICIOS"/>
      <sheetName val="DEPRECIACION"/>
      <sheetName val="Hoja1"/>
    </sheet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inciencias.gov.co/sites/default/files/upload/reglamentacion/resolucion_0418-2020.pdf" TargetMode="External"/><Relationship Id="rId1" Type="http://schemas.openxmlformats.org/officeDocument/2006/relationships/hyperlink" Target="https://colaboracion.dnp.gov.co/cdt/contratacion/tabla%20de%20honorarios%202015-2.pdf?web"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dnp.gov.co/DNP/contratacio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B1:L48"/>
  <sheetViews>
    <sheetView showGridLines="0" zoomScale="90" zoomScaleNormal="90" workbookViewId="0">
      <selection activeCell="B1" sqref="B1:C1"/>
    </sheetView>
  </sheetViews>
  <sheetFormatPr baseColWidth="10" defaultColWidth="10.85546875" defaultRowHeight="14.25"/>
  <cols>
    <col min="1" max="1" width="5.85546875" style="232" customWidth="1"/>
    <col min="2" max="2" width="25.85546875" style="232" customWidth="1"/>
    <col min="3" max="3" width="103.42578125" style="232" customWidth="1"/>
    <col min="4" max="16384" width="10.85546875" style="232"/>
  </cols>
  <sheetData>
    <row r="1" spans="2:12" ht="44.25" customHeight="1">
      <c r="B1" s="636"/>
      <c r="C1" s="636"/>
      <c r="E1" s="233"/>
      <c r="F1" s="233"/>
      <c r="G1" s="233"/>
      <c r="H1" s="233"/>
      <c r="I1" s="233"/>
      <c r="J1" s="233"/>
      <c r="K1" s="233"/>
      <c r="L1" s="233"/>
    </row>
    <row r="2" spans="2:12" ht="18" customHeight="1" thickBot="1">
      <c r="B2" s="637" t="s">
        <v>422</v>
      </c>
      <c r="C2" s="637"/>
      <c r="D2" s="234"/>
      <c r="E2" s="233"/>
      <c r="F2" s="233"/>
      <c r="G2" s="233"/>
      <c r="H2" s="233"/>
      <c r="I2" s="233"/>
      <c r="J2" s="233"/>
      <c r="K2" s="233"/>
      <c r="L2" s="233"/>
    </row>
    <row r="3" spans="2:12" ht="13.35" customHeight="1">
      <c r="B3" s="638" t="s">
        <v>485</v>
      </c>
      <c r="C3" s="639"/>
      <c r="D3" s="233"/>
      <c r="E3" s="233"/>
      <c r="F3" s="233"/>
      <c r="G3" s="233"/>
      <c r="H3" s="233"/>
      <c r="I3" s="233"/>
      <c r="J3" s="233"/>
      <c r="K3" s="233"/>
      <c r="L3" s="233"/>
    </row>
    <row r="4" spans="2:12" s="236" customFormat="1" ht="115.5" customHeight="1" thickBot="1">
      <c r="B4" s="640"/>
      <c r="C4" s="641"/>
      <c r="D4" s="235"/>
      <c r="E4" s="233"/>
      <c r="F4" s="233"/>
      <c r="G4" s="233"/>
      <c r="H4" s="233"/>
      <c r="I4" s="233"/>
      <c r="J4" s="233"/>
      <c r="K4" s="233"/>
      <c r="L4" s="233"/>
    </row>
    <row r="5" spans="2:12" s="236" customFormat="1" ht="24.75" customHeight="1" thickBot="1">
      <c r="B5" s="237"/>
      <c r="C5" s="237"/>
      <c r="D5" s="235"/>
      <c r="E5" s="235"/>
      <c r="F5" s="235"/>
      <c r="G5" s="235"/>
      <c r="H5" s="235"/>
      <c r="I5" s="235"/>
      <c r="J5" s="235"/>
    </row>
    <row r="6" spans="2:12" s="239" customFormat="1" ht="20.100000000000001" customHeight="1" thickBot="1">
      <c r="B6" s="642" t="s">
        <v>423</v>
      </c>
      <c r="C6" s="643"/>
      <c r="D6" s="238"/>
      <c r="E6" s="238"/>
      <c r="F6" s="238"/>
      <c r="G6" s="238"/>
      <c r="H6" s="238"/>
      <c r="I6" s="238"/>
      <c r="J6" s="238"/>
    </row>
    <row r="7" spans="2:12" s="236" customFormat="1" ht="11.45" customHeight="1">
      <c r="B7" s="644" t="s">
        <v>486</v>
      </c>
      <c r="C7" s="644"/>
      <c r="D7" s="235"/>
      <c r="E7" s="235"/>
      <c r="F7" s="235"/>
      <c r="G7" s="235"/>
      <c r="H7" s="235"/>
      <c r="I7" s="235"/>
      <c r="J7" s="235"/>
    </row>
    <row r="8" spans="2:12" s="235" customFormat="1" ht="21.95" customHeight="1">
      <c r="B8" s="645"/>
      <c r="C8" s="645"/>
    </row>
    <row r="9" spans="2:12" s="236" customFormat="1" ht="24.75" customHeight="1">
      <c r="B9" s="237"/>
      <c r="C9" s="237"/>
      <c r="D9" s="235"/>
      <c r="E9" s="235"/>
      <c r="F9" s="235"/>
      <c r="G9" s="235"/>
      <c r="H9" s="235"/>
      <c r="I9" s="235"/>
      <c r="J9" s="235"/>
    </row>
    <row r="10" spans="2:12" s="239" customFormat="1" ht="15">
      <c r="B10" s="635" t="s">
        <v>1100</v>
      </c>
      <c r="C10" s="635"/>
      <c r="D10" s="238"/>
      <c r="E10" s="238"/>
      <c r="F10" s="238"/>
      <c r="G10" s="238"/>
      <c r="H10" s="238"/>
      <c r="I10" s="238"/>
      <c r="J10" s="238"/>
    </row>
    <row r="11" spans="2:12" s="236" customFormat="1" ht="11.45" customHeight="1">
      <c r="B11" s="645" t="s">
        <v>1101</v>
      </c>
      <c r="C11" s="645"/>
      <c r="D11" s="235"/>
      <c r="E11" s="235"/>
      <c r="F11" s="235"/>
      <c r="G11" s="235"/>
      <c r="H11" s="235"/>
      <c r="I11" s="235"/>
      <c r="J11" s="235"/>
    </row>
    <row r="12" spans="2:12" s="235" customFormat="1" ht="35.1" customHeight="1">
      <c r="B12" s="645"/>
      <c r="C12" s="645"/>
    </row>
    <row r="13" spans="2:12" s="236" customFormat="1" ht="24.75" customHeight="1">
      <c r="B13" s="237"/>
      <c r="C13" s="237"/>
      <c r="D13" s="235"/>
      <c r="E13" s="235"/>
      <c r="F13" s="235"/>
      <c r="G13" s="235"/>
      <c r="H13" s="235"/>
      <c r="I13" s="235"/>
      <c r="J13" s="235"/>
    </row>
    <row r="14" spans="2:12" s="239" customFormat="1" ht="15">
      <c r="B14" s="635" t="s">
        <v>556</v>
      </c>
      <c r="C14" s="635"/>
      <c r="D14" s="238"/>
      <c r="E14" s="238"/>
      <c r="F14" s="238"/>
      <c r="G14" s="238"/>
      <c r="H14" s="238"/>
      <c r="I14" s="238"/>
      <c r="J14" s="238"/>
    </row>
    <row r="15" spans="2:12" s="236" customFormat="1" ht="24.75" customHeight="1">
      <c r="B15" s="648" t="s">
        <v>424</v>
      </c>
      <c r="C15" s="649"/>
      <c r="D15" s="235"/>
      <c r="E15" s="235"/>
      <c r="F15" s="235"/>
      <c r="G15" s="235"/>
      <c r="H15" s="235"/>
      <c r="I15" s="235"/>
      <c r="J15" s="235"/>
    </row>
    <row r="16" spans="2:12" s="236" customFormat="1" ht="12.75" customHeight="1">
      <c r="D16" s="235"/>
      <c r="E16" s="235"/>
      <c r="F16" s="235"/>
      <c r="G16" s="235"/>
      <c r="H16" s="235"/>
      <c r="I16" s="235"/>
      <c r="J16" s="235"/>
    </row>
    <row r="17" spans="2:10" s="239" customFormat="1" ht="15">
      <c r="B17" s="635" t="s">
        <v>425</v>
      </c>
      <c r="C17" s="635"/>
      <c r="D17" s="238"/>
      <c r="E17" s="238"/>
      <c r="F17" s="238"/>
      <c r="G17" s="238"/>
      <c r="H17" s="238"/>
      <c r="I17" s="238"/>
      <c r="J17" s="238"/>
    </row>
    <row r="18" spans="2:10" s="236" customFormat="1" ht="60.95" customHeight="1">
      <c r="B18" s="645" t="s">
        <v>426</v>
      </c>
      <c r="C18" s="645"/>
      <c r="D18" s="235"/>
      <c r="E18" s="235"/>
      <c r="F18" s="235"/>
      <c r="G18" s="235"/>
      <c r="H18" s="235"/>
      <c r="I18" s="235"/>
      <c r="J18" s="235"/>
    </row>
    <row r="19" spans="2:10" s="236" customFormat="1" ht="12.75" customHeight="1">
      <c r="D19" s="235"/>
      <c r="E19" s="235"/>
      <c r="F19" s="235"/>
      <c r="G19" s="235"/>
      <c r="H19" s="235"/>
      <c r="I19" s="235"/>
      <c r="J19" s="235"/>
    </row>
    <row r="20" spans="2:10" s="236" customFormat="1" ht="21.75" customHeight="1">
      <c r="B20" s="237"/>
      <c r="C20" s="237"/>
      <c r="D20" s="235"/>
      <c r="E20" s="235"/>
      <c r="F20" s="235"/>
      <c r="G20" s="235"/>
      <c r="H20" s="235"/>
      <c r="I20" s="235"/>
      <c r="J20" s="235"/>
    </row>
    <row r="21" spans="2:10" s="236" customFormat="1" ht="15">
      <c r="B21" s="635" t="s">
        <v>427</v>
      </c>
      <c r="C21" s="635"/>
      <c r="D21" s="235"/>
      <c r="E21" s="235"/>
      <c r="F21" s="235"/>
      <c r="G21" s="235"/>
      <c r="H21" s="235"/>
      <c r="I21" s="235"/>
      <c r="J21" s="235"/>
    </row>
    <row r="22" spans="2:10" s="236" customFormat="1" ht="68.099999999999994" customHeight="1">
      <c r="B22" s="645" t="s">
        <v>509</v>
      </c>
      <c r="C22" s="645"/>
      <c r="D22" s="235"/>
      <c r="E22" s="235"/>
      <c r="F22" s="235"/>
      <c r="G22" s="235"/>
      <c r="H22" s="235"/>
      <c r="I22" s="235"/>
      <c r="J22" s="235"/>
    </row>
    <row r="23" spans="2:10" s="236" customFormat="1" ht="30.95" customHeight="1">
      <c r="B23" s="240"/>
      <c r="C23" s="240"/>
      <c r="D23" s="235"/>
      <c r="E23" s="235"/>
      <c r="F23" s="235"/>
      <c r="G23" s="235"/>
      <c r="H23" s="235"/>
      <c r="I23" s="235"/>
      <c r="J23" s="235"/>
    </row>
    <row r="24" spans="2:10" s="236" customFormat="1" ht="18.75" customHeight="1">
      <c r="B24" s="241" t="s">
        <v>428</v>
      </c>
      <c r="C24" s="241" t="s">
        <v>429</v>
      </c>
      <c r="D24" s="235"/>
      <c r="E24" s="235"/>
      <c r="F24" s="235"/>
      <c r="G24" s="235"/>
      <c r="H24" s="235"/>
      <c r="I24" s="235"/>
      <c r="J24" s="235"/>
    </row>
    <row r="25" spans="2:10" s="236" customFormat="1" ht="45">
      <c r="B25" s="242" t="s">
        <v>430</v>
      </c>
      <c r="C25" s="243" t="s">
        <v>551</v>
      </c>
      <c r="D25" s="235"/>
      <c r="E25" s="235"/>
      <c r="F25" s="235"/>
      <c r="G25" s="235"/>
      <c r="H25" s="235"/>
      <c r="I25" s="235"/>
      <c r="J25" s="235"/>
    </row>
    <row r="26" spans="2:10" s="236" customFormat="1" ht="95.45" customHeight="1">
      <c r="B26" s="244" t="s">
        <v>431</v>
      </c>
      <c r="C26" s="245" t="s">
        <v>511</v>
      </c>
      <c r="D26" s="235"/>
      <c r="E26" s="235"/>
      <c r="F26" s="235"/>
      <c r="G26" s="235"/>
      <c r="H26" s="235"/>
      <c r="I26" s="235"/>
      <c r="J26" s="235"/>
    </row>
    <row r="27" spans="2:10" s="236" customFormat="1" ht="42" customHeight="1">
      <c r="B27" s="241" t="s">
        <v>432</v>
      </c>
      <c r="C27" s="245" t="s">
        <v>433</v>
      </c>
      <c r="D27" s="235"/>
      <c r="E27" s="235"/>
      <c r="F27" s="235"/>
      <c r="G27" s="235"/>
      <c r="H27" s="235"/>
      <c r="I27" s="235"/>
      <c r="J27" s="235"/>
    </row>
    <row r="28" spans="2:10" s="236" customFormat="1" ht="48" customHeight="1">
      <c r="B28" s="241" t="s">
        <v>434</v>
      </c>
      <c r="C28" s="245" t="s">
        <v>435</v>
      </c>
      <c r="D28" s="235"/>
      <c r="E28" s="235"/>
      <c r="F28" s="235"/>
      <c r="G28" s="235"/>
      <c r="H28" s="235"/>
      <c r="I28" s="235"/>
      <c r="J28" s="235"/>
    </row>
    <row r="29" spans="2:10" s="236" customFormat="1" ht="27.75" customHeight="1">
      <c r="B29" s="237"/>
      <c r="C29" s="237"/>
      <c r="D29" s="235"/>
      <c r="E29" s="235"/>
      <c r="F29" s="235"/>
      <c r="G29" s="235"/>
      <c r="H29" s="235"/>
      <c r="I29" s="235"/>
      <c r="J29" s="235"/>
    </row>
    <row r="30" spans="2:10" s="246" customFormat="1" ht="29.1" customHeight="1">
      <c r="B30" s="650" t="s">
        <v>436</v>
      </c>
      <c r="C30" s="651"/>
    </row>
    <row r="31" spans="2:10" s="236" customFormat="1" ht="48.6" customHeight="1">
      <c r="B31" s="645" t="s">
        <v>437</v>
      </c>
      <c r="C31" s="645"/>
      <c r="D31" s="235"/>
      <c r="E31" s="235"/>
      <c r="F31" s="235"/>
      <c r="G31" s="235"/>
      <c r="H31" s="235"/>
      <c r="I31" s="235"/>
      <c r="J31" s="235"/>
    </row>
    <row r="32" spans="2:10" ht="15">
      <c r="B32" s="247" t="s">
        <v>428</v>
      </c>
      <c r="C32" s="247" t="s">
        <v>429</v>
      </c>
    </row>
    <row r="33" spans="2:10" ht="45">
      <c r="B33" s="248" t="s">
        <v>438</v>
      </c>
      <c r="C33" s="249" t="s">
        <v>512</v>
      </c>
      <c r="D33" s="233"/>
      <c r="E33" s="233"/>
      <c r="F33" s="233"/>
      <c r="G33" s="233"/>
      <c r="H33" s="233"/>
      <c r="I33" s="233"/>
      <c r="J33" s="233"/>
    </row>
    <row r="34" spans="2:10" ht="30">
      <c r="B34" s="244" t="s">
        <v>439</v>
      </c>
      <c r="C34" s="249" t="s">
        <v>440</v>
      </c>
      <c r="D34" s="233"/>
      <c r="E34" s="233"/>
      <c r="F34" s="233"/>
      <c r="G34" s="233"/>
      <c r="H34" s="233"/>
      <c r="I34" s="233"/>
      <c r="J34" s="233"/>
    </row>
    <row r="35" spans="2:10" ht="75.95" customHeight="1">
      <c r="B35" s="244" t="s">
        <v>520</v>
      </c>
      <c r="C35" s="245" t="s">
        <v>513</v>
      </c>
    </row>
    <row r="36" spans="2:10" ht="72" customHeight="1">
      <c r="B36" s="244" t="s">
        <v>441</v>
      </c>
      <c r="C36" s="245" t="s">
        <v>514</v>
      </c>
    </row>
    <row r="37" spans="2:10" ht="73.5" customHeight="1">
      <c r="B37" s="244" t="s">
        <v>442</v>
      </c>
      <c r="C37" s="245" t="s">
        <v>515</v>
      </c>
    </row>
    <row r="38" spans="2:10" ht="42" customHeight="1">
      <c r="B38" s="241" t="s">
        <v>443</v>
      </c>
      <c r="C38" s="249" t="s">
        <v>444</v>
      </c>
    </row>
    <row r="39" spans="2:10" ht="25.5" customHeight="1">
      <c r="B39" s="652"/>
      <c r="C39" s="652"/>
    </row>
    <row r="40" spans="2:10" ht="30" customHeight="1">
      <c r="B40" s="635" t="s">
        <v>516</v>
      </c>
      <c r="C40" s="635"/>
    </row>
    <row r="41" spans="2:10" ht="35.25" customHeight="1">
      <c r="B41" s="646" t="s">
        <v>517</v>
      </c>
      <c r="C41" s="647"/>
    </row>
    <row r="42" spans="2:10" ht="13.5" customHeight="1">
      <c r="B42" s="241" t="s">
        <v>428</v>
      </c>
      <c r="C42" s="241" t="s">
        <v>429</v>
      </c>
    </row>
    <row r="43" spans="2:10" ht="45" customHeight="1">
      <c r="B43" s="250" t="s">
        <v>445</v>
      </c>
      <c r="C43" s="251" t="s">
        <v>446</v>
      </c>
    </row>
    <row r="44" spans="2:10" ht="32.25" customHeight="1">
      <c r="B44" s="250" t="s">
        <v>2</v>
      </c>
      <c r="C44" s="251" t="s">
        <v>447</v>
      </c>
    </row>
    <row r="45" spans="2:10" ht="20.25" customHeight="1">
      <c r="B45" s="252" t="s">
        <v>448</v>
      </c>
      <c r="C45" s="253" t="s">
        <v>449</v>
      </c>
    </row>
    <row r="46" spans="2:10" ht="58.5" customHeight="1">
      <c r="B46" s="254" t="s">
        <v>450</v>
      </c>
      <c r="C46" s="253" t="s">
        <v>451</v>
      </c>
    </row>
    <row r="47" spans="2:10" ht="36.75" customHeight="1">
      <c r="B47" s="254" t="s">
        <v>1</v>
      </c>
      <c r="C47" s="253" t="s">
        <v>452</v>
      </c>
    </row>
    <row r="48" spans="2:10" ht="96" customHeight="1">
      <c r="B48" s="252" t="s">
        <v>453</v>
      </c>
      <c r="C48" s="255" t="s">
        <v>518</v>
      </c>
    </row>
  </sheetData>
  <sheetProtection algorithmName="SHA-512" hashValue="MjeeuchPfUNzqpXXbeAyVU6lPzFhhqiSkLjxqeMHn+5bPpinoW6ouxbBe9aB3jpNNdO20t/4pJHwTOFHf0Qvnw==" saltValue="SzjfoJNWHIF8DFrMfDdHzw==" spinCount="100000" sheet="1" objects="1" scenarios="1"/>
  <mergeCells count="18">
    <mergeCell ref="B41:C41"/>
    <mergeCell ref="B11:C12"/>
    <mergeCell ref="B14:C14"/>
    <mergeCell ref="B15:C15"/>
    <mergeCell ref="B17:C17"/>
    <mergeCell ref="B18:C18"/>
    <mergeCell ref="B21:C21"/>
    <mergeCell ref="B22:C22"/>
    <mergeCell ref="B30:C30"/>
    <mergeCell ref="B31:C31"/>
    <mergeCell ref="B39:C39"/>
    <mergeCell ref="B40:C40"/>
    <mergeCell ref="B10:C10"/>
    <mergeCell ref="B1:C1"/>
    <mergeCell ref="B2:C2"/>
    <mergeCell ref="B3:C4"/>
    <mergeCell ref="B6:C6"/>
    <mergeCell ref="B7:C8"/>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288"/>
  <sheetViews>
    <sheetView showGridLines="0" zoomScale="60" zoomScaleNormal="60" workbookViewId="0">
      <selection activeCell="B3" sqref="B3"/>
    </sheetView>
  </sheetViews>
  <sheetFormatPr baseColWidth="10" defaultColWidth="10.7109375" defaultRowHeight="14.25"/>
  <cols>
    <col min="1" max="1" width="13.42578125" style="2" customWidth="1"/>
    <col min="2" max="2" width="94.42578125" style="2" customWidth="1"/>
    <col min="3" max="3" width="34.85546875" style="2" customWidth="1"/>
    <col min="4" max="4" width="27.140625" style="2" customWidth="1"/>
    <col min="5" max="5" width="22.42578125" style="2" customWidth="1"/>
    <col min="6" max="7" width="21.7109375" style="2" bestFit="1" customWidth="1"/>
    <col min="8" max="8" width="21.140625" style="2" customWidth="1"/>
    <col min="9" max="9" width="21.5703125" style="2" customWidth="1"/>
    <col min="10" max="11" width="21.42578125" style="2" bestFit="1" customWidth="1"/>
    <col min="12" max="12" width="21" style="2" bestFit="1" customWidth="1"/>
    <col min="13" max="13" width="21.7109375" style="2" bestFit="1" customWidth="1"/>
    <col min="14" max="15" width="21.42578125" style="2" bestFit="1" customWidth="1"/>
    <col min="16" max="16" width="21" style="2" bestFit="1" customWidth="1"/>
    <col min="17" max="17" width="21.42578125" style="2" bestFit="1" customWidth="1"/>
    <col min="18" max="19" width="21" style="2" bestFit="1" customWidth="1"/>
    <col min="20" max="20" width="20.140625" style="2" bestFit="1" customWidth="1"/>
    <col min="21" max="22" width="21" style="2" bestFit="1" customWidth="1"/>
    <col min="23" max="23" width="20.42578125" style="2" bestFit="1" customWidth="1"/>
    <col min="24" max="24" width="25.42578125" style="2" customWidth="1"/>
    <col min="25" max="25" width="22.28515625" style="2" bestFit="1" customWidth="1"/>
    <col min="26" max="26" width="19.140625" style="2" bestFit="1" customWidth="1"/>
    <col min="27" max="27" width="17" style="2" bestFit="1" customWidth="1"/>
    <col min="28" max="28" width="17.85546875" style="2" customWidth="1"/>
    <col min="29" max="16384" width="10.7109375" style="2"/>
  </cols>
  <sheetData>
    <row r="2" spans="1:26" ht="15">
      <c r="A2" s="1" t="s">
        <v>0</v>
      </c>
    </row>
    <row r="3" spans="1:26" s="4" customFormat="1" ht="15">
      <c r="A3" s="3"/>
    </row>
    <row r="4" spans="1:26" ht="21.6" customHeight="1">
      <c r="A4" s="5"/>
      <c r="B4" s="6" t="str">
        <f>Portafolio_PA_Papa!C19</f>
        <v>2. Mejora de la productividad en la producción y procesamiento de papa</v>
      </c>
      <c r="C4" s="7"/>
      <c r="D4" s="8"/>
    </row>
    <row r="5" spans="1:26" ht="26.1" customHeight="1"/>
    <row r="6" spans="1:26" ht="15">
      <c r="E6" s="9">
        <v>1</v>
      </c>
      <c r="F6" s="9">
        <v>2</v>
      </c>
      <c r="G6" s="9">
        <v>3</v>
      </c>
      <c r="H6" s="9">
        <v>4</v>
      </c>
      <c r="I6" s="9">
        <v>5</v>
      </c>
      <c r="J6" s="9">
        <v>6</v>
      </c>
      <c r="K6" s="9">
        <v>7</v>
      </c>
      <c r="L6" s="9">
        <v>8</v>
      </c>
      <c r="M6" s="9">
        <v>9</v>
      </c>
      <c r="N6" s="9">
        <v>10</v>
      </c>
      <c r="O6" s="9">
        <v>11</v>
      </c>
      <c r="P6" s="9">
        <v>12</v>
      </c>
      <c r="Q6" s="9">
        <v>13</v>
      </c>
      <c r="R6" s="9">
        <v>14</v>
      </c>
      <c r="S6" s="9">
        <v>15</v>
      </c>
      <c r="T6" s="9">
        <v>16</v>
      </c>
      <c r="U6" s="9">
        <v>17</v>
      </c>
      <c r="V6" s="9">
        <v>18</v>
      </c>
      <c r="W6" s="9">
        <v>19</v>
      </c>
      <c r="X6" s="9">
        <v>20</v>
      </c>
      <c r="Y6" s="9" t="s">
        <v>1</v>
      </c>
    </row>
    <row r="7" spans="1:26" s="13" customFormat="1" ht="15">
      <c r="A7" s="2"/>
      <c r="B7" s="10" t="s">
        <v>2</v>
      </c>
      <c r="C7" s="11" t="s">
        <v>3</v>
      </c>
      <c r="D7" s="11" t="s">
        <v>4</v>
      </c>
      <c r="E7" s="12">
        <f>SUM(E8:E13)</f>
        <v>2749724523.3333335</v>
      </c>
      <c r="F7" s="12">
        <f t="shared" ref="F7:X7" si="0">SUM(F8:F13)</f>
        <v>23280923977.298244</v>
      </c>
      <c r="G7" s="12">
        <f t="shared" si="0"/>
        <v>29626157430.700893</v>
      </c>
      <c r="H7" s="12">
        <f t="shared" si="0"/>
        <v>32607407430.700893</v>
      </c>
      <c r="I7" s="12">
        <f t="shared" si="0"/>
        <v>32786282430.700893</v>
      </c>
      <c r="J7" s="12">
        <f t="shared" si="0"/>
        <v>32975889930.700893</v>
      </c>
      <c r="K7" s="12">
        <f t="shared" si="0"/>
        <v>29782407518.432892</v>
      </c>
      <c r="L7" s="12">
        <f t="shared" si="0"/>
        <v>29995450505.432892</v>
      </c>
      <c r="M7" s="12">
        <f t="shared" si="0"/>
        <v>30221276071.652893</v>
      </c>
      <c r="N7" s="12">
        <f t="shared" si="0"/>
        <v>30460651171.846092</v>
      </c>
      <c r="O7" s="12">
        <f t="shared" si="0"/>
        <v>28507326504.050884</v>
      </c>
      <c r="P7" s="12">
        <f t="shared" si="0"/>
        <v>23904443665.692966</v>
      </c>
      <c r="Q7" s="12">
        <f t="shared" si="0"/>
        <v>23918000770.174667</v>
      </c>
      <c r="R7" s="12">
        <f t="shared" si="0"/>
        <v>18881241623.647892</v>
      </c>
      <c r="S7" s="12">
        <f t="shared" si="0"/>
        <v>18881241623.647892</v>
      </c>
      <c r="T7" s="12">
        <f t="shared" si="0"/>
        <v>18881241623.647892</v>
      </c>
      <c r="U7" s="12">
        <f t="shared" si="0"/>
        <v>18881241623.647892</v>
      </c>
      <c r="V7" s="12">
        <f t="shared" si="0"/>
        <v>18881241623.647892</v>
      </c>
      <c r="W7" s="12">
        <f t="shared" si="0"/>
        <v>18881241623.647892</v>
      </c>
      <c r="X7" s="12">
        <f t="shared" si="0"/>
        <v>16747408995.647894</v>
      </c>
      <c r="Y7" s="12">
        <f>SUM(E7:X7)</f>
        <v>480850800668.25372</v>
      </c>
    </row>
    <row r="8" spans="1:26" s="18" customFormat="1">
      <c r="A8" s="14"/>
      <c r="B8" s="15" t="str">
        <f>Portafolio_PA_Papa!D19</f>
        <v>2.1. Mejora de la producción de semilla certificada de papa</v>
      </c>
      <c r="C8" s="16" t="s">
        <v>489</v>
      </c>
      <c r="D8" s="16" t="s">
        <v>488</v>
      </c>
      <c r="E8" s="17">
        <f>I54*4</f>
        <v>1488409388</v>
      </c>
      <c r="F8" s="17">
        <f>H55</f>
        <v>5063428404</v>
      </c>
      <c r="G8" s="17">
        <f>F8</f>
        <v>5063428404</v>
      </c>
      <c r="H8" s="17">
        <f>G8</f>
        <v>5063428404</v>
      </c>
      <c r="I8" s="17">
        <f>H8</f>
        <v>5063428404</v>
      </c>
      <c r="J8" s="17">
        <f t="shared" ref="J8" si="1">I8</f>
        <v>5063428404</v>
      </c>
      <c r="K8" s="17">
        <f>H54</f>
        <v>4465228164</v>
      </c>
      <c r="L8" s="17">
        <f>K8</f>
        <v>4465228164</v>
      </c>
      <c r="M8" s="17">
        <f>L8</f>
        <v>4465228164</v>
      </c>
      <c r="N8" s="17">
        <f>M8</f>
        <v>4465228164</v>
      </c>
      <c r="O8" s="17">
        <f>N8</f>
        <v>4465228164</v>
      </c>
      <c r="P8" s="17">
        <f>H54</f>
        <v>4465228164</v>
      </c>
      <c r="Q8" s="17">
        <f>P8</f>
        <v>4465228164</v>
      </c>
      <c r="R8" s="17">
        <f>H54</f>
        <v>4465228164</v>
      </c>
      <c r="S8" s="17">
        <f>R8</f>
        <v>4465228164</v>
      </c>
      <c r="T8" s="17">
        <f>S8</f>
        <v>4465228164</v>
      </c>
      <c r="U8" s="17">
        <f>S8</f>
        <v>4465228164</v>
      </c>
      <c r="V8" s="17">
        <f t="shared" ref="V8:X8" si="2">U8</f>
        <v>4465228164</v>
      </c>
      <c r="W8" s="17">
        <f t="shared" si="2"/>
        <v>4465228164</v>
      </c>
      <c r="X8" s="534">
        <f t="shared" si="2"/>
        <v>4465228164</v>
      </c>
      <c r="Y8" s="17">
        <f>SUM(E8:X8)</f>
        <v>89318745704</v>
      </c>
    </row>
    <row r="9" spans="1:26" s="18" customFormat="1">
      <c r="A9" s="14"/>
      <c r="B9" s="15" t="str">
        <f>Portafolio_PA_Papa!D24</f>
        <v>2.2. Fortalecimiento de la asistencia técnica y extensión agrícola a productores de papa</v>
      </c>
      <c r="C9" s="16" t="s">
        <v>490</v>
      </c>
      <c r="D9" s="16" t="s">
        <v>488</v>
      </c>
      <c r="E9" s="17"/>
      <c r="F9" s="17">
        <f>I108*10</f>
        <v>6919697515.9649124</v>
      </c>
      <c r="G9" s="17">
        <f>H109</f>
        <v>12605316660.435894</v>
      </c>
      <c r="H9" s="17">
        <f>$G$9+I111</f>
        <v>15586566660.435894</v>
      </c>
      <c r="I9" s="17">
        <f>$G$9+J111</f>
        <v>15765441660.435894</v>
      </c>
      <c r="J9" s="17">
        <f>$G$9+K111</f>
        <v>15955049160.435894</v>
      </c>
      <c r="K9" s="17">
        <f>$H$110+L111</f>
        <v>14061415743.157894</v>
      </c>
      <c r="L9" s="17">
        <f t="shared" ref="L9:N9" si="3">$H$110+M111</f>
        <v>14274458730.157894</v>
      </c>
      <c r="M9" s="17">
        <f t="shared" si="3"/>
        <v>14500284296.377895</v>
      </c>
      <c r="N9" s="17">
        <f t="shared" si="3"/>
        <v>14739659396.571095</v>
      </c>
      <c r="O9" s="17">
        <f>$H$108+P111</f>
        <v>12786334728.775887</v>
      </c>
      <c r="P9" s="17">
        <f t="shared" ref="P9:X9" si="4">$H$108+Q111</f>
        <v>13055296591.352966</v>
      </c>
      <c r="Q9" s="17">
        <f>H108+R111</f>
        <v>13340396165.684669</v>
      </c>
      <c r="R9" s="17">
        <f t="shared" si="4"/>
        <v>8303637019.1578941</v>
      </c>
      <c r="S9" s="17">
        <f t="shared" si="4"/>
        <v>8303637019.1578941</v>
      </c>
      <c r="T9" s="17">
        <f t="shared" si="4"/>
        <v>8303637019.1578941</v>
      </c>
      <c r="U9" s="17">
        <f t="shared" si="4"/>
        <v>8303637019.1578941</v>
      </c>
      <c r="V9" s="17">
        <f t="shared" si="4"/>
        <v>8303637019.1578941</v>
      </c>
      <c r="W9" s="17">
        <f t="shared" si="4"/>
        <v>8303637019.1578941</v>
      </c>
      <c r="X9" s="534">
        <f t="shared" si="4"/>
        <v>8303637019.1578941</v>
      </c>
      <c r="Y9" s="17">
        <f>SUM(E9:X9)</f>
        <v>221715376443.89209</v>
      </c>
    </row>
    <row r="10" spans="1:26" s="18" customFormat="1" ht="28.5">
      <c r="A10" s="14"/>
      <c r="B10" s="15" t="str">
        <f>Portafolio_PA_Papa!D33</f>
        <v>2.3.  Fortalecimiento de las capacidades técnicas y empresariales de MiPymes procesadoras  de papa</v>
      </c>
      <c r="C10" s="16" t="s">
        <v>490</v>
      </c>
      <c r="D10" s="16" t="s">
        <v>488</v>
      </c>
      <c r="E10" s="17"/>
      <c r="F10" s="17">
        <f>I160*10</f>
        <v>1940359195.4083333</v>
      </c>
      <c r="G10" s="17">
        <f>H161</f>
        <v>2599973504.3400002</v>
      </c>
      <c r="H10" s="17">
        <f t="shared" ref="H10:O10" si="5">G10</f>
        <v>2599973504.3400002</v>
      </c>
      <c r="I10" s="17">
        <f t="shared" si="5"/>
        <v>2599973504.3400002</v>
      </c>
      <c r="J10" s="17">
        <f t="shared" si="5"/>
        <v>2599973504.3400002</v>
      </c>
      <c r="K10" s="17">
        <f t="shared" si="5"/>
        <v>2599973504.3400002</v>
      </c>
      <c r="L10" s="17">
        <f t="shared" si="5"/>
        <v>2599973504.3400002</v>
      </c>
      <c r="M10" s="17">
        <f t="shared" si="5"/>
        <v>2599973504.3400002</v>
      </c>
      <c r="N10" s="17">
        <f t="shared" si="5"/>
        <v>2599973504.3400002</v>
      </c>
      <c r="O10" s="17">
        <f t="shared" si="5"/>
        <v>2599973504.3400002</v>
      </c>
      <c r="P10" s="17">
        <f>O10</f>
        <v>2599973504.3400002</v>
      </c>
      <c r="Q10" s="17">
        <f>H160</f>
        <v>2328431034.4899998</v>
      </c>
      <c r="R10" s="17">
        <f t="shared" ref="Q10:T13" si="6">Q10</f>
        <v>2328431034.4899998</v>
      </c>
      <c r="S10" s="17">
        <f t="shared" si="6"/>
        <v>2328431034.4899998</v>
      </c>
      <c r="T10" s="17">
        <f t="shared" si="6"/>
        <v>2328431034.4899998</v>
      </c>
      <c r="U10" s="17">
        <f>S10</f>
        <v>2328431034.4899998</v>
      </c>
      <c r="V10" s="17">
        <f t="shared" ref="V10:X13" si="7">U10</f>
        <v>2328431034.4899998</v>
      </c>
      <c r="W10" s="17">
        <f t="shared" si="7"/>
        <v>2328431034.4899998</v>
      </c>
      <c r="X10" s="534">
        <f t="shared" si="7"/>
        <v>2328431034.4899998</v>
      </c>
      <c r="Y10" s="17">
        <f>SUM(E10:X10)</f>
        <v>46567542514.728317</v>
      </c>
    </row>
    <row r="11" spans="1:26" s="18" customFormat="1">
      <c r="A11" s="14"/>
      <c r="B11" s="15" t="str">
        <f>Portafolio_PA_Papa!D39</f>
        <v>2.4. Promoción de la integración y las alianzas estratégicas en la cadena de la papa</v>
      </c>
      <c r="C11" s="16" t="s">
        <v>489</v>
      </c>
      <c r="D11" s="16" t="s">
        <v>491</v>
      </c>
      <c r="E11" s="17">
        <f>I201*4</f>
        <v>711277542.66666663</v>
      </c>
      <c r="F11" s="17">
        <f>H202</f>
        <v>2620993030.145</v>
      </c>
      <c r="G11" s="17">
        <f>F11</f>
        <v>2620993030.145</v>
      </c>
      <c r="H11" s="17">
        <f t="shared" ref="H11:J13" si="8">G11</f>
        <v>2620993030.145</v>
      </c>
      <c r="I11" s="17">
        <f t="shared" si="8"/>
        <v>2620993030.145</v>
      </c>
      <c r="J11" s="17">
        <f t="shared" si="8"/>
        <v>2620993030.145</v>
      </c>
      <c r="K11" s="17">
        <f>H203</f>
        <v>1919344275.1549997</v>
      </c>
      <c r="L11" s="17">
        <f t="shared" ref="L11:O13" si="9">K11</f>
        <v>1919344275.1549997</v>
      </c>
      <c r="M11" s="17">
        <f t="shared" si="9"/>
        <v>1919344275.1549997</v>
      </c>
      <c r="N11" s="17">
        <f t="shared" si="9"/>
        <v>1919344275.1549997</v>
      </c>
      <c r="O11" s="17">
        <f t="shared" si="9"/>
        <v>1919344275.1549997</v>
      </c>
      <c r="P11" s="17">
        <f>H201</f>
        <v>2133832627.9999998</v>
      </c>
      <c r="Q11" s="17">
        <f t="shared" si="6"/>
        <v>2133832627.9999998</v>
      </c>
      <c r="R11" s="17">
        <f t="shared" si="6"/>
        <v>2133832627.9999998</v>
      </c>
      <c r="S11" s="17">
        <f t="shared" si="6"/>
        <v>2133832627.9999998</v>
      </c>
      <c r="T11" s="17">
        <f t="shared" si="6"/>
        <v>2133832627.9999998</v>
      </c>
      <c r="U11" s="17">
        <f>T11</f>
        <v>2133832627.9999998</v>
      </c>
      <c r="V11" s="17">
        <f t="shared" si="7"/>
        <v>2133832627.9999998</v>
      </c>
      <c r="W11" s="17">
        <f t="shared" si="7"/>
        <v>2133832627.9999998</v>
      </c>
      <c r="X11" s="534"/>
      <c r="Y11" s="17">
        <f t="shared" ref="Y11:Y13" si="10">SUM(E11:X11)</f>
        <v>40483625093.166664</v>
      </c>
    </row>
    <row r="12" spans="1:26" s="18" customFormat="1" ht="28.5">
      <c r="A12" s="14"/>
      <c r="B12" s="15" t="str">
        <f>Portafolio_PA_Papa!D42</f>
        <v>2.5. Mejora de la capacidad instalada en el almacenamiento y procesamiento agroindustrial de la papa</v>
      </c>
      <c r="C12" s="16" t="s">
        <v>489</v>
      </c>
      <c r="D12" s="16" t="s">
        <v>488</v>
      </c>
      <c r="E12" s="17">
        <f>I246*4</f>
        <v>174251543.33333337</v>
      </c>
      <c r="F12" s="17">
        <f>H247</f>
        <v>4084607242.48</v>
      </c>
      <c r="G12" s="17">
        <f>F12</f>
        <v>4084607242.48</v>
      </c>
      <c r="H12" s="17">
        <f t="shared" si="8"/>
        <v>4084607242.48</v>
      </c>
      <c r="I12" s="17">
        <f t="shared" si="8"/>
        <v>4084607242.48</v>
      </c>
      <c r="J12" s="17">
        <f t="shared" si="8"/>
        <v>4084607242.48</v>
      </c>
      <c r="K12" s="17">
        <f>J12</f>
        <v>4084607242.48</v>
      </c>
      <c r="L12" s="17">
        <f t="shared" si="9"/>
        <v>4084607242.48</v>
      </c>
      <c r="M12" s="17">
        <f t="shared" si="9"/>
        <v>4084607242.48</v>
      </c>
      <c r="N12" s="17">
        <f t="shared" si="9"/>
        <v>4084607242.48</v>
      </c>
      <c r="O12" s="17">
        <f t="shared" si="9"/>
        <v>4084607242.48</v>
      </c>
      <c r="P12" s="17">
        <f>H246</f>
        <v>522754630.00000012</v>
      </c>
      <c r="Q12" s="17">
        <f t="shared" si="6"/>
        <v>522754630.00000012</v>
      </c>
      <c r="R12" s="17">
        <f t="shared" si="6"/>
        <v>522754630.00000012</v>
      </c>
      <c r="S12" s="17">
        <f t="shared" si="6"/>
        <v>522754630.00000012</v>
      </c>
      <c r="T12" s="17">
        <f t="shared" si="6"/>
        <v>522754630.00000012</v>
      </c>
      <c r="U12" s="17">
        <f>T12</f>
        <v>522754630.00000012</v>
      </c>
      <c r="V12" s="17">
        <f t="shared" si="7"/>
        <v>522754630.00000012</v>
      </c>
      <c r="W12" s="17">
        <f t="shared" si="7"/>
        <v>522754630.00000012</v>
      </c>
      <c r="X12" s="534">
        <f t="shared" si="7"/>
        <v>522754630.00000012</v>
      </c>
      <c r="Y12" s="17">
        <f t="shared" si="10"/>
        <v>45725115638.133339</v>
      </c>
    </row>
    <row r="13" spans="1:26" s="18" customFormat="1">
      <c r="A13" s="14"/>
      <c r="B13" s="15" t="str">
        <f>Portafolio_PA_Papa!D48</f>
        <v>2.6. Optimización de la oferta de insumos y servicios asociados a la cadena.</v>
      </c>
      <c r="C13" s="16" t="s">
        <v>489</v>
      </c>
      <c r="D13" s="16" t="s">
        <v>488</v>
      </c>
      <c r="E13" s="17">
        <f>I285*4</f>
        <v>375786049.33333343</v>
      </c>
      <c r="F13" s="17">
        <f>H286</f>
        <v>2651838589.3000002</v>
      </c>
      <c r="G13" s="17">
        <f>F13</f>
        <v>2651838589.3000002</v>
      </c>
      <c r="H13" s="17">
        <f t="shared" si="8"/>
        <v>2651838589.3000002</v>
      </c>
      <c r="I13" s="17">
        <f t="shared" si="8"/>
        <v>2651838589.3000002</v>
      </c>
      <c r="J13" s="17">
        <f t="shared" si="8"/>
        <v>2651838589.3000002</v>
      </c>
      <c r="K13" s="17">
        <f>J13</f>
        <v>2651838589.3000002</v>
      </c>
      <c r="L13" s="17">
        <f t="shared" si="9"/>
        <v>2651838589.3000002</v>
      </c>
      <c r="M13" s="17">
        <f t="shared" si="9"/>
        <v>2651838589.3000002</v>
      </c>
      <c r="N13" s="17">
        <f t="shared" si="9"/>
        <v>2651838589.3000002</v>
      </c>
      <c r="O13" s="17">
        <f t="shared" si="9"/>
        <v>2651838589.3000002</v>
      </c>
      <c r="P13" s="17">
        <f>H285</f>
        <v>1127358148.0000002</v>
      </c>
      <c r="Q13" s="17">
        <f t="shared" si="6"/>
        <v>1127358148.0000002</v>
      </c>
      <c r="R13" s="17">
        <f t="shared" si="6"/>
        <v>1127358148.0000002</v>
      </c>
      <c r="S13" s="17">
        <f t="shared" si="6"/>
        <v>1127358148.0000002</v>
      </c>
      <c r="T13" s="17">
        <f t="shared" si="6"/>
        <v>1127358148.0000002</v>
      </c>
      <c r="U13" s="17">
        <f>T13</f>
        <v>1127358148.0000002</v>
      </c>
      <c r="V13" s="17">
        <f t="shared" si="7"/>
        <v>1127358148.0000002</v>
      </c>
      <c r="W13" s="17">
        <f t="shared" si="7"/>
        <v>1127358148.0000002</v>
      </c>
      <c r="X13" s="534">
        <f t="shared" si="7"/>
        <v>1127358148.0000002</v>
      </c>
      <c r="Y13" s="17">
        <f t="shared" si="10"/>
        <v>37040395274.333336</v>
      </c>
    </row>
    <row r="14" spans="1:26" s="13" customFormat="1" ht="24.6" customHeight="1">
      <c r="A14" s="2"/>
      <c r="B14" s="10" t="s">
        <v>1</v>
      </c>
      <c r="C14" s="10"/>
      <c r="D14" s="10"/>
      <c r="E14" s="19">
        <f>SUM(E8:E13)</f>
        <v>2749724523.3333335</v>
      </c>
      <c r="F14" s="19">
        <f t="shared" ref="F14:X14" si="11">SUM(F8:F13)</f>
        <v>23280923977.298244</v>
      </c>
      <c r="G14" s="19">
        <f t="shared" si="11"/>
        <v>29626157430.700893</v>
      </c>
      <c r="H14" s="19">
        <f t="shared" si="11"/>
        <v>32607407430.700893</v>
      </c>
      <c r="I14" s="19">
        <f t="shared" si="11"/>
        <v>32786282430.700893</v>
      </c>
      <c r="J14" s="19">
        <f t="shared" si="11"/>
        <v>32975889930.700893</v>
      </c>
      <c r="K14" s="19">
        <f t="shared" si="11"/>
        <v>29782407518.432892</v>
      </c>
      <c r="L14" s="19">
        <f t="shared" si="11"/>
        <v>29995450505.432892</v>
      </c>
      <c r="M14" s="19">
        <f t="shared" si="11"/>
        <v>30221276071.652893</v>
      </c>
      <c r="N14" s="19">
        <f t="shared" si="11"/>
        <v>30460651171.846092</v>
      </c>
      <c r="O14" s="19">
        <f t="shared" si="11"/>
        <v>28507326504.050884</v>
      </c>
      <c r="P14" s="19">
        <f t="shared" si="11"/>
        <v>23904443665.692966</v>
      </c>
      <c r="Q14" s="19">
        <f t="shared" si="11"/>
        <v>23918000770.174667</v>
      </c>
      <c r="R14" s="19">
        <f t="shared" si="11"/>
        <v>18881241623.647892</v>
      </c>
      <c r="S14" s="19">
        <f t="shared" si="11"/>
        <v>18881241623.647892</v>
      </c>
      <c r="T14" s="19">
        <f t="shared" si="11"/>
        <v>18881241623.647892</v>
      </c>
      <c r="U14" s="19">
        <f t="shared" si="11"/>
        <v>18881241623.647892</v>
      </c>
      <c r="V14" s="19">
        <f t="shared" si="11"/>
        <v>18881241623.647892</v>
      </c>
      <c r="W14" s="19">
        <f t="shared" si="11"/>
        <v>18881241623.647892</v>
      </c>
      <c r="X14" s="19">
        <f t="shared" si="11"/>
        <v>16747408995.647894</v>
      </c>
      <c r="Y14" s="19">
        <f>SUM(E14:X14)</f>
        <v>480850800668.25372</v>
      </c>
    </row>
    <row r="15" spans="1:26" s="23" customFormat="1" ht="24.6" customHeight="1">
      <c r="A15" s="4"/>
      <c r="B15" s="20"/>
      <c r="C15" s="20"/>
      <c r="D15" s="20"/>
      <c r="E15" s="20"/>
      <c r="F15" s="21"/>
      <c r="G15" s="22"/>
      <c r="H15" s="21"/>
      <c r="I15" s="21"/>
      <c r="J15" s="21"/>
      <c r="K15" s="21"/>
      <c r="L15" s="21"/>
      <c r="M15" s="21"/>
      <c r="N15" s="21"/>
      <c r="O15" s="21"/>
      <c r="P15" s="21"/>
      <c r="Q15" s="21"/>
      <c r="R15" s="21"/>
      <c r="S15" s="21"/>
      <c r="T15" s="21"/>
      <c r="U15" s="21"/>
      <c r="V15" s="21"/>
      <c r="W15" s="21"/>
      <c r="X15" s="21"/>
      <c r="Y15" s="21"/>
      <c r="Z15" s="21"/>
    </row>
    <row r="17" spans="1:26" s="4" customFormat="1" ht="14.45" customHeight="1">
      <c r="B17" s="746" t="str">
        <f>B8</f>
        <v>2.1. Mejora de la producción de semilla certificada de papa</v>
      </c>
      <c r="C17" s="738"/>
      <c r="D17" s="738"/>
      <c r="E17" s="738"/>
      <c r="F17" s="738"/>
      <c r="G17" s="738"/>
      <c r="H17" s="738"/>
      <c r="I17" s="213"/>
      <c r="X17" s="25"/>
    </row>
    <row r="18" spans="1:26" s="4" customFormat="1" ht="14.45" customHeight="1">
      <c r="B18" s="738"/>
      <c r="C18" s="738"/>
      <c r="D18" s="738"/>
      <c r="E18" s="738"/>
      <c r="F18" s="738"/>
      <c r="G18" s="738"/>
      <c r="H18" s="738"/>
      <c r="I18" s="213"/>
      <c r="X18" s="25"/>
    </row>
    <row r="19" spans="1:26" s="23" customFormat="1" ht="32.1" customHeight="1">
      <c r="A19" s="4"/>
      <c r="B19" s="748" t="str">
        <f>Portafolio_PA_Papa!E19</f>
        <v xml:space="preserve">2.1.1. Identificar y priorizar áreas para la producción sostenible de semilla a nivel regional, considerando las condiciones de aislamiento y sanidad óptimas, así como las épocas de oferta, teniendo en cuenta la caracterización regional de la actividad 8.3.3, la zonificación de aptitud de papa comercial y de papa industrial y otros estudios que se requieran. </v>
      </c>
      <c r="C19" s="748"/>
      <c r="D19" s="748"/>
      <c r="E19" s="748"/>
      <c r="F19" s="748"/>
      <c r="G19" s="748"/>
      <c r="H19" s="748"/>
      <c r="I19" s="21"/>
      <c r="J19" s="21"/>
      <c r="K19" s="21"/>
      <c r="L19" s="21"/>
      <c r="M19" s="21"/>
      <c r="N19" s="21"/>
      <c r="O19" s="21"/>
      <c r="P19" s="21"/>
      <c r="Q19" s="21"/>
      <c r="R19" s="21"/>
      <c r="S19" s="21"/>
      <c r="T19" s="21"/>
      <c r="U19" s="21"/>
      <c r="V19" s="21"/>
      <c r="W19" s="21"/>
      <c r="X19" s="21"/>
      <c r="Y19" s="21"/>
      <c r="Z19" s="21"/>
    </row>
    <row r="20" spans="1:26" s="23" customFormat="1" ht="15">
      <c r="A20" s="4"/>
      <c r="B20" s="748" t="str">
        <f>Portafolio_PA_Papa!E20</f>
        <v>2.1.2. Promover acuerdos y alianzas, a nivel nacional y/o regional, entre productores, organizaciones de productores, universidades, centros de investigación, procesadores de papa, entre otros, para la producción sostenible de semilla certificada de papa.</v>
      </c>
      <c r="C20" s="749"/>
      <c r="D20" s="749"/>
      <c r="E20" s="749"/>
      <c r="F20" s="749"/>
      <c r="G20" s="749"/>
      <c r="H20" s="749"/>
      <c r="I20" s="21"/>
      <c r="J20" s="21"/>
      <c r="K20" s="21"/>
      <c r="L20" s="21"/>
      <c r="M20" s="21"/>
      <c r="N20" s="21"/>
      <c r="O20" s="21"/>
      <c r="P20" s="21"/>
      <c r="Q20" s="21"/>
      <c r="R20" s="21"/>
      <c r="S20" s="21"/>
      <c r="T20" s="21"/>
      <c r="U20" s="21"/>
      <c r="V20" s="21"/>
      <c r="W20" s="21"/>
      <c r="X20" s="21"/>
      <c r="Y20" s="21"/>
      <c r="Z20" s="21"/>
    </row>
    <row r="21" spans="1:26" s="23" customFormat="1" ht="29.1" customHeight="1">
      <c r="A21" s="4"/>
      <c r="B21" s="748" t="str">
        <f>Portafolio_PA_Papa!E21</f>
        <v>2.1.3. Impulsar la multiplicación y comercialización de semillas certificadas de papa, incluyendo las de papa nativa, a precios competitivos, a través de incentivos, instrumentos financieros, contratos a futuro, alianzas público - privadas, entre otros, para crear y fortalecer MiPymes que se dediquen a esta actividad (incluidas las organizaciones de productores), en el marco de la Resolución 3168 de 2015 del ICA, que reglamenta y controla la producción, importación, y exportación de semillas producto del mejoramiento genético para la comercialización y siembra en el país y el acuerdo 005 de 2020 del ICA.</v>
      </c>
      <c r="C21" s="749"/>
      <c r="D21" s="749"/>
      <c r="E21" s="749"/>
      <c r="F21" s="749"/>
      <c r="G21" s="749"/>
      <c r="H21" s="749"/>
      <c r="I21" s="21"/>
      <c r="J21" s="21"/>
      <c r="K21" s="21"/>
      <c r="L21" s="21"/>
      <c r="M21" s="21"/>
      <c r="N21" s="21"/>
      <c r="O21" s="21"/>
      <c r="P21" s="21"/>
      <c r="Q21" s="21"/>
      <c r="R21" s="21"/>
      <c r="S21" s="21"/>
      <c r="T21" s="21"/>
      <c r="U21" s="21"/>
      <c r="V21" s="21"/>
      <c r="W21" s="21"/>
      <c r="X21" s="21"/>
      <c r="Y21" s="21"/>
      <c r="Z21" s="21"/>
    </row>
    <row r="22" spans="1:26" s="23" customFormat="1" ht="15">
      <c r="A22" s="4"/>
      <c r="B22" s="748" t="str">
        <f>Portafolio_PA_Papa!E22</f>
        <v>2.1.4. Realizar el acompañamiento técnico a los productores de semilla certificada tanto en aspectos agronómicos y ambientales, como en aspectos administrativos y gerenciales, en concordancia con los avances en I+D+i  y extensión agrícola del proyecto 6.1.</v>
      </c>
      <c r="C22" s="749"/>
      <c r="D22" s="749"/>
      <c r="E22" s="749"/>
      <c r="F22" s="749"/>
      <c r="G22" s="749"/>
      <c r="H22" s="749"/>
      <c r="I22" s="21"/>
      <c r="J22" s="21"/>
      <c r="K22" s="21"/>
      <c r="L22" s="21"/>
      <c r="M22" s="21"/>
      <c r="N22" s="21"/>
      <c r="O22" s="21"/>
      <c r="P22" s="21"/>
      <c r="Q22" s="21"/>
      <c r="R22" s="21"/>
      <c r="S22" s="21"/>
      <c r="T22" s="21"/>
      <c r="U22" s="21"/>
      <c r="V22" s="21"/>
      <c r="W22" s="21"/>
      <c r="X22" s="21"/>
      <c r="Y22" s="21"/>
      <c r="Z22" s="21"/>
    </row>
    <row r="23" spans="1:26" s="23" customFormat="1" ht="15">
      <c r="A23" s="4"/>
      <c r="B23" s="748" t="str">
        <f>Portafolio_PA_Papa!E23</f>
        <v>2.1.5. Promover la construcción, mejora, adquisición o adecuación de infraestructura y equipos para el manejo poscosecha de la semilla en la fase de campo (selección, clasificación, tratamiento, empaque, rótulo y marbete), a través de incentivos e instrumentos financieros.</v>
      </c>
      <c r="C23" s="749"/>
      <c r="D23" s="749"/>
      <c r="E23" s="749"/>
      <c r="F23" s="749"/>
      <c r="G23" s="749"/>
      <c r="H23" s="749"/>
      <c r="I23" s="21"/>
      <c r="J23" s="21"/>
      <c r="K23" s="21"/>
      <c r="L23" s="21"/>
      <c r="M23" s="21"/>
      <c r="N23" s="21"/>
      <c r="O23" s="21"/>
      <c r="P23" s="21"/>
      <c r="Q23" s="21"/>
      <c r="R23" s="21"/>
      <c r="S23" s="21"/>
      <c r="T23" s="21"/>
      <c r="U23" s="21"/>
      <c r="V23" s="21"/>
      <c r="W23" s="21"/>
      <c r="X23" s="21"/>
      <c r="Y23" s="21"/>
      <c r="Z23" s="21"/>
    </row>
    <row r="24" spans="1:26" s="23" customFormat="1" ht="15">
      <c r="A24" s="4"/>
      <c r="B24" s="540"/>
      <c r="C24" s="541"/>
      <c r="D24" s="541"/>
      <c r="E24" s="541"/>
      <c r="F24" s="541"/>
      <c r="G24" s="541"/>
      <c r="H24" s="541"/>
      <c r="I24" s="21"/>
      <c r="J24" s="21"/>
      <c r="K24" s="21"/>
      <c r="L24" s="21"/>
      <c r="M24" s="21"/>
      <c r="N24" s="21"/>
      <c r="O24" s="21"/>
      <c r="P24" s="21"/>
      <c r="Q24" s="21"/>
      <c r="R24" s="21"/>
      <c r="S24" s="21"/>
      <c r="T24" s="21"/>
      <c r="U24" s="21"/>
      <c r="V24" s="21"/>
      <c r="W24" s="21"/>
      <c r="X24" s="21"/>
      <c r="Y24" s="21"/>
      <c r="Z24" s="21"/>
    </row>
    <row r="25" spans="1:26" s="23" customFormat="1" ht="15">
      <c r="A25" s="4"/>
      <c r="B25" s="539" t="s">
        <v>1078</v>
      </c>
      <c r="C25" s="20"/>
      <c r="D25" s="20"/>
      <c r="E25" s="20"/>
      <c r="F25" s="21"/>
      <c r="G25" s="22"/>
      <c r="H25" s="21"/>
      <c r="I25" s="21"/>
      <c r="J25" s="21"/>
      <c r="K25" s="21"/>
      <c r="L25" s="21"/>
      <c r="M25" s="21"/>
      <c r="N25" s="21"/>
      <c r="O25" s="21"/>
      <c r="P25" s="21"/>
      <c r="Q25" s="21"/>
      <c r="R25" s="21"/>
      <c r="S25" s="21"/>
      <c r="T25" s="21"/>
      <c r="U25" s="21"/>
      <c r="V25" s="21"/>
      <c r="W25" s="21"/>
      <c r="X25" s="21"/>
      <c r="Y25" s="21"/>
      <c r="Z25" s="21"/>
    </row>
    <row r="26" spans="1:26" ht="15">
      <c r="B26" s="26" t="s">
        <v>5</v>
      </c>
      <c r="C26" s="26" t="s">
        <v>6</v>
      </c>
      <c r="D26" s="26" t="s">
        <v>7</v>
      </c>
      <c r="E26" s="26" t="s">
        <v>8</v>
      </c>
      <c r="F26" s="27" t="s">
        <v>9</v>
      </c>
      <c r="G26" s="26" t="s">
        <v>10</v>
      </c>
      <c r="H26" s="26" t="s">
        <v>11</v>
      </c>
      <c r="X26" s="28"/>
    </row>
    <row r="27" spans="1:26">
      <c r="B27" s="33" t="s">
        <v>12</v>
      </c>
      <c r="C27" s="62">
        <v>12</v>
      </c>
      <c r="D27" s="33" t="s">
        <v>13</v>
      </c>
      <c r="E27" s="62">
        <v>500000</v>
      </c>
      <c r="F27" s="33"/>
      <c r="G27" s="33"/>
      <c r="H27" s="31">
        <f>C27*E27</f>
        <v>6000000</v>
      </c>
    </row>
    <row r="28" spans="1:26">
      <c r="B28" s="33" t="s">
        <v>14</v>
      </c>
      <c r="C28" s="62">
        <v>12</v>
      </c>
      <c r="D28" s="33" t="s">
        <v>13</v>
      </c>
      <c r="E28" s="62">
        <v>100000</v>
      </c>
      <c r="F28" s="33"/>
      <c r="G28" s="33"/>
      <c r="H28" s="31">
        <f t="shared" ref="H28:H30" si="12">C28*E28</f>
        <v>1200000</v>
      </c>
    </row>
    <row r="29" spans="1:26">
      <c r="B29" s="33" t="s">
        <v>17</v>
      </c>
      <c r="C29" s="62">
        <v>12</v>
      </c>
      <c r="D29" s="33" t="s">
        <v>13</v>
      </c>
      <c r="E29" s="62">
        <v>1625000</v>
      </c>
      <c r="F29" s="33"/>
      <c r="G29" s="33"/>
      <c r="H29" s="31">
        <f t="shared" si="12"/>
        <v>19500000</v>
      </c>
    </row>
    <row r="30" spans="1:26">
      <c r="B30" s="33" t="s">
        <v>18</v>
      </c>
      <c r="C30" s="62">
        <v>12</v>
      </c>
      <c r="D30" s="33" t="s">
        <v>13</v>
      </c>
      <c r="E30" s="62">
        <v>325000</v>
      </c>
      <c r="F30" s="33"/>
      <c r="G30" s="33"/>
      <c r="H30" s="31">
        <f t="shared" si="12"/>
        <v>3900000</v>
      </c>
    </row>
    <row r="31" spans="1:26">
      <c r="B31" s="33" t="s">
        <v>484</v>
      </c>
      <c r="C31" s="62">
        <v>4</v>
      </c>
      <c r="D31" s="33" t="s">
        <v>71</v>
      </c>
      <c r="E31" s="62">
        <v>14467506</v>
      </c>
      <c r="F31" s="33"/>
      <c r="G31" s="33">
        <v>10</v>
      </c>
      <c r="H31" s="62">
        <f>C31*E31*G31</f>
        <v>578700240</v>
      </c>
      <c r="I31" s="35"/>
      <c r="J31" s="4"/>
    </row>
    <row r="32" spans="1:26">
      <c r="B32" s="33" t="s">
        <v>1048</v>
      </c>
      <c r="C32" s="62">
        <f>12*50</f>
        <v>600</v>
      </c>
      <c r="D32" s="33" t="s">
        <v>385</v>
      </c>
      <c r="E32" s="62">
        <v>120000</v>
      </c>
      <c r="F32" s="63">
        <v>1</v>
      </c>
      <c r="G32" s="33"/>
      <c r="H32" s="62">
        <f>C32*E32*F32</f>
        <v>72000000</v>
      </c>
      <c r="I32" s="35"/>
      <c r="J32" s="4"/>
    </row>
    <row r="33" spans="2:10">
      <c r="B33" s="33" t="s">
        <v>1050</v>
      </c>
      <c r="C33" s="62">
        <f>12*40</f>
        <v>480</v>
      </c>
      <c r="D33" s="33" t="s">
        <v>385</v>
      </c>
      <c r="E33" s="62">
        <v>190000</v>
      </c>
      <c r="F33" s="63">
        <v>0.3</v>
      </c>
      <c r="G33" s="33"/>
      <c r="H33" s="62">
        <f>C33*E33*F33</f>
        <v>27360000</v>
      </c>
      <c r="I33" s="35"/>
      <c r="J33" s="4"/>
    </row>
    <row r="34" spans="2:10">
      <c r="B34" s="33" t="s">
        <v>277</v>
      </c>
      <c r="C34" s="62">
        <v>12</v>
      </c>
      <c r="D34" s="33" t="s">
        <v>71</v>
      </c>
      <c r="E34" s="62">
        <v>1625000</v>
      </c>
      <c r="F34" s="33"/>
      <c r="G34" s="33"/>
      <c r="H34" s="62">
        <f t="shared" ref="H34:H39" si="13">C34*E34</f>
        <v>19500000</v>
      </c>
      <c r="I34" s="35"/>
      <c r="J34" s="4"/>
    </row>
    <row r="35" spans="2:10">
      <c r="B35" s="33" t="s">
        <v>1051</v>
      </c>
      <c r="C35" s="62">
        <f>4*12</f>
        <v>48</v>
      </c>
      <c r="D35" s="33" t="s">
        <v>387</v>
      </c>
      <c r="E35" s="62">
        <v>7000000</v>
      </c>
      <c r="F35" s="33"/>
      <c r="G35" s="33"/>
      <c r="H35" s="31">
        <f t="shared" si="13"/>
        <v>336000000</v>
      </c>
      <c r="I35" s="187"/>
      <c r="J35" s="4"/>
    </row>
    <row r="36" spans="2:10">
      <c r="B36" s="33" t="s">
        <v>386</v>
      </c>
      <c r="C36" s="62">
        <f>4*12</f>
        <v>48</v>
      </c>
      <c r="D36" s="33" t="s">
        <v>13</v>
      </c>
      <c r="E36" s="62">
        <v>4600000</v>
      </c>
      <c r="F36" s="33"/>
      <c r="G36" s="33"/>
      <c r="H36" s="31">
        <f t="shared" si="13"/>
        <v>220800000</v>
      </c>
      <c r="I36" s="187"/>
      <c r="J36" s="4"/>
    </row>
    <row r="37" spans="2:10">
      <c r="B37" s="59" t="s">
        <v>388</v>
      </c>
      <c r="C37" s="62">
        <v>12</v>
      </c>
      <c r="D37" s="33" t="s">
        <v>13</v>
      </c>
      <c r="E37" s="62">
        <v>116200000</v>
      </c>
      <c r="F37" s="33"/>
      <c r="G37" s="33"/>
      <c r="H37" s="31">
        <f t="shared" si="13"/>
        <v>1394400000</v>
      </c>
      <c r="I37" s="35"/>
      <c r="J37" s="4"/>
    </row>
    <row r="38" spans="2:10">
      <c r="B38" s="33" t="s">
        <v>69</v>
      </c>
      <c r="C38" s="62">
        <f>4*12</f>
        <v>48</v>
      </c>
      <c r="D38" s="33" t="s">
        <v>13</v>
      </c>
      <c r="E38" s="62">
        <v>23700000</v>
      </c>
      <c r="F38" s="33"/>
      <c r="G38" s="33"/>
      <c r="H38" s="31">
        <f t="shared" si="13"/>
        <v>1137600000</v>
      </c>
      <c r="I38" s="35"/>
      <c r="J38" s="4"/>
    </row>
    <row r="39" spans="2:10">
      <c r="B39" s="33" t="s">
        <v>70</v>
      </c>
      <c r="C39" s="62">
        <f>3*12</f>
        <v>36</v>
      </c>
      <c r="D39" s="33" t="s">
        <v>13</v>
      </c>
      <c r="E39" s="62">
        <v>10000000</v>
      </c>
      <c r="F39" s="33"/>
      <c r="G39" s="33"/>
      <c r="H39" s="31">
        <f t="shared" si="13"/>
        <v>360000000</v>
      </c>
      <c r="I39" s="35"/>
      <c r="J39" s="4"/>
    </row>
    <row r="40" spans="2:10">
      <c r="B40" s="33" t="s">
        <v>27</v>
      </c>
      <c r="C40" s="62">
        <v>12</v>
      </c>
      <c r="D40" s="33" t="s">
        <v>13</v>
      </c>
      <c r="E40" s="62">
        <v>3000000</v>
      </c>
      <c r="F40" s="33"/>
      <c r="G40" s="33"/>
      <c r="H40" s="31">
        <f t="shared" ref="H40:H41" si="14">C40*E40</f>
        <v>36000000</v>
      </c>
      <c r="I40" s="35"/>
      <c r="J40" s="4"/>
    </row>
    <row r="41" spans="2:10">
      <c r="B41" s="33" t="s">
        <v>202</v>
      </c>
      <c r="C41" s="62">
        <v>12</v>
      </c>
      <c r="D41" s="33" t="s">
        <v>13</v>
      </c>
      <c r="E41" s="62">
        <v>5000000</v>
      </c>
      <c r="F41" s="33"/>
      <c r="G41" s="33"/>
      <c r="H41" s="31">
        <f t="shared" si="14"/>
        <v>60000000</v>
      </c>
      <c r="I41" s="35"/>
      <c r="J41" s="4"/>
    </row>
    <row r="42" spans="2:10">
      <c r="B42" s="59" t="s">
        <v>1046</v>
      </c>
      <c r="C42" s="62">
        <v>2</v>
      </c>
      <c r="D42" s="33" t="s">
        <v>266</v>
      </c>
      <c r="E42" s="62">
        <v>95000000</v>
      </c>
      <c r="F42" s="63">
        <v>0.4</v>
      </c>
      <c r="G42" s="33"/>
      <c r="H42" s="62">
        <f>C42*E42*F42</f>
        <v>76000000</v>
      </c>
      <c r="I42" s="35"/>
      <c r="J42" s="4"/>
    </row>
    <row r="43" spans="2:10">
      <c r="B43" s="59" t="s">
        <v>1047</v>
      </c>
      <c r="C43" s="62">
        <v>10</v>
      </c>
      <c r="D43" s="33" t="s">
        <v>266</v>
      </c>
      <c r="E43" s="62">
        <v>50000000</v>
      </c>
      <c r="F43" s="63">
        <v>0.4</v>
      </c>
      <c r="G43" s="33"/>
      <c r="H43" s="62">
        <f>C43*E43*F43</f>
        <v>200000000</v>
      </c>
      <c r="I43" s="35"/>
      <c r="J43" s="4"/>
    </row>
    <row r="44" spans="2:10">
      <c r="B44" s="33" t="s">
        <v>211</v>
      </c>
      <c r="C44" s="62">
        <v>24</v>
      </c>
      <c r="D44" s="33" t="s">
        <v>13</v>
      </c>
      <c r="E44" s="62">
        <v>12284000</v>
      </c>
      <c r="F44" s="33"/>
      <c r="G44" s="33"/>
      <c r="H44" s="31">
        <f>C44*E44</f>
        <v>294816000</v>
      </c>
      <c r="I44" s="35"/>
      <c r="J44" s="4"/>
    </row>
    <row r="45" spans="2:10">
      <c r="B45" s="33" t="s">
        <v>1049</v>
      </c>
      <c r="C45" s="62">
        <v>8</v>
      </c>
      <c r="D45" s="33" t="s">
        <v>55</v>
      </c>
      <c r="E45" s="62">
        <v>375000000</v>
      </c>
      <c r="F45" s="227">
        <v>7.4999999999999997E-2</v>
      </c>
      <c r="G45" s="33"/>
      <c r="H45" s="31">
        <f>C45*E45*F45</f>
        <v>225000000</v>
      </c>
    </row>
    <row r="46" spans="2:10">
      <c r="B46" s="33" t="s">
        <v>552</v>
      </c>
      <c r="C46" s="62">
        <v>4</v>
      </c>
      <c r="D46" s="33" t="s">
        <v>55</v>
      </c>
      <c r="E46" s="62">
        <v>237000000</v>
      </c>
      <c r="F46" s="63">
        <v>0.2</v>
      </c>
      <c r="G46" s="33"/>
      <c r="H46" s="31">
        <f>C46*E46*F46</f>
        <v>189600000</v>
      </c>
      <c r="I46" s="35"/>
      <c r="J46" s="4"/>
    </row>
    <row r="47" spans="2:10">
      <c r="B47" s="33" t="s">
        <v>35</v>
      </c>
      <c r="C47" s="62">
        <v>3</v>
      </c>
      <c r="D47" s="33" t="s">
        <v>36</v>
      </c>
      <c r="E47" s="62">
        <v>8963563</v>
      </c>
      <c r="F47" s="63">
        <v>1</v>
      </c>
      <c r="G47" s="33">
        <v>12</v>
      </c>
      <c r="H47" s="31">
        <f>C47*E47*G47*F47</f>
        <v>322688268</v>
      </c>
      <c r="I47" s="37"/>
    </row>
    <row r="48" spans="2:10">
      <c r="B48" s="33" t="s">
        <v>78</v>
      </c>
      <c r="C48" s="62">
        <v>8</v>
      </c>
      <c r="D48" s="33" t="s">
        <v>38</v>
      </c>
      <c r="E48" s="62">
        <v>1213122</v>
      </c>
      <c r="F48" s="33"/>
      <c r="G48" s="33"/>
      <c r="H48" s="31">
        <f>C48*E48</f>
        <v>9704976</v>
      </c>
      <c r="I48" s="37"/>
    </row>
    <row r="49" spans="2:24">
      <c r="B49" s="33" t="s">
        <v>79</v>
      </c>
      <c r="C49" s="62">
        <v>4</v>
      </c>
      <c r="D49" s="33" t="s">
        <v>40</v>
      </c>
      <c r="E49" s="62">
        <v>1438122</v>
      </c>
      <c r="F49" s="33"/>
      <c r="G49" s="33"/>
      <c r="H49" s="31">
        <f>C49*E49</f>
        <v>5752488</v>
      </c>
    </row>
    <row r="50" spans="2:24">
      <c r="B50" s="33" t="s">
        <v>41</v>
      </c>
      <c r="C50" s="62">
        <v>6</v>
      </c>
      <c r="D50" s="33" t="s">
        <v>42</v>
      </c>
      <c r="E50" s="62">
        <v>3931384</v>
      </c>
      <c r="F50" s="63">
        <v>1</v>
      </c>
      <c r="G50" s="33">
        <v>8</v>
      </c>
      <c r="H50" s="31">
        <f>C50*E50*G50*F50</f>
        <v>188706432</v>
      </c>
    </row>
    <row r="51" spans="2:24">
      <c r="B51" s="33" t="s">
        <v>43</v>
      </c>
      <c r="C51" s="62">
        <v>6</v>
      </c>
      <c r="D51" s="33" t="s">
        <v>13</v>
      </c>
      <c r="E51" s="62">
        <v>1300000</v>
      </c>
      <c r="F51" s="63">
        <v>1</v>
      </c>
      <c r="G51" s="33">
        <v>8</v>
      </c>
      <c r="H51" s="31">
        <f t="shared" ref="H51:H52" si="15">C51*E51*G51*F51</f>
        <v>62400000</v>
      </c>
    </row>
    <row r="52" spans="2:24">
      <c r="B52" s="33" t="s">
        <v>44</v>
      </c>
      <c r="C52" s="62">
        <v>6</v>
      </c>
      <c r="D52" s="33" t="s">
        <v>13</v>
      </c>
      <c r="E52" s="62">
        <v>120000</v>
      </c>
      <c r="F52" s="63">
        <v>1</v>
      </c>
      <c r="G52" s="33">
        <v>8</v>
      </c>
      <c r="H52" s="31">
        <f t="shared" si="15"/>
        <v>5760000</v>
      </c>
    </row>
    <row r="53" spans="2:24" ht="15">
      <c r="B53" s="33" t="s">
        <v>80</v>
      </c>
      <c r="C53" s="62"/>
      <c r="D53" s="33"/>
      <c r="E53" s="62"/>
      <c r="F53" s="33"/>
      <c r="G53" s="33"/>
      <c r="H53" s="31" t="s">
        <v>46</v>
      </c>
      <c r="I53" s="43" t="s">
        <v>496</v>
      </c>
    </row>
    <row r="54" spans="2:24" s="4" customFormat="1" ht="15">
      <c r="B54" s="39" t="s">
        <v>378</v>
      </c>
      <c r="C54" s="2"/>
      <c r="D54" s="2"/>
      <c r="E54" s="2"/>
      <c r="F54" s="2"/>
      <c r="G54" s="287"/>
      <c r="H54" s="43">
        <f>SUM(H27:H53)-H31-H32-H33-H34-H42-H43-H45-H46</f>
        <v>4465228164</v>
      </c>
      <c r="I54" s="43">
        <f>H54/12</f>
        <v>372102347</v>
      </c>
      <c r="J54" s="2"/>
    </row>
    <row r="55" spans="2:24" s="4" customFormat="1" ht="15">
      <c r="B55" s="39" t="s">
        <v>393</v>
      </c>
      <c r="C55" s="2"/>
      <c r="D55" s="2"/>
      <c r="E55" s="2"/>
      <c r="F55" s="2"/>
      <c r="G55" s="2"/>
      <c r="H55" s="43">
        <f>SUM(H27:H53)-H32-H33-H42-H43-H45-H46</f>
        <v>5063428404</v>
      </c>
      <c r="I55" s="2"/>
      <c r="J55" s="2"/>
    </row>
    <row r="56" spans="2:24" s="4" customFormat="1" ht="344.25">
      <c r="B56" s="215" t="s">
        <v>1074</v>
      </c>
      <c r="C56" s="45"/>
      <c r="D56" s="45"/>
      <c r="E56" s="45"/>
      <c r="F56" s="45"/>
      <c r="G56" s="45"/>
      <c r="H56" s="45"/>
      <c r="I56" s="213"/>
      <c r="X56" s="25"/>
    </row>
    <row r="57" spans="2:24">
      <c r="B57" s="182"/>
      <c r="C57" s="45"/>
      <c r="D57" s="45"/>
      <c r="E57" s="45"/>
      <c r="F57" s="45"/>
      <c r="G57" s="45"/>
      <c r="H57" s="45"/>
      <c r="X57" s="28"/>
    </row>
    <row r="58" spans="2:24" ht="14.1" customHeight="1">
      <c r="B58" s="746" t="str">
        <f>B9</f>
        <v>2.2. Fortalecimiento de la asistencia técnica y extensión agrícola a productores de papa</v>
      </c>
      <c r="C58" s="738"/>
      <c r="D58" s="738"/>
      <c r="E58" s="738"/>
      <c r="F58" s="738"/>
      <c r="G58" s="738"/>
      <c r="H58" s="738"/>
      <c r="X58" s="28"/>
    </row>
    <row r="59" spans="2:24">
      <c r="B59" s="738"/>
      <c r="C59" s="738"/>
      <c r="D59" s="738"/>
      <c r="E59" s="738"/>
      <c r="F59" s="738"/>
      <c r="G59" s="738"/>
      <c r="H59" s="738"/>
      <c r="X59" s="28"/>
    </row>
    <row r="60" spans="2:24" s="537" customFormat="1" ht="33" customHeight="1">
      <c r="B60" s="735" t="str">
        <f>Portafolio_PA_Papa!E24</f>
        <v>2.2.1. Clasificar y priorizar a nivel regional, productores u organizaciones de productores de papa, según su nivel tecnológico, de mecanización, escala de producción, prácticas agronómicas y dinámica productiva, teniendo en cuenta la caracterización regional de la actividad 8.3.3 y los avances de los proyectos 5.3 sobre esquemas asociativos e integración y 6.1 sobre procesos de I+D+i.</v>
      </c>
      <c r="C60" s="739"/>
      <c r="D60" s="739"/>
      <c r="E60" s="739"/>
      <c r="F60" s="739"/>
      <c r="G60" s="739"/>
      <c r="H60" s="734"/>
      <c r="X60" s="538"/>
    </row>
    <row r="61" spans="2:24" s="537" customFormat="1" ht="40.5" customHeight="1">
      <c r="B61" s="735" t="str">
        <f>Portafolio_PA_Papa!E25</f>
        <v>2.2.2. Realizar el acompañamiento a los productores y organizaciones de productores de papa, en planeación estratégica, gestión empresarial, desarrollo de alianzas comerciales y la adecuada gestión de proveedores de servicios e insumos; para estructurar un plan de negocios, acorde a sus expectativas y a las de la industria procesadora, que facilite el acceso a los recursos financieros para su ejecución, en articulación con los Planes Departamentales de Extensión Agropecuaria - PDEA (Ley 1876 de 2017).</v>
      </c>
      <c r="C61" s="739"/>
      <c r="D61" s="739"/>
      <c r="E61" s="739"/>
      <c r="F61" s="739"/>
      <c r="G61" s="739"/>
      <c r="H61" s="734"/>
      <c r="X61" s="538"/>
    </row>
    <row r="62" spans="2:24" s="537" customFormat="1" ht="40.5" customHeight="1">
      <c r="B62" s="735" t="str">
        <f>Portafolio_PA_Papa!E26</f>
        <v>2.2.3. Brindar acompañamiento técnico y financiero a los productores de papa, para facilitar la compra y adopción de nuevas variedades de alto rendimiento, tolerantes a problemas bióticos y abióticos, precoces, adaptables a pisos térmicos inferiores a los tradicionales y que responden a las necesidades de los consumidores de papa fresca y procesada, en concordancia con los avances en I+D+i del proyecto 6.1, y teniendo en cuenta la Ley 1931 de 27 de julio de 2018 que establece medidas para la gestión de cambio climático, entre otros instrumentos.</v>
      </c>
      <c r="C62" s="739"/>
      <c r="D62" s="739"/>
      <c r="E62" s="739"/>
      <c r="F62" s="739"/>
      <c r="G62" s="739"/>
      <c r="H62" s="734"/>
      <c r="X62" s="538"/>
    </row>
    <row r="63" spans="2:24" s="537" customFormat="1" ht="28.5" customHeight="1">
      <c r="B63" s="735" t="str">
        <f>Portafolio_PA_Papa!E27</f>
        <v>2.2.4. Promover la conexión entre empresas y/o profesionales especializados y los productores, para prestar asistencia técnica enfocada en la aplicación de tecnologías para el manejo integrado del cultivo, que incidan en el mejoramiento de los indicadores de rentabilidad y sostenibilidad del cultivo, y teniendo en cuenta los avances del proyecto 3.2 sobre promoción del manejo eficiente y sostenible del suelo y agua en el cultivo.</v>
      </c>
      <c r="C63" s="739"/>
      <c r="D63" s="739"/>
      <c r="E63" s="739"/>
      <c r="F63" s="739"/>
      <c r="G63" s="739"/>
      <c r="H63" s="734"/>
      <c r="X63" s="538"/>
    </row>
    <row r="64" spans="2:24" s="537" customFormat="1" ht="15">
      <c r="B64" s="735" t="str">
        <f>Portafolio_PA_Papa!E28</f>
        <v>2.2.5. Capacitar y brindar acompañamiento técnico a los productores de papa, sobre labores de postcosecha (selección, limpieza, clasificación, empaque, almacenamiento, etc.), para facilitar y mejorar la comercialización de papa.</v>
      </c>
      <c r="C64" s="739"/>
      <c r="D64" s="739"/>
      <c r="E64" s="739"/>
      <c r="F64" s="739"/>
      <c r="G64" s="739"/>
      <c r="H64" s="734"/>
      <c r="X64" s="538"/>
    </row>
    <row r="65" spans="1:26" s="537" customFormat="1" ht="40.5" customHeight="1">
      <c r="B65" s="735" t="str">
        <f>Portafolio_PA_Papa!E29</f>
        <v>2.2.6. Promover la agregación de valor en la producción de papa, aprovechando la diversidad genética de la papa con que cuenta Colombia, a través de capacitación, acompañamiento técnico, en elementos diferenciadores como, certificaciones BPA, producción orgánica, funcionalidad, sellos verdes, denominación de origen, entre otras, así como a  través de acuerdos entre productores y procesadores, y alianzas con empresas certificadoras, en el marco de la Resolución 30021 de 2017 que establece los requisitos para la Certificación en BPA en la producción primaria de vegetales y otras especies para consumo humano y la Resolución 329 de 2021 que reglamenta el sistema de Trazabilidad Vegetal.</v>
      </c>
      <c r="C65" s="739"/>
      <c r="D65" s="739"/>
      <c r="E65" s="739"/>
      <c r="F65" s="739"/>
      <c r="G65" s="739"/>
      <c r="H65" s="734"/>
      <c r="X65" s="538"/>
    </row>
    <row r="66" spans="1:26" s="537" customFormat="1" ht="30.95" customHeight="1">
      <c r="B66" s="735" t="str">
        <f>Portafolio_PA_Papa!E30</f>
        <v>2.2.7. Fomentar inversiones en procesos de adecuación y mejoramiento de suelos, a través de instrumentos financieros e incentivos; y teniendo en cuenta los avances de los proyectos 3.2 sobre Promoción del manejo eficiente y sostenible del suelo y agua, y 8.4 sobre fortalecimiento y creación de instrumentos de financiamiento, para la cadena de la papa.</v>
      </c>
      <c r="C66" s="739"/>
      <c r="D66" s="739"/>
      <c r="E66" s="739"/>
      <c r="F66" s="739"/>
      <c r="G66" s="739"/>
      <c r="H66" s="734"/>
      <c r="X66" s="538"/>
    </row>
    <row r="67" spans="1:26" s="537" customFormat="1" ht="36.950000000000003" customHeight="1">
      <c r="B67" s="735" t="str">
        <f>Portafolio_PA_Papa!E31</f>
        <v>2.2.8. Fomentar, a través de instrumentos financieros e incentivos, el acceso y uso de tecnologías avanzadas en las prácticas agronómicas de la producción primaria y en las labores de postcosecha, que posibiliten el aumento de escalas de producción, el incremento de la productividad del cultivo de papa y faciliten y mejoren su comercialización, conforme lo estipulado en la Ley 2186 del 2022 que fortalece el financiamiento de los pequeños y medianos productores agropecuarios.</v>
      </c>
      <c r="C67" s="739"/>
      <c r="D67" s="739"/>
      <c r="E67" s="739"/>
      <c r="F67" s="739"/>
      <c r="G67" s="739"/>
      <c r="H67" s="734"/>
      <c r="X67" s="538"/>
    </row>
    <row r="68" spans="1:26" s="537" customFormat="1" ht="35.450000000000003" customHeight="1">
      <c r="B68" s="735" t="str">
        <f>Portafolio_PA_Papa!E32</f>
        <v>2.2.9. Implementar un mecanismo de monitoreo del nivel de adopción e impacto en la productividad, la escala, la competitividad y la empresarización, de las prácticas de manejo, las tecnologías y modelos de gestión empresarial aplicados por los productores, en las regiones productoras de papa.</v>
      </c>
      <c r="C68" s="739"/>
      <c r="D68" s="739"/>
      <c r="E68" s="739"/>
      <c r="F68" s="739"/>
      <c r="G68" s="739"/>
      <c r="H68" s="734"/>
      <c r="X68" s="538"/>
    </row>
    <row r="69" spans="1:26" s="537" customFormat="1" ht="15">
      <c r="B69" s="530"/>
      <c r="C69" s="532"/>
      <c r="D69" s="532"/>
      <c r="E69" s="532"/>
      <c r="F69" s="532"/>
      <c r="G69" s="532"/>
      <c r="H69" s="317"/>
      <c r="X69" s="538"/>
    </row>
    <row r="70" spans="1:26" s="23" customFormat="1" ht="15">
      <c r="A70" s="4"/>
      <c r="B70" s="539" t="s">
        <v>1078</v>
      </c>
      <c r="C70" s="20"/>
      <c r="D70" s="20"/>
      <c r="E70" s="20"/>
      <c r="F70" s="21"/>
      <c r="G70" s="22"/>
      <c r="H70" s="21"/>
      <c r="I70" s="21"/>
      <c r="J70" s="21"/>
      <c r="K70" s="21"/>
      <c r="L70" s="21"/>
      <c r="M70" s="21"/>
      <c r="N70" s="21"/>
      <c r="O70" s="21"/>
      <c r="P70" s="21"/>
      <c r="Q70" s="21"/>
      <c r="R70" s="21"/>
      <c r="S70" s="21"/>
      <c r="T70" s="21"/>
      <c r="U70" s="21"/>
      <c r="V70" s="21"/>
      <c r="W70" s="21"/>
      <c r="X70" s="21"/>
      <c r="Y70" s="21"/>
      <c r="Z70" s="21"/>
    </row>
    <row r="71" spans="1:26" ht="15">
      <c r="B71" s="535" t="s">
        <v>5</v>
      </c>
      <c r="C71" s="535" t="s">
        <v>6</v>
      </c>
      <c r="D71" s="535" t="s">
        <v>7</v>
      </c>
      <c r="E71" s="535" t="s">
        <v>8</v>
      </c>
      <c r="F71" s="536" t="s">
        <v>9</v>
      </c>
      <c r="G71" s="535" t="s">
        <v>10</v>
      </c>
      <c r="H71" s="535" t="s">
        <v>11</v>
      </c>
    </row>
    <row r="72" spans="1:26">
      <c r="B72" s="29" t="s">
        <v>12</v>
      </c>
      <c r="C72" s="69">
        <v>12</v>
      </c>
      <c r="D72" s="29" t="s">
        <v>13</v>
      </c>
      <c r="E72" s="69">
        <v>500000</v>
      </c>
      <c r="F72" s="29"/>
      <c r="G72" s="29"/>
      <c r="H72" s="31">
        <f>C72*E72</f>
        <v>6000000</v>
      </c>
    </row>
    <row r="73" spans="1:26">
      <c r="B73" s="29" t="s">
        <v>14</v>
      </c>
      <c r="C73" s="69">
        <v>12</v>
      </c>
      <c r="D73" s="29" t="s">
        <v>13</v>
      </c>
      <c r="E73" s="69">
        <v>100000</v>
      </c>
      <c r="F73" s="29"/>
      <c r="G73" s="29"/>
      <c r="H73" s="31">
        <f t="shared" ref="H73:H75" si="16">C73*E73</f>
        <v>1200000</v>
      </c>
    </row>
    <row r="74" spans="1:26">
      <c r="B74" s="29" t="s">
        <v>17</v>
      </c>
      <c r="C74" s="62">
        <f>4*12</f>
        <v>48</v>
      </c>
      <c r="D74" s="29" t="s">
        <v>13</v>
      </c>
      <c r="E74" s="69">
        <v>1625000</v>
      </c>
      <c r="F74" s="29"/>
      <c r="G74" s="29"/>
      <c r="H74" s="31">
        <f t="shared" si="16"/>
        <v>78000000</v>
      </c>
    </row>
    <row r="75" spans="1:26">
      <c r="B75" s="29" t="s">
        <v>18</v>
      </c>
      <c r="C75" s="62">
        <f>4*12</f>
        <v>48</v>
      </c>
      <c r="D75" s="29" t="s">
        <v>13</v>
      </c>
      <c r="E75" s="69">
        <v>325000</v>
      </c>
      <c r="F75" s="29"/>
      <c r="G75" s="29"/>
      <c r="H75" s="31">
        <f t="shared" si="16"/>
        <v>15600000</v>
      </c>
    </row>
    <row r="76" spans="1:26">
      <c r="B76" s="29" t="s">
        <v>24</v>
      </c>
      <c r="C76" s="62">
        <f>12*2</f>
        <v>24</v>
      </c>
      <c r="D76" s="29" t="s">
        <v>13</v>
      </c>
      <c r="E76" s="69">
        <v>25484000</v>
      </c>
      <c r="F76" s="29"/>
      <c r="G76" s="29"/>
      <c r="H76" s="31">
        <f>C76*E76</f>
        <v>611616000</v>
      </c>
    </row>
    <row r="77" spans="1:26">
      <c r="B77" s="33" t="s">
        <v>280</v>
      </c>
      <c r="C77" s="62">
        <v>2368.4210526315787</v>
      </c>
      <c r="D77" s="29" t="s">
        <v>13</v>
      </c>
      <c r="E77" s="69">
        <v>1000000</v>
      </c>
      <c r="F77" s="36">
        <v>0.25</v>
      </c>
      <c r="G77" s="29"/>
      <c r="H77" s="31">
        <f>C77*E77*F77</f>
        <v>592105263.15789473</v>
      </c>
      <c r="I77" s="64"/>
      <c r="J77" s="4"/>
    </row>
    <row r="78" spans="1:26">
      <c r="B78" s="29" t="s">
        <v>254</v>
      </c>
      <c r="C78" s="69">
        <v>72</v>
      </c>
      <c r="D78" s="29" t="s">
        <v>71</v>
      </c>
      <c r="E78" s="69">
        <v>4560407</v>
      </c>
      <c r="F78" s="29"/>
      <c r="G78" s="29">
        <v>12</v>
      </c>
      <c r="H78" s="62">
        <f>C78*E78*G78</f>
        <v>3940191648</v>
      </c>
      <c r="I78" s="35"/>
      <c r="J78" s="4"/>
    </row>
    <row r="79" spans="1:26">
      <c r="B79" s="29" t="s">
        <v>484</v>
      </c>
      <c r="C79" s="69">
        <v>2</v>
      </c>
      <c r="D79" s="29" t="s">
        <v>71</v>
      </c>
      <c r="E79" s="69">
        <v>14467506</v>
      </c>
      <c r="F79" s="29"/>
      <c r="G79" s="29">
        <v>2</v>
      </c>
      <c r="H79" s="62">
        <f>C79*E79*G79</f>
        <v>57870024</v>
      </c>
      <c r="I79" s="35"/>
      <c r="J79" s="4"/>
    </row>
    <row r="80" spans="1:26">
      <c r="B80" s="29" t="s">
        <v>27</v>
      </c>
      <c r="C80" s="62">
        <v>12</v>
      </c>
      <c r="D80" s="29" t="s">
        <v>13</v>
      </c>
      <c r="E80" s="69">
        <v>3000000</v>
      </c>
      <c r="F80" s="29"/>
      <c r="G80" s="29"/>
      <c r="H80" s="31">
        <f>C80*E80</f>
        <v>36000000</v>
      </c>
    </row>
    <row r="81" spans="1:12">
      <c r="B81" s="29" t="s">
        <v>30</v>
      </c>
      <c r="C81" s="69">
        <f>5*12</f>
        <v>60</v>
      </c>
      <c r="D81" s="29" t="s">
        <v>31</v>
      </c>
      <c r="E81" s="69">
        <v>300000</v>
      </c>
      <c r="F81" s="36"/>
      <c r="G81" s="29"/>
      <c r="H81" s="31">
        <f t="shared" ref="H81:H89" si="17">C81*E81</f>
        <v>18000000</v>
      </c>
      <c r="I81" s="35"/>
      <c r="J81" s="4"/>
      <c r="K81" s="4"/>
      <c r="L81" s="4"/>
    </row>
    <row r="82" spans="1:12">
      <c r="B82" s="29" t="s">
        <v>32</v>
      </c>
      <c r="C82" s="69">
        <v>12</v>
      </c>
      <c r="D82" s="29" t="s">
        <v>33</v>
      </c>
      <c r="E82" s="69">
        <v>5000000</v>
      </c>
      <c r="F82" s="29"/>
      <c r="G82" s="29"/>
      <c r="H82" s="31">
        <f t="shared" si="17"/>
        <v>60000000</v>
      </c>
      <c r="I82" s="35"/>
      <c r="J82" s="4"/>
      <c r="K82" s="4"/>
      <c r="L82" s="4"/>
    </row>
    <row r="83" spans="1:12">
      <c r="B83" s="29" t="s">
        <v>34</v>
      </c>
      <c r="C83" s="69">
        <v>12</v>
      </c>
      <c r="D83" s="29" t="s">
        <v>33</v>
      </c>
      <c r="E83" s="69">
        <v>1500000</v>
      </c>
      <c r="F83" s="29"/>
      <c r="G83" s="29"/>
      <c r="H83" s="31">
        <f t="shared" si="17"/>
        <v>18000000</v>
      </c>
      <c r="I83" s="35"/>
      <c r="J83" s="4"/>
      <c r="K83" s="4"/>
      <c r="L83" s="4"/>
    </row>
    <row r="84" spans="1:12">
      <c r="B84" s="29" t="s">
        <v>137</v>
      </c>
      <c r="C84" s="69">
        <v>12</v>
      </c>
      <c r="D84" s="29" t="s">
        <v>31</v>
      </c>
      <c r="E84" s="69">
        <v>3000000</v>
      </c>
      <c r="F84" s="29"/>
      <c r="G84" s="29"/>
      <c r="H84" s="31">
        <f t="shared" si="17"/>
        <v>36000000</v>
      </c>
      <c r="I84" s="35"/>
      <c r="J84" s="4"/>
    </row>
    <row r="85" spans="1:12">
      <c r="B85" s="29" t="s">
        <v>138</v>
      </c>
      <c r="C85" s="69">
        <v>12</v>
      </c>
      <c r="D85" s="29" t="s">
        <v>31</v>
      </c>
      <c r="E85" s="69">
        <v>900000</v>
      </c>
      <c r="F85" s="29"/>
      <c r="G85" s="29"/>
      <c r="H85" s="31">
        <f t="shared" si="17"/>
        <v>10800000</v>
      </c>
      <c r="I85" s="187"/>
      <c r="J85" s="4"/>
    </row>
    <row r="86" spans="1:12" s="61" customFormat="1">
      <c r="A86" s="2"/>
      <c r="B86" s="29" t="s">
        <v>1052</v>
      </c>
      <c r="C86" s="69">
        <v>36</v>
      </c>
      <c r="D86" s="29" t="s">
        <v>13</v>
      </c>
      <c r="E86" s="69">
        <v>4120000</v>
      </c>
      <c r="F86" s="29"/>
      <c r="G86" s="29"/>
      <c r="H86" s="31">
        <f t="shared" si="17"/>
        <v>148320000</v>
      </c>
    </row>
    <row r="87" spans="1:12">
      <c r="B87" s="29" t="s">
        <v>1053</v>
      </c>
      <c r="C87" s="60">
        <v>12</v>
      </c>
      <c r="D87" s="59" t="s">
        <v>13</v>
      </c>
      <c r="E87" s="60">
        <v>6000000</v>
      </c>
      <c r="F87" s="59"/>
      <c r="G87" s="59"/>
      <c r="H87" s="31">
        <f t="shared" si="17"/>
        <v>72000000</v>
      </c>
      <c r="I87" s="35"/>
      <c r="J87" s="4"/>
    </row>
    <row r="88" spans="1:12">
      <c r="B88" s="29" t="s">
        <v>69</v>
      </c>
      <c r="C88" s="69">
        <v>24</v>
      </c>
      <c r="D88" s="29" t="s">
        <v>13</v>
      </c>
      <c r="E88" s="69">
        <v>23700000</v>
      </c>
      <c r="F88" s="29"/>
      <c r="G88" s="29"/>
      <c r="H88" s="31">
        <f t="shared" si="17"/>
        <v>568800000</v>
      </c>
      <c r="I88" s="35"/>
      <c r="J88" s="4"/>
    </row>
    <row r="89" spans="1:12">
      <c r="B89" s="29" t="s">
        <v>70</v>
      </c>
      <c r="C89" s="69">
        <v>24</v>
      </c>
      <c r="D89" s="29" t="s">
        <v>13</v>
      </c>
      <c r="E89" s="69">
        <v>10000000</v>
      </c>
      <c r="F89" s="29"/>
      <c r="G89" s="29"/>
      <c r="H89" s="31">
        <f t="shared" si="17"/>
        <v>240000000</v>
      </c>
      <c r="I89" s="35"/>
      <c r="J89" s="4"/>
    </row>
    <row r="90" spans="1:12">
      <c r="B90" s="33" t="s">
        <v>77</v>
      </c>
      <c r="C90" s="62">
        <v>1</v>
      </c>
      <c r="D90" s="33" t="s">
        <v>36</v>
      </c>
      <c r="E90" s="62">
        <v>5661197</v>
      </c>
      <c r="F90" s="63"/>
      <c r="G90" s="33">
        <v>5</v>
      </c>
      <c r="H90" s="31">
        <f>C90*E90*G90</f>
        <v>28305985</v>
      </c>
      <c r="I90" s="35"/>
      <c r="J90" s="4"/>
    </row>
    <row r="91" spans="1:12">
      <c r="B91" s="29" t="s">
        <v>277</v>
      </c>
      <c r="C91" s="69">
        <v>12</v>
      </c>
      <c r="D91" s="29" t="s">
        <v>71</v>
      </c>
      <c r="E91" s="69">
        <v>1625000</v>
      </c>
      <c r="F91" s="29"/>
      <c r="G91" s="29"/>
      <c r="H91" s="62">
        <f>C91*E91</f>
        <v>19500000</v>
      </c>
      <c r="I91" s="35"/>
      <c r="J91" s="4"/>
    </row>
    <row r="92" spans="1:12" s="184" customFormat="1">
      <c r="B92" s="33" t="s">
        <v>76</v>
      </c>
      <c r="C92" s="62">
        <f>5*12</f>
        <v>60</v>
      </c>
      <c r="D92" s="33" t="s">
        <v>55</v>
      </c>
      <c r="E92" s="62">
        <v>36000000</v>
      </c>
      <c r="F92" s="63">
        <v>0.5</v>
      </c>
      <c r="G92" s="33"/>
      <c r="H92" s="31">
        <f>C92*E92*F92</f>
        <v>1080000000</v>
      </c>
      <c r="I92" s="183"/>
      <c r="J92" s="14"/>
    </row>
    <row r="93" spans="1:12">
      <c r="B93" s="33" t="s">
        <v>75</v>
      </c>
      <c r="C93" s="62">
        <v>12</v>
      </c>
      <c r="D93" s="33" t="s">
        <v>73</v>
      </c>
      <c r="E93" s="62">
        <v>43000000</v>
      </c>
      <c r="F93" s="63">
        <v>0.5</v>
      </c>
      <c r="G93" s="33"/>
      <c r="H93" s="31">
        <f>C93*E93*F93</f>
        <v>258000000</v>
      </c>
      <c r="I93" s="35"/>
      <c r="J93" s="4"/>
    </row>
    <row r="94" spans="1:12">
      <c r="B94" s="29" t="s">
        <v>390</v>
      </c>
      <c r="C94" s="69">
        <v>2</v>
      </c>
      <c r="D94" s="29" t="s">
        <v>55</v>
      </c>
      <c r="E94" s="69">
        <v>10745859.024</v>
      </c>
      <c r="F94" s="29"/>
      <c r="G94" s="29"/>
      <c r="H94" s="31">
        <f t="shared" ref="H94:H96" si="18">C94*E94</f>
        <v>21491718.048</v>
      </c>
      <c r="I94" s="32"/>
      <c r="J94" s="4"/>
    </row>
    <row r="95" spans="1:12">
      <c r="B95" s="29" t="s">
        <v>391</v>
      </c>
      <c r="C95" s="69">
        <v>2</v>
      </c>
      <c r="D95" s="29" t="s">
        <v>55</v>
      </c>
      <c r="E95" s="69">
        <v>31162519.920000002</v>
      </c>
      <c r="F95" s="29"/>
      <c r="G95" s="29"/>
      <c r="H95" s="31">
        <f t="shared" si="18"/>
        <v>62325039.840000004</v>
      </c>
      <c r="I95" s="32"/>
      <c r="J95" s="4"/>
    </row>
    <row r="96" spans="1:12">
      <c r="B96" s="29" t="s">
        <v>392</v>
      </c>
      <c r="C96" s="69">
        <v>2</v>
      </c>
      <c r="D96" s="29" t="s">
        <v>55</v>
      </c>
      <c r="E96" s="69">
        <v>49497312.195</v>
      </c>
      <c r="F96" s="29"/>
      <c r="G96" s="29"/>
      <c r="H96" s="31">
        <f t="shared" si="18"/>
        <v>98994624.390000001</v>
      </c>
      <c r="I96" s="64"/>
      <c r="J96" s="4"/>
    </row>
    <row r="97" spans="2:18">
      <c r="B97" s="33" t="s">
        <v>267</v>
      </c>
      <c r="C97" s="62">
        <v>50</v>
      </c>
      <c r="D97" s="33" t="s">
        <v>269</v>
      </c>
      <c r="E97" s="62">
        <v>30000000</v>
      </c>
      <c r="F97" s="63">
        <v>0.8</v>
      </c>
      <c r="G97" s="33"/>
      <c r="H97" s="31">
        <f>C97*E97*F97</f>
        <v>1200000000</v>
      </c>
      <c r="I97" s="35"/>
      <c r="J97" s="4"/>
    </row>
    <row r="98" spans="2:18">
      <c r="B98" s="33" t="s">
        <v>268</v>
      </c>
      <c r="C98" s="62">
        <v>100</v>
      </c>
      <c r="D98" s="33" t="s">
        <v>269</v>
      </c>
      <c r="E98" s="62">
        <v>10000000</v>
      </c>
      <c r="F98" s="63">
        <v>0.6</v>
      </c>
      <c r="G98" s="33"/>
      <c r="H98" s="31">
        <f>C98*E98*F98</f>
        <v>600000000</v>
      </c>
      <c r="I98" s="35"/>
      <c r="J98" s="4"/>
    </row>
    <row r="99" spans="2:18">
      <c r="B99" s="33" t="s">
        <v>554</v>
      </c>
      <c r="C99" s="69">
        <f>10</f>
        <v>10</v>
      </c>
      <c r="D99" s="29" t="s">
        <v>55</v>
      </c>
      <c r="E99" s="62">
        <v>291730750</v>
      </c>
      <c r="F99" s="190">
        <v>0.3</v>
      </c>
      <c r="G99" s="29"/>
      <c r="H99" s="31">
        <f>C99*E99*F99</f>
        <v>875192250</v>
      </c>
      <c r="I99" s="35"/>
      <c r="J99" s="4"/>
    </row>
    <row r="100" spans="2:18">
      <c r="B100" s="33" t="s">
        <v>553</v>
      </c>
      <c r="C100" s="69">
        <v>10</v>
      </c>
      <c r="D100" s="29" t="s">
        <v>55</v>
      </c>
      <c r="E100" s="62">
        <v>392000000</v>
      </c>
      <c r="F100" s="36">
        <v>0.2</v>
      </c>
      <c r="G100" s="29"/>
      <c r="H100" s="31">
        <f t="shared" ref="H100" si="19">C100*E100*F100</f>
        <v>784000000</v>
      </c>
      <c r="I100" s="37"/>
    </row>
    <row r="101" spans="2:18">
      <c r="B101" s="29" t="s">
        <v>35</v>
      </c>
      <c r="C101" s="69">
        <v>5</v>
      </c>
      <c r="D101" s="29" t="s">
        <v>36</v>
      </c>
      <c r="E101" s="69">
        <v>8963563</v>
      </c>
      <c r="F101" s="36">
        <v>1</v>
      </c>
      <c r="G101" s="29">
        <v>12</v>
      </c>
      <c r="H101" s="31">
        <f>C101*E101*G101*F101</f>
        <v>537813780</v>
      </c>
      <c r="I101" s="37"/>
    </row>
    <row r="102" spans="2:18">
      <c r="B102" s="29" t="s">
        <v>78</v>
      </c>
      <c r="C102" s="62">
        <v>8</v>
      </c>
      <c r="D102" s="29" t="s">
        <v>38</v>
      </c>
      <c r="E102" s="69">
        <v>1213122</v>
      </c>
      <c r="F102" s="29"/>
      <c r="G102" s="29"/>
      <c r="H102" s="31">
        <f>C102*E102</f>
        <v>9704976</v>
      </c>
      <c r="I102" s="37"/>
    </row>
    <row r="103" spans="2:18">
      <c r="B103" s="29" t="s">
        <v>79</v>
      </c>
      <c r="C103" s="62">
        <v>4</v>
      </c>
      <c r="D103" s="29" t="s">
        <v>40</v>
      </c>
      <c r="E103" s="69">
        <v>1438122</v>
      </c>
      <c r="F103" s="29"/>
      <c r="G103" s="29"/>
      <c r="H103" s="31">
        <f>C103*E103</f>
        <v>5752488</v>
      </c>
    </row>
    <row r="104" spans="2:18">
      <c r="B104" s="29" t="s">
        <v>41</v>
      </c>
      <c r="C104" s="62">
        <v>12</v>
      </c>
      <c r="D104" s="29" t="s">
        <v>42</v>
      </c>
      <c r="E104" s="69">
        <v>3931384</v>
      </c>
      <c r="F104" s="36">
        <v>1</v>
      </c>
      <c r="G104" s="29">
        <v>8</v>
      </c>
      <c r="H104" s="31">
        <f>C104*E104*G104*F104</f>
        <v>377412864</v>
      </c>
    </row>
    <row r="105" spans="2:18">
      <c r="B105" s="29" t="s">
        <v>43</v>
      </c>
      <c r="C105" s="62">
        <v>12</v>
      </c>
      <c r="D105" s="29" t="s">
        <v>13</v>
      </c>
      <c r="E105" s="69">
        <v>1300000</v>
      </c>
      <c r="F105" s="36">
        <v>1</v>
      </c>
      <c r="G105" s="29">
        <v>8</v>
      </c>
      <c r="H105" s="31">
        <f t="shared" ref="H105:H106" si="20">C105*E105*G105*F105</f>
        <v>124800000</v>
      </c>
    </row>
    <row r="106" spans="2:18">
      <c r="B106" s="29" t="s">
        <v>44</v>
      </c>
      <c r="C106" s="62">
        <v>12</v>
      </c>
      <c r="D106" s="29" t="s">
        <v>13</v>
      </c>
      <c r="E106" s="69">
        <v>120000</v>
      </c>
      <c r="F106" s="36">
        <v>1</v>
      </c>
      <c r="G106" s="29">
        <v>8</v>
      </c>
      <c r="H106" s="31">
        <f t="shared" si="20"/>
        <v>11520000</v>
      </c>
    </row>
    <row r="107" spans="2:18" ht="15">
      <c r="B107" s="29" t="s">
        <v>80</v>
      </c>
      <c r="C107" s="69"/>
      <c r="D107" s="29"/>
      <c r="E107" s="69"/>
      <c r="F107" s="29"/>
      <c r="G107" s="29"/>
      <c r="H107" s="30" t="s">
        <v>46</v>
      </c>
      <c r="I107" s="43" t="s">
        <v>496</v>
      </c>
    </row>
    <row r="108" spans="2:18" ht="15">
      <c r="B108" s="39" t="s">
        <v>378</v>
      </c>
      <c r="H108" s="43">
        <f>SUM(H72:H107)-H79-H90-H91-H92-H93-H94-H95-H96-H97-H98-H99</f>
        <v>8303637019.1578941</v>
      </c>
      <c r="I108" s="43">
        <f>H108/12</f>
        <v>691969751.59649122</v>
      </c>
    </row>
    <row r="109" spans="2:18" ht="15">
      <c r="B109" s="39" t="s">
        <v>492</v>
      </c>
      <c r="H109" s="43">
        <f>SUM(H72:H107)</f>
        <v>12605316660.435894</v>
      </c>
    </row>
    <row r="110" spans="2:18" ht="15">
      <c r="B110" s="39" t="s">
        <v>493</v>
      </c>
      <c r="H110" s="43">
        <f>H109-H90-H91-H92-H94-H95-H96-H100</f>
        <v>10510699293.157894</v>
      </c>
      <c r="I110" s="225">
        <v>4</v>
      </c>
      <c r="J110" s="225">
        <v>5</v>
      </c>
      <c r="K110" s="225">
        <v>6</v>
      </c>
      <c r="L110" s="225">
        <v>7</v>
      </c>
      <c r="M110" s="225">
        <v>8</v>
      </c>
      <c r="N110" s="225">
        <v>9</v>
      </c>
      <c r="O110" s="225">
        <v>10</v>
      </c>
      <c r="P110" s="225">
        <v>11</v>
      </c>
      <c r="Q110" s="225">
        <v>12</v>
      </c>
      <c r="R110" s="225">
        <v>13</v>
      </c>
    </row>
    <row r="111" spans="2:18" ht="15">
      <c r="B111" s="39" t="s">
        <v>389</v>
      </c>
      <c r="H111" s="45"/>
      <c r="I111" s="62">
        <v>2981250000</v>
      </c>
      <c r="J111" s="62">
        <v>3160125000</v>
      </c>
      <c r="K111" s="62">
        <v>3349732500.0000005</v>
      </c>
      <c r="L111" s="62">
        <v>3550716450.0000005</v>
      </c>
      <c r="M111" s="62">
        <v>3763759437.0000005</v>
      </c>
      <c r="N111" s="62">
        <v>3989585003.2200007</v>
      </c>
      <c r="O111" s="62">
        <v>4228960103.4132004</v>
      </c>
      <c r="P111" s="62">
        <v>4482697709.6179924</v>
      </c>
      <c r="Q111" s="62">
        <v>4751659572.1950722</v>
      </c>
      <c r="R111" s="62">
        <v>5036759146.5267763</v>
      </c>
    </row>
    <row r="112" spans="2:18" s="4" customFormat="1" ht="409.6" customHeight="1">
      <c r="B112" s="216" t="s">
        <v>1054</v>
      </c>
      <c r="C112" s="45"/>
      <c r="D112" s="45"/>
      <c r="E112" s="45"/>
      <c r="F112" s="45"/>
      <c r="G112" s="45"/>
      <c r="H112" s="45"/>
      <c r="I112" s="287"/>
      <c r="J112" s="2"/>
    </row>
    <row r="113" spans="1:10" ht="15">
      <c r="B113" s="44"/>
      <c r="C113" s="45"/>
      <c r="D113" s="45"/>
      <c r="E113" s="45"/>
      <c r="F113" s="45"/>
      <c r="G113" s="45"/>
      <c r="H113" s="45"/>
      <c r="I113" s="46"/>
    </row>
    <row r="114" spans="1:10" s="4" customFormat="1" ht="14.45" customHeight="1">
      <c r="A114" s="47"/>
      <c r="B114" s="45"/>
      <c r="C114" s="45"/>
      <c r="D114" s="45"/>
      <c r="E114" s="45"/>
      <c r="F114" s="45"/>
      <c r="G114" s="45"/>
      <c r="H114" s="45"/>
    </row>
    <row r="115" spans="1:10" ht="15" hidden="1">
      <c r="B115" s="736" t="str">
        <f>B9</f>
        <v>2.2. Fortalecimiento de la asistencia técnica y extensión agrícola a productores de papa</v>
      </c>
      <c r="C115" s="737"/>
      <c r="D115" s="737"/>
      <c r="E115" s="737"/>
      <c r="F115" s="737"/>
      <c r="G115" s="737"/>
      <c r="H115" s="737"/>
    </row>
    <row r="116" spans="1:10" ht="15">
      <c r="B116" s="744" t="str">
        <f>B10</f>
        <v>2.3.  Fortalecimiento de las capacidades técnicas y empresariales de MiPymes procesadoras  de papa</v>
      </c>
      <c r="C116" s="745"/>
      <c r="D116" s="745"/>
      <c r="E116" s="745"/>
      <c r="F116" s="745"/>
      <c r="G116" s="745"/>
      <c r="H116" s="745"/>
    </row>
    <row r="117" spans="1:10" ht="32.1" customHeight="1">
      <c r="B117" s="740" t="str">
        <f>Portafolio_PA_Papa!E33</f>
        <v>2.3.1. Identificar y seleccionar MiPymes procesadoras de papa a nivel regional, que requieran asistencia técnica y extensión agroindustrial, para el fortalecimiento de sus capacidades empresariales, y para el acondicionamiento y transporte de papa, la fabricación de derivados, y otras, teniendo en cuenta las caracterizaciones a nivel regional de la actividad 8.3.3, y de los avances en I+D+i (proyecto 6.1).</v>
      </c>
      <c r="C117" s="739"/>
      <c r="D117" s="739"/>
      <c r="E117" s="739"/>
      <c r="F117" s="739"/>
      <c r="G117" s="739"/>
      <c r="H117" s="739"/>
    </row>
    <row r="118" spans="1:10" ht="15">
      <c r="B118" s="740" t="str">
        <f>Portafolio_PA_Papa!E34</f>
        <v>2.3.2. Conformar y fortalecer redes colaborativas para los servicios de extensión, consolidando estrategias direccionadas a la cadena de la papa, teniendo en cuenta los desarrollos tecnológicos generados en I+D+i (Proyecto 6.1).</v>
      </c>
      <c r="C118" s="739"/>
      <c r="D118" s="739"/>
      <c r="E118" s="739"/>
      <c r="F118" s="739"/>
      <c r="G118" s="739"/>
      <c r="H118" s="739"/>
    </row>
    <row r="119" spans="1:10" ht="30" customHeight="1">
      <c r="B119" s="740" t="str">
        <f>Portafolio_PA_Papa!E35</f>
        <v>2.3.3. Realizar capacitación, y prestar asistencia técnica y extensión agroindustrial a las MiPymes procesadoras, transportadoras y comercializadoras de papa, en temas de inocuidad, gestión ambiental, aprovechamiento de la papa no comercial y de los residuos del proceso industrial, entre otros, teniendo en cuenta el sistema de Trazabilidad Vegetal (Resolución 329 de 2021) y la reglamentación para la aplicación de las BPM (Decreto 3075 de 1997).</v>
      </c>
      <c r="C119" s="739"/>
      <c r="D119" s="739"/>
      <c r="E119" s="739"/>
      <c r="F119" s="739"/>
      <c r="G119" s="739"/>
      <c r="H119" s="739"/>
    </row>
    <row r="120" spans="1:10" ht="30" customHeight="1">
      <c r="B120" s="740" t="str">
        <f>Portafolio_PA_Papa!E36</f>
        <v>2.3.4. Realizar el acompañamiento y capacitación básica a procesadores en planeación estratégica, gestión empresarial (monitoreo  de costos, rentabilidad y talento humano), indicadores de productividad, formación de talento humano, desarrollo de alianzas comerciales y la adecuada gestión de proveedores de servicios e insumos, que les permita la formulación o el fortalecimiento de su plan de negocios.</v>
      </c>
      <c r="C120" s="739"/>
      <c r="D120" s="739"/>
      <c r="E120" s="739"/>
      <c r="F120" s="739"/>
      <c r="G120" s="739"/>
      <c r="H120" s="739"/>
    </row>
    <row r="121" spans="1:10" ht="30.6" customHeight="1">
      <c r="B121" s="740" t="str">
        <f>Portafolio_PA_Papa!E37</f>
        <v>2.3.5. Conectar la demanda de los procesadores y comercializadores de productos de la cadena de la papa con la asistencia técnica especializada en temas gerenciales, administrativos, de sanidad e inocuidad, procesos industriales que usan la papa como materia prima, aprovechamiento de atributos diferenciales asociados a su calidad, fabricación de nuevos productos, y gestión de la cadena de suministro.</v>
      </c>
      <c r="C121" s="739"/>
      <c r="D121" s="739"/>
      <c r="E121" s="739"/>
      <c r="F121" s="739"/>
      <c r="G121" s="739"/>
      <c r="H121" s="739"/>
    </row>
    <row r="122" spans="1:10" ht="28.5" customHeight="1">
      <c r="B122" s="740" t="str">
        <f>Portafolio_PA_Papa!E38</f>
        <v>2.3.6. Promover la agregación de valor a través de alianzas con empresas certificadoras, en elementos diferenciadores para la papa y sus derivados (empaques, certificaciones BPM, componentes nutricionales, producción orgánica, sellos verdes, denominación de origen, entre otras).</v>
      </c>
      <c r="C122" s="739"/>
      <c r="D122" s="739"/>
      <c r="E122" s="739"/>
      <c r="F122" s="739"/>
      <c r="G122" s="739"/>
      <c r="H122" s="739"/>
    </row>
    <row r="123" spans="1:10" ht="28.5" customHeight="1">
      <c r="B123" s="529"/>
      <c r="C123" s="532"/>
      <c r="D123" s="532"/>
      <c r="E123" s="532"/>
      <c r="F123" s="532"/>
      <c r="G123" s="532"/>
      <c r="H123" s="532"/>
    </row>
    <row r="124" spans="1:10" ht="15">
      <c r="B124" s="539" t="s">
        <v>1078</v>
      </c>
      <c r="C124" s="321"/>
      <c r="D124" s="321"/>
      <c r="E124" s="321"/>
      <c r="F124" s="321"/>
      <c r="G124" s="321"/>
      <c r="H124" s="321"/>
    </row>
    <row r="125" spans="1:10" s="4" customFormat="1" ht="15">
      <c r="A125" s="48"/>
      <c r="B125" s="26" t="s">
        <v>5</v>
      </c>
      <c r="C125" s="26" t="s">
        <v>6</v>
      </c>
      <c r="D125" s="26" t="s">
        <v>7</v>
      </c>
      <c r="E125" s="26" t="s">
        <v>8</v>
      </c>
      <c r="F125" s="26" t="s">
        <v>48</v>
      </c>
      <c r="G125" s="26" t="s">
        <v>10</v>
      </c>
      <c r="H125" s="26" t="s">
        <v>11</v>
      </c>
      <c r="I125" s="37"/>
    </row>
    <row r="126" spans="1:10" s="4" customFormat="1">
      <c r="B126" s="29" t="s">
        <v>12</v>
      </c>
      <c r="C126" s="29">
        <v>20</v>
      </c>
      <c r="D126" s="29" t="s">
        <v>13</v>
      </c>
      <c r="E126" s="30">
        <v>500000</v>
      </c>
      <c r="F126" s="29"/>
      <c r="G126" s="29"/>
      <c r="H126" s="31">
        <f>C126*E126</f>
        <v>10000000</v>
      </c>
      <c r="I126" s="37"/>
    </row>
    <row r="127" spans="1:10" s="4" customFormat="1">
      <c r="B127" s="29" t="s">
        <v>14</v>
      </c>
      <c r="C127" s="29">
        <v>20</v>
      </c>
      <c r="D127" s="29" t="s">
        <v>13</v>
      </c>
      <c r="E127" s="30">
        <v>100000</v>
      </c>
      <c r="F127" s="29"/>
      <c r="G127" s="29"/>
      <c r="H127" s="31">
        <f t="shared" ref="H127:H153" si="21">C127*E127</f>
        <v>2000000</v>
      </c>
      <c r="I127" s="37"/>
    </row>
    <row r="128" spans="1:10">
      <c r="B128" s="29" t="s">
        <v>484</v>
      </c>
      <c r="C128" s="29">
        <v>4</v>
      </c>
      <c r="D128" s="29" t="s">
        <v>71</v>
      </c>
      <c r="E128" s="34">
        <v>14467506</v>
      </c>
      <c r="F128" s="29"/>
      <c r="G128" s="29">
        <v>2</v>
      </c>
      <c r="H128" s="62">
        <f>C128*E128*G128</f>
        <v>115740048</v>
      </c>
      <c r="I128" s="35"/>
      <c r="J128" s="4"/>
    </row>
    <row r="129" spans="1:10" s="4" customFormat="1">
      <c r="A129" s="48"/>
      <c r="B129" s="29" t="s">
        <v>134</v>
      </c>
      <c r="C129" s="29">
        <v>10</v>
      </c>
      <c r="D129" s="29" t="s">
        <v>13</v>
      </c>
      <c r="E129" s="30">
        <v>4120000</v>
      </c>
      <c r="F129" s="29"/>
      <c r="G129" s="29"/>
      <c r="H129" s="31">
        <f t="shared" si="21"/>
        <v>41200000</v>
      </c>
      <c r="I129" s="35"/>
    </row>
    <row r="130" spans="1:10" s="4" customFormat="1">
      <c r="A130" s="48"/>
      <c r="B130" s="29" t="s">
        <v>58</v>
      </c>
      <c r="C130" s="33">
        <v>20</v>
      </c>
      <c r="D130" s="29" t="s">
        <v>13</v>
      </c>
      <c r="E130" s="30">
        <v>1625000</v>
      </c>
      <c r="F130" s="29"/>
      <c r="G130" s="29"/>
      <c r="H130" s="31">
        <f t="shared" si="21"/>
        <v>32500000</v>
      </c>
      <c r="I130" s="49"/>
    </row>
    <row r="131" spans="1:10" s="4" customFormat="1">
      <c r="A131" s="48"/>
      <c r="B131" s="29" t="s">
        <v>59</v>
      </c>
      <c r="C131" s="33">
        <v>20</v>
      </c>
      <c r="D131" s="29" t="s">
        <v>13</v>
      </c>
      <c r="E131" s="30">
        <v>325000</v>
      </c>
      <c r="F131" s="29"/>
      <c r="G131" s="29"/>
      <c r="H131" s="31">
        <f t="shared" si="21"/>
        <v>6500000</v>
      </c>
      <c r="I131" s="49"/>
    </row>
    <row r="132" spans="1:10">
      <c r="B132" s="29" t="s">
        <v>270</v>
      </c>
      <c r="C132" s="33">
        <v>10</v>
      </c>
      <c r="D132" s="29" t="s">
        <v>13</v>
      </c>
      <c r="E132" s="30">
        <v>3000000</v>
      </c>
      <c r="F132" s="29"/>
      <c r="G132" s="29"/>
      <c r="H132" s="31">
        <f t="shared" si="21"/>
        <v>30000000</v>
      </c>
      <c r="I132" s="35"/>
      <c r="J132" s="4"/>
    </row>
    <row r="133" spans="1:10">
      <c r="B133" s="29" t="s">
        <v>417</v>
      </c>
      <c r="C133" s="33">
        <v>10</v>
      </c>
      <c r="D133" s="29" t="s">
        <v>13</v>
      </c>
      <c r="E133" s="30">
        <v>4600000</v>
      </c>
      <c r="F133" s="29"/>
      <c r="G133" s="29"/>
      <c r="H133" s="31">
        <f t="shared" si="21"/>
        <v>46000000</v>
      </c>
      <c r="I133" s="35"/>
      <c r="J133" s="4"/>
    </row>
    <row r="134" spans="1:10">
      <c r="B134" s="29" t="s">
        <v>271</v>
      </c>
      <c r="C134" s="29">
        <v>20</v>
      </c>
      <c r="D134" s="29" t="s">
        <v>71</v>
      </c>
      <c r="E134" s="34">
        <v>1625000</v>
      </c>
      <c r="F134" s="29"/>
      <c r="G134" s="29"/>
      <c r="H134" s="62">
        <f>C134*E134</f>
        <v>32500000</v>
      </c>
      <c r="I134" s="35"/>
      <c r="J134" s="4"/>
    </row>
    <row r="135" spans="1:10">
      <c r="B135" s="29" t="s">
        <v>211</v>
      </c>
      <c r="C135" s="29">
        <v>10</v>
      </c>
      <c r="D135" s="29" t="s">
        <v>13</v>
      </c>
      <c r="E135" s="34">
        <v>12284000</v>
      </c>
      <c r="F135" s="29"/>
      <c r="G135" s="29"/>
      <c r="H135" s="62">
        <f>C135*E135</f>
        <v>122840000</v>
      </c>
      <c r="I135" s="35"/>
      <c r="J135" s="4"/>
    </row>
    <row r="136" spans="1:10">
      <c r="B136" s="29" t="s">
        <v>27</v>
      </c>
      <c r="C136" s="29">
        <v>10</v>
      </c>
      <c r="D136" s="29" t="s">
        <v>13</v>
      </c>
      <c r="E136" s="34">
        <v>2000000</v>
      </c>
      <c r="F136" s="29"/>
      <c r="G136" s="29"/>
      <c r="H136" s="62">
        <f>C136*E136</f>
        <v>20000000</v>
      </c>
      <c r="I136" s="35"/>
      <c r="J136" s="4"/>
    </row>
    <row r="137" spans="1:10">
      <c r="B137" s="29" t="s">
        <v>142</v>
      </c>
      <c r="C137" s="29">
        <v>20</v>
      </c>
      <c r="D137" s="29" t="s">
        <v>13</v>
      </c>
      <c r="E137" s="30">
        <v>23700000</v>
      </c>
      <c r="F137" s="29"/>
      <c r="G137" s="29"/>
      <c r="H137" s="62">
        <f t="shared" ref="H137:H138" si="22">C137*E137</f>
        <v>474000000</v>
      </c>
      <c r="I137" s="32"/>
      <c r="J137" s="4"/>
    </row>
    <row r="138" spans="1:10">
      <c r="B138" s="29" t="s">
        <v>141</v>
      </c>
      <c r="C138" s="29">
        <v>20</v>
      </c>
      <c r="D138" s="29" t="s">
        <v>13</v>
      </c>
      <c r="E138" s="30">
        <v>10000000</v>
      </c>
      <c r="F138" s="29"/>
      <c r="G138" s="29"/>
      <c r="H138" s="62">
        <f t="shared" si="22"/>
        <v>200000000</v>
      </c>
      <c r="I138" s="32"/>
      <c r="J138" s="4"/>
    </row>
    <row r="139" spans="1:10">
      <c r="B139" s="29" t="s">
        <v>135</v>
      </c>
      <c r="C139" s="29">
        <v>20</v>
      </c>
      <c r="D139" s="29" t="s">
        <v>33</v>
      </c>
      <c r="E139" s="30">
        <v>5000000</v>
      </c>
      <c r="F139" s="29"/>
      <c r="G139" s="29"/>
      <c r="H139" s="31">
        <f t="shared" si="21"/>
        <v>100000000</v>
      </c>
      <c r="I139" s="32"/>
      <c r="J139" s="4"/>
    </row>
    <row r="140" spans="1:10">
      <c r="B140" s="29" t="s">
        <v>34</v>
      </c>
      <c r="C140" s="29">
        <v>20</v>
      </c>
      <c r="D140" s="29" t="s">
        <v>31</v>
      </c>
      <c r="E140" s="30">
        <v>1500000</v>
      </c>
      <c r="F140" s="29"/>
      <c r="G140" s="29"/>
      <c r="H140" s="31">
        <f t="shared" si="21"/>
        <v>30000000</v>
      </c>
      <c r="I140" s="32"/>
      <c r="J140" s="4"/>
    </row>
    <row r="141" spans="1:10">
      <c r="B141" s="29" t="s">
        <v>136</v>
      </c>
      <c r="C141" s="29">
        <v>20</v>
      </c>
      <c r="D141" s="29" t="s">
        <v>33</v>
      </c>
      <c r="E141" s="30">
        <v>1000000</v>
      </c>
      <c r="F141" s="29"/>
      <c r="G141" s="29"/>
      <c r="H141" s="31">
        <f t="shared" si="21"/>
        <v>20000000</v>
      </c>
      <c r="I141" s="32"/>
      <c r="J141" s="4"/>
    </row>
    <row r="142" spans="1:10">
      <c r="B142" s="29" t="s">
        <v>30</v>
      </c>
      <c r="C142" s="29">
        <v>20</v>
      </c>
      <c r="D142" s="29" t="s">
        <v>33</v>
      </c>
      <c r="E142" s="30">
        <v>300000</v>
      </c>
      <c r="F142" s="29"/>
      <c r="G142" s="29"/>
      <c r="H142" s="31">
        <f t="shared" si="21"/>
        <v>6000000</v>
      </c>
      <c r="I142" s="32"/>
      <c r="J142" s="4"/>
    </row>
    <row r="143" spans="1:10">
      <c r="B143" s="29" t="s">
        <v>137</v>
      </c>
      <c r="C143" s="29">
        <v>20</v>
      </c>
      <c r="D143" s="29" t="s">
        <v>31</v>
      </c>
      <c r="E143" s="30">
        <v>3000000</v>
      </c>
      <c r="F143" s="29"/>
      <c r="G143" s="29"/>
      <c r="H143" s="31">
        <f t="shared" si="21"/>
        <v>60000000</v>
      </c>
      <c r="I143" s="32"/>
      <c r="J143" s="4"/>
    </row>
    <row r="144" spans="1:10">
      <c r="B144" s="29" t="s">
        <v>138</v>
      </c>
      <c r="C144" s="29">
        <v>20</v>
      </c>
      <c r="D144" s="29" t="s">
        <v>31</v>
      </c>
      <c r="E144" s="30">
        <v>900000</v>
      </c>
      <c r="F144" s="29"/>
      <c r="G144" s="29"/>
      <c r="H144" s="31">
        <f t="shared" si="21"/>
        <v>18000000</v>
      </c>
      <c r="I144" s="32"/>
      <c r="J144" s="4"/>
    </row>
    <row r="145" spans="2:10">
      <c r="B145" s="29" t="s">
        <v>403</v>
      </c>
      <c r="C145" s="29">
        <v>4</v>
      </c>
      <c r="D145" s="29" t="s">
        <v>13</v>
      </c>
      <c r="E145" s="30">
        <v>25000000</v>
      </c>
      <c r="F145" s="29"/>
      <c r="G145" s="29"/>
      <c r="H145" s="31">
        <f t="shared" si="21"/>
        <v>100000000</v>
      </c>
      <c r="I145" s="32"/>
      <c r="J145" s="4"/>
    </row>
    <row r="146" spans="2:10">
      <c r="B146" s="29" t="s">
        <v>390</v>
      </c>
      <c r="C146" s="69">
        <v>2</v>
      </c>
      <c r="D146" s="29" t="s">
        <v>55</v>
      </c>
      <c r="E146" s="69">
        <v>10745859.024</v>
      </c>
      <c r="F146" s="29"/>
      <c r="G146" s="29"/>
      <c r="H146" s="31">
        <v>13432323.779999999</v>
      </c>
      <c r="I146" s="32"/>
      <c r="J146" s="4"/>
    </row>
    <row r="147" spans="2:10">
      <c r="B147" s="29" t="s">
        <v>391</v>
      </c>
      <c r="C147" s="69">
        <v>2</v>
      </c>
      <c r="D147" s="29" t="s">
        <v>55</v>
      </c>
      <c r="E147" s="69">
        <v>31162519.920000002</v>
      </c>
      <c r="F147" s="29"/>
      <c r="G147" s="29"/>
      <c r="H147" s="31">
        <v>23371889.939999998</v>
      </c>
      <c r="I147" s="32"/>
      <c r="J147" s="4"/>
    </row>
    <row r="148" spans="2:10">
      <c r="B148" s="29" t="s">
        <v>392</v>
      </c>
      <c r="C148" s="69">
        <v>2</v>
      </c>
      <c r="D148" s="29" t="s">
        <v>55</v>
      </c>
      <c r="E148" s="69">
        <v>49497312.195</v>
      </c>
      <c r="F148" s="29"/>
      <c r="G148" s="29"/>
      <c r="H148" s="31">
        <v>32998208.130000003</v>
      </c>
      <c r="I148" s="64"/>
      <c r="J148" s="4"/>
    </row>
    <row r="149" spans="2:10">
      <c r="B149" s="29" t="s">
        <v>64</v>
      </c>
      <c r="C149" s="29">
        <v>4</v>
      </c>
      <c r="D149" s="29" t="s">
        <v>55</v>
      </c>
      <c r="E149" s="34">
        <v>43000000</v>
      </c>
      <c r="F149" s="36">
        <v>0.5</v>
      </c>
      <c r="G149" s="29"/>
      <c r="H149" s="62">
        <f>C149*E149*F149</f>
        <v>86000000</v>
      </c>
      <c r="I149" s="32"/>
      <c r="J149" s="4"/>
    </row>
    <row r="150" spans="2:10">
      <c r="B150" s="33" t="s">
        <v>139</v>
      </c>
      <c r="C150" s="33">
        <v>4</v>
      </c>
      <c r="D150" s="33" t="s">
        <v>55</v>
      </c>
      <c r="E150" s="31">
        <v>51438956</v>
      </c>
      <c r="F150" s="63">
        <v>0.5</v>
      </c>
      <c r="G150" s="33"/>
      <c r="H150" s="31">
        <f>C150*E150*F150</f>
        <v>102877912</v>
      </c>
      <c r="I150" s="32"/>
      <c r="J150" s="4"/>
    </row>
    <row r="151" spans="2:10">
      <c r="B151" s="29" t="s">
        <v>404</v>
      </c>
      <c r="C151" s="62">
        <v>3</v>
      </c>
      <c r="D151" s="29" t="s">
        <v>55</v>
      </c>
      <c r="E151" s="34">
        <v>54534409.859999992</v>
      </c>
      <c r="F151" s="29"/>
      <c r="G151" s="29"/>
      <c r="H151" s="31">
        <f t="shared" ref="H151:H152" si="23">C151*E151</f>
        <v>163603229.57999998</v>
      </c>
      <c r="I151" s="35"/>
      <c r="J151" s="4"/>
    </row>
    <row r="152" spans="2:10">
      <c r="B152" s="29" t="s">
        <v>405</v>
      </c>
      <c r="C152" s="62">
        <v>2</v>
      </c>
      <c r="D152" s="29" t="s">
        <v>55</v>
      </c>
      <c r="E152" s="34">
        <v>115493728.455</v>
      </c>
      <c r="F152" s="29"/>
      <c r="G152" s="29"/>
      <c r="H152" s="31">
        <f t="shared" si="23"/>
        <v>230987456.91</v>
      </c>
      <c r="I152" s="35"/>
      <c r="J152" s="4"/>
    </row>
    <row r="153" spans="2:10">
      <c r="B153" s="29" t="s">
        <v>35</v>
      </c>
      <c r="C153" s="29">
        <v>4</v>
      </c>
      <c r="D153" s="29" t="s">
        <v>36</v>
      </c>
      <c r="E153" s="30">
        <v>8963563</v>
      </c>
      <c r="F153" s="36">
        <v>1</v>
      </c>
      <c r="G153" s="29">
        <v>12</v>
      </c>
      <c r="H153" s="31">
        <f t="shared" si="21"/>
        <v>35854252</v>
      </c>
      <c r="I153" s="37"/>
    </row>
    <row r="154" spans="2:10">
      <c r="B154" s="29" t="s">
        <v>78</v>
      </c>
      <c r="C154" s="33">
        <v>8</v>
      </c>
      <c r="D154" s="29" t="s">
        <v>38</v>
      </c>
      <c r="E154" s="30">
        <v>1213122</v>
      </c>
      <c r="F154" s="29"/>
      <c r="G154" s="29"/>
      <c r="H154" s="31">
        <f>C154*E154</f>
        <v>9704976</v>
      </c>
      <c r="I154" s="37"/>
    </row>
    <row r="155" spans="2:10">
      <c r="B155" s="29" t="s">
        <v>79</v>
      </c>
      <c r="C155" s="33">
        <v>4</v>
      </c>
      <c r="D155" s="29" t="s">
        <v>40</v>
      </c>
      <c r="E155" s="30">
        <v>1438122</v>
      </c>
      <c r="F155" s="29"/>
      <c r="G155" s="29"/>
      <c r="H155" s="31">
        <f>C155*E155</f>
        <v>5752488</v>
      </c>
    </row>
    <row r="156" spans="2:10">
      <c r="B156" s="29" t="s">
        <v>41</v>
      </c>
      <c r="C156" s="33">
        <v>10</v>
      </c>
      <c r="D156" s="29" t="s">
        <v>42</v>
      </c>
      <c r="E156" s="30">
        <v>3931384</v>
      </c>
      <c r="F156" s="36">
        <v>1</v>
      </c>
      <c r="G156" s="29">
        <v>8</v>
      </c>
      <c r="H156" s="31">
        <f>C156*E156*G156*F156</f>
        <v>314510720</v>
      </c>
    </row>
    <row r="157" spans="2:10">
      <c r="B157" s="29" t="s">
        <v>43</v>
      </c>
      <c r="C157" s="33">
        <v>10</v>
      </c>
      <c r="D157" s="29" t="s">
        <v>13</v>
      </c>
      <c r="E157" s="30">
        <v>1300000</v>
      </c>
      <c r="F157" s="36">
        <v>1</v>
      </c>
      <c r="G157" s="29">
        <v>8</v>
      </c>
      <c r="H157" s="31">
        <f>C157*E157*G157*F157</f>
        <v>104000000</v>
      </c>
    </row>
    <row r="158" spans="2:10">
      <c r="B158" s="29" t="s">
        <v>44</v>
      </c>
      <c r="C158" s="33">
        <v>10</v>
      </c>
      <c r="D158" s="29" t="s">
        <v>13</v>
      </c>
      <c r="E158" s="30">
        <v>120000</v>
      </c>
      <c r="F158" s="36">
        <v>1</v>
      </c>
      <c r="G158" s="29">
        <v>8</v>
      </c>
      <c r="H158" s="31">
        <f>C158*E158*G158*F158</f>
        <v>9600000</v>
      </c>
    </row>
    <row r="159" spans="2:10" ht="15">
      <c r="B159" s="29" t="s">
        <v>406</v>
      </c>
      <c r="C159" s="29"/>
      <c r="D159" s="29"/>
      <c r="E159" s="29"/>
      <c r="F159" s="29"/>
      <c r="G159" s="29"/>
      <c r="H159" s="31" t="s">
        <v>46</v>
      </c>
      <c r="I159" s="57" t="s">
        <v>496</v>
      </c>
    </row>
    <row r="160" spans="2:10" s="4" customFormat="1" ht="15">
      <c r="B160" s="39" t="s">
        <v>1</v>
      </c>
      <c r="C160" s="41"/>
      <c r="D160" s="41"/>
      <c r="E160" s="42"/>
      <c r="F160" s="42"/>
      <c r="G160" s="41"/>
      <c r="H160" s="57">
        <f>SUM(H126:H159)-H128-H146-H147-H148-H149</f>
        <v>2328431034.4899998</v>
      </c>
      <c r="I160" s="57">
        <f>H160/12</f>
        <v>194035919.54083332</v>
      </c>
      <c r="J160" s="2"/>
    </row>
    <row r="161" spans="1:10" s="4" customFormat="1" ht="15">
      <c r="B161" s="39" t="s">
        <v>494</v>
      </c>
      <c r="C161" s="45"/>
      <c r="D161" s="45"/>
      <c r="E161" s="45"/>
      <c r="F161" s="45"/>
      <c r="G161" s="45"/>
      <c r="H161" s="226">
        <f>SUM(H126:H159)</f>
        <v>2599973504.3400002</v>
      </c>
      <c r="I161" s="2"/>
      <c r="J161" s="2"/>
    </row>
    <row r="162" spans="1:10" s="4" customFormat="1" ht="339.6" customHeight="1">
      <c r="B162" s="229" t="s">
        <v>1075</v>
      </c>
      <c r="C162" s="45"/>
      <c r="D162" s="45"/>
      <c r="E162" s="45"/>
      <c r="F162" s="45"/>
      <c r="G162" s="45"/>
      <c r="H162" s="2"/>
      <c r="I162" s="2"/>
      <c r="J162" s="2"/>
    </row>
    <row r="163" spans="1:10" s="4" customFormat="1">
      <c r="B163" s="229"/>
      <c r="C163" s="45"/>
      <c r="D163" s="45"/>
      <c r="E163" s="45"/>
      <c r="F163" s="45"/>
      <c r="G163" s="45"/>
      <c r="H163" s="2"/>
      <c r="I163" s="2"/>
      <c r="J163" s="2"/>
    </row>
    <row r="164" spans="1:10" s="4" customFormat="1">
      <c r="C164" s="45"/>
      <c r="D164" s="45"/>
      <c r="E164" s="45"/>
      <c r="F164" s="45"/>
      <c r="G164" s="45"/>
      <c r="I164" s="2"/>
      <c r="J164" s="2"/>
    </row>
    <row r="165" spans="1:10" ht="15">
      <c r="B165" s="744" t="str">
        <f>B11</f>
        <v>2.4. Promoción de la integración y las alianzas estratégicas en la cadena de la papa</v>
      </c>
      <c r="C165" s="745"/>
      <c r="D165" s="745"/>
      <c r="E165" s="745"/>
      <c r="F165" s="745"/>
      <c r="G165" s="745"/>
      <c r="H165" s="745"/>
    </row>
    <row r="166" spans="1:10" ht="32.1" customHeight="1">
      <c r="B166" s="740" t="str">
        <f>Portafolio_PA_Papa!E39</f>
        <v xml:space="preserve">2.4.1. Fortalecer la formación y capacitación de los productores, comercializadores y procesadores de papa en sistemas de integración vertical y horizontal y asociación empresarial tales como alianzas estratégicas, integradores de crédito asociativo, esquemas de riesgo compartido, maquilas, franquicias, entre otras. </v>
      </c>
      <c r="C166" s="741"/>
      <c r="D166" s="741"/>
      <c r="E166" s="741"/>
      <c r="F166" s="741"/>
      <c r="G166" s="741"/>
      <c r="H166" s="741"/>
    </row>
    <row r="167" spans="1:10" ht="36.950000000000003" customHeight="1">
      <c r="B167" s="740" t="str">
        <f>Portafolio_PA_Papa!E40</f>
        <v>2.4.2. Realizar acompañamiento comercial y financiero a productores, organizaciones de productores, procesadores y comercializadores, para la suscripción e implementación de acuerdos comerciales, de desarrollo de proveedores y de inversión, fomentando alianzas de mediano y largo plazo que mejoren la estabilidad de la oferta y la competitividad de la cadena.</v>
      </c>
      <c r="C167" s="739"/>
      <c r="D167" s="739"/>
      <c r="E167" s="739"/>
      <c r="F167" s="739"/>
      <c r="G167" s="739"/>
      <c r="H167" s="739"/>
    </row>
    <row r="168" spans="1:10" ht="15">
      <c r="B168" s="740" t="str">
        <f>Portafolio_PA_Papa!E41</f>
        <v>2.4.3. Monitorear la consolidación de las alianzas estratégicas, y acuerdos comerciales y de inversión entre los agentes de la cadena en las regiones.</v>
      </c>
      <c r="C168" s="739"/>
      <c r="D168" s="739"/>
      <c r="E168" s="739"/>
      <c r="F168" s="739"/>
      <c r="G168" s="739"/>
      <c r="H168" s="739"/>
    </row>
    <row r="169" spans="1:10" ht="30.6" customHeight="1">
      <c r="B169" s="740"/>
      <c r="C169" s="739"/>
      <c r="D169" s="739"/>
      <c r="E169" s="739"/>
      <c r="F169" s="739"/>
      <c r="G169" s="739"/>
      <c r="H169" s="739"/>
    </row>
    <row r="170" spans="1:10" ht="15">
      <c r="B170" s="742" t="s">
        <v>1078</v>
      </c>
      <c r="C170" s="743"/>
      <c r="D170" s="743"/>
      <c r="E170" s="743"/>
      <c r="F170" s="743"/>
      <c r="G170" s="743"/>
      <c r="H170" s="743"/>
    </row>
    <row r="171" spans="1:10" s="4" customFormat="1" ht="15">
      <c r="A171" s="48"/>
      <c r="B171" s="26" t="s">
        <v>5</v>
      </c>
      <c r="C171" s="26" t="s">
        <v>6</v>
      </c>
      <c r="D171" s="26" t="s">
        <v>7</v>
      </c>
      <c r="E171" s="26" t="s">
        <v>8</v>
      </c>
      <c r="F171" s="26" t="s">
        <v>48</v>
      </c>
      <c r="G171" s="26" t="s">
        <v>10</v>
      </c>
      <c r="H171" s="26" t="s">
        <v>11</v>
      </c>
      <c r="I171" s="37"/>
    </row>
    <row r="172" spans="1:10" s="4" customFormat="1">
      <c r="B172" s="29" t="s">
        <v>12</v>
      </c>
      <c r="C172" s="29">
        <v>24</v>
      </c>
      <c r="D172" s="29" t="s">
        <v>13</v>
      </c>
      <c r="E172" s="30">
        <v>500000</v>
      </c>
      <c r="F172" s="29"/>
      <c r="G172" s="29"/>
      <c r="H172" s="31">
        <f>C172*E172</f>
        <v>12000000</v>
      </c>
      <c r="I172" s="37"/>
    </row>
    <row r="173" spans="1:10" s="4" customFormat="1">
      <c r="B173" s="29" t="s">
        <v>14</v>
      </c>
      <c r="C173" s="29">
        <v>24</v>
      </c>
      <c r="D173" s="29" t="s">
        <v>13</v>
      </c>
      <c r="E173" s="30">
        <v>100000</v>
      </c>
      <c r="F173" s="29"/>
      <c r="G173" s="29"/>
      <c r="H173" s="31">
        <f t="shared" ref="H173" si="24">C173*E173</f>
        <v>2400000</v>
      </c>
      <c r="I173" s="37"/>
    </row>
    <row r="174" spans="1:10">
      <c r="B174" s="29" t="s">
        <v>484</v>
      </c>
      <c r="C174" s="29">
        <v>4</v>
      </c>
      <c r="D174" s="29" t="s">
        <v>71</v>
      </c>
      <c r="E174" s="34">
        <v>14467506</v>
      </c>
      <c r="F174" s="29"/>
      <c r="G174" s="29">
        <v>2</v>
      </c>
      <c r="H174" s="62">
        <f>C174*E174*G174</f>
        <v>115740048</v>
      </c>
      <c r="I174" s="35"/>
      <c r="J174" s="4"/>
    </row>
    <row r="175" spans="1:10" s="4" customFormat="1">
      <c r="A175" s="48"/>
      <c r="B175" s="29" t="s">
        <v>134</v>
      </c>
      <c r="C175" s="29">
        <v>12</v>
      </c>
      <c r="D175" s="29" t="s">
        <v>13</v>
      </c>
      <c r="E175" s="30">
        <v>4120000</v>
      </c>
      <c r="F175" s="29"/>
      <c r="G175" s="29"/>
      <c r="H175" s="31">
        <f t="shared" ref="H175:H178" si="25">C175*E175</f>
        <v>49440000</v>
      </c>
      <c r="I175" s="35"/>
    </row>
    <row r="176" spans="1:10" s="4" customFormat="1">
      <c r="A176" s="48"/>
      <c r="B176" s="29" t="s">
        <v>58</v>
      </c>
      <c r="C176" s="33">
        <v>24</v>
      </c>
      <c r="D176" s="29" t="s">
        <v>13</v>
      </c>
      <c r="E176" s="30">
        <v>1625000</v>
      </c>
      <c r="F176" s="29"/>
      <c r="G176" s="29"/>
      <c r="H176" s="31">
        <f t="shared" si="25"/>
        <v>39000000</v>
      </c>
      <c r="I176" s="49"/>
    </row>
    <row r="177" spans="1:10" s="4" customFormat="1">
      <c r="A177" s="48"/>
      <c r="B177" s="29" t="s">
        <v>59</v>
      </c>
      <c r="C177" s="33">
        <v>24</v>
      </c>
      <c r="D177" s="29" t="s">
        <v>13</v>
      </c>
      <c r="E177" s="30">
        <v>325000</v>
      </c>
      <c r="F177" s="29"/>
      <c r="G177" s="29"/>
      <c r="H177" s="31">
        <f t="shared" si="25"/>
        <v>7800000</v>
      </c>
      <c r="I177" s="49"/>
    </row>
    <row r="178" spans="1:10">
      <c r="B178" s="29" t="s">
        <v>270</v>
      </c>
      <c r="C178" s="33">
        <v>12</v>
      </c>
      <c r="D178" s="29" t="s">
        <v>13</v>
      </c>
      <c r="E178" s="30">
        <v>3000000</v>
      </c>
      <c r="F178" s="29"/>
      <c r="G178" s="29"/>
      <c r="H178" s="31">
        <f t="shared" si="25"/>
        <v>36000000</v>
      </c>
      <c r="I178" s="35"/>
      <c r="J178" s="4"/>
    </row>
    <row r="179" spans="1:10">
      <c r="B179" s="29" t="s">
        <v>271</v>
      </c>
      <c r="C179" s="29">
        <v>24</v>
      </c>
      <c r="D179" s="29" t="s">
        <v>71</v>
      </c>
      <c r="E179" s="34">
        <v>1625000</v>
      </c>
      <c r="F179" s="29"/>
      <c r="G179" s="29"/>
      <c r="H179" s="62">
        <f>C179*E179</f>
        <v>39000000</v>
      </c>
      <c r="I179" s="35"/>
      <c r="J179" s="4"/>
    </row>
    <row r="180" spans="1:10">
      <c r="B180" s="29" t="s">
        <v>211</v>
      </c>
      <c r="C180" s="29">
        <v>12</v>
      </c>
      <c r="D180" s="29" t="s">
        <v>13</v>
      </c>
      <c r="E180" s="34">
        <v>12284000</v>
      </c>
      <c r="F180" s="29"/>
      <c r="G180" s="29"/>
      <c r="H180" s="62">
        <f>C180*E180</f>
        <v>147408000</v>
      </c>
      <c r="I180" s="35"/>
      <c r="J180" s="4"/>
    </row>
    <row r="181" spans="1:10">
      <c r="B181" s="29" t="s">
        <v>27</v>
      </c>
      <c r="C181" s="29">
        <v>12</v>
      </c>
      <c r="D181" s="29" t="s">
        <v>13</v>
      </c>
      <c r="E181" s="34">
        <v>2000000</v>
      </c>
      <c r="F181" s="29"/>
      <c r="G181" s="29"/>
      <c r="H181" s="62">
        <f>C181*E181</f>
        <v>24000000</v>
      </c>
      <c r="I181" s="35"/>
      <c r="J181" s="4"/>
    </row>
    <row r="182" spans="1:10">
      <c r="B182" s="29" t="s">
        <v>142</v>
      </c>
      <c r="C182" s="29">
        <v>24</v>
      </c>
      <c r="D182" s="29" t="s">
        <v>13</v>
      </c>
      <c r="E182" s="30">
        <v>23700000</v>
      </c>
      <c r="F182" s="29"/>
      <c r="G182" s="29"/>
      <c r="H182" s="62">
        <f t="shared" ref="H182:H189" si="26">C182*E182</f>
        <v>568800000</v>
      </c>
      <c r="I182" s="32"/>
      <c r="J182" s="4"/>
    </row>
    <row r="183" spans="1:10">
      <c r="B183" s="29" t="s">
        <v>141</v>
      </c>
      <c r="C183" s="29">
        <v>24</v>
      </c>
      <c r="D183" s="29" t="s">
        <v>13</v>
      </c>
      <c r="E183" s="30">
        <v>10000000</v>
      </c>
      <c r="F183" s="29"/>
      <c r="G183" s="29"/>
      <c r="H183" s="62">
        <f t="shared" si="26"/>
        <v>240000000</v>
      </c>
      <c r="I183" s="32"/>
      <c r="J183" s="4"/>
    </row>
    <row r="184" spans="1:10">
      <c r="B184" s="29" t="s">
        <v>135</v>
      </c>
      <c r="C184" s="29">
        <v>24</v>
      </c>
      <c r="D184" s="29" t="s">
        <v>33</v>
      </c>
      <c r="E184" s="30">
        <v>5000000</v>
      </c>
      <c r="F184" s="29"/>
      <c r="G184" s="29"/>
      <c r="H184" s="31">
        <f t="shared" si="26"/>
        <v>120000000</v>
      </c>
      <c r="I184" s="32"/>
      <c r="J184" s="4"/>
    </row>
    <row r="185" spans="1:10">
      <c r="B185" s="29" t="s">
        <v>34</v>
      </c>
      <c r="C185" s="29">
        <v>24</v>
      </c>
      <c r="D185" s="29" t="s">
        <v>31</v>
      </c>
      <c r="E185" s="30">
        <v>1500000</v>
      </c>
      <c r="F185" s="29"/>
      <c r="G185" s="29"/>
      <c r="H185" s="31">
        <f t="shared" si="26"/>
        <v>36000000</v>
      </c>
      <c r="I185" s="32"/>
      <c r="J185" s="4"/>
    </row>
    <row r="186" spans="1:10">
      <c r="B186" s="29" t="s">
        <v>136</v>
      </c>
      <c r="C186" s="29">
        <v>24</v>
      </c>
      <c r="D186" s="29" t="s">
        <v>33</v>
      </c>
      <c r="E186" s="30">
        <v>1000000</v>
      </c>
      <c r="F186" s="29"/>
      <c r="G186" s="29"/>
      <c r="H186" s="31">
        <f t="shared" si="26"/>
        <v>24000000</v>
      </c>
      <c r="I186" s="32"/>
      <c r="J186" s="4"/>
    </row>
    <row r="187" spans="1:10">
      <c r="B187" s="29" t="s">
        <v>30</v>
      </c>
      <c r="C187" s="29">
        <v>24</v>
      </c>
      <c r="D187" s="29" t="s">
        <v>33</v>
      </c>
      <c r="E187" s="30">
        <v>300000</v>
      </c>
      <c r="F187" s="29"/>
      <c r="G187" s="29"/>
      <c r="H187" s="31">
        <f t="shared" si="26"/>
        <v>7200000</v>
      </c>
      <c r="I187" s="32"/>
      <c r="J187" s="4"/>
    </row>
    <row r="188" spans="1:10">
      <c r="B188" s="29" t="s">
        <v>403</v>
      </c>
      <c r="C188" s="29">
        <v>4</v>
      </c>
      <c r="D188" s="29" t="s">
        <v>13</v>
      </c>
      <c r="E188" s="30">
        <v>25000000</v>
      </c>
      <c r="F188" s="29"/>
      <c r="G188" s="29"/>
      <c r="H188" s="31">
        <f t="shared" si="26"/>
        <v>100000000</v>
      </c>
      <c r="I188" s="32"/>
      <c r="J188" s="4"/>
    </row>
    <row r="189" spans="1:10">
      <c r="B189" s="29" t="s">
        <v>261</v>
      </c>
      <c r="C189" s="62">
        <v>2</v>
      </c>
      <c r="D189" s="29" t="s">
        <v>55</v>
      </c>
      <c r="E189" s="34">
        <v>15581259.960000001</v>
      </c>
      <c r="F189" s="29"/>
      <c r="G189" s="29"/>
      <c r="H189" s="31">
        <f t="shared" si="26"/>
        <v>31162519.920000002</v>
      </c>
      <c r="I189" s="35"/>
      <c r="J189" s="4"/>
    </row>
    <row r="190" spans="1:10">
      <c r="B190" s="29" t="s">
        <v>404</v>
      </c>
      <c r="C190" s="62">
        <v>3</v>
      </c>
      <c r="D190" s="29" t="s">
        <v>55</v>
      </c>
      <c r="E190" s="34">
        <v>54534409.859999992</v>
      </c>
      <c r="F190" s="29"/>
      <c r="G190" s="29"/>
      <c r="H190" s="31">
        <f>C190*E190</f>
        <v>163603229.57999998</v>
      </c>
      <c r="I190" s="35"/>
      <c r="J190" s="4"/>
    </row>
    <row r="191" spans="1:10">
      <c r="B191" s="29" t="s">
        <v>405</v>
      </c>
      <c r="C191" s="62">
        <v>1</v>
      </c>
      <c r="D191" s="29" t="s">
        <v>55</v>
      </c>
      <c r="E191" s="34">
        <v>115493728.455</v>
      </c>
      <c r="F191" s="29"/>
      <c r="G191" s="29"/>
      <c r="H191" s="31">
        <f>C191*E191</f>
        <v>115493728.455</v>
      </c>
      <c r="I191" s="35"/>
      <c r="J191" s="4"/>
    </row>
    <row r="192" spans="1:10">
      <c r="B192" s="29" t="s">
        <v>407</v>
      </c>
      <c r="C192" s="62">
        <v>2</v>
      </c>
      <c r="D192" s="29" t="s">
        <v>55</v>
      </c>
      <c r="E192" s="34">
        <v>38953149.899999999</v>
      </c>
      <c r="F192" s="29"/>
      <c r="G192" s="29"/>
      <c r="H192" s="31">
        <f t="shared" ref="H192:H193" si="27">C192*E192</f>
        <v>77906299.799999997</v>
      </c>
      <c r="I192" s="35"/>
      <c r="J192" s="4"/>
    </row>
    <row r="193" spans="1:10">
      <c r="B193" s="29" t="s">
        <v>408</v>
      </c>
      <c r="C193" s="62">
        <v>2</v>
      </c>
      <c r="D193" s="29" t="s">
        <v>55</v>
      </c>
      <c r="E193" s="34">
        <v>49497312.195</v>
      </c>
      <c r="F193" s="29"/>
      <c r="G193" s="29"/>
      <c r="H193" s="31">
        <f t="shared" si="27"/>
        <v>98994624.390000001</v>
      </c>
      <c r="I193" s="35"/>
      <c r="J193" s="4"/>
    </row>
    <row r="194" spans="1:10">
      <c r="B194" s="29" t="s">
        <v>35</v>
      </c>
      <c r="C194" s="29">
        <v>4</v>
      </c>
      <c r="D194" s="29" t="s">
        <v>36</v>
      </c>
      <c r="E194" s="30">
        <v>8963563</v>
      </c>
      <c r="F194" s="36">
        <v>1</v>
      </c>
      <c r="G194" s="29">
        <v>12</v>
      </c>
      <c r="H194" s="31">
        <f t="shared" ref="H194" si="28">C194*E194</f>
        <v>35854252</v>
      </c>
      <c r="I194" s="37"/>
    </row>
    <row r="195" spans="1:10">
      <c r="B195" s="29" t="s">
        <v>78</v>
      </c>
      <c r="C195" s="33">
        <v>8</v>
      </c>
      <c r="D195" s="29" t="s">
        <v>38</v>
      </c>
      <c r="E195" s="30">
        <v>1213122</v>
      </c>
      <c r="F195" s="29"/>
      <c r="G195" s="29"/>
      <c r="H195" s="31">
        <f>C195*E195</f>
        <v>9704976</v>
      </c>
      <c r="I195" s="37"/>
    </row>
    <row r="196" spans="1:10">
      <c r="B196" s="29" t="s">
        <v>79</v>
      </c>
      <c r="C196" s="33">
        <v>4</v>
      </c>
      <c r="D196" s="29" t="s">
        <v>40</v>
      </c>
      <c r="E196" s="30">
        <v>1438122</v>
      </c>
      <c r="F196" s="29"/>
      <c r="G196" s="29"/>
      <c r="H196" s="31">
        <f>C196*E196</f>
        <v>5752488</v>
      </c>
    </row>
    <row r="197" spans="1:10">
      <c r="B197" s="29" t="s">
        <v>41</v>
      </c>
      <c r="C197" s="33">
        <v>12</v>
      </c>
      <c r="D197" s="29" t="s">
        <v>42</v>
      </c>
      <c r="E197" s="30">
        <v>3931384</v>
      </c>
      <c r="F197" s="36">
        <v>1</v>
      </c>
      <c r="G197" s="29">
        <v>8</v>
      </c>
      <c r="H197" s="31">
        <f>C197*E197*G197*F197</f>
        <v>377412864</v>
      </c>
    </row>
    <row r="198" spans="1:10">
      <c r="B198" s="29" t="s">
        <v>43</v>
      </c>
      <c r="C198" s="33">
        <v>12</v>
      </c>
      <c r="D198" s="29" t="s">
        <v>13</v>
      </c>
      <c r="E198" s="30">
        <v>1300000</v>
      </c>
      <c r="F198" s="36">
        <v>1</v>
      </c>
      <c r="G198" s="29">
        <v>8</v>
      </c>
      <c r="H198" s="31">
        <f>C198*E198*G198*F198</f>
        <v>124800000</v>
      </c>
    </row>
    <row r="199" spans="1:10">
      <c r="B199" s="29" t="s">
        <v>44</v>
      </c>
      <c r="C199" s="33">
        <v>12</v>
      </c>
      <c r="D199" s="29" t="s">
        <v>13</v>
      </c>
      <c r="E199" s="30">
        <v>120000</v>
      </c>
      <c r="F199" s="36">
        <v>1</v>
      </c>
      <c r="G199" s="29">
        <v>8</v>
      </c>
      <c r="H199" s="31">
        <f>C199*E199*G199*F199</f>
        <v>11520000</v>
      </c>
    </row>
    <row r="200" spans="1:10" ht="15">
      <c r="B200" s="29" t="s">
        <v>406</v>
      </c>
      <c r="C200" s="29"/>
      <c r="D200" s="29"/>
      <c r="E200" s="29"/>
      <c r="F200" s="29"/>
      <c r="G200" s="29"/>
      <c r="H200" s="31" t="s">
        <v>46</v>
      </c>
      <c r="I200" s="43" t="s">
        <v>496</v>
      </c>
    </row>
    <row r="201" spans="1:10" s="4" customFormat="1" ht="15">
      <c r="B201" s="39" t="s">
        <v>1</v>
      </c>
      <c r="C201" s="2"/>
      <c r="D201" s="2"/>
      <c r="E201" s="2"/>
      <c r="F201" s="2"/>
      <c r="G201" s="2"/>
      <c r="H201" s="43">
        <f>SUM(H172:H200)-H189-H190-H192-H191-H193</f>
        <v>2133832627.9999998</v>
      </c>
      <c r="I201" s="43">
        <f>H201/12</f>
        <v>177819385.66666666</v>
      </c>
      <c r="J201" s="2"/>
    </row>
    <row r="202" spans="1:10" s="4" customFormat="1" ht="15">
      <c r="B202" s="39" t="s">
        <v>283</v>
      </c>
      <c r="C202" s="2"/>
      <c r="D202" s="2"/>
      <c r="E202" s="2"/>
      <c r="F202" s="2"/>
      <c r="G202" s="2"/>
      <c r="H202" s="43">
        <f>SUM(H172:H200)</f>
        <v>2620993030.145</v>
      </c>
      <c r="I202" s="2"/>
      <c r="J202" s="2"/>
    </row>
    <row r="203" spans="1:10" s="4" customFormat="1" ht="15">
      <c r="B203" s="39" t="s">
        <v>418</v>
      </c>
      <c r="C203" s="2"/>
      <c r="D203" s="2"/>
      <c r="E203" s="2"/>
      <c r="F203" s="2"/>
      <c r="G203" s="2"/>
      <c r="H203" s="43">
        <f>H201-H191-H193</f>
        <v>1919344275.1549997</v>
      </c>
      <c r="I203" s="2"/>
      <c r="J203" s="2"/>
    </row>
    <row r="204" spans="1:10" s="4" customFormat="1" ht="274.5" customHeight="1">
      <c r="B204" s="229" t="s">
        <v>1055</v>
      </c>
      <c r="C204" s="45"/>
      <c r="D204" s="45"/>
      <c r="E204" s="45"/>
      <c r="F204" s="45"/>
      <c r="G204" s="45"/>
      <c r="H204" s="2"/>
      <c r="I204" s="2"/>
      <c r="J204" s="2"/>
    </row>
    <row r="205" spans="1:10">
      <c r="B205" s="185"/>
      <c r="C205" s="4"/>
      <c r="D205" s="4"/>
      <c r="E205" s="4"/>
      <c r="F205" s="25"/>
      <c r="G205" s="25"/>
    </row>
    <row r="206" spans="1:10" s="4" customFormat="1" ht="14.45" customHeight="1">
      <c r="A206" s="47"/>
      <c r="B206" s="537"/>
      <c r="C206" s="537"/>
      <c r="D206" s="537"/>
      <c r="E206" s="537"/>
      <c r="F206" s="537"/>
      <c r="G206" s="537"/>
      <c r="H206" s="537"/>
    </row>
    <row r="207" spans="1:10" ht="15" hidden="1">
      <c r="B207" s="746" t="str">
        <f>B10</f>
        <v>2.3.  Fortalecimiento de las capacidades técnicas y empresariales de MiPymes procesadoras  de papa</v>
      </c>
      <c r="C207" s="738"/>
      <c r="D207" s="738"/>
      <c r="E207" s="738"/>
      <c r="F207" s="738"/>
      <c r="G207" s="738"/>
      <c r="H207" s="738"/>
    </row>
    <row r="208" spans="1:10" ht="15">
      <c r="B208" s="744" t="str">
        <f>B12</f>
        <v>2.5. Mejora de la capacidad instalada en el almacenamiento y procesamiento agroindustrial de la papa</v>
      </c>
      <c r="C208" s="747"/>
      <c r="D208" s="747"/>
      <c r="E208" s="747"/>
      <c r="F208" s="747"/>
      <c r="G208" s="747"/>
      <c r="H208" s="747"/>
    </row>
    <row r="209" spans="1:10" ht="32.1" customHeight="1">
      <c r="B209" s="740" t="str">
        <f>Portafolio_PA_Papa!E42</f>
        <v>2.5.1. Identificar y seleccionar al interior de las regiones productoras de papa, las locaciones con mejores condiciones de ubicación, infraestructura y logística, respecto a las zonas de producción, transformación y consumo, para la construcción, ampliación y mejora de la infraestructura de almacenamiento y procesamiento de papa, teniendo en cuenta la caracterización regional de la actividad 8.3.3.</v>
      </c>
      <c r="C209" s="741"/>
      <c r="D209" s="741"/>
      <c r="E209" s="741"/>
      <c r="F209" s="741"/>
      <c r="G209" s="741"/>
      <c r="H209" s="741"/>
    </row>
    <row r="210" spans="1:10" ht="36.950000000000003" customHeight="1">
      <c r="B210" s="740" t="str">
        <f>Portafolio_PA_Papa!E43</f>
        <v>2.5.2. Capacitar, orientar y acompañar técnicamente a los productores y procesadores, sobre construcción, mejora y adecuación de la infraestructura de almacenamiento y procesamiento de papa, acorde con su desarrollo y proyección empresarial, teniendo en cuenta los avances en I+D+i (proyecto 6.1)</v>
      </c>
      <c r="C210" s="741"/>
      <c r="D210" s="741"/>
      <c r="E210" s="741"/>
      <c r="F210" s="741"/>
      <c r="G210" s="741"/>
      <c r="H210" s="741"/>
    </row>
    <row r="211" spans="1:10" ht="14.45" customHeight="1">
      <c r="B211" s="740" t="str">
        <f>Portafolio_PA_Papa!E44</f>
        <v>2.5.3. Ampliar y mejorar la infraestructura de almacenamiento y procesamiento de papa, a través de incentivos, instrumentos financieros, alianzas público - privadas, entre otros, teniendo en cuenta los avances del proyecto 2.4. Promoción de la integración y las alianzas estratégicas en la cadena de la papa.</v>
      </c>
      <c r="C211" s="741"/>
      <c r="D211" s="741"/>
      <c r="E211" s="741"/>
      <c r="F211" s="741"/>
      <c r="G211" s="741"/>
      <c r="H211" s="741"/>
    </row>
    <row r="212" spans="1:10" ht="14.45" customHeight="1">
      <c r="B212" s="740" t="str">
        <f>Portafolio_PA_Papa!E45</f>
        <v>2.5.4. Promover la creación de empresas agroindustriales regionales para el procesamiento de papa y fabricación de derivados, brindando acompañamiento técnico y cofinanciación para la formulación y ejecución de planes de negocio.</v>
      </c>
      <c r="C212" s="741"/>
      <c r="D212" s="741"/>
      <c r="E212" s="741"/>
      <c r="F212" s="741"/>
      <c r="G212" s="741"/>
      <c r="H212" s="741"/>
    </row>
    <row r="213" spans="1:10" ht="29.45" customHeight="1">
      <c r="B213" s="740" t="str">
        <f>Portafolio_PA_Papa!E46</f>
        <v>2.5.5. Constituir un banco de proyectos de inversión en la cadena de la papa con enfoque de mercado, que permita identificar y gestionar profesionalmente iniciativas y estímulos a la inversión, así como identificar y convocar, a través de los gremios del sector, de ProColombia y de otras entidades, a inversionistas y empresarios, nacionales o extranjeros, con interés en realizar inversiones en almacenamiento y procesamiento agroindustrial de la papa.</v>
      </c>
      <c r="C213" s="741"/>
      <c r="D213" s="741"/>
      <c r="E213" s="741"/>
      <c r="F213" s="741"/>
      <c r="G213" s="741"/>
      <c r="H213" s="741"/>
    </row>
    <row r="214" spans="1:10" ht="32.1" customHeight="1">
      <c r="B214" s="740" t="str">
        <f>Portafolio_PA_Papa!E47</f>
        <v>2.5.6. Orientar y acompañar a los inversionistas de la cadena de la papa, en los trámites para acceder a incentivos tributarios, de manera que se estimulen las inversiones en almacenamiento y procesamiento agroindustrial de la papa, con beneficios de renta preferencial y exención de otros impuestos.</v>
      </c>
      <c r="C214" s="741"/>
      <c r="D214" s="741"/>
      <c r="E214" s="741"/>
      <c r="F214" s="741"/>
      <c r="G214" s="741"/>
      <c r="H214" s="741"/>
    </row>
    <row r="215" spans="1:10" ht="32.1" customHeight="1">
      <c r="B215" s="529"/>
      <c r="C215" s="542"/>
      <c r="D215" s="542"/>
      <c r="E215" s="542"/>
      <c r="F215" s="542"/>
      <c r="G215" s="542"/>
      <c r="H215" s="542"/>
    </row>
    <row r="216" spans="1:10" ht="14.45" customHeight="1">
      <c r="B216" s="742" t="s">
        <v>1078</v>
      </c>
      <c r="C216" s="743"/>
      <c r="D216" s="743"/>
      <c r="E216" s="743"/>
      <c r="F216" s="743"/>
      <c r="G216" s="743"/>
      <c r="H216" s="743"/>
    </row>
    <row r="217" spans="1:10" s="4" customFormat="1" ht="15">
      <c r="A217" s="48"/>
      <c r="B217" s="26" t="s">
        <v>5</v>
      </c>
      <c r="C217" s="26" t="s">
        <v>6</v>
      </c>
      <c r="D217" s="26" t="s">
        <v>7</v>
      </c>
      <c r="E217" s="26" t="s">
        <v>8</v>
      </c>
      <c r="F217" s="26" t="s">
        <v>48</v>
      </c>
      <c r="G217" s="26" t="s">
        <v>10</v>
      </c>
      <c r="H217" s="26" t="s">
        <v>11</v>
      </c>
      <c r="I217" s="161"/>
    </row>
    <row r="218" spans="1:10" s="4" customFormat="1">
      <c r="B218" s="29" t="s">
        <v>12</v>
      </c>
      <c r="C218" s="29">
        <v>12</v>
      </c>
      <c r="D218" s="29" t="s">
        <v>13</v>
      </c>
      <c r="E218" s="30">
        <v>500000</v>
      </c>
      <c r="F218" s="29"/>
      <c r="G218" s="29"/>
      <c r="H218" s="31">
        <f>C218*E218</f>
        <v>6000000</v>
      </c>
      <c r="I218" s="37"/>
    </row>
    <row r="219" spans="1:10" s="4" customFormat="1">
      <c r="B219" s="29" t="s">
        <v>14</v>
      </c>
      <c r="C219" s="29">
        <v>12</v>
      </c>
      <c r="D219" s="29" t="s">
        <v>13</v>
      </c>
      <c r="E219" s="30">
        <v>100000</v>
      </c>
      <c r="F219" s="29"/>
      <c r="G219" s="29"/>
      <c r="H219" s="31">
        <f t="shared" ref="H219:H230" si="29">C219*E219</f>
        <v>1200000</v>
      </c>
      <c r="I219" s="37"/>
    </row>
    <row r="220" spans="1:10" s="4" customFormat="1">
      <c r="A220" s="48"/>
      <c r="B220" s="29" t="s">
        <v>134</v>
      </c>
      <c r="C220" s="29">
        <v>12</v>
      </c>
      <c r="D220" s="29" t="s">
        <v>13</v>
      </c>
      <c r="E220" s="30">
        <v>4120000</v>
      </c>
      <c r="F220" s="29"/>
      <c r="G220" s="29"/>
      <c r="H220" s="31">
        <f t="shared" si="29"/>
        <v>49440000</v>
      </c>
      <c r="I220" s="35"/>
    </row>
    <row r="221" spans="1:10" s="4" customFormat="1">
      <c r="A221" s="48"/>
      <c r="B221" s="29" t="s">
        <v>58</v>
      </c>
      <c r="C221" s="33">
        <v>12</v>
      </c>
      <c r="D221" s="29" t="s">
        <v>13</v>
      </c>
      <c r="E221" s="30">
        <v>1625000</v>
      </c>
      <c r="F221" s="29"/>
      <c r="G221" s="29"/>
      <c r="H221" s="31">
        <f t="shared" si="29"/>
        <v>19500000</v>
      </c>
      <c r="I221" s="49"/>
    </row>
    <row r="222" spans="1:10">
      <c r="B222" s="29" t="s">
        <v>59</v>
      </c>
      <c r="C222" s="33">
        <v>12</v>
      </c>
      <c r="D222" s="29" t="s">
        <v>13</v>
      </c>
      <c r="E222" s="30">
        <v>325000</v>
      </c>
      <c r="F222" s="29"/>
      <c r="G222" s="29"/>
      <c r="H222" s="31">
        <f t="shared" si="29"/>
        <v>3900000</v>
      </c>
      <c r="I222" s="32"/>
      <c r="J222" s="4"/>
    </row>
    <row r="223" spans="1:10">
      <c r="B223" s="29" t="s">
        <v>50</v>
      </c>
      <c r="C223" s="29">
        <v>2</v>
      </c>
      <c r="D223" s="29" t="s">
        <v>13</v>
      </c>
      <c r="E223" s="30">
        <v>3000000</v>
      </c>
      <c r="F223" s="29"/>
      <c r="G223" s="29"/>
      <c r="H223" s="31">
        <f t="shared" si="29"/>
        <v>6000000</v>
      </c>
      <c r="I223" s="32"/>
      <c r="J223" s="4"/>
    </row>
    <row r="224" spans="1:10">
      <c r="B224" s="29" t="s">
        <v>51</v>
      </c>
      <c r="C224" s="29">
        <v>2</v>
      </c>
      <c r="D224" s="29" t="s">
        <v>52</v>
      </c>
      <c r="E224" s="30">
        <v>5918241</v>
      </c>
      <c r="F224" s="29"/>
      <c r="G224" s="29"/>
      <c r="H224" s="31">
        <f t="shared" si="29"/>
        <v>11836482</v>
      </c>
      <c r="I224" s="32"/>
      <c r="J224" s="4"/>
    </row>
    <row r="225" spans="2:10">
      <c r="B225" s="29" t="s">
        <v>135</v>
      </c>
      <c r="C225" s="29">
        <v>12</v>
      </c>
      <c r="D225" s="29" t="s">
        <v>33</v>
      </c>
      <c r="E225" s="30">
        <v>5000000</v>
      </c>
      <c r="F225" s="29"/>
      <c r="G225" s="29"/>
      <c r="H225" s="31">
        <f t="shared" si="29"/>
        <v>60000000</v>
      </c>
      <c r="I225" s="32"/>
      <c r="J225" s="4"/>
    </row>
    <row r="226" spans="2:10">
      <c r="B226" s="29" t="s">
        <v>34</v>
      </c>
      <c r="C226" s="29">
        <v>12</v>
      </c>
      <c r="D226" s="29" t="s">
        <v>31</v>
      </c>
      <c r="E226" s="30">
        <v>1500000</v>
      </c>
      <c r="F226" s="29"/>
      <c r="G226" s="29"/>
      <c r="H226" s="31">
        <f t="shared" si="29"/>
        <v>18000000</v>
      </c>
      <c r="I226" s="32"/>
      <c r="J226" s="4"/>
    </row>
    <row r="227" spans="2:10">
      <c r="B227" s="29" t="s">
        <v>136</v>
      </c>
      <c r="C227" s="29">
        <v>12</v>
      </c>
      <c r="D227" s="29" t="s">
        <v>33</v>
      </c>
      <c r="E227" s="30">
        <v>1000000</v>
      </c>
      <c r="F227" s="29"/>
      <c r="G227" s="29"/>
      <c r="H227" s="31">
        <f t="shared" si="29"/>
        <v>12000000</v>
      </c>
      <c r="I227" s="32"/>
      <c r="J227" s="4"/>
    </row>
    <row r="228" spans="2:10">
      <c r="B228" s="29" t="s">
        <v>30</v>
      </c>
      <c r="C228" s="29">
        <v>12</v>
      </c>
      <c r="D228" s="29" t="s">
        <v>33</v>
      </c>
      <c r="E228" s="30">
        <v>300000</v>
      </c>
      <c r="F228" s="29"/>
      <c r="G228" s="29"/>
      <c r="H228" s="31">
        <f t="shared" si="29"/>
        <v>3600000</v>
      </c>
      <c r="I228" s="32"/>
      <c r="J228" s="4"/>
    </row>
    <row r="229" spans="2:10">
      <c r="B229" s="29" t="s">
        <v>137</v>
      </c>
      <c r="C229" s="29">
        <v>6</v>
      </c>
      <c r="D229" s="29" t="s">
        <v>31</v>
      </c>
      <c r="E229" s="30">
        <v>3000000</v>
      </c>
      <c r="F229" s="29"/>
      <c r="G229" s="29"/>
      <c r="H229" s="31">
        <f t="shared" si="29"/>
        <v>18000000</v>
      </c>
      <c r="I229" s="32"/>
      <c r="J229" s="4"/>
    </row>
    <row r="230" spans="2:10">
      <c r="B230" s="29" t="s">
        <v>138</v>
      </c>
      <c r="C230" s="29">
        <v>6</v>
      </c>
      <c r="D230" s="29" t="s">
        <v>31</v>
      </c>
      <c r="E230" s="30">
        <v>900000</v>
      </c>
      <c r="F230" s="29"/>
      <c r="G230" s="29"/>
      <c r="H230" s="31">
        <f t="shared" si="29"/>
        <v>5400000</v>
      </c>
      <c r="I230" s="32"/>
      <c r="J230" s="4"/>
    </row>
    <row r="231" spans="2:10">
      <c r="B231" s="33" t="s">
        <v>473</v>
      </c>
      <c r="C231" s="29">
        <f>10*3</f>
        <v>30</v>
      </c>
      <c r="D231" s="33" t="s">
        <v>55</v>
      </c>
      <c r="E231" s="103">
        <v>250000000</v>
      </c>
      <c r="F231" s="227">
        <v>7.4999999999999997E-2</v>
      </c>
      <c r="G231" s="33"/>
      <c r="H231" s="31">
        <f>C231*E231*F231</f>
        <v>562500000</v>
      </c>
      <c r="I231" s="32"/>
      <c r="J231" s="4"/>
    </row>
    <row r="232" spans="2:10">
      <c r="B232" s="33" t="s">
        <v>1056</v>
      </c>
      <c r="C232" s="33">
        <v>6</v>
      </c>
      <c r="D232" s="33" t="s">
        <v>272</v>
      </c>
      <c r="E232" s="103">
        <v>204000000</v>
      </c>
      <c r="F232" s="63">
        <v>0.3</v>
      </c>
      <c r="G232" s="33"/>
      <c r="H232" s="31">
        <f>C232*E232*F232</f>
        <v>367200000</v>
      </c>
      <c r="I232" s="32"/>
      <c r="J232" s="4"/>
    </row>
    <row r="233" spans="2:10">
      <c r="B233" s="33" t="s">
        <v>1057</v>
      </c>
      <c r="C233" s="33">
        <v>8</v>
      </c>
      <c r="D233" s="33" t="s">
        <v>273</v>
      </c>
      <c r="E233" s="103">
        <v>990000000</v>
      </c>
      <c r="F233" s="63">
        <v>0.2</v>
      </c>
      <c r="G233" s="33"/>
      <c r="H233" s="31">
        <f>C233*E233*F233</f>
        <v>1584000000</v>
      </c>
      <c r="I233" s="32"/>
      <c r="J233" s="4"/>
    </row>
    <row r="234" spans="2:10" s="184" customFormat="1">
      <c r="B234" s="33" t="s">
        <v>411</v>
      </c>
      <c r="C234" s="33">
        <v>3</v>
      </c>
      <c r="D234" s="33" t="s">
        <v>55</v>
      </c>
      <c r="E234" s="31">
        <v>62325039.840000004</v>
      </c>
      <c r="F234" s="63"/>
      <c r="G234" s="33"/>
      <c r="H234" s="31">
        <f t="shared" ref="H234:H235" si="30">C234*E234</f>
        <v>186975119.52000001</v>
      </c>
      <c r="I234" s="186"/>
      <c r="J234" s="14"/>
    </row>
    <row r="235" spans="2:10" s="184" customFormat="1">
      <c r="B235" s="33" t="s">
        <v>412</v>
      </c>
      <c r="C235" s="33">
        <v>4</v>
      </c>
      <c r="D235" s="33" t="s">
        <v>55</v>
      </c>
      <c r="E235" s="31">
        <v>98994624.390000001</v>
      </c>
      <c r="F235" s="63"/>
      <c r="G235" s="33"/>
      <c r="H235" s="31">
        <f t="shared" si="30"/>
        <v>395978497.56</v>
      </c>
      <c r="I235" s="186"/>
      <c r="J235" s="14"/>
    </row>
    <row r="236" spans="2:10">
      <c r="B236" s="33" t="s">
        <v>410</v>
      </c>
      <c r="C236" s="33">
        <v>4</v>
      </c>
      <c r="D236" s="33" t="s">
        <v>55</v>
      </c>
      <c r="E236" s="31">
        <v>38953149.899999999</v>
      </c>
      <c r="F236" s="33"/>
      <c r="G236" s="33"/>
      <c r="H236" s="31">
        <f>C236*E236</f>
        <v>155812599.59999999</v>
      </c>
      <c r="I236" s="37"/>
    </row>
    <row r="237" spans="2:10" s="184" customFormat="1" ht="28.5">
      <c r="B237" s="59" t="s">
        <v>523</v>
      </c>
      <c r="C237" s="33">
        <v>2</v>
      </c>
      <c r="D237" s="33" t="s">
        <v>55</v>
      </c>
      <c r="E237" s="31">
        <v>38953149.899999999</v>
      </c>
      <c r="F237" s="63"/>
      <c r="G237" s="33"/>
      <c r="H237" s="31">
        <f>C237*E237</f>
        <v>77906299.799999997</v>
      </c>
      <c r="I237" s="186"/>
      <c r="J237" s="14"/>
    </row>
    <row r="238" spans="2:10" s="184" customFormat="1">
      <c r="B238" s="59" t="s">
        <v>524</v>
      </c>
      <c r="C238" s="33">
        <v>2</v>
      </c>
      <c r="D238" s="33" t="s">
        <v>36</v>
      </c>
      <c r="E238" s="31">
        <v>14467506</v>
      </c>
      <c r="F238" s="63"/>
      <c r="G238" s="33">
        <v>8</v>
      </c>
      <c r="H238" s="31">
        <f>C238*E238*G238</f>
        <v>231480096</v>
      </c>
      <c r="I238" s="186"/>
      <c r="J238" s="14"/>
    </row>
    <row r="239" spans="2:10">
      <c r="B239" s="29" t="s">
        <v>35</v>
      </c>
      <c r="C239" s="29">
        <v>4</v>
      </c>
      <c r="D239" s="29" t="s">
        <v>36</v>
      </c>
      <c r="E239" s="30">
        <v>8963563</v>
      </c>
      <c r="F239" s="36">
        <v>0.5</v>
      </c>
      <c r="G239" s="29">
        <v>12</v>
      </c>
      <c r="H239" s="31">
        <f t="shared" ref="H239:H240" si="31">C239*E239</f>
        <v>35854252</v>
      </c>
      <c r="I239" s="37"/>
    </row>
    <row r="240" spans="2:10">
      <c r="B240" s="29" t="s">
        <v>81</v>
      </c>
      <c r="C240" s="29">
        <v>8</v>
      </c>
      <c r="D240" s="29" t="s">
        <v>38</v>
      </c>
      <c r="E240" s="30">
        <v>1894683</v>
      </c>
      <c r="F240" s="29"/>
      <c r="G240" s="29"/>
      <c r="H240" s="31">
        <f t="shared" si="31"/>
        <v>15157464</v>
      </c>
    </row>
    <row r="241" spans="1:10">
      <c r="B241" s="29" t="s">
        <v>41</v>
      </c>
      <c r="C241" s="33">
        <v>12</v>
      </c>
      <c r="D241" s="29" t="s">
        <v>42</v>
      </c>
      <c r="E241" s="30">
        <v>3931384</v>
      </c>
      <c r="F241" s="36">
        <v>0.5</v>
      </c>
      <c r="G241" s="29">
        <v>8</v>
      </c>
      <c r="H241" s="31">
        <f>C241*E241*G241*F241</f>
        <v>188706432</v>
      </c>
    </row>
    <row r="242" spans="1:10">
      <c r="B242" s="29" t="s">
        <v>43</v>
      </c>
      <c r="C242" s="33">
        <v>12</v>
      </c>
      <c r="D242" s="29" t="s">
        <v>13</v>
      </c>
      <c r="E242" s="30">
        <v>1300000</v>
      </c>
      <c r="F242" s="36">
        <v>0.5</v>
      </c>
      <c r="G242" s="29">
        <v>8</v>
      </c>
      <c r="H242" s="31">
        <f>C242*E242*G242*F242</f>
        <v>62400000</v>
      </c>
    </row>
    <row r="243" spans="1:10">
      <c r="B243" s="29" t="s">
        <v>44</v>
      </c>
      <c r="C243" s="33">
        <v>12</v>
      </c>
      <c r="D243" s="29" t="s">
        <v>13</v>
      </c>
      <c r="E243" s="30">
        <v>120000</v>
      </c>
      <c r="F243" s="36">
        <v>0.5</v>
      </c>
      <c r="G243" s="29">
        <v>8</v>
      </c>
      <c r="H243" s="31">
        <f>C243*E243*G243*F243</f>
        <v>5760000</v>
      </c>
    </row>
    <row r="244" spans="1:10" ht="15">
      <c r="B244" s="29" t="s">
        <v>140</v>
      </c>
      <c r="C244" s="29"/>
      <c r="D244" s="29"/>
      <c r="E244" s="29"/>
      <c r="F244" s="29"/>
      <c r="G244" s="29"/>
      <c r="H244" s="31">
        <f>C244*E244</f>
        <v>0</v>
      </c>
      <c r="I244" s="43" t="s">
        <v>496</v>
      </c>
    </row>
    <row r="245" spans="1:10" s="4" customFormat="1" ht="260.45" hidden="1" customHeight="1">
      <c r="B245" s="39" t="s">
        <v>11</v>
      </c>
      <c r="C245" s="40"/>
      <c r="D245" s="41"/>
      <c r="E245" s="42"/>
      <c r="F245" s="42"/>
      <c r="G245" s="41"/>
      <c r="H245" s="57" t="e">
        <f>SUM(H218:H244)-H232-H233-#REF!</f>
        <v>#REF!</v>
      </c>
      <c r="I245" s="2"/>
      <c r="J245" s="2"/>
    </row>
    <row r="246" spans="1:10" s="4" customFormat="1" ht="15">
      <c r="B246" s="39" t="s">
        <v>11</v>
      </c>
      <c r="C246" s="2"/>
      <c r="D246" s="2"/>
      <c r="E246" s="2"/>
      <c r="F246" s="2"/>
      <c r="G246" s="2"/>
      <c r="H246" s="43">
        <f>SUM(H218:H244)-H231-H232-H233-H234-H235-H236-H237-H238</f>
        <v>522754630.00000012</v>
      </c>
      <c r="I246" s="43">
        <f>H246/12</f>
        <v>43562885.833333343</v>
      </c>
      <c r="J246" s="2"/>
    </row>
    <row r="247" spans="1:10" s="4" customFormat="1" ht="15">
      <c r="B247" s="39" t="s">
        <v>281</v>
      </c>
      <c r="C247" s="2"/>
      <c r="D247" s="2"/>
      <c r="E247" s="2"/>
      <c r="F247" s="2"/>
      <c r="G247" s="2"/>
      <c r="H247" s="43">
        <f>SUM(H218:H244)</f>
        <v>4084607242.48</v>
      </c>
      <c r="I247" s="2"/>
      <c r="J247" s="2"/>
    </row>
    <row r="248" spans="1:10" ht="374.1" customHeight="1">
      <c r="B248" s="216" t="s">
        <v>1058</v>
      </c>
      <c r="C248" s="4"/>
      <c r="D248" s="4"/>
      <c r="E248" s="4"/>
      <c r="F248" s="25"/>
      <c r="G248" s="25"/>
    </row>
    <row r="249" spans="1:10" ht="20.45" customHeight="1">
      <c r="B249" s="215"/>
      <c r="C249" s="4"/>
      <c r="D249" s="4"/>
      <c r="E249" s="4"/>
      <c r="F249" s="25"/>
      <c r="G249" s="25"/>
    </row>
    <row r="250" spans="1:10" s="4" customFormat="1" ht="14.45" customHeight="1">
      <c r="A250" s="47"/>
      <c r="B250" s="2"/>
      <c r="C250" s="2"/>
      <c r="D250" s="2"/>
      <c r="E250" s="2"/>
      <c r="F250" s="2"/>
      <c r="G250" s="2"/>
      <c r="H250" s="2"/>
    </row>
    <row r="251" spans="1:10" ht="15" hidden="1">
      <c r="B251" s="736" t="str">
        <f>B11</f>
        <v>2.4. Promoción de la integración y las alianzas estratégicas en la cadena de la papa</v>
      </c>
      <c r="C251" s="737"/>
      <c r="D251" s="737"/>
      <c r="E251" s="737"/>
      <c r="F251" s="737"/>
      <c r="G251" s="737"/>
      <c r="H251" s="737"/>
    </row>
    <row r="252" spans="1:10" ht="15">
      <c r="B252" s="744" t="str">
        <f>B13</f>
        <v>2.6. Optimización de la oferta de insumos y servicios asociados a la cadena.</v>
      </c>
      <c r="C252" s="745"/>
      <c r="D252" s="745"/>
      <c r="E252" s="745"/>
      <c r="F252" s="745"/>
      <c r="G252" s="745"/>
      <c r="H252" s="745"/>
    </row>
    <row r="253" spans="1:10" ht="32.1" customHeight="1">
      <c r="B253" s="740" t="str">
        <f>Portafolio_PA_Papa!E48</f>
        <v>2.6.1. Identificar a los proveedores de insumos y servicios comerciales, técnicos y logísticos, de las regiones productoras de papa, a partir de la caracterización regional de la actividad 8.3.3, con el fin de que adecuen su oferta con las necesidades de los productores y procesadores de papa.</v>
      </c>
      <c r="C253" s="741"/>
      <c r="D253" s="741"/>
      <c r="E253" s="741"/>
      <c r="F253" s="741"/>
      <c r="G253" s="741"/>
      <c r="H253" s="741"/>
    </row>
    <row r="254" spans="1:10" ht="36.950000000000003" customHeight="1">
      <c r="B254" s="740" t="str">
        <f>Portafolio_PA_Papa!E49</f>
        <v>2.6.2. Promover alianzas estratégicas entre productores y procesadores de papa, con proveedores de insumos y servicios para la cadena, para lograr economías de escala y sinergias que permitan mayor eficiencia y rentabilidad en los procesos, en articulación con la Resolución 101 de 2022 por medio de la cual se reglamenta parcialmente el articulo 19 de la Ley 2183 de 2022, relacionado con las operaciones autorizadas al Fondo para el acceso a los insumos agropecuarios.</v>
      </c>
      <c r="C254" s="741"/>
      <c r="D254" s="741"/>
      <c r="E254" s="741"/>
      <c r="F254" s="741"/>
      <c r="G254" s="741"/>
      <c r="H254" s="741"/>
    </row>
    <row r="255" spans="1:10" ht="32.1" customHeight="1">
      <c r="B255" s="740" t="str">
        <f>Portafolio_PA_Papa!E50</f>
        <v>2.6.3. Capacitar y brindar acompañamiento técnico, comercial y financiero, a MiPymes comercializadoras y adecuadoras de papa, sobre labores de selección, limpieza, clasificación, empaque, almacenamiento, entre otras, para facilitar y mejorar la comercialización de papa, en el marco del  Decreto 3075 de 1997 sobre BPM y los Planes Departamentales de Extensión Agropecuaria - PDEA (Ley 1876 de 2017).</v>
      </c>
      <c r="C255" s="741"/>
      <c r="D255" s="741"/>
      <c r="E255" s="741"/>
      <c r="F255" s="741"/>
      <c r="G255" s="741"/>
      <c r="H255" s="741"/>
    </row>
    <row r="256" spans="1:10" ht="32.1" customHeight="1">
      <c r="B256" s="740" t="str">
        <f>Portafolio_PA_Papa!E51</f>
        <v>2.6.4. Promover la especialización en empaque, embalaje y transporte de papa y sus derivados, a través de acompañamiento técnico y de la divulgación de los instrumentos financieros disponibles a los productores, comercializadores y agroindustriales, conforme con la Resolución 0224 de 2007, por la cual se expide el Reglamento Técnico No. RTC-002 MDR de requisitos mínimos que deben cumplir los empaques de los productos agrícolas para consumo humano que se importen, se produzcan y se comercialicen en el territorio nacional.</v>
      </c>
      <c r="C256" s="741"/>
      <c r="D256" s="741"/>
      <c r="E256" s="741"/>
      <c r="F256" s="741"/>
      <c r="G256" s="741"/>
      <c r="H256" s="741"/>
    </row>
    <row r="257" spans="1:10" ht="36.950000000000003" customHeight="1">
      <c r="B257" s="740" t="str">
        <f>Portafolio_PA_Papa!E52</f>
        <v>2.6.5. Fomentar la creación y fortalecimiento de empresas especializadas proveedoras de bienes y servicios para la cadena de la papa (insumos, labores de poscosecha, maquinaria agrícola, agricultura de precisión, logística, etc.), a través de acompañamiento técnico y de la divulgación de los instrumentos financieros disponibles, tales como la Ley 2186 del 2022 que fortalece el financiamiento de los pequeños y medianos productores agropecuarios.</v>
      </c>
      <c r="C257" s="741"/>
      <c r="D257" s="741"/>
      <c r="E257" s="741"/>
      <c r="F257" s="741"/>
      <c r="G257" s="741"/>
      <c r="H257" s="741"/>
    </row>
    <row r="258" spans="1:10" ht="27" customHeight="1">
      <c r="B258" s="529"/>
      <c r="C258" s="542"/>
      <c r="D258" s="542"/>
      <c r="E258" s="542"/>
      <c r="F258" s="542"/>
      <c r="G258" s="542"/>
      <c r="H258" s="542"/>
    </row>
    <row r="259" spans="1:10" ht="15">
      <c r="B259" s="742" t="s">
        <v>1078</v>
      </c>
      <c r="C259" s="743"/>
      <c r="D259" s="743"/>
      <c r="E259" s="743"/>
      <c r="F259" s="743"/>
      <c r="G259" s="743"/>
      <c r="H259" s="743"/>
    </row>
    <row r="260" spans="1:10" s="4" customFormat="1" ht="15">
      <c r="A260" s="48"/>
      <c r="B260" s="26" t="s">
        <v>5</v>
      </c>
      <c r="C260" s="26" t="s">
        <v>6</v>
      </c>
      <c r="D260" s="26" t="s">
        <v>7</v>
      </c>
      <c r="E260" s="26" t="s">
        <v>8</v>
      </c>
      <c r="F260" s="26" t="s">
        <v>48</v>
      </c>
      <c r="G260" s="26" t="s">
        <v>10</v>
      </c>
      <c r="H260" s="26" t="s">
        <v>11</v>
      </c>
      <c r="I260" s="37"/>
    </row>
    <row r="261" spans="1:10" s="4" customFormat="1">
      <c r="B261" s="29" t="s">
        <v>12</v>
      </c>
      <c r="C261" s="29">
        <v>12</v>
      </c>
      <c r="D261" s="29" t="s">
        <v>13</v>
      </c>
      <c r="E261" s="30">
        <v>500000</v>
      </c>
      <c r="F261" s="29"/>
      <c r="G261" s="29"/>
      <c r="H261" s="31">
        <f>C261*E261</f>
        <v>6000000</v>
      </c>
      <c r="I261" s="231"/>
    </row>
    <row r="262" spans="1:10" s="4" customFormat="1">
      <c r="B262" s="29" t="s">
        <v>14</v>
      </c>
      <c r="C262" s="29">
        <v>12</v>
      </c>
      <c r="D262" s="29" t="s">
        <v>13</v>
      </c>
      <c r="E262" s="30">
        <v>100000</v>
      </c>
      <c r="F262" s="29"/>
      <c r="G262" s="29"/>
      <c r="H262" s="31">
        <f t="shared" ref="H262:H263" si="32">C262*E262</f>
        <v>1200000</v>
      </c>
      <c r="I262" s="37"/>
    </row>
    <row r="263" spans="1:10" s="4" customFormat="1">
      <c r="A263" s="48"/>
      <c r="B263" s="29" t="s">
        <v>134</v>
      </c>
      <c r="C263" s="29">
        <v>24</v>
      </c>
      <c r="D263" s="29" t="s">
        <v>13</v>
      </c>
      <c r="E263" s="30">
        <v>4120000</v>
      </c>
      <c r="F263" s="29"/>
      <c r="G263" s="29"/>
      <c r="H263" s="31">
        <f t="shared" si="32"/>
        <v>98880000</v>
      </c>
      <c r="I263" s="35"/>
    </row>
    <row r="264" spans="1:10" s="4" customFormat="1">
      <c r="A264" s="48"/>
      <c r="B264" s="29" t="s">
        <v>58</v>
      </c>
      <c r="C264" s="33">
        <v>12</v>
      </c>
      <c r="D264" s="29" t="s">
        <v>13</v>
      </c>
      <c r="E264" s="30">
        <v>1625000</v>
      </c>
      <c r="F264" s="29"/>
      <c r="G264" s="29"/>
      <c r="H264" s="31">
        <f>C264*E264</f>
        <v>19500000</v>
      </c>
      <c r="I264" s="49"/>
    </row>
    <row r="265" spans="1:10" s="4" customFormat="1">
      <c r="B265" s="29" t="s">
        <v>59</v>
      </c>
      <c r="C265" s="33">
        <v>12</v>
      </c>
      <c r="D265" s="29" t="s">
        <v>13</v>
      </c>
      <c r="E265" s="30">
        <v>325000</v>
      </c>
      <c r="F265" s="29"/>
      <c r="G265" s="29"/>
      <c r="H265" s="31">
        <f>C265*E265</f>
        <v>3900000</v>
      </c>
      <c r="I265" s="37"/>
    </row>
    <row r="266" spans="1:10" s="4" customFormat="1">
      <c r="B266" s="29" t="s">
        <v>141</v>
      </c>
      <c r="C266" s="29">
        <v>12</v>
      </c>
      <c r="D266" s="29" t="s">
        <v>13</v>
      </c>
      <c r="E266" s="30">
        <v>10000000</v>
      </c>
      <c r="F266" s="29"/>
      <c r="G266" s="29"/>
      <c r="H266" s="31">
        <f t="shared" ref="H266:H280" si="33">C266*E266</f>
        <v>120000000</v>
      </c>
      <c r="I266" s="37"/>
    </row>
    <row r="267" spans="1:10">
      <c r="B267" s="29" t="s">
        <v>142</v>
      </c>
      <c r="C267" s="29">
        <v>12</v>
      </c>
      <c r="D267" s="29" t="s">
        <v>13</v>
      </c>
      <c r="E267" s="30">
        <v>23700000</v>
      </c>
      <c r="F267" s="29"/>
      <c r="G267" s="29"/>
      <c r="H267" s="31">
        <f t="shared" si="33"/>
        <v>284400000</v>
      </c>
      <c r="I267" s="37"/>
    </row>
    <row r="268" spans="1:10">
      <c r="B268" s="50" t="s">
        <v>143</v>
      </c>
      <c r="C268" s="33">
        <v>4</v>
      </c>
      <c r="D268" s="29" t="s">
        <v>63</v>
      </c>
      <c r="E268" s="34">
        <v>25000000</v>
      </c>
      <c r="F268" s="29"/>
      <c r="G268" s="29"/>
      <c r="H268" s="31">
        <f t="shared" si="33"/>
        <v>100000000</v>
      </c>
      <c r="I268" s="37"/>
    </row>
    <row r="269" spans="1:10">
      <c r="B269" s="50" t="s">
        <v>145</v>
      </c>
      <c r="C269" s="33">
        <v>2</v>
      </c>
      <c r="D269" s="29" t="s">
        <v>61</v>
      </c>
      <c r="E269" s="34">
        <v>46000000</v>
      </c>
      <c r="F269" s="29"/>
      <c r="G269" s="29"/>
      <c r="H269" s="31">
        <f t="shared" si="33"/>
        <v>92000000</v>
      </c>
      <c r="I269" s="32"/>
      <c r="J269" s="4"/>
    </row>
    <row r="270" spans="1:10">
      <c r="B270" s="29" t="s">
        <v>135</v>
      </c>
      <c r="C270" s="29">
        <v>12</v>
      </c>
      <c r="D270" s="29" t="s">
        <v>33</v>
      </c>
      <c r="E270" s="30">
        <v>5000000</v>
      </c>
      <c r="F270" s="29"/>
      <c r="G270" s="29"/>
      <c r="H270" s="31">
        <f t="shared" si="33"/>
        <v>60000000</v>
      </c>
      <c r="I270" s="32"/>
      <c r="J270" s="4"/>
    </row>
    <row r="271" spans="1:10">
      <c r="B271" s="29" t="s">
        <v>34</v>
      </c>
      <c r="C271" s="29">
        <v>12</v>
      </c>
      <c r="D271" s="29" t="s">
        <v>31</v>
      </c>
      <c r="E271" s="30">
        <v>1500000</v>
      </c>
      <c r="F271" s="29"/>
      <c r="G271" s="29"/>
      <c r="H271" s="31">
        <f t="shared" si="33"/>
        <v>18000000</v>
      </c>
      <c r="I271" s="32"/>
      <c r="J271" s="4"/>
    </row>
    <row r="272" spans="1:10">
      <c r="B272" s="29" t="s">
        <v>136</v>
      </c>
      <c r="C272" s="29">
        <v>12</v>
      </c>
      <c r="D272" s="29" t="s">
        <v>33</v>
      </c>
      <c r="E272" s="30">
        <v>1000000</v>
      </c>
      <c r="F272" s="29"/>
      <c r="G272" s="29"/>
      <c r="H272" s="31">
        <f t="shared" si="33"/>
        <v>12000000</v>
      </c>
      <c r="I272" s="32"/>
      <c r="J272" s="4"/>
    </row>
    <row r="273" spans="2:10">
      <c r="B273" s="29" t="s">
        <v>30</v>
      </c>
      <c r="C273" s="29">
        <v>12</v>
      </c>
      <c r="D273" s="29" t="s">
        <v>33</v>
      </c>
      <c r="E273" s="30">
        <v>300000</v>
      </c>
      <c r="F273" s="29"/>
      <c r="G273" s="29"/>
      <c r="H273" s="31">
        <f t="shared" si="33"/>
        <v>3600000</v>
      </c>
      <c r="I273" s="32"/>
      <c r="J273" s="4"/>
    </row>
    <row r="274" spans="2:10">
      <c r="B274" s="50" t="s">
        <v>475</v>
      </c>
      <c r="C274" s="33">
        <v>15</v>
      </c>
      <c r="D274" s="29" t="s">
        <v>474</v>
      </c>
      <c r="E274" s="34">
        <v>400000000</v>
      </c>
      <c r="F274" s="282">
        <v>7.4999999999999997E-2</v>
      </c>
      <c r="G274" s="29"/>
      <c r="H274" s="31">
        <f>C274*E274*F274</f>
        <v>450000000</v>
      </c>
      <c r="I274" s="32"/>
      <c r="J274" s="4"/>
    </row>
    <row r="275" spans="2:10">
      <c r="B275" s="29" t="s">
        <v>274</v>
      </c>
      <c r="C275" s="29">
        <v>2</v>
      </c>
      <c r="D275" s="29" t="s">
        <v>55</v>
      </c>
      <c r="E275" s="30">
        <v>13432323.779999999</v>
      </c>
      <c r="F275" s="29"/>
      <c r="G275" s="29"/>
      <c r="H275" s="31">
        <f t="shared" si="33"/>
        <v>26864647.559999999</v>
      </c>
      <c r="I275" s="32"/>
      <c r="J275" s="4"/>
    </row>
    <row r="276" spans="2:10">
      <c r="B276" s="29" t="s">
        <v>275</v>
      </c>
      <c r="C276" s="29">
        <v>2</v>
      </c>
      <c r="D276" s="29" t="s">
        <v>55</v>
      </c>
      <c r="E276" s="30">
        <v>23371889.939999998</v>
      </c>
      <c r="F276" s="29"/>
      <c r="G276" s="29"/>
      <c r="H276" s="31">
        <f t="shared" si="33"/>
        <v>46743779.879999995</v>
      </c>
      <c r="I276" s="32"/>
      <c r="J276" s="4"/>
    </row>
    <row r="277" spans="2:10">
      <c r="B277" s="29" t="s">
        <v>276</v>
      </c>
      <c r="C277" s="29">
        <v>2</v>
      </c>
      <c r="D277" s="29" t="s">
        <v>55</v>
      </c>
      <c r="E277" s="30">
        <v>32998208.130000003</v>
      </c>
      <c r="F277" s="29"/>
      <c r="G277" s="29"/>
      <c r="H277" s="31">
        <f t="shared" si="33"/>
        <v>65996416.260000005</v>
      </c>
      <c r="I277" s="32"/>
      <c r="J277" s="4"/>
    </row>
    <row r="278" spans="2:10">
      <c r="B278" s="29" t="s">
        <v>476</v>
      </c>
      <c r="C278" s="29">
        <f>2*12</f>
        <v>24</v>
      </c>
      <c r="D278" s="29" t="s">
        <v>55</v>
      </c>
      <c r="E278" s="30">
        <v>38953149.899999999</v>
      </c>
      <c r="F278" s="29"/>
      <c r="G278" s="29"/>
      <c r="H278" s="31">
        <f>C278*E278</f>
        <v>934875597.5999999</v>
      </c>
      <c r="I278" s="37"/>
    </row>
    <row r="279" spans="2:10">
      <c r="B279" s="29" t="s">
        <v>35</v>
      </c>
      <c r="C279" s="29">
        <v>4</v>
      </c>
      <c r="D279" s="29" t="s">
        <v>36</v>
      </c>
      <c r="E279" s="30">
        <v>8963563</v>
      </c>
      <c r="F279" s="36">
        <v>0.5</v>
      </c>
      <c r="G279" s="29">
        <v>12</v>
      </c>
      <c r="H279" s="31">
        <f t="shared" si="33"/>
        <v>35854252</v>
      </c>
      <c r="I279" s="37"/>
    </row>
    <row r="280" spans="2:10">
      <c r="B280" s="29" t="s">
        <v>81</v>
      </c>
      <c r="C280" s="29">
        <v>8</v>
      </c>
      <c r="D280" s="29" t="s">
        <v>38</v>
      </c>
      <c r="E280" s="30">
        <v>1894683</v>
      </c>
      <c r="F280" s="29"/>
      <c r="G280" s="29"/>
      <c r="H280" s="31">
        <f t="shared" si="33"/>
        <v>15157464</v>
      </c>
    </row>
    <row r="281" spans="2:10">
      <c r="B281" s="29" t="s">
        <v>41</v>
      </c>
      <c r="C281" s="33">
        <v>12</v>
      </c>
      <c r="D281" s="29" t="s">
        <v>42</v>
      </c>
      <c r="E281" s="30">
        <v>3931384</v>
      </c>
      <c r="F281" s="36">
        <v>0.5</v>
      </c>
      <c r="G281" s="29">
        <v>8</v>
      </c>
      <c r="H281" s="31">
        <f>C281*E281*G281*F281</f>
        <v>188706432</v>
      </c>
    </row>
    <row r="282" spans="2:10">
      <c r="B282" s="29" t="s">
        <v>43</v>
      </c>
      <c r="C282" s="33">
        <v>12</v>
      </c>
      <c r="D282" s="29" t="s">
        <v>13</v>
      </c>
      <c r="E282" s="30">
        <v>1300000</v>
      </c>
      <c r="F282" s="36">
        <v>0.5</v>
      </c>
      <c r="G282" s="29">
        <v>8</v>
      </c>
      <c r="H282" s="31">
        <f>C282*E282*G282*F282</f>
        <v>62400000</v>
      </c>
    </row>
    <row r="283" spans="2:10">
      <c r="B283" s="29" t="s">
        <v>44</v>
      </c>
      <c r="C283" s="33">
        <v>12</v>
      </c>
      <c r="D283" s="29" t="s">
        <v>13</v>
      </c>
      <c r="E283" s="30">
        <v>120000</v>
      </c>
      <c r="F283" s="36">
        <v>0.5</v>
      </c>
      <c r="G283" s="29">
        <v>8</v>
      </c>
      <c r="H283" s="31">
        <f>C283*E283*G283*F283</f>
        <v>5760000</v>
      </c>
    </row>
    <row r="284" spans="2:10" ht="15">
      <c r="B284" s="29" t="s">
        <v>67</v>
      </c>
      <c r="C284" s="29"/>
      <c r="D284" s="29"/>
      <c r="E284" s="29"/>
      <c r="F284" s="29"/>
      <c r="G284" s="29"/>
      <c r="H284" s="31">
        <f>C284*E284</f>
        <v>0</v>
      </c>
      <c r="I284" s="57" t="s">
        <v>496</v>
      </c>
    </row>
    <row r="285" spans="2:10" ht="15">
      <c r="B285" s="39" t="s">
        <v>1</v>
      </c>
      <c r="C285" s="41"/>
      <c r="D285" s="41"/>
      <c r="E285" s="42"/>
      <c r="F285" s="42"/>
      <c r="G285" s="41"/>
      <c r="H285" s="57">
        <f>SUM(H261:H284)-H274-H275-H276-H277-H278</f>
        <v>1127358148.0000002</v>
      </c>
      <c r="I285" s="57">
        <f>H285/12</f>
        <v>93946512.333333358</v>
      </c>
    </row>
    <row r="286" spans="2:10" ht="15">
      <c r="B286" s="179" t="s">
        <v>282</v>
      </c>
      <c r="C286" s="180"/>
      <c r="D286" s="180"/>
      <c r="E286" s="181"/>
      <c r="F286" s="181"/>
      <c r="G286" s="180"/>
      <c r="H286" s="191">
        <f>SUM(H261:H284)</f>
        <v>2651838589.3000002</v>
      </c>
    </row>
    <row r="287" spans="2:10" ht="298.5" customHeight="1">
      <c r="B287" s="215" t="s">
        <v>1059</v>
      </c>
      <c r="C287" s="4"/>
      <c r="D287" s="4"/>
      <c r="E287" s="4"/>
      <c r="F287" s="25"/>
      <c r="G287" s="25"/>
    </row>
    <row r="288" spans="2:10">
      <c r="B288" s="219"/>
    </row>
  </sheetData>
  <sheetProtection algorithmName="SHA-512" hashValue="Jo6xqU35tUlnbvz+9Fo7lOGItc4wFk0HwyWQZk2wX+4npBpeoSWXM2Ns6fI3hW/U1CmSsWytxdnkp+jjnClBsA==" saltValue="1Lxt0cx0bi2SaaXYsunuVw==" spinCount="100000" sheet="1" objects="1" scenarios="1"/>
  <mergeCells count="47">
    <mergeCell ref="B17:H18"/>
    <mergeCell ref="B115:H115"/>
    <mergeCell ref="B207:H207"/>
    <mergeCell ref="B251:H251"/>
    <mergeCell ref="B58:H59"/>
    <mergeCell ref="B116:H116"/>
    <mergeCell ref="B165:H165"/>
    <mergeCell ref="B208:H208"/>
    <mergeCell ref="B19:H19"/>
    <mergeCell ref="B20:H20"/>
    <mergeCell ref="B21:H21"/>
    <mergeCell ref="B22:H22"/>
    <mergeCell ref="B23:H23"/>
    <mergeCell ref="B60:H60"/>
    <mergeCell ref="B61:H61"/>
    <mergeCell ref="B62:H62"/>
    <mergeCell ref="B63:H63"/>
    <mergeCell ref="B64:H64"/>
    <mergeCell ref="B65:H65"/>
    <mergeCell ref="B66:H66"/>
    <mergeCell ref="B67:H67"/>
    <mergeCell ref="B68:H68"/>
    <mergeCell ref="B117:H117"/>
    <mergeCell ref="B166:H166"/>
    <mergeCell ref="B167:H167"/>
    <mergeCell ref="B168:H168"/>
    <mergeCell ref="B169:H169"/>
    <mergeCell ref="B118:H118"/>
    <mergeCell ref="B119:H119"/>
    <mergeCell ref="B120:H120"/>
    <mergeCell ref="B121:H121"/>
    <mergeCell ref="B122:H122"/>
    <mergeCell ref="B170:H170"/>
    <mergeCell ref="B209:H209"/>
    <mergeCell ref="B210:H210"/>
    <mergeCell ref="B211:H211"/>
    <mergeCell ref="B212:H212"/>
    <mergeCell ref="B255:H255"/>
    <mergeCell ref="B256:H256"/>
    <mergeCell ref="B257:H257"/>
    <mergeCell ref="B259:H259"/>
    <mergeCell ref="B213:H213"/>
    <mergeCell ref="B214:H214"/>
    <mergeCell ref="B216:H216"/>
    <mergeCell ref="B253:H253"/>
    <mergeCell ref="B254:H254"/>
    <mergeCell ref="B252:H252"/>
  </mergeCells>
  <pageMargins left="0.7" right="0.7" top="0.75" bottom="0.75" header="0.3" footer="0.3"/>
  <pageSetup orientation="portrait" r:id="rId1"/>
  <ignoredErrors>
    <ignoredError sqref="B58" evalError="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12"/>
  <sheetViews>
    <sheetView showGridLines="0" zoomScale="60" zoomScaleNormal="60" workbookViewId="0">
      <selection activeCell="B2" sqref="B2"/>
    </sheetView>
  </sheetViews>
  <sheetFormatPr baseColWidth="10" defaultColWidth="10.7109375" defaultRowHeight="14.25"/>
  <cols>
    <col min="1" max="1" width="5.28515625" style="2" customWidth="1"/>
    <col min="2" max="2" width="71" style="2" customWidth="1"/>
    <col min="3" max="3" width="26.5703125" style="118" customWidth="1"/>
    <col min="4" max="4" width="27.140625" style="118" customWidth="1"/>
    <col min="5" max="5" width="22.42578125" style="118" customWidth="1"/>
    <col min="6" max="7" width="19.7109375" style="118" bestFit="1" customWidth="1"/>
    <col min="8" max="8" width="23" style="118" bestFit="1" customWidth="1"/>
    <col min="9" max="11" width="19.7109375" style="2" bestFit="1" customWidth="1"/>
    <col min="12" max="12" width="19.140625" style="2" bestFit="1" customWidth="1"/>
    <col min="13" max="22" width="19.7109375" style="2" bestFit="1" customWidth="1"/>
    <col min="23" max="23" width="20.42578125" style="2" bestFit="1" customWidth="1"/>
    <col min="24" max="24" width="25.42578125" style="2" customWidth="1"/>
    <col min="25" max="25" width="22.28515625" style="2" bestFit="1" customWidth="1"/>
    <col min="26" max="26" width="19.140625" style="2" bestFit="1" customWidth="1"/>
    <col min="27" max="27" width="17" style="2" bestFit="1" customWidth="1"/>
    <col min="28" max="28" width="17.85546875" style="2" customWidth="1"/>
    <col min="29" max="16384" width="10.7109375" style="2"/>
  </cols>
  <sheetData>
    <row r="2" spans="1:26" ht="15">
      <c r="B2" s="1" t="s">
        <v>0</v>
      </c>
    </row>
    <row r="3" spans="1:26" s="4" customFormat="1" ht="15">
      <c r="A3" s="3"/>
      <c r="C3" s="119"/>
      <c r="D3" s="119"/>
      <c r="E3" s="119"/>
      <c r="F3" s="119"/>
      <c r="G3" s="119"/>
      <c r="H3" s="119"/>
    </row>
    <row r="4" spans="1:26" ht="21.6" customHeight="1">
      <c r="A4" s="5"/>
      <c r="B4" s="120" t="str">
        <f>Portafolio_PA_Papa!C53</f>
        <v>3. Mejora del desempeño ambiental de la cadena de la papa</v>
      </c>
      <c r="C4" s="121"/>
      <c r="D4" s="122"/>
    </row>
    <row r="5" spans="1:26" ht="15" customHeight="1"/>
    <row r="6" spans="1:26" ht="15">
      <c r="E6" s="123">
        <v>1</v>
      </c>
      <c r="F6" s="123">
        <v>2</v>
      </c>
      <c r="G6" s="123">
        <v>3</v>
      </c>
      <c r="H6" s="123">
        <v>4</v>
      </c>
      <c r="I6" s="9">
        <v>5</v>
      </c>
      <c r="J6" s="9">
        <v>6</v>
      </c>
      <c r="K6" s="9">
        <v>7</v>
      </c>
      <c r="L6" s="9">
        <v>8</v>
      </c>
      <c r="M6" s="9">
        <v>9</v>
      </c>
      <c r="N6" s="9">
        <v>10</v>
      </c>
      <c r="O6" s="9">
        <v>11</v>
      </c>
      <c r="P6" s="9">
        <v>12</v>
      </c>
      <c r="Q6" s="9">
        <v>13</v>
      </c>
      <c r="R6" s="9">
        <v>14</v>
      </c>
      <c r="S6" s="9">
        <v>15</v>
      </c>
      <c r="T6" s="9">
        <v>16</v>
      </c>
      <c r="U6" s="9">
        <v>17</v>
      </c>
      <c r="V6" s="9">
        <v>18</v>
      </c>
      <c r="W6" s="9">
        <v>19</v>
      </c>
      <c r="X6" s="9">
        <v>20</v>
      </c>
      <c r="Y6" s="9" t="s">
        <v>1</v>
      </c>
    </row>
    <row r="7" spans="1:26" s="13" customFormat="1" ht="15">
      <c r="A7" s="2"/>
      <c r="B7" s="10" t="s">
        <v>2</v>
      </c>
      <c r="C7" s="11" t="s">
        <v>3</v>
      </c>
      <c r="D7" s="11" t="s">
        <v>4</v>
      </c>
      <c r="E7" s="124">
        <f>SUM(E8:E10)</f>
        <v>331189370</v>
      </c>
      <c r="F7" s="124">
        <f t="shared" ref="F7:X7" si="0">SUM(F8:F10)</f>
        <v>4605633383.333333</v>
      </c>
      <c r="G7" s="124">
        <f t="shared" si="0"/>
        <v>9464753473.8899994</v>
      </c>
      <c r="H7" s="124">
        <f t="shared" si="0"/>
        <v>9464753473.8899994</v>
      </c>
      <c r="I7" s="124">
        <f t="shared" si="0"/>
        <v>9464753473.8899994</v>
      </c>
      <c r="J7" s="124">
        <f t="shared" si="0"/>
        <v>9464753473.8899994</v>
      </c>
      <c r="K7" s="124">
        <f t="shared" si="0"/>
        <v>9464753473.8899994</v>
      </c>
      <c r="L7" s="124">
        <f t="shared" si="0"/>
        <v>9464753473.8899994</v>
      </c>
      <c r="M7" s="124">
        <f t="shared" si="0"/>
        <v>9464753473.8899994</v>
      </c>
      <c r="N7" s="124">
        <f t="shared" si="0"/>
        <v>9464753473.8899994</v>
      </c>
      <c r="O7" s="124">
        <f t="shared" si="0"/>
        <v>8910810590.25</v>
      </c>
      <c r="P7" s="124">
        <f t="shared" si="0"/>
        <v>5261808564</v>
      </c>
      <c r="Q7" s="124">
        <f t="shared" si="0"/>
        <v>3937051084</v>
      </c>
      <c r="R7" s="124">
        <f t="shared" si="0"/>
        <v>3937051084</v>
      </c>
      <c r="S7" s="124">
        <f t="shared" si="0"/>
        <v>3937051084</v>
      </c>
      <c r="T7" s="124">
        <f t="shared" si="0"/>
        <v>3937051084</v>
      </c>
      <c r="U7" s="124">
        <f t="shared" si="0"/>
        <v>3937051084</v>
      </c>
      <c r="V7" s="124">
        <f t="shared" si="0"/>
        <v>3937051084</v>
      </c>
      <c r="W7" s="124">
        <f t="shared" si="0"/>
        <v>3937051084</v>
      </c>
      <c r="X7" s="124">
        <f t="shared" si="0"/>
        <v>3937051084</v>
      </c>
      <c r="Y7" s="124">
        <f t="shared" ref="Y7" si="1">SUM(Y8:Y10)</f>
        <v>126323878370.70332</v>
      </c>
    </row>
    <row r="8" spans="1:26" s="18" customFormat="1" ht="45" customHeight="1">
      <c r="A8" s="14"/>
      <c r="B8" s="65" t="str">
        <f>Portafolio_PA_Papa!D53</f>
        <v>3.1. Contribución a la gestión del ordenamiento ambiental, fuera de la frontera agrícola</v>
      </c>
      <c r="C8" s="16" t="s">
        <v>489</v>
      </c>
      <c r="D8" s="16" t="s">
        <v>495</v>
      </c>
      <c r="E8" s="17">
        <f>I34*3</f>
        <v>331189370</v>
      </c>
      <c r="F8" s="17">
        <f>H34</f>
        <v>1324757480</v>
      </c>
      <c r="G8" s="17">
        <f t="shared" ref="G8:P8" si="2">F8</f>
        <v>1324757480</v>
      </c>
      <c r="H8" s="17">
        <f t="shared" si="2"/>
        <v>1324757480</v>
      </c>
      <c r="I8" s="17">
        <f t="shared" si="2"/>
        <v>1324757480</v>
      </c>
      <c r="J8" s="17">
        <f t="shared" si="2"/>
        <v>1324757480</v>
      </c>
      <c r="K8" s="17">
        <f t="shared" si="2"/>
        <v>1324757480</v>
      </c>
      <c r="L8" s="17">
        <f t="shared" si="2"/>
        <v>1324757480</v>
      </c>
      <c r="M8" s="17">
        <f t="shared" si="2"/>
        <v>1324757480</v>
      </c>
      <c r="N8" s="17">
        <f t="shared" si="2"/>
        <v>1324757480</v>
      </c>
      <c r="O8" s="17">
        <f t="shared" si="2"/>
        <v>1324757480</v>
      </c>
      <c r="P8" s="17">
        <f t="shared" si="2"/>
        <v>1324757480</v>
      </c>
      <c r="Q8" s="17"/>
      <c r="R8" s="17"/>
      <c r="S8" s="17"/>
      <c r="T8" s="17"/>
      <c r="U8" s="17"/>
      <c r="V8" s="17"/>
      <c r="W8" s="17"/>
      <c r="X8" s="17"/>
      <c r="Y8" s="17">
        <f>SUM(E8:X8)</f>
        <v>14903521650</v>
      </c>
    </row>
    <row r="9" spans="1:26" s="18" customFormat="1" ht="42.95" customHeight="1">
      <c r="A9" s="14"/>
      <c r="B9" s="65" t="str">
        <f>Portafolio_PA_Papa!D56</f>
        <v>3.2. Promoción del manejo eficiente y sostenible del suelo y agua, en el cultivo de papa</v>
      </c>
      <c r="C9" s="16" t="s">
        <v>490</v>
      </c>
      <c r="D9" s="16" t="s">
        <v>488</v>
      </c>
      <c r="E9" s="17"/>
      <c r="F9" s="17">
        <f>I73*10</f>
        <v>1641950326.6666665</v>
      </c>
      <c r="G9" s="17">
        <f>H74</f>
        <v>5619342418.25</v>
      </c>
      <c r="H9" s="17">
        <f t="shared" ref="H9:O9" si="3">G9</f>
        <v>5619342418.25</v>
      </c>
      <c r="I9" s="17">
        <f t="shared" si="3"/>
        <v>5619342418.25</v>
      </c>
      <c r="J9" s="17">
        <f t="shared" si="3"/>
        <v>5619342418.25</v>
      </c>
      <c r="K9" s="17">
        <f t="shared" si="3"/>
        <v>5619342418.25</v>
      </c>
      <c r="L9" s="17">
        <f t="shared" si="3"/>
        <v>5619342418.25</v>
      </c>
      <c r="M9" s="17">
        <f t="shared" si="3"/>
        <v>5619342418.25</v>
      </c>
      <c r="N9" s="17">
        <f t="shared" si="3"/>
        <v>5619342418.25</v>
      </c>
      <c r="O9" s="17">
        <f t="shared" si="3"/>
        <v>5619342418.25</v>
      </c>
      <c r="P9" s="17">
        <f>H73</f>
        <v>1970340392</v>
      </c>
      <c r="Q9" s="17">
        <f t="shared" ref="Q9:X9" si="4">P9</f>
        <v>1970340392</v>
      </c>
      <c r="R9" s="17">
        <f t="shared" si="4"/>
        <v>1970340392</v>
      </c>
      <c r="S9" s="17">
        <f t="shared" si="4"/>
        <v>1970340392</v>
      </c>
      <c r="T9" s="17">
        <f t="shared" si="4"/>
        <v>1970340392</v>
      </c>
      <c r="U9" s="17">
        <f t="shared" si="4"/>
        <v>1970340392</v>
      </c>
      <c r="V9" s="17">
        <f t="shared" si="4"/>
        <v>1970340392</v>
      </c>
      <c r="W9" s="17">
        <f t="shared" si="4"/>
        <v>1970340392</v>
      </c>
      <c r="X9" s="17">
        <f t="shared" si="4"/>
        <v>1970340392</v>
      </c>
      <c r="Y9" s="17">
        <f t="shared" ref="Y9:Y10" si="5">SUM(E9:X9)</f>
        <v>69949095618.916656</v>
      </c>
    </row>
    <row r="10" spans="1:26" s="18" customFormat="1" ht="42.95" customHeight="1">
      <c r="A10" s="14"/>
      <c r="B10" s="65" t="str">
        <f>Portafolio_PA_Papa!D62</f>
        <v>3.3. Aumento en la incorporación de prácticas sostenibles en la comercialización, adecuación y procesamiento de papa y sus derivados</v>
      </c>
      <c r="C10" s="16" t="s">
        <v>490</v>
      </c>
      <c r="D10" s="16" t="s">
        <v>488</v>
      </c>
      <c r="E10" s="17"/>
      <c r="F10" s="17">
        <f>I110*10</f>
        <v>1638925576.6666665</v>
      </c>
      <c r="G10" s="17">
        <f>H111</f>
        <v>2520653575.6400003</v>
      </c>
      <c r="H10" s="17">
        <f t="shared" ref="H10:M10" si="6">G10</f>
        <v>2520653575.6400003</v>
      </c>
      <c r="I10" s="17">
        <f t="shared" si="6"/>
        <v>2520653575.6400003</v>
      </c>
      <c r="J10" s="17">
        <f t="shared" si="6"/>
        <v>2520653575.6400003</v>
      </c>
      <c r="K10" s="17">
        <f t="shared" si="6"/>
        <v>2520653575.6400003</v>
      </c>
      <c r="L10" s="17">
        <f t="shared" si="6"/>
        <v>2520653575.6400003</v>
      </c>
      <c r="M10" s="17">
        <f t="shared" si="6"/>
        <v>2520653575.6400003</v>
      </c>
      <c r="N10" s="17">
        <f>M10</f>
        <v>2520653575.6400003</v>
      </c>
      <c r="O10" s="17">
        <f>H110</f>
        <v>1966710692</v>
      </c>
      <c r="P10" s="17">
        <f>H110</f>
        <v>1966710692</v>
      </c>
      <c r="Q10" s="17">
        <f>H110</f>
        <v>1966710692</v>
      </c>
      <c r="R10" s="17">
        <f>Q10</f>
        <v>1966710692</v>
      </c>
      <c r="S10" s="17">
        <f>Q10</f>
        <v>1966710692</v>
      </c>
      <c r="T10" s="17">
        <f>S10</f>
        <v>1966710692</v>
      </c>
      <c r="U10" s="17">
        <f>T10</f>
        <v>1966710692</v>
      </c>
      <c r="V10" s="17">
        <f>U10</f>
        <v>1966710692</v>
      </c>
      <c r="W10" s="17">
        <f>V10</f>
        <v>1966710692</v>
      </c>
      <c r="X10" s="17">
        <f>W10</f>
        <v>1966710692</v>
      </c>
      <c r="Y10" s="17">
        <f t="shared" si="5"/>
        <v>41471261101.786667</v>
      </c>
    </row>
    <row r="11" spans="1:26" s="127" customFormat="1" ht="24" customHeight="1">
      <c r="A11" s="118"/>
      <c r="B11" s="125" t="s">
        <v>1</v>
      </c>
      <c r="C11" s="125"/>
      <c r="D11" s="125"/>
      <c r="E11" s="126">
        <f>SUM(E8:E10)</f>
        <v>331189370</v>
      </c>
      <c r="F11" s="126">
        <f t="shared" ref="F11:Y11" si="7">SUM(F8:F10)</f>
        <v>4605633383.333333</v>
      </c>
      <c r="G11" s="126">
        <f t="shared" si="7"/>
        <v>9464753473.8899994</v>
      </c>
      <c r="H11" s="126">
        <f t="shared" si="7"/>
        <v>9464753473.8899994</v>
      </c>
      <c r="I11" s="126">
        <f t="shared" si="7"/>
        <v>9464753473.8899994</v>
      </c>
      <c r="J11" s="126">
        <f t="shared" si="7"/>
        <v>9464753473.8899994</v>
      </c>
      <c r="K11" s="126">
        <f t="shared" si="7"/>
        <v>9464753473.8899994</v>
      </c>
      <c r="L11" s="126">
        <f t="shared" si="7"/>
        <v>9464753473.8899994</v>
      </c>
      <c r="M11" s="126">
        <f t="shared" si="7"/>
        <v>9464753473.8899994</v>
      </c>
      <c r="N11" s="126">
        <f t="shared" si="7"/>
        <v>9464753473.8899994</v>
      </c>
      <c r="O11" s="126">
        <f t="shared" si="7"/>
        <v>8910810590.25</v>
      </c>
      <c r="P11" s="126">
        <f t="shared" si="7"/>
        <v>5261808564</v>
      </c>
      <c r="Q11" s="126">
        <f t="shared" si="7"/>
        <v>3937051084</v>
      </c>
      <c r="R11" s="126">
        <f t="shared" si="7"/>
        <v>3937051084</v>
      </c>
      <c r="S11" s="126">
        <f t="shared" si="7"/>
        <v>3937051084</v>
      </c>
      <c r="T11" s="126">
        <f t="shared" si="7"/>
        <v>3937051084</v>
      </c>
      <c r="U11" s="126">
        <f t="shared" si="7"/>
        <v>3937051084</v>
      </c>
      <c r="V11" s="126">
        <f t="shared" si="7"/>
        <v>3937051084</v>
      </c>
      <c r="W11" s="126">
        <f t="shared" si="7"/>
        <v>3937051084</v>
      </c>
      <c r="X11" s="126">
        <f t="shared" si="7"/>
        <v>3937051084</v>
      </c>
      <c r="Y11" s="126">
        <f t="shared" si="7"/>
        <v>126323878370.70332</v>
      </c>
    </row>
    <row r="12" spans="1:26" s="23" customFormat="1" ht="14.25" customHeight="1">
      <c r="A12" s="4"/>
      <c r="B12" s="20"/>
      <c r="C12" s="128"/>
      <c r="D12" s="128"/>
      <c r="E12" s="128"/>
      <c r="F12" s="129"/>
      <c r="G12" s="130"/>
      <c r="H12" s="129"/>
      <c r="I12" s="21"/>
      <c r="J12" s="21"/>
      <c r="K12" s="21"/>
      <c r="L12" s="21"/>
      <c r="M12" s="21"/>
      <c r="N12" s="21"/>
      <c r="O12" s="21"/>
      <c r="P12" s="21"/>
      <c r="Q12" s="21"/>
      <c r="R12" s="21"/>
      <c r="S12" s="21"/>
      <c r="T12" s="21"/>
      <c r="U12" s="21"/>
      <c r="V12" s="21"/>
      <c r="W12" s="21"/>
      <c r="X12" s="21"/>
      <c r="Y12" s="21"/>
      <c r="Z12" s="21"/>
    </row>
    <row r="13" spans="1:26" s="23" customFormat="1" ht="14.25" customHeight="1">
      <c r="A13" s="4"/>
      <c r="B13" s="20"/>
      <c r="C13" s="128"/>
      <c r="D13" s="128"/>
      <c r="E13" s="128"/>
      <c r="F13" s="129"/>
      <c r="G13" s="130"/>
      <c r="H13" s="129"/>
      <c r="I13" s="21"/>
      <c r="J13" s="21"/>
      <c r="K13" s="21"/>
      <c r="L13" s="21"/>
      <c r="M13" s="21"/>
      <c r="N13" s="21"/>
      <c r="O13" s="21"/>
      <c r="P13" s="21"/>
      <c r="Q13" s="21"/>
      <c r="R13" s="21"/>
      <c r="S13" s="21"/>
      <c r="T13" s="21"/>
      <c r="U13" s="21"/>
      <c r="V13" s="21"/>
      <c r="W13" s="21"/>
      <c r="X13" s="21"/>
      <c r="Y13" s="21"/>
      <c r="Z13" s="21"/>
    </row>
    <row r="15" spans="1:26" s="4" customFormat="1" ht="36.950000000000003" customHeight="1">
      <c r="B15" s="750" t="str">
        <f>B8</f>
        <v>3.1. Contribución a la gestión del ordenamiento ambiental, fuera de la frontera agrícola</v>
      </c>
      <c r="C15" s="750"/>
      <c r="D15" s="750"/>
      <c r="E15" s="750"/>
      <c r="F15" s="750"/>
      <c r="G15" s="750"/>
      <c r="H15" s="750"/>
      <c r="I15" s="178"/>
      <c r="X15" s="25"/>
    </row>
    <row r="16" spans="1:26" ht="36" customHeight="1">
      <c r="B16" s="740" t="str">
        <f>Portafolio_PA_Papa!E53</f>
        <v>3.1.1. Realizar campañas de sensibilización y divulgación de la normatividad relacionada con los páramos y otras áreas protegidas y de exclusión, a los productores de papa con cultivos ubicados fuera de la frontera agrícola (Resolución 261 de 2018 de Minagricultura), cuya producción se encuentre vinculada a estas áreas.</v>
      </c>
      <c r="C16" s="741"/>
      <c r="D16" s="741"/>
      <c r="E16" s="741"/>
      <c r="F16" s="741"/>
      <c r="G16" s="741"/>
      <c r="H16" s="741"/>
    </row>
    <row r="17" spans="2:24" ht="36.950000000000003" customHeight="1">
      <c r="B17" s="740" t="str">
        <f>Portafolio_PA_Papa!E54</f>
        <v>3.1.2. Promover espacios de concertación y articulación entre los actores vinculados al uso y manejo del suelo, para el desarrollo de mecanismos de resolución de conflictos a nivel local, asociados a este recurso, priorizando áreas con ecosistemas frágiles y estratégicos y contribuyendo a la protección de la biodiversidad.</v>
      </c>
      <c r="C17" s="741"/>
      <c r="D17" s="741"/>
      <c r="E17" s="741"/>
      <c r="F17" s="741"/>
      <c r="G17" s="741"/>
      <c r="H17" s="741"/>
    </row>
    <row r="18" spans="2:24" ht="32.1" customHeight="1">
      <c r="B18" s="740" t="str">
        <f>Portafolio_PA_Papa!E55</f>
        <v>3.1.3. Promover la formalización de acuerdos entre las autoridades ambientales y los productores de papa, para el desarrollo de procesos graduales de sustitución del cultivo, en áreas de importancia ambiental en las cuales no está permitido ningún uso agropecuario, considerando las  recomendaciones que se establezcan en los Planes Maestros de Reconversión Productiva de la cadena de la papa, en áreas de producción ubicadas fuera de la frontera agrícola.</v>
      </c>
      <c r="C18" s="741"/>
      <c r="D18" s="741"/>
      <c r="E18" s="741"/>
      <c r="F18" s="741"/>
      <c r="G18" s="741"/>
      <c r="H18" s="741"/>
    </row>
    <row r="19" spans="2:24" ht="15">
      <c r="B19" s="740"/>
      <c r="C19" s="741"/>
      <c r="D19" s="741"/>
      <c r="E19" s="741"/>
      <c r="F19" s="741"/>
      <c r="G19" s="741"/>
      <c r="H19" s="741"/>
    </row>
    <row r="20" spans="2:24" ht="15">
      <c r="B20" s="740"/>
      <c r="C20" s="741"/>
      <c r="D20" s="741"/>
      <c r="E20" s="741"/>
      <c r="F20" s="741"/>
      <c r="G20" s="741"/>
      <c r="H20" s="741"/>
    </row>
    <row r="21" spans="2:24" ht="15">
      <c r="B21" s="742" t="s">
        <v>1078</v>
      </c>
      <c r="C21" s="743"/>
      <c r="D21" s="743"/>
      <c r="E21" s="743"/>
      <c r="F21" s="743"/>
      <c r="G21" s="743"/>
      <c r="H21" s="743"/>
    </row>
    <row r="22" spans="2:24" ht="15">
      <c r="B22" s="26" t="s">
        <v>5</v>
      </c>
      <c r="C22" s="131" t="s">
        <v>6</v>
      </c>
      <c r="D22" s="131" t="s">
        <v>7</v>
      </c>
      <c r="E22" s="131" t="s">
        <v>8</v>
      </c>
      <c r="F22" s="132" t="s">
        <v>9</v>
      </c>
      <c r="G22" s="131" t="s">
        <v>10</v>
      </c>
      <c r="H22" s="131" t="s">
        <v>11</v>
      </c>
      <c r="X22" s="28"/>
    </row>
    <row r="23" spans="2:24">
      <c r="B23" s="193" t="s">
        <v>190</v>
      </c>
      <c r="C23" s="144">
        <v>10</v>
      </c>
      <c r="D23" s="144" t="s">
        <v>13</v>
      </c>
      <c r="E23" s="136">
        <v>500000</v>
      </c>
      <c r="F23" s="144"/>
      <c r="G23" s="144"/>
      <c r="H23" s="136">
        <f>+C23*E23</f>
        <v>5000000</v>
      </c>
    </row>
    <row r="24" spans="2:24">
      <c r="B24" s="193" t="s">
        <v>14</v>
      </c>
      <c r="C24" s="144">
        <v>20</v>
      </c>
      <c r="D24" s="144" t="s">
        <v>13</v>
      </c>
      <c r="E24" s="136">
        <v>100000</v>
      </c>
      <c r="F24" s="144"/>
      <c r="G24" s="144"/>
      <c r="H24" s="136">
        <f t="shared" ref="H24:H29" si="8">+C24*E24</f>
        <v>2000000</v>
      </c>
    </row>
    <row r="25" spans="2:24">
      <c r="B25" s="33" t="s">
        <v>17</v>
      </c>
      <c r="C25" s="144">
        <v>10</v>
      </c>
      <c r="D25" s="144" t="s">
        <v>13</v>
      </c>
      <c r="E25" s="136">
        <v>1625000</v>
      </c>
      <c r="F25" s="144"/>
      <c r="G25" s="144"/>
      <c r="H25" s="136">
        <f t="shared" si="8"/>
        <v>16250000</v>
      </c>
      <c r="I25" s="32"/>
      <c r="J25" s="4"/>
    </row>
    <row r="26" spans="2:24">
      <c r="B26" s="33" t="s">
        <v>18</v>
      </c>
      <c r="C26" s="144">
        <v>20</v>
      </c>
      <c r="D26" s="144" t="s">
        <v>13</v>
      </c>
      <c r="E26" s="136">
        <v>325000</v>
      </c>
      <c r="F26" s="144"/>
      <c r="G26" s="144"/>
      <c r="H26" s="136">
        <f t="shared" si="8"/>
        <v>6500000</v>
      </c>
    </row>
    <row r="27" spans="2:24">
      <c r="B27" s="194" t="s">
        <v>525</v>
      </c>
      <c r="C27" s="144">
        <f>5*10</f>
        <v>50</v>
      </c>
      <c r="D27" s="144" t="s">
        <v>13</v>
      </c>
      <c r="E27" s="136">
        <v>4120000</v>
      </c>
      <c r="F27" s="144"/>
      <c r="G27" s="144"/>
      <c r="H27" s="136">
        <f t="shared" ref="H27" si="9">+C27*E27</f>
        <v>206000000</v>
      </c>
    </row>
    <row r="28" spans="2:24">
      <c r="B28" s="194" t="s">
        <v>211</v>
      </c>
      <c r="C28" s="144">
        <v>10</v>
      </c>
      <c r="D28" s="144" t="s">
        <v>13</v>
      </c>
      <c r="E28" s="136">
        <v>12284000</v>
      </c>
      <c r="F28" s="144"/>
      <c r="G28" s="144"/>
      <c r="H28" s="136">
        <f t="shared" si="8"/>
        <v>122840000</v>
      </c>
    </row>
    <row r="29" spans="2:24">
      <c r="B29" s="194" t="s">
        <v>212</v>
      </c>
      <c r="C29" s="144">
        <v>10</v>
      </c>
      <c r="D29" s="144" t="s">
        <v>13</v>
      </c>
      <c r="E29" s="147">
        <v>2000000</v>
      </c>
      <c r="F29" s="144"/>
      <c r="G29" s="144"/>
      <c r="H29" s="136">
        <f t="shared" si="8"/>
        <v>20000000</v>
      </c>
    </row>
    <row r="30" spans="2:24">
      <c r="B30" s="194" t="s">
        <v>100</v>
      </c>
      <c r="C30" s="144">
        <v>10</v>
      </c>
      <c r="D30" s="33" t="s">
        <v>36</v>
      </c>
      <c r="E30" s="136">
        <v>6604729</v>
      </c>
      <c r="F30" s="195">
        <v>1</v>
      </c>
      <c r="G30" s="144">
        <v>12</v>
      </c>
      <c r="H30" s="136">
        <f>+C30*E30*F30*G30</f>
        <v>792567480</v>
      </c>
      <c r="I30" s="35"/>
      <c r="J30" s="4"/>
    </row>
    <row r="31" spans="2:24">
      <c r="B31" s="194" t="s">
        <v>43</v>
      </c>
      <c r="C31" s="144">
        <v>10</v>
      </c>
      <c r="D31" s="144" t="s">
        <v>193</v>
      </c>
      <c r="E31" s="136">
        <v>1160000</v>
      </c>
      <c r="F31" s="195"/>
      <c r="G31" s="144">
        <v>12</v>
      </c>
      <c r="H31" s="136">
        <f>+C31*E31*G31</f>
        <v>139200000</v>
      </c>
      <c r="I31" s="35"/>
      <c r="J31" s="4"/>
    </row>
    <row r="32" spans="2:24">
      <c r="B32" s="194" t="s">
        <v>44</v>
      </c>
      <c r="C32" s="144">
        <v>10</v>
      </c>
      <c r="D32" s="144" t="s">
        <v>193</v>
      </c>
      <c r="E32" s="147">
        <v>120000</v>
      </c>
      <c r="F32" s="144"/>
      <c r="G32" s="144">
        <v>12</v>
      </c>
      <c r="H32" s="136">
        <f>+C32*E32*G32</f>
        <v>14400000</v>
      </c>
    </row>
    <row r="33" spans="1:10" ht="13.5" customHeight="1">
      <c r="B33" s="194" t="s">
        <v>213</v>
      </c>
      <c r="C33" s="144"/>
      <c r="D33" s="144"/>
      <c r="E33" s="147"/>
      <c r="F33" s="144"/>
      <c r="G33" s="144"/>
      <c r="H33" s="136" t="s">
        <v>46</v>
      </c>
      <c r="I33" s="141" t="s">
        <v>496</v>
      </c>
    </row>
    <row r="34" spans="1:10" s="118" customFormat="1" ht="15">
      <c r="B34" s="138" t="s">
        <v>1</v>
      </c>
      <c r="C34" s="139"/>
      <c r="D34" s="139"/>
      <c r="E34" s="139"/>
      <c r="F34" s="140"/>
      <c r="G34" s="140"/>
      <c r="H34" s="141">
        <f>SUM(H23:H33)</f>
        <v>1324757480</v>
      </c>
      <c r="I34" s="141">
        <f>H34/12</f>
        <v>110396456.66666667</v>
      </c>
    </row>
    <row r="35" spans="1:10" s="4" customFormat="1" ht="174" customHeight="1">
      <c r="B35" s="142" t="s">
        <v>483</v>
      </c>
      <c r="C35" s="143"/>
      <c r="D35" s="143"/>
      <c r="E35" s="143"/>
      <c r="F35" s="143"/>
      <c r="G35" s="143"/>
      <c r="H35" s="143"/>
      <c r="I35" s="2"/>
      <c r="J35" s="2"/>
    </row>
    <row r="36" spans="1:10" ht="28.5" customHeight="1">
      <c r="B36" s="45"/>
      <c r="C36" s="143"/>
      <c r="D36" s="143"/>
      <c r="E36" s="143"/>
      <c r="F36" s="143"/>
      <c r="G36" s="143"/>
      <c r="H36" s="143"/>
      <c r="I36" s="46"/>
    </row>
    <row r="37" spans="1:10" s="4" customFormat="1" ht="20.25" customHeight="1">
      <c r="A37" s="47"/>
      <c r="B37" s="751" t="str">
        <f>B9</f>
        <v>3.2. Promoción del manejo eficiente y sostenible del suelo y agua, en el cultivo de papa</v>
      </c>
      <c r="C37" s="752"/>
      <c r="D37" s="752"/>
      <c r="E37" s="752"/>
      <c r="F37" s="752"/>
      <c r="G37" s="752"/>
      <c r="H37" s="752"/>
    </row>
    <row r="38" spans="1:10" ht="45.95" customHeight="1">
      <c r="B38" s="740" t="str">
        <f>Portafolio_PA_Papa!E56</f>
        <v>3.2.1. Brindar asistencia técnica y apoyo financiero a los productores de papa, para la adopción de buenas prácticas de recuperación, uso y manejo sostenible del suelo y en la conservación y optimización del uso del agua, tales como: labranza de conservación, rotación de cultivos, recuperación de áreas degradadas, uso de bioinsumos, manejo de residuos, aprovechamiento de biomasa, y en general las buenas prácticas agrícolas y de adopción de tecnologías de producción limpias, de acuerdo con la normatividad ambiental vigente y la disponibilidad y capacidad de regulación hídrica de las respectivas regiones productoras de papa.</v>
      </c>
      <c r="C38" s="741"/>
      <c r="D38" s="741"/>
      <c r="E38" s="741"/>
      <c r="F38" s="741"/>
      <c r="G38" s="741"/>
      <c r="H38" s="741"/>
    </row>
    <row r="39" spans="1:10" ht="59.45" customHeight="1">
      <c r="B39" s="740" t="str">
        <f>Portafolio_PA_Papa!E57</f>
        <v xml:space="preserve">3.2.2. Realizar acompañamiento técnico a los productores de papa, en la implementación de los Planes Maestros de Reconversión Productiva - PMRP que se formulen para la cadena, en áreas con condicionantes ambientales para la producción de papa, al interior de la frontera agrícola (Resolución 261 de 2018 de Minagricultura), incluidos los habitantes tradicionales de páramo que desarrollen la actividad agrícola de bajo impacto y ambientalmente sostenible en páramos, de acuerdo con lo establecido en la Resolución 1294 de 2021 de Minagricultura y Minambiente y demás normatividad vigente (Ley 1930 de 2018 sobre gestión integral de los páramos y Resolución 886 de 2018 de Minambiente sobre zonificación y régimen de usos en las áreas de páramos delimitados).  </v>
      </c>
      <c r="C39" s="741"/>
      <c r="D39" s="741"/>
      <c r="E39" s="741"/>
      <c r="F39" s="741"/>
      <c r="G39" s="741"/>
      <c r="H39" s="741"/>
    </row>
    <row r="40" spans="1:10" ht="42.95" customHeight="1">
      <c r="B40" s="740" t="str">
        <f>Portafolio_PA_Papa!E58</f>
        <v>3.2.3. Fomentar la financiación y cofinanciación requerida en el aumento de la capacidad de captación, almacenamiento y aprovechamiento del agua en soluciones individuales o colectivas (distritos de adecuación de tierras, sistemas de irrigación y drenaje, riego intrapredial, reservorios, reutilización, pozos profundos, entre otros) de acuerdo con las características de las regiones productoras de papa, teniendo en cuenta la Política Nacional para la Gestión Integral del Recurso Hídrico, el Plan Nacional de Riego 2020-2039 (Resolución 311 de 2020 de Minagricultura), entre otros instrumentos.</v>
      </c>
      <c r="C40" s="741"/>
      <c r="D40" s="741"/>
      <c r="E40" s="741"/>
      <c r="F40" s="741"/>
      <c r="G40" s="741"/>
      <c r="H40" s="741"/>
    </row>
    <row r="41" spans="1:10" ht="43.5" customHeight="1">
      <c r="B41" s="740" t="str">
        <f>Portafolio_PA_Papa!E59</f>
        <v>3.2.4. Socializar, difundir, y capacitar a los productores y demás agentes de la cadena, sobre el uso adecuado de la información agroclimática disponible y actualizada, de acuerdo con las proyecciones climáticas, características de las regiones productoras de papa, y los riesgos climáticos, para orientar y favorecer la planificación de la actividad productiva primaria, en concordancia con el Plan integral de Gestión de Cambio Climático del sector agropecuario (Resolución 355 de 2021), la Ley 2169 de 2021 de impulso al desarrollo bajo en carbono del país y del SIGRA, entre otros instrumentos.</v>
      </c>
      <c r="C41" s="741"/>
      <c r="D41" s="741"/>
      <c r="E41" s="741"/>
      <c r="F41" s="741"/>
      <c r="G41" s="741"/>
      <c r="H41" s="741"/>
    </row>
    <row r="42" spans="1:10" ht="32.1" customHeight="1">
      <c r="B42" s="740" t="str">
        <f>Portafolio_PA_Papa!E60</f>
        <v xml:space="preserve">3.2.5. Promover la implementación del instrumento de Pago por Servicios Ambientales - PSA (CONPES 3886 de 2017 y Decreto Ley 870 de 2017), en el marco de alianzas o acuerdos público - privados o entre privados, a través de procesos de divulgación y capacitación. </v>
      </c>
      <c r="C42" s="741"/>
      <c r="D42" s="741"/>
      <c r="E42" s="741"/>
      <c r="F42" s="741"/>
      <c r="G42" s="741"/>
      <c r="H42" s="741"/>
    </row>
    <row r="43" spans="1:10" ht="32.1" customHeight="1">
      <c r="B43" s="740" t="str">
        <f>Portafolio_PA_Papa!E61</f>
        <v xml:space="preserve">3.2.6. Realizar procesos de capacitación y divulgación sobre instrumentos financieros y no financieros dirigidos a la sostenibilidad ambiental en la producción de la papa, como líneas de crédito especiales, reconocimiento económico por captura de GEI, bonos de carbono, entre otros. </v>
      </c>
      <c r="C43" s="741"/>
      <c r="D43" s="741"/>
      <c r="E43" s="741"/>
      <c r="F43" s="741"/>
      <c r="G43" s="741"/>
      <c r="H43" s="741"/>
    </row>
    <row r="44" spans="1:10" ht="32.1" customHeight="1">
      <c r="B44" s="740"/>
      <c r="C44" s="741"/>
      <c r="D44" s="741"/>
      <c r="E44" s="741"/>
      <c r="F44" s="741"/>
      <c r="G44" s="741"/>
      <c r="H44" s="741"/>
    </row>
    <row r="45" spans="1:10" ht="15">
      <c r="B45" s="742" t="s">
        <v>1078</v>
      </c>
      <c r="C45" s="743"/>
      <c r="D45" s="743"/>
      <c r="E45" s="743"/>
      <c r="F45" s="743"/>
      <c r="G45" s="743"/>
      <c r="H45" s="743"/>
    </row>
    <row r="46" spans="1:10" ht="15">
      <c r="B46" s="26" t="s">
        <v>5</v>
      </c>
      <c r="C46" s="197" t="s">
        <v>6</v>
      </c>
      <c r="D46" s="131" t="s">
        <v>7</v>
      </c>
      <c r="E46" s="131" t="s">
        <v>8</v>
      </c>
      <c r="F46" s="131" t="s">
        <v>48</v>
      </c>
      <c r="G46" s="131" t="s">
        <v>10</v>
      </c>
      <c r="H46" s="131" t="s">
        <v>11</v>
      </c>
    </row>
    <row r="47" spans="1:10" s="4" customFormat="1">
      <c r="A47" s="48"/>
      <c r="B47" s="133" t="s">
        <v>190</v>
      </c>
      <c r="C47" s="199">
        <v>4</v>
      </c>
      <c r="D47" s="134" t="s">
        <v>13</v>
      </c>
      <c r="E47" s="136">
        <v>500000</v>
      </c>
      <c r="F47" s="134"/>
      <c r="G47" s="134"/>
      <c r="H47" s="136">
        <f>+C47*E47</f>
        <v>2000000</v>
      </c>
      <c r="I47" s="37"/>
    </row>
    <row r="48" spans="1:10" s="4" customFormat="1">
      <c r="B48" s="133" t="s">
        <v>14</v>
      </c>
      <c r="C48" s="199">
        <v>24</v>
      </c>
      <c r="D48" s="134" t="s">
        <v>13</v>
      </c>
      <c r="E48" s="136">
        <v>100000</v>
      </c>
      <c r="F48" s="134"/>
      <c r="G48" s="134"/>
      <c r="H48" s="136">
        <f t="shared" ref="H48:H60" si="10">+C48*E48</f>
        <v>2400000</v>
      </c>
      <c r="I48" s="37"/>
    </row>
    <row r="49" spans="1:10" s="4" customFormat="1">
      <c r="B49" s="133" t="s">
        <v>17</v>
      </c>
      <c r="C49" s="199">
        <v>16</v>
      </c>
      <c r="D49" s="134" t="s">
        <v>13</v>
      </c>
      <c r="E49" s="136">
        <v>1625000</v>
      </c>
      <c r="F49" s="134"/>
      <c r="G49" s="134"/>
      <c r="H49" s="136">
        <f t="shared" si="10"/>
        <v>26000000</v>
      </c>
      <c r="I49" s="37"/>
    </row>
    <row r="50" spans="1:10">
      <c r="B50" s="133" t="s">
        <v>18</v>
      </c>
      <c r="C50" s="199">
        <v>24</v>
      </c>
      <c r="D50" s="134" t="s">
        <v>13</v>
      </c>
      <c r="E50" s="136">
        <v>325000</v>
      </c>
      <c r="F50" s="134"/>
      <c r="G50" s="134"/>
      <c r="H50" s="136">
        <f t="shared" si="10"/>
        <v>7800000</v>
      </c>
      <c r="I50" s="32"/>
      <c r="J50" s="4"/>
    </row>
    <row r="51" spans="1:10">
      <c r="B51" s="133" t="s">
        <v>214</v>
      </c>
      <c r="C51" s="199">
        <v>12</v>
      </c>
      <c r="D51" s="134" t="s">
        <v>13</v>
      </c>
      <c r="E51" s="136">
        <v>6000000</v>
      </c>
      <c r="F51" s="134"/>
      <c r="G51" s="134"/>
      <c r="H51" s="136">
        <f t="shared" si="10"/>
        <v>72000000</v>
      </c>
      <c r="I51" s="32"/>
      <c r="J51" s="4"/>
    </row>
    <row r="52" spans="1:10" s="4" customFormat="1">
      <c r="A52" s="48"/>
      <c r="B52" s="133" t="s">
        <v>215</v>
      </c>
      <c r="C52" s="200">
        <v>60</v>
      </c>
      <c r="D52" s="134" t="s">
        <v>13</v>
      </c>
      <c r="E52" s="136">
        <v>4120000</v>
      </c>
      <c r="F52" s="134"/>
      <c r="G52" s="134"/>
      <c r="H52" s="136">
        <f t="shared" si="10"/>
        <v>247200000</v>
      </c>
      <c r="I52" s="49"/>
    </row>
    <row r="53" spans="1:10" s="4" customFormat="1">
      <c r="A53" s="48"/>
      <c r="B53" s="133" t="s">
        <v>211</v>
      </c>
      <c r="C53" s="199">
        <v>12</v>
      </c>
      <c r="D53" s="134" t="s">
        <v>13</v>
      </c>
      <c r="E53" s="136">
        <v>12284000</v>
      </c>
      <c r="F53" s="134"/>
      <c r="G53" s="134"/>
      <c r="H53" s="136">
        <f t="shared" si="10"/>
        <v>147408000</v>
      </c>
      <c r="I53" s="49"/>
    </row>
    <row r="54" spans="1:10" s="4" customFormat="1">
      <c r="A54" s="48"/>
      <c r="B54" s="133" t="s">
        <v>202</v>
      </c>
      <c r="C54" s="200">
        <v>12</v>
      </c>
      <c r="D54" s="134" t="s">
        <v>13</v>
      </c>
      <c r="E54" s="136">
        <v>2000000</v>
      </c>
      <c r="F54" s="134"/>
      <c r="G54" s="134"/>
      <c r="H54" s="136">
        <f t="shared" si="10"/>
        <v>24000000</v>
      </c>
      <c r="I54" s="49"/>
    </row>
    <row r="55" spans="1:10" s="4" customFormat="1">
      <c r="B55" s="133" t="s">
        <v>32</v>
      </c>
      <c r="C55" s="200">
        <v>12</v>
      </c>
      <c r="D55" s="29" t="s">
        <v>216</v>
      </c>
      <c r="E55" s="136">
        <v>5000000</v>
      </c>
      <c r="F55" s="134"/>
      <c r="G55" s="134"/>
      <c r="H55" s="136">
        <f t="shared" si="10"/>
        <v>60000000</v>
      </c>
      <c r="I55" s="35"/>
    </row>
    <row r="56" spans="1:10">
      <c r="B56" s="133" t="s">
        <v>34</v>
      </c>
      <c r="C56" s="200">
        <v>24</v>
      </c>
      <c r="D56" s="29" t="s">
        <v>216</v>
      </c>
      <c r="E56" s="147">
        <v>1500000</v>
      </c>
      <c r="F56" s="134"/>
      <c r="G56" s="134"/>
      <c r="H56" s="136">
        <f t="shared" si="10"/>
        <v>36000000</v>
      </c>
      <c r="I56" s="37"/>
    </row>
    <row r="57" spans="1:10">
      <c r="B57" s="133" t="s">
        <v>136</v>
      </c>
      <c r="C57" s="200">
        <v>12</v>
      </c>
      <c r="D57" s="134" t="s">
        <v>217</v>
      </c>
      <c r="E57" s="147">
        <v>1000000</v>
      </c>
      <c r="F57" s="134"/>
      <c r="G57" s="134"/>
      <c r="H57" s="136">
        <f t="shared" si="10"/>
        <v>12000000</v>
      </c>
      <c r="I57" s="37"/>
    </row>
    <row r="58" spans="1:10">
      <c r="B58" s="133" t="s">
        <v>30</v>
      </c>
      <c r="C58" s="199">
        <v>24</v>
      </c>
      <c r="D58" s="134" t="s">
        <v>13</v>
      </c>
      <c r="E58" s="147">
        <v>300000</v>
      </c>
      <c r="F58" s="145"/>
      <c r="G58" s="134"/>
      <c r="H58" s="136">
        <f t="shared" si="10"/>
        <v>7200000</v>
      </c>
      <c r="I58" s="37"/>
    </row>
    <row r="59" spans="1:10">
      <c r="B59" s="133" t="s">
        <v>137</v>
      </c>
      <c r="C59" s="199">
        <v>12</v>
      </c>
      <c r="D59" s="134" t="s">
        <v>217</v>
      </c>
      <c r="E59" s="147">
        <v>3000000</v>
      </c>
      <c r="F59" s="145"/>
      <c r="G59" s="134"/>
      <c r="H59" s="136">
        <f t="shared" si="10"/>
        <v>36000000</v>
      </c>
      <c r="I59" s="37"/>
    </row>
    <row r="60" spans="1:10">
      <c r="B60" s="133" t="s">
        <v>138</v>
      </c>
      <c r="C60" s="199">
        <v>24</v>
      </c>
      <c r="D60" s="134" t="s">
        <v>13</v>
      </c>
      <c r="E60" s="147">
        <v>900000</v>
      </c>
      <c r="F60" s="145"/>
      <c r="G60" s="134"/>
      <c r="H60" s="136">
        <f t="shared" si="10"/>
        <v>21600000</v>
      </c>
      <c r="I60" s="37"/>
    </row>
    <row r="61" spans="1:10">
      <c r="B61" s="133" t="s">
        <v>191</v>
      </c>
      <c r="C61" s="199">
        <v>3</v>
      </c>
      <c r="D61" s="29" t="s">
        <v>36</v>
      </c>
      <c r="E61" s="147">
        <v>7233751</v>
      </c>
      <c r="F61" s="146">
        <v>1</v>
      </c>
      <c r="G61" s="134">
        <v>12</v>
      </c>
      <c r="H61" s="136">
        <f>+C61*E61*F61*G61</f>
        <v>260415036</v>
      </c>
      <c r="I61" s="37"/>
    </row>
    <row r="62" spans="1:10">
      <c r="B62" s="29" t="s">
        <v>78</v>
      </c>
      <c r="C62" s="201">
        <v>8</v>
      </c>
      <c r="D62" s="29" t="s">
        <v>38</v>
      </c>
      <c r="E62" s="196">
        <v>1213122</v>
      </c>
      <c r="F62" s="29"/>
      <c r="G62" s="29"/>
      <c r="H62" s="31">
        <f>C62*E62</f>
        <v>9704976</v>
      </c>
      <c r="I62" s="37"/>
    </row>
    <row r="63" spans="1:10">
      <c r="B63" s="29" t="s">
        <v>79</v>
      </c>
      <c r="C63" s="201">
        <v>4</v>
      </c>
      <c r="D63" s="29" t="s">
        <v>40</v>
      </c>
      <c r="E63" s="196">
        <v>1438122</v>
      </c>
      <c r="F63" s="29"/>
      <c r="G63" s="29"/>
      <c r="H63" s="31">
        <f>C63*E63</f>
        <v>5752488</v>
      </c>
      <c r="I63" s="37"/>
    </row>
    <row r="64" spans="1:10">
      <c r="B64" s="29" t="s">
        <v>218</v>
      </c>
      <c r="C64" s="202">
        <v>1</v>
      </c>
      <c r="D64" s="29" t="s">
        <v>13</v>
      </c>
      <c r="E64" s="204">
        <v>6604729</v>
      </c>
      <c r="F64" s="29"/>
      <c r="G64" s="29">
        <v>4</v>
      </c>
      <c r="H64" s="31">
        <f>C64*E64*G64</f>
        <v>26418916</v>
      </c>
      <c r="I64" s="37"/>
    </row>
    <row r="65" spans="1:9">
      <c r="B65" s="117" t="s">
        <v>100</v>
      </c>
      <c r="C65" s="199">
        <v>12</v>
      </c>
      <c r="D65" s="29" t="s">
        <v>36</v>
      </c>
      <c r="E65" s="147">
        <v>6604729</v>
      </c>
      <c r="F65" s="146">
        <v>1</v>
      </c>
      <c r="G65" s="134">
        <v>12</v>
      </c>
      <c r="H65" s="136">
        <f>+C65*E65*F65*G65</f>
        <v>951080976</v>
      </c>
      <c r="I65" s="37"/>
    </row>
    <row r="66" spans="1:9">
      <c r="B66" s="117" t="s">
        <v>43</v>
      </c>
      <c r="C66" s="199">
        <f>+C65</f>
        <v>12</v>
      </c>
      <c r="D66" s="134" t="s">
        <v>193</v>
      </c>
      <c r="E66" s="147">
        <v>1160000</v>
      </c>
      <c r="F66" s="137"/>
      <c r="G66" s="134"/>
      <c r="H66" s="136">
        <f>+C66*E66</f>
        <v>13920000</v>
      </c>
      <c r="I66" s="37"/>
    </row>
    <row r="67" spans="1:9">
      <c r="B67" s="117" t="s">
        <v>44</v>
      </c>
      <c r="C67" s="199">
        <f>+C65</f>
        <v>12</v>
      </c>
      <c r="D67" s="134" t="s">
        <v>193</v>
      </c>
      <c r="E67" s="147">
        <v>120000</v>
      </c>
      <c r="F67" s="137"/>
      <c r="G67" s="134"/>
      <c r="H67" s="147">
        <f>+C67*E67</f>
        <v>1440000</v>
      </c>
      <c r="I67" s="37"/>
    </row>
    <row r="68" spans="1:9">
      <c r="B68" s="117" t="s">
        <v>219</v>
      </c>
      <c r="C68" s="203">
        <v>1968.2281</v>
      </c>
      <c r="D68" s="134" t="s">
        <v>220</v>
      </c>
      <c r="E68" s="136">
        <v>6000000</v>
      </c>
      <c r="F68" s="137">
        <v>0.2</v>
      </c>
      <c r="G68" s="134"/>
      <c r="H68" s="148">
        <f>+C68*E68*F68</f>
        <v>2361873720</v>
      </c>
      <c r="I68" s="37"/>
    </row>
    <row r="69" spans="1:9">
      <c r="B69" s="117" t="s">
        <v>221</v>
      </c>
      <c r="C69" s="203">
        <v>9841.1404999999995</v>
      </c>
      <c r="D69" s="134" t="s">
        <v>220</v>
      </c>
      <c r="E69" s="136">
        <v>1500000</v>
      </c>
      <c r="F69" s="149">
        <v>7.4999999999999997E-2</v>
      </c>
      <c r="G69" s="134"/>
      <c r="H69" s="148">
        <f>+C69*E69*F69</f>
        <v>1107128306.25</v>
      </c>
      <c r="I69" s="37"/>
    </row>
    <row r="70" spans="1:9">
      <c r="B70" s="117" t="s">
        <v>1060</v>
      </c>
      <c r="C70" s="203">
        <v>25</v>
      </c>
      <c r="D70" s="134" t="s">
        <v>555</v>
      </c>
      <c r="E70" s="136">
        <v>24000000</v>
      </c>
      <c r="F70" s="149">
        <v>0.3</v>
      </c>
      <c r="G70" s="134"/>
      <c r="H70" s="148">
        <f>+C70*E70*F70</f>
        <v>180000000</v>
      </c>
      <c r="I70" s="37"/>
    </row>
    <row r="71" spans="1:9">
      <c r="B71" s="133" t="s">
        <v>222</v>
      </c>
      <c r="C71" s="199"/>
      <c r="D71" s="134"/>
      <c r="E71" s="136"/>
      <c r="F71" s="134"/>
      <c r="G71" s="134"/>
      <c r="H71" s="148" t="s">
        <v>46</v>
      </c>
      <c r="I71" s="37"/>
    </row>
    <row r="72" spans="1:9" ht="15">
      <c r="B72" s="29" t="s">
        <v>223</v>
      </c>
      <c r="C72" s="198"/>
      <c r="D72" s="134"/>
      <c r="E72" s="136"/>
      <c r="F72" s="137"/>
      <c r="G72" s="134"/>
      <c r="H72" s="148" t="s">
        <v>46</v>
      </c>
      <c r="I72" s="150" t="s">
        <v>496</v>
      </c>
    </row>
    <row r="73" spans="1:9" ht="15">
      <c r="B73" s="39" t="s">
        <v>1</v>
      </c>
      <c r="C73" s="139"/>
      <c r="D73" s="139"/>
      <c r="E73" s="140"/>
      <c r="F73" s="140"/>
      <c r="G73" s="139"/>
      <c r="H73" s="150">
        <f>SUM(H47:H72)-H69-H70-H68</f>
        <v>1970340392</v>
      </c>
      <c r="I73" s="150">
        <f>H73/12</f>
        <v>164195032.66666666</v>
      </c>
    </row>
    <row r="74" spans="1:9" ht="15">
      <c r="B74" s="39" t="s">
        <v>498</v>
      </c>
      <c r="C74" s="139"/>
      <c r="D74" s="139"/>
      <c r="E74" s="140"/>
      <c r="F74" s="140"/>
      <c r="G74" s="139"/>
      <c r="H74" s="150">
        <f>SUM(H47:H72)</f>
        <v>5619342418.25</v>
      </c>
    </row>
    <row r="75" spans="1:9" ht="324.60000000000002" customHeight="1">
      <c r="B75" s="142" t="s">
        <v>1076</v>
      </c>
      <c r="C75" s="119"/>
      <c r="D75" s="119"/>
      <c r="E75" s="119"/>
      <c r="F75" s="151"/>
      <c r="G75" s="151"/>
    </row>
    <row r="76" spans="1:9">
      <c r="B76" s="4"/>
      <c r="C76" s="119"/>
      <c r="D76" s="119"/>
      <c r="E76" s="119"/>
      <c r="F76" s="119"/>
      <c r="G76" s="119"/>
    </row>
    <row r="78" spans="1:9" s="4" customFormat="1" ht="21" customHeight="1">
      <c r="A78" s="47"/>
      <c r="B78" s="751" t="str">
        <f>B10</f>
        <v>3.3. Aumento en la incorporación de prácticas sostenibles en la comercialización, adecuación y procesamiento de papa y sus derivados</v>
      </c>
      <c r="C78" s="752"/>
      <c r="D78" s="752"/>
      <c r="E78" s="752"/>
      <c r="F78" s="752"/>
      <c r="G78" s="752"/>
      <c r="H78" s="752"/>
    </row>
    <row r="79" spans="1:9" ht="27" customHeight="1">
      <c r="B79" s="740" t="str">
        <f>Portafolio_PA_Papa!E62</f>
        <v>3.3.1. Realizar capacitaciones a los agentes dedicados a la comercialización, adecuación y procesamiento de papa y sus derivados, sobre la implementación de la normatividad ambiental aplicable a los procesos que desarrollan en la comercialización y en la transformación, así como capacitarlos en el registro de iniciativas de reducción de emisiones de GEI (Resolución 1447 de 2018 de Minambiente).</v>
      </c>
      <c r="C79" s="741"/>
      <c r="D79" s="741"/>
      <c r="E79" s="741"/>
      <c r="F79" s="741"/>
      <c r="G79" s="741"/>
      <c r="H79" s="741"/>
    </row>
    <row r="80" spans="1:9" ht="41.1" customHeight="1">
      <c r="B80" s="740" t="str">
        <f>Portafolio_PA_Papa!E63</f>
        <v>3.3.2. Identificar y divulgar los desarrollos en tecnologías de producción bajas en carbono, modelos de economía circular y energías alternativas, y promover su implementación por parte de comercializadores y procesadores de papa, teniendo en cuenta la Política Nacional para la Gestión Integral de Residuos Sólidos (CONPES 3874 de 2016), la Gestión ambiental de los residuos de envases y empaques (Resolución 1407 de 2018), las metas y medidas para el impulso al desarrollo bajo en carbono del país (Ley 2169 de 2021), entre otros instrumentos.</v>
      </c>
      <c r="C80" s="741"/>
      <c r="D80" s="741"/>
      <c r="E80" s="741"/>
      <c r="F80" s="741"/>
      <c r="G80" s="741"/>
      <c r="H80" s="741"/>
    </row>
    <row r="81" spans="1:10" ht="32.1" customHeight="1">
      <c r="B81" s="740" t="str">
        <f>Portafolio_PA_Papa!E64</f>
        <v>3.3.3. Realizar el acompañamiento técnico y financiero a MiPymes procesadoras de papa, para mejorar la infraestructura y equipamiento, requeridos en la incorporación de tecnologías de producción bajas en carbono, modelos de economía circular, manejo adecuado de residuos y energías alternativas.</v>
      </c>
      <c r="C81" s="741"/>
      <c r="D81" s="741"/>
      <c r="E81" s="741"/>
      <c r="F81" s="741"/>
      <c r="G81" s="741"/>
      <c r="H81" s="741"/>
    </row>
    <row r="82" spans="1:10" ht="15">
      <c r="B82" s="529"/>
      <c r="C82" s="542"/>
      <c r="D82" s="542"/>
      <c r="E82" s="542"/>
      <c r="F82" s="542"/>
      <c r="G82" s="542"/>
      <c r="H82" s="542"/>
    </row>
    <row r="83" spans="1:10" ht="32.1" customHeight="1">
      <c r="B83" s="742" t="s">
        <v>1078</v>
      </c>
      <c r="C83" s="743"/>
      <c r="D83" s="743"/>
      <c r="E83" s="743"/>
      <c r="F83" s="743"/>
      <c r="G83" s="743"/>
      <c r="H83" s="743"/>
    </row>
    <row r="84" spans="1:10" ht="15">
      <c r="B84" s="205" t="s">
        <v>5</v>
      </c>
      <c r="C84" s="206" t="s">
        <v>6</v>
      </c>
      <c r="D84" s="206" t="s">
        <v>7</v>
      </c>
      <c r="E84" s="206" t="s">
        <v>8</v>
      </c>
      <c r="F84" s="206" t="s">
        <v>48</v>
      </c>
      <c r="G84" s="206" t="s">
        <v>10</v>
      </c>
      <c r="H84" s="206" t="s">
        <v>11</v>
      </c>
    </row>
    <row r="85" spans="1:10" s="4" customFormat="1">
      <c r="A85" s="48"/>
      <c r="B85" s="193" t="s">
        <v>190</v>
      </c>
      <c r="C85" s="144">
        <v>4</v>
      </c>
      <c r="D85" s="144" t="s">
        <v>13</v>
      </c>
      <c r="E85" s="136">
        <v>500000</v>
      </c>
      <c r="F85" s="144"/>
      <c r="G85" s="144"/>
      <c r="H85" s="136">
        <f>+C85*E85</f>
        <v>2000000</v>
      </c>
      <c r="I85" s="37"/>
    </row>
    <row r="86" spans="1:10" s="4" customFormat="1">
      <c r="B86" s="194" t="s">
        <v>14</v>
      </c>
      <c r="C86" s="144">
        <v>24</v>
      </c>
      <c r="D86" s="144" t="s">
        <v>13</v>
      </c>
      <c r="E86" s="136">
        <v>325000</v>
      </c>
      <c r="F86" s="144"/>
      <c r="G86" s="144"/>
      <c r="H86" s="136">
        <f t="shared" ref="H86:H96" si="11">+C86*E86</f>
        <v>7800000</v>
      </c>
      <c r="I86" s="37"/>
    </row>
    <row r="87" spans="1:10" s="4" customFormat="1">
      <c r="B87" s="193" t="s">
        <v>17</v>
      </c>
      <c r="C87" s="144">
        <v>16</v>
      </c>
      <c r="D87" s="144" t="s">
        <v>13</v>
      </c>
      <c r="E87" s="136">
        <v>1625000</v>
      </c>
      <c r="F87" s="144"/>
      <c r="G87" s="144"/>
      <c r="H87" s="136">
        <f t="shared" si="11"/>
        <v>26000000</v>
      </c>
      <c r="I87" s="37"/>
    </row>
    <row r="88" spans="1:10">
      <c r="B88" s="193" t="s">
        <v>18</v>
      </c>
      <c r="C88" s="144">
        <v>24</v>
      </c>
      <c r="D88" s="144" t="s">
        <v>13</v>
      </c>
      <c r="E88" s="136">
        <v>325000</v>
      </c>
      <c r="F88" s="144"/>
      <c r="G88" s="144"/>
      <c r="H88" s="136">
        <f t="shared" si="11"/>
        <v>7800000</v>
      </c>
      <c r="I88" s="32"/>
      <c r="J88" s="4"/>
    </row>
    <row r="89" spans="1:10">
      <c r="B89" s="193" t="s">
        <v>224</v>
      </c>
      <c r="C89" s="144">
        <v>60</v>
      </c>
      <c r="D89" s="144" t="s">
        <v>13</v>
      </c>
      <c r="E89" s="136">
        <v>4120000</v>
      </c>
      <c r="F89" s="144"/>
      <c r="G89" s="144"/>
      <c r="H89" s="136">
        <f>+C89*E89</f>
        <v>247200000</v>
      </c>
      <c r="I89" s="32"/>
      <c r="J89" s="4"/>
    </row>
    <row r="90" spans="1:10" s="160" customFormat="1">
      <c r="B90" s="193" t="s">
        <v>484</v>
      </c>
      <c r="C90" s="144">
        <v>4</v>
      </c>
      <c r="D90" s="144" t="s">
        <v>36</v>
      </c>
      <c r="E90" s="136">
        <v>11479652</v>
      </c>
      <c r="F90" s="144"/>
      <c r="G90" s="144">
        <v>2</v>
      </c>
      <c r="H90" s="136">
        <f>C90*E90*G90</f>
        <v>91837216</v>
      </c>
      <c r="I90" s="163"/>
      <c r="J90" s="159"/>
    </row>
    <row r="91" spans="1:10">
      <c r="B91" s="194" t="s">
        <v>32</v>
      </c>
      <c r="C91" s="144">
        <v>12</v>
      </c>
      <c r="D91" s="33" t="s">
        <v>216</v>
      </c>
      <c r="E91" s="136">
        <v>5000000</v>
      </c>
      <c r="F91" s="144"/>
      <c r="G91" s="144"/>
      <c r="H91" s="136">
        <f t="shared" si="11"/>
        <v>60000000</v>
      </c>
      <c r="I91" s="32"/>
      <c r="J91" s="4"/>
    </row>
    <row r="92" spans="1:10">
      <c r="B92" s="194" t="s">
        <v>34</v>
      </c>
      <c r="C92" s="144">
        <v>24</v>
      </c>
      <c r="D92" s="33" t="s">
        <v>216</v>
      </c>
      <c r="E92" s="136">
        <v>1500000</v>
      </c>
      <c r="F92" s="144"/>
      <c r="G92" s="144"/>
      <c r="H92" s="136">
        <f t="shared" si="11"/>
        <v>36000000</v>
      </c>
      <c r="I92" s="32"/>
      <c r="J92" s="4"/>
    </row>
    <row r="93" spans="1:10" s="4" customFormat="1">
      <c r="A93" s="48"/>
      <c r="B93" s="194" t="s">
        <v>136</v>
      </c>
      <c r="C93" s="144">
        <v>12</v>
      </c>
      <c r="D93" s="144" t="s">
        <v>217</v>
      </c>
      <c r="E93" s="136">
        <v>1000000</v>
      </c>
      <c r="F93" s="144"/>
      <c r="G93" s="144"/>
      <c r="H93" s="136">
        <f t="shared" si="11"/>
        <v>12000000</v>
      </c>
      <c r="I93" s="35"/>
    </row>
    <row r="94" spans="1:10" s="4" customFormat="1">
      <c r="A94" s="48"/>
      <c r="B94" s="194" t="s">
        <v>225</v>
      </c>
      <c r="C94" s="144">
        <v>24</v>
      </c>
      <c r="D94" s="144" t="s">
        <v>13</v>
      </c>
      <c r="E94" s="136">
        <v>300000</v>
      </c>
      <c r="F94" s="144"/>
      <c r="G94" s="144"/>
      <c r="H94" s="136">
        <f t="shared" si="11"/>
        <v>7200000</v>
      </c>
      <c r="I94" s="49"/>
    </row>
    <row r="95" spans="1:10">
      <c r="B95" s="194" t="s">
        <v>226</v>
      </c>
      <c r="C95" s="144">
        <v>12</v>
      </c>
      <c r="D95" s="144" t="s">
        <v>217</v>
      </c>
      <c r="E95" s="147">
        <v>3000000</v>
      </c>
      <c r="F95" s="144"/>
      <c r="G95" s="144"/>
      <c r="H95" s="136">
        <f t="shared" si="11"/>
        <v>36000000</v>
      </c>
      <c r="I95" s="37"/>
    </row>
    <row r="96" spans="1:10">
      <c r="B96" s="194" t="s">
        <v>205</v>
      </c>
      <c r="C96" s="144">
        <v>24</v>
      </c>
      <c r="D96" s="144" t="s">
        <v>13</v>
      </c>
      <c r="E96" s="147">
        <v>900000</v>
      </c>
      <c r="F96" s="207"/>
      <c r="G96" s="144"/>
      <c r="H96" s="136">
        <f t="shared" si="11"/>
        <v>21600000</v>
      </c>
      <c r="I96" s="37"/>
    </row>
    <row r="97" spans="2:9" ht="28.5">
      <c r="B97" s="208" t="s">
        <v>227</v>
      </c>
      <c r="C97" s="144">
        <v>5</v>
      </c>
      <c r="D97" s="144" t="s">
        <v>13</v>
      </c>
      <c r="E97" s="147">
        <v>10745859.024</v>
      </c>
      <c r="F97" s="209"/>
      <c r="G97" s="144"/>
      <c r="H97" s="136">
        <f>+C97*E97</f>
        <v>53729295.120000005</v>
      </c>
      <c r="I97" s="37"/>
    </row>
    <row r="98" spans="2:9" ht="28.5">
      <c r="B98" s="208" t="s">
        <v>228</v>
      </c>
      <c r="C98" s="144">
        <v>2</v>
      </c>
      <c r="D98" s="144" t="s">
        <v>13</v>
      </c>
      <c r="E98" s="147">
        <v>38953149.899999999</v>
      </c>
      <c r="F98" s="209"/>
      <c r="G98" s="144"/>
      <c r="H98" s="136">
        <f t="shared" ref="H98:H102" si="12">+C98*E98</f>
        <v>77906299.799999997</v>
      </c>
      <c r="I98" s="37"/>
    </row>
    <row r="99" spans="2:9" ht="28.5">
      <c r="B99" s="208" t="s">
        <v>229</v>
      </c>
      <c r="C99" s="144">
        <v>2</v>
      </c>
      <c r="D99" s="144" t="s">
        <v>13</v>
      </c>
      <c r="E99" s="147">
        <v>49497312.195</v>
      </c>
      <c r="F99" s="209"/>
      <c r="G99" s="144"/>
      <c r="H99" s="136">
        <f t="shared" si="12"/>
        <v>98994624.390000001</v>
      </c>
      <c r="I99" s="37"/>
    </row>
    <row r="100" spans="2:9" ht="28.5">
      <c r="B100" s="208" t="s">
        <v>230</v>
      </c>
      <c r="C100" s="144">
        <v>10</v>
      </c>
      <c r="D100" s="144" t="s">
        <v>13</v>
      </c>
      <c r="E100" s="147">
        <v>10745859.024</v>
      </c>
      <c r="F100" s="195"/>
      <c r="G100" s="144"/>
      <c r="H100" s="136">
        <f t="shared" si="12"/>
        <v>107458590.24000001</v>
      </c>
      <c r="I100" s="37"/>
    </row>
    <row r="101" spans="2:9" ht="28.5">
      <c r="B101" s="208" t="s">
        <v>231</v>
      </c>
      <c r="C101" s="144">
        <v>3</v>
      </c>
      <c r="D101" s="144" t="s">
        <v>13</v>
      </c>
      <c r="E101" s="147">
        <v>38953149.899999999</v>
      </c>
      <c r="F101" s="195"/>
      <c r="G101" s="144"/>
      <c r="H101" s="136">
        <f t="shared" si="12"/>
        <v>116859449.69999999</v>
      </c>
      <c r="I101" s="37"/>
    </row>
    <row r="102" spans="2:9" ht="28.5">
      <c r="B102" s="208" t="s">
        <v>232</v>
      </c>
      <c r="C102" s="144">
        <v>2</v>
      </c>
      <c r="D102" s="144" t="s">
        <v>13</v>
      </c>
      <c r="E102" s="147">
        <v>49497312.195</v>
      </c>
      <c r="F102" s="195"/>
      <c r="G102" s="144"/>
      <c r="H102" s="136">
        <f t="shared" si="12"/>
        <v>98994624.390000001</v>
      </c>
      <c r="I102" s="37"/>
    </row>
    <row r="103" spans="2:9" s="184" customFormat="1">
      <c r="B103" s="194" t="s">
        <v>191</v>
      </c>
      <c r="C103" s="144">
        <v>3</v>
      </c>
      <c r="D103" s="33" t="s">
        <v>36</v>
      </c>
      <c r="E103" s="147">
        <v>7233751</v>
      </c>
      <c r="F103" s="207">
        <v>1</v>
      </c>
      <c r="G103" s="144">
        <v>12</v>
      </c>
      <c r="H103" s="136">
        <f>+C103*E103*F103*G103</f>
        <v>260415036</v>
      </c>
      <c r="I103" s="210"/>
    </row>
    <row r="104" spans="2:9" s="184" customFormat="1">
      <c r="B104" s="33" t="s">
        <v>78</v>
      </c>
      <c r="C104" s="201">
        <v>8</v>
      </c>
      <c r="D104" s="33" t="s">
        <v>38</v>
      </c>
      <c r="E104" s="196">
        <v>1213122</v>
      </c>
      <c r="F104" s="33"/>
      <c r="G104" s="33"/>
      <c r="H104" s="31">
        <f>C104*E104</f>
        <v>9704976</v>
      </c>
      <c r="I104" s="210"/>
    </row>
    <row r="105" spans="2:9" s="184" customFormat="1">
      <c r="B105" s="33" t="s">
        <v>79</v>
      </c>
      <c r="C105" s="201">
        <v>4</v>
      </c>
      <c r="D105" s="33" t="s">
        <v>40</v>
      </c>
      <c r="E105" s="196">
        <v>1438122</v>
      </c>
      <c r="F105" s="33"/>
      <c r="G105" s="33"/>
      <c r="H105" s="31">
        <f>C105*E105</f>
        <v>5752488</v>
      </c>
      <c r="I105" s="210"/>
    </row>
    <row r="106" spans="2:9" s="184" customFormat="1">
      <c r="B106" s="194" t="s">
        <v>100</v>
      </c>
      <c r="C106" s="144">
        <v>12</v>
      </c>
      <c r="D106" s="33" t="s">
        <v>36</v>
      </c>
      <c r="E106" s="147">
        <v>6604729</v>
      </c>
      <c r="F106" s="209">
        <v>1</v>
      </c>
      <c r="G106" s="144">
        <v>12</v>
      </c>
      <c r="H106" s="136">
        <f>+C106*E106*F106*G106</f>
        <v>951080976</v>
      </c>
      <c r="I106" s="210"/>
    </row>
    <row r="107" spans="2:9" s="184" customFormat="1">
      <c r="B107" s="194" t="s">
        <v>43</v>
      </c>
      <c r="C107" s="144">
        <f>+C106</f>
        <v>12</v>
      </c>
      <c r="D107" s="144" t="s">
        <v>193</v>
      </c>
      <c r="E107" s="147">
        <v>1160000</v>
      </c>
      <c r="F107" s="209"/>
      <c r="G107" s="144">
        <v>12</v>
      </c>
      <c r="H107" s="136">
        <f>+C107*E107*G107</f>
        <v>167040000</v>
      </c>
      <c r="I107" s="210"/>
    </row>
    <row r="108" spans="2:9" s="184" customFormat="1">
      <c r="B108" s="194" t="s">
        <v>44</v>
      </c>
      <c r="C108" s="144">
        <f>+C106</f>
        <v>12</v>
      </c>
      <c r="D108" s="144" t="s">
        <v>193</v>
      </c>
      <c r="E108" s="147">
        <v>120000</v>
      </c>
      <c r="F108" s="209"/>
      <c r="G108" s="144">
        <v>12</v>
      </c>
      <c r="H108" s="136">
        <f>+C108*E108*G108</f>
        <v>17280000</v>
      </c>
      <c r="I108" s="210"/>
    </row>
    <row r="109" spans="2:9" s="184" customFormat="1" ht="15">
      <c r="B109" s="194" t="s">
        <v>233</v>
      </c>
      <c r="C109" s="144"/>
      <c r="D109" s="144"/>
      <c r="E109" s="136"/>
      <c r="F109" s="144"/>
      <c r="G109" s="144"/>
      <c r="H109" s="148" t="s">
        <v>46</v>
      </c>
      <c r="I109" s="150" t="s">
        <v>496</v>
      </c>
    </row>
    <row r="110" spans="2:9" ht="15">
      <c r="B110" s="39" t="s">
        <v>11</v>
      </c>
      <c r="C110" s="139"/>
      <c r="D110" s="139"/>
      <c r="E110" s="140"/>
      <c r="F110" s="140"/>
      <c r="G110" s="139"/>
      <c r="H110" s="150">
        <f>SUM(H85:H109)-H97-H98-H99-H100-H101-H102</f>
        <v>1966710692</v>
      </c>
      <c r="I110" s="150">
        <f>H110/12</f>
        <v>163892557.66666666</v>
      </c>
    </row>
    <row r="111" spans="2:9" ht="15">
      <c r="B111" s="39" t="s">
        <v>499</v>
      </c>
      <c r="C111" s="139"/>
      <c r="D111" s="139"/>
      <c r="E111" s="140"/>
      <c r="F111" s="140"/>
      <c r="G111" s="139"/>
      <c r="H111" s="150">
        <f>SUM(H85:H109)</f>
        <v>2520653575.6400003</v>
      </c>
    </row>
    <row r="112" spans="2:9" ht="314.10000000000002" customHeight="1">
      <c r="B112" s="142" t="s">
        <v>1061</v>
      </c>
      <c r="C112" s="119"/>
      <c r="D112" s="119"/>
      <c r="E112" s="119"/>
      <c r="F112" s="151"/>
      <c r="G112" s="151"/>
    </row>
  </sheetData>
  <sheetProtection algorithmName="SHA-512" hashValue="pNmRIK46U+2Gtmarj39ISMiyPaghYB/KbLU5g1nONYbpr3N6CtYHTH6es23LMnfdOuNSObng9CY36+1aVATCvQ==" saltValue="9V12cNv/DGUtAVVlhQA1MQ==" spinCount="100000" sheet="1" objects="1" scenarios="1"/>
  <mergeCells count="21">
    <mergeCell ref="B15:H15"/>
    <mergeCell ref="B37:H37"/>
    <mergeCell ref="B78:H78"/>
    <mergeCell ref="B16:H16"/>
    <mergeCell ref="B17:H17"/>
    <mergeCell ref="B18:H18"/>
    <mergeCell ref="B19:H19"/>
    <mergeCell ref="B21:H21"/>
    <mergeCell ref="B20:H20"/>
    <mergeCell ref="B38:H38"/>
    <mergeCell ref="B39:H39"/>
    <mergeCell ref="B40:H40"/>
    <mergeCell ref="B41:H41"/>
    <mergeCell ref="B42:H42"/>
    <mergeCell ref="B45:H45"/>
    <mergeCell ref="B43:H43"/>
    <mergeCell ref="B83:H83"/>
    <mergeCell ref="B44:H44"/>
    <mergeCell ref="B79:H79"/>
    <mergeCell ref="B80:H80"/>
    <mergeCell ref="B81:H81"/>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76"/>
  <sheetViews>
    <sheetView showGridLines="0" zoomScale="60" zoomScaleNormal="60" workbookViewId="0">
      <selection activeCell="B2" sqref="B2"/>
    </sheetView>
  </sheetViews>
  <sheetFormatPr baseColWidth="10" defaultColWidth="10.7109375" defaultRowHeight="14.25"/>
  <cols>
    <col min="1" max="1" width="5.28515625" style="2" customWidth="1"/>
    <col min="2" max="2" width="70.140625" style="2" customWidth="1"/>
    <col min="3" max="3" width="26.5703125" style="2" customWidth="1"/>
    <col min="4" max="4" width="27.140625" style="2" customWidth="1"/>
    <col min="5" max="5" width="22.42578125" style="2" customWidth="1"/>
    <col min="6" max="7" width="19.7109375" style="2" bestFit="1" customWidth="1"/>
    <col min="8" max="8" width="22.85546875" style="2" bestFit="1" customWidth="1"/>
    <col min="9" max="11" width="19.7109375" style="2" bestFit="1" customWidth="1"/>
    <col min="12" max="12" width="19.140625" style="2" bestFit="1" customWidth="1"/>
    <col min="13" max="22" width="19.7109375" style="2" bestFit="1" customWidth="1"/>
    <col min="23" max="23" width="20.42578125" style="2" bestFit="1" customWidth="1"/>
    <col min="24" max="24" width="25.42578125" style="2" customWidth="1"/>
    <col min="25" max="25" width="22.28515625" style="2" bestFit="1" customWidth="1"/>
    <col min="26" max="26" width="19.140625" style="2" bestFit="1" customWidth="1"/>
    <col min="27" max="27" width="17" style="2" bestFit="1" customWidth="1"/>
    <col min="28" max="28" width="17.85546875" style="2" customWidth="1"/>
    <col min="29" max="16384" width="10.7109375" style="2"/>
  </cols>
  <sheetData>
    <row r="2" spans="1:26" ht="15">
      <c r="B2" s="1" t="s">
        <v>0</v>
      </c>
    </row>
    <row r="3" spans="1:26" s="4" customFormat="1" ht="15">
      <c r="A3" s="3"/>
    </row>
    <row r="4" spans="1:26" ht="21.6" customHeight="1">
      <c r="A4" s="5"/>
      <c r="B4" s="120" t="str">
        <f>Portafolio_PA_Papa!C65</f>
        <v xml:space="preserve">4. Contribución al ordenamiento productivo y social de la propiedad rural de la cadena </v>
      </c>
      <c r="C4" s="7"/>
      <c r="D4" s="8"/>
    </row>
    <row r="6" spans="1:26" ht="15">
      <c r="E6" s="9">
        <v>1</v>
      </c>
      <c r="F6" s="9">
        <v>2</v>
      </c>
      <c r="G6" s="9">
        <v>3</v>
      </c>
      <c r="H6" s="9">
        <v>4</v>
      </c>
      <c r="I6" s="9">
        <v>5</v>
      </c>
      <c r="J6" s="9">
        <v>6</v>
      </c>
      <c r="K6" s="9">
        <v>7</v>
      </c>
      <c r="L6" s="9">
        <v>8</v>
      </c>
      <c r="M6" s="9">
        <v>9</v>
      </c>
      <c r="N6" s="9">
        <v>10</v>
      </c>
      <c r="O6" s="9">
        <v>11</v>
      </c>
      <c r="P6" s="9">
        <v>12</v>
      </c>
      <c r="Q6" s="9">
        <v>13</v>
      </c>
      <c r="R6" s="9">
        <v>14</v>
      </c>
      <c r="S6" s="9">
        <v>15</v>
      </c>
      <c r="T6" s="9">
        <v>16</v>
      </c>
      <c r="U6" s="9">
        <v>17</v>
      </c>
      <c r="V6" s="9">
        <v>18</v>
      </c>
      <c r="W6" s="9">
        <v>19</v>
      </c>
      <c r="X6" s="9">
        <v>20</v>
      </c>
      <c r="Y6" s="9" t="s">
        <v>1</v>
      </c>
    </row>
    <row r="7" spans="1:26" s="13" customFormat="1" ht="15">
      <c r="A7" s="2"/>
      <c r="B7" s="10" t="s">
        <v>2</v>
      </c>
      <c r="C7" s="11" t="s">
        <v>3</v>
      </c>
      <c r="D7" s="11" t="s">
        <v>4</v>
      </c>
      <c r="E7" s="12">
        <f t="shared" ref="E7:X7" si="0">SUM(E8:E9)</f>
        <v>1274942401.3333335</v>
      </c>
      <c r="F7" s="12">
        <f t="shared" si="0"/>
        <v>3824827204</v>
      </c>
      <c r="G7" s="12">
        <f t="shared" si="0"/>
        <v>3824827204</v>
      </c>
      <c r="H7" s="12">
        <f t="shared" si="0"/>
        <v>3824827204</v>
      </c>
      <c r="I7" s="12">
        <f t="shared" si="0"/>
        <v>3824827204</v>
      </c>
      <c r="J7" s="12">
        <f t="shared" si="0"/>
        <v>3824827204</v>
      </c>
      <c r="K7" s="12">
        <f t="shared" si="0"/>
        <v>3824827204</v>
      </c>
      <c r="L7" s="12">
        <f t="shared" si="0"/>
        <v>3824827204</v>
      </c>
      <c r="M7" s="12">
        <f t="shared" si="0"/>
        <v>3824827204</v>
      </c>
      <c r="N7" s="12">
        <f t="shared" si="0"/>
        <v>3824827204</v>
      </c>
      <c r="O7" s="12">
        <f t="shared" si="0"/>
        <v>3824827204</v>
      </c>
      <c r="P7" s="12">
        <f t="shared" si="0"/>
        <v>3824827204</v>
      </c>
      <c r="Q7" s="12">
        <f t="shared" si="0"/>
        <v>3824827204</v>
      </c>
      <c r="R7" s="12">
        <f t="shared" si="0"/>
        <v>3824827204</v>
      </c>
      <c r="S7" s="12">
        <f t="shared" si="0"/>
        <v>3824827204</v>
      </c>
      <c r="T7" s="12">
        <f t="shared" si="0"/>
        <v>3824827204</v>
      </c>
      <c r="U7" s="12">
        <f t="shared" si="0"/>
        <v>3824827204</v>
      </c>
      <c r="V7" s="12">
        <f t="shared" si="0"/>
        <v>3824827204</v>
      </c>
      <c r="W7" s="12">
        <f t="shared" si="0"/>
        <v>3824827204</v>
      </c>
      <c r="X7" s="12">
        <f t="shared" si="0"/>
        <v>3824827204</v>
      </c>
      <c r="Y7" s="12">
        <f>SUM(E7:X7)</f>
        <v>73946659277.333344</v>
      </c>
    </row>
    <row r="8" spans="1:26" s="18" customFormat="1" ht="45" customHeight="1">
      <c r="A8" s="14"/>
      <c r="B8" s="65" t="str">
        <f>Portafolio_PA_Papa!D65</f>
        <v>4.1. Fortalecimiento de la articulación con las políticas de ordenamiento productivo y social de la propiedad rural</v>
      </c>
      <c r="C8" s="16" t="s">
        <v>489</v>
      </c>
      <c r="D8" s="16" t="s">
        <v>488</v>
      </c>
      <c r="E8" s="17">
        <f>I37*4</f>
        <v>582274504</v>
      </c>
      <c r="F8" s="17">
        <f>H37</f>
        <v>1746823512</v>
      </c>
      <c r="G8" s="17">
        <f t="shared" ref="G8:X8" si="1">F8</f>
        <v>1746823512</v>
      </c>
      <c r="H8" s="17">
        <f t="shared" si="1"/>
        <v>1746823512</v>
      </c>
      <c r="I8" s="17">
        <f t="shared" si="1"/>
        <v>1746823512</v>
      </c>
      <c r="J8" s="17">
        <f t="shared" si="1"/>
        <v>1746823512</v>
      </c>
      <c r="K8" s="17">
        <f t="shared" si="1"/>
        <v>1746823512</v>
      </c>
      <c r="L8" s="17">
        <f t="shared" si="1"/>
        <v>1746823512</v>
      </c>
      <c r="M8" s="17">
        <f t="shared" si="1"/>
        <v>1746823512</v>
      </c>
      <c r="N8" s="17">
        <f t="shared" si="1"/>
        <v>1746823512</v>
      </c>
      <c r="O8" s="17">
        <f t="shared" si="1"/>
        <v>1746823512</v>
      </c>
      <c r="P8" s="17">
        <f t="shared" si="1"/>
        <v>1746823512</v>
      </c>
      <c r="Q8" s="17">
        <f t="shared" si="1"/>
        <v>1746823512</v>
      </c>
      <c r="R8" s="17">
        <f t="shared" si="1"/>
        <v>1746823512</v>
      </c>
      <c r="S8" s="17">
        <f t="shared" si="1"/>
        <v>1746823512</v>
      </c>
      <c r="T8" s="17">
        <f t="shared" si="1"/>
        <v>1746823512</v>
      </c>
      <c r="U8" s="17">
        <f t="shared" si="1"/>
        <v>1746823512</v>
      </c>
      <c r="V8" s="17">
        <f t="shared" si="1"/>
        <v>1746823512</v>
      </c>
      <c r="W8" s="17">
        <f t="shared" si="1"/>
        <v>1746823512</v>
      </c>
      <c r="X8" s="17">
        <f t="shared" si="1"/>
        <v>1746823512</v>
      </c>
      <c r="Y8" s="17">
        <f>SUM(E8:X8)</f>
        <v>33771921232</v>
      </c>
    </row>
    <row r="9" spans="1:26" s="18" customFormat="1" ht="42.95" customHeight="1">
      <c r="A9" s="14"/>
      <c r="B9" s="65" t="str">
        <f>Portafolio_PA_Papa!D69</f>
        <v>4.2. Promoción del acceso y la seguridad jurídica en la tenencia de la tierra</v>
      </c>
      <c r="C9" s="16" t="s">
        <v>489</v>
      </c>
      <c r="D9" s="16" t="s">
        <v>488</v>
      </c>
      <c r="E9" s="17">
        <f>I67*4</f>
        <v>692667897.33333337</v>
      </c>
      <c r="F9" s="17">
        <f>H67</f>
        <v>2078003692</v>
      </c>
      <c r="G9" s="17">
        <f t="shared" ref="G9:X9" si="2">F9</f>
        <v>2078003692</v>
      </c>
      <c r="H9" s="17">
        <f t="shared" si="2"/>
        <v>2078003692</v>
      </c>
      <c r="I9" s="17">
        <f t="shared" si="2"/>
        <v>2078003692</v>
      </c>
      <c r="J9" s="17">
        <f t="shared" si="2"/>
        <v>2078003692</v>
      </c>
      <c r="K9" s="17">
        <f t="shared" si="2"/>
        <v>2078003692</v>
      </c>
      <c r="L9" s="17">
        <f t="shared" si="2"/>
        <v>2078003692</v>
      </c>
      <c r="M9" s="17">
        <f t="shared" si="2"/>
        <v>2078003692</v>
      </c>
      <c r="N9" s="17">
        <f t="shared" si="2"/>
        <v>2078003692</v>
      </c>
      <c r="O9" s="17">
        <f t="shared" si="2"/>
        <v>2078003692</v>
      </c>
      <c r="P9" s="17">
        <f t="shared" si="2"/>
        <v>2078003692</v>
      </c>
      <c r="Q9" s="17">
        <f t="shared" si="2"/>
        <v>2078003692</v>
      </c>
      <c r="R9" s="17">
        <f t="shared" si="2"/>
        <v>2078003692</v>
      </c>
      <c r="S9" s="17">
        <f t="shared" si="2"/>
        <v>2078003692</v>
      </c>
      <c r="T9" s="17">
        <f t="shared" si="2"/>
        <v>2078003692</v>
      </c>
      <c r="U9" s="17">
        <f t="shared" si="2"/>
        <v>2078003692</v>
      </c>
      <c r="V9" s="17">
        <f t="shared" si="2"/>
        <v>2078003692</v>
      </c>
      <c r="W9" s="17">
        <f t="shared" si="2"/>
        <v>2078003692</v>
      </c>
      <c r="X9" s="17">
        <f t="shared" si="2"/>
        <v>2078003692</v>
      </c>
      <c r="Y9" s="17">
        <f>SUM(E9:X9)</f>
        <v>40174738045.333336</v>
      </c>
    </row>
    <row r="10" spans="1:26" s="127" customFormat="1" ht="24.6" customHeight="1">
      <c r="A10" s="118"/>
      <c r="B10" s="125" t="s">
        <v>1</v>
      </c>
      <c r="C10" s="125"/>
      <c r="D10" s="125"/>
      <c r="E10" s="126">
        <f>E8+E9</f>
        <v>1274942401.3333335</v>
      </c>
      <c r="F10" s="126">
        <f t="shared" ref="F10:Y10" si="3">F8+F9</f>
        <v>3824827204</v>
      </c>
      <c r="G10" s="126">
        <f t="shared" si="3"/>
        <v>3824827204</v>
      </c>
      <c r="H10" s="126">
        <f t="shared" si="3"/>
        <v>3824827204</v>
      </c>
      <c r="I10" s="126">
        <f t="shared" si="3"/>
        <v>3824827204</v>
      </c>
      <c r="J10" s="126">
        <f t="shared" si="3"/>
        <v>3824827204</v>
      </c>
      <c r="K10" s="126">
        <f t="shared" si="3"/>
        <v>3824827204</v>
      </c>
      <c r="L10" s="126">
        <f t="shared" si="3"/>
        <v>3824827204</v>
      </c>
      <c r="M10" s="126">
        <f t="shared" si="3"/>
        <v>3824827204</v>
      </c>
      <c r="N10" s="126">
        <f t="shared" si="3"/>
        <v>3824827204</v>
      </c>
      <c r="O10" s="126">
        <f t="shared" si="3"/>
        <v>3824827204</v>
      </c>
      <c r="P10" s="126">
        <f t="shared" si="3"/>
        <v>3824827204</v>
      </c>
      <c r="Q10" s="126">
        <f t="shared" si="3"/>
        <v>3824827204</v>
      </c>
      <c r="R10" s="126">
        <f t="shared" si="3"/>
        <v>3824827204</v>
      </c>
      <c r="S10" s="126">
        <f t="shared" si="3"/>
        <v>3824827204</v>
      </c>
      <c r="T10" s="126">
        <f t="shared" si="3"/>
        <v>3824827204</v>
      </c>
      <c r="U10" s="126">
        <f t="shared" si="3"/>
        <v>3824827204</v>
      </c>
      <c r="V10" s="126">
        <f t="shared" si="3"/>
        <v>3824827204</v>
      </c>
      <c r="W10" s="126">
        <f t="shared" si="3"/>
        <v>3824827204</v>
      </c>
      <c r="X10" s="126">
        <f t="shared" si="3"/>
        <v>3824827204</v>
      </c>
      <c r="Y10" s="126">
        <f t="shared" si="3"/>
        <v>73946659277.333344</v>
      </c>
    </row>
    <row r="11" spans="1:26" s="23" customFormat="1" ht="15">
      <c r="A11" s="4"/>
      <c r="B11" s="20"/>
      <c r="C11" s="20"/>
      <c r="D11" s="20"/>
      <c r="E11" s="20"/>
      <c r="F11" s="21"/>
      <c r="G11" s="22"/>
      <c r="H11" s="21"/>
      <c r="I11" s="21"/>
      <c r="J11" s="21"/>
      <c r="K11" s="21"/>
      <c r="L11" s="21"/>
      <c r="M11" s="21"/>
      <c r="N11" s="21"/>
      <c r="O11" s="21"/>
      <c r="P11" s="21"/>
      <c r="Q11" s="21"/>
      <c r="R11" s="21"/>
      <c r="S11" s="21"/>
      <c r="T11" s="21"/>
      <c r="U11" s="21"/>
      <c r="V11" s="21"/>
      <c r="W11" s="21"/>
      <c r="X11" s="21"/>
      <c r="Y11" s="21"/>
      <c r="Z11" s="21"/>
    </row>
    <row r="13" spans="1:26" s="4" customFormat="1" ht="21" customHeight="1">
      <c r="B13" s="750" t="str">
        <f>B8</f>
        <v>4.1. Fortalecimiento de la articulación con las políticas de ordenamiento productivo y social de la propiedad rural</v>
      </c>
      <c r="C13" s="750"/>
      <c r="D13" s="750"/>
      <c r="E13" s="750"/>
      <c r="F13" s="750"/>
      <c r="G13" s="750"/>
      <c r="H13" s="750"/>
      <c r="I13" s="178"/>
      <c r="X13" s="25"/>
    </row>
    <row r="14" spans="1:26" ht="15">
      <c r="B14" s="740" t="str">
        <f>Portafolio_PA_Papa!E65</f>
        <v>4.1.1. Socializar y divulgar la normatividad relacionada con la frontera agrícola (Resolución 261 de 2018 de Minagricultura), a los productores y demás actores de la cadena de la papa.</v>
      </c>
      <c r="C14" s="741"/>
      <c r="D14" s="741"/>
      <c r="E14" s="741"/>
      <c r="F14" s="741"/>
      <c r="G14" s="741"/>
      <c r="H14" s="741"/>
    </row>
    <row r="15" spans="1:26" ht="15">
      <c r="B15" s="740" t="str">
        <f>Portafolio_PA_Papa!E66</f>
        <v>4.1.2. Promover mecanismos para que los actores de la cadena de la papa participen en las instancias que definen las políticas de ordenamiento y planificación municipal y departamental.</v>
      </c>
      <c r="C15" s="741"/>
      <c r="D15" s="741"/>
      <c r="E15" s="741"/>
      <c r="F15" s="741"/>
      <c r="G15" s="741"/>
      <c r="H15" s="741"/>
    </row>
    <row r="16" spans="1:26" ht="48" customHeight="1">
      <c r="B16" s="740" t="str">
        <f>Portafolio_PA_Papa!E67</f>
        <v xml:space="preserve">4.1.3. Orientar las inversiones del sector privado en el cultivo de papa, al interior de la frontera agrícola, aprovechando el potencial de las unidades productivas en zonas aptas para este cultivo, y considerando los escenarios de variabilidad y cambio climático en el desarrollo especializado de las regiones productoras; a través de los instrumentos de política nacional y regional, en el marco de lo establecido en las zonificaciones de aptitud del cultivo comercial de papa y del cultivo tecnificado de papa Diacol Capiro para uso industrial.  </v>
      </c>
      <c r="C16" s="741"/>
      <c r="D16" s="741"/>
      <c r="E16" s="741"/>
      <c r="F16" s="741"/>
      <c r="G16" s="741"/>
      <c r="H16" s="741"/>
    </row>
    <row r="17" spans="2:24" ht="33" customHeight="1">
      <c r="B17" s="740" t="str">
        <f>Portafolio_PA_Papa!E68</f>
        <v>4.1.4. Realizar acompañamiento técnico en los procesos de uso y aprovechamiento eficiente del suelo para los productores de papa, en el marco de la frontera agrícola, y en coordinación con actores públicos y privados, a través de la formulación e implementación de los Planes Maestros de Reconversión Productiva - PMRP,  elaborados por la UPRA con la actores regionales de la cadena.</v>
      </c>
      <c r="C17" s="741"/>
      <c r="D17" s="741"/>
      <c r="E17" s="741"/>
      <c r="F17" s="741"/>
      <c r="G17" s="741"/>
      <c r="H17" s="741"/>
    </row>
    <row r="18" spans="2:24" ht="27" customHeight="1">
      <c r="B18" s="529"/>
      <c r="C18" s="542"/>
      <c r="D18" s="542"/>
      <c r="E18" s="542"/>
      <c r="F18" s="542"/>
      <c r="G18" s="542"/>
      <c r="H18" s="542"/>
    </row>
    <row r="19" spans="2:24" ht="32.1" customHeight="1">
      <c r="B19" s="742" t="s">
        <v>1078</v>
      </c>
      <c r="C19" s="743"/>
      <c r="D19" s="743"/>
      <c r="E19" s="743"/>
      <c r="F19" s="743"/>
      <c r="G19" s="743"/>
      <c r="H19" s="743"/>
    </row>
    <row r="20" spans="2:24" ht="15">
      <c r="B20" s="26" t="s">
        <v>5</v>
      </c>
      <c r="C20" s="26" t="s">
        <v>6</v>
      </c>
      <c r="D20" s="26" t="s">
        <v>7</v>
      </c>
      <c r="E20" s="26" t="s">
        <v>8</v>
      </c>
      <c r="F20" s="27" t="s">
        <v>9</v>
      </c>
      <c r="G20" s="26" t="s">
        <v>10</v>
      </c>
      <c r="H20" s="26" t="s">
        <v>11</v>
      </c>
      <c r="X20" s="28"/>
    </row>
    <row r="21" spans="2:24">
      <c r="B21" s="29" t="s">
        <v>190</v>
      </c>
      <c r="C21" s="29">
        <v>12</v>
      </c>
      <c r="D21" s="29" t="s">
        <v>13</v>
      </c>
      <c r="E21" s="30">
        <v>500000</v>
      </c>
      <c r="F21" s="29"/>
      <c r="G21" s="29"/>
      <c r="H21" s="31">
        <f>+C21*E21</f>
        <v>6000000</v>
      </c>
    </row>
    <row r="22" spans="2:24">
      <c r="B22" s="29" t="s">
        <v>14</v>
      </c>
      <c r="C22" s="29">
        <v>36</v>
      </c>
      <c r="D22" s="29" t="s">
        <v>13</v>
      </c>
      <c r="E22" s="30">
        <v>100000</v>
      </c>
      <c r="F22" s="29"/>
      <c r="G22" s="29"/>
      <c r="H22" s="31">
        <f t="shared" ref="H22:H28" si="4">+C22*E22</f>
        <v>3600000</v>
      </c>
    </row>
    <row r="23" spans="2:24">
      <c r="B23" s="29" t="s">
        <v>234</v>
      </c>
      <c r="C23" s="29">
        <v>12</v>
      </c>
      <c r="D23" s="29" t="s">
        <v>13</v>
      </c>
      <c r="E23" s="30">
        <v>1625000</v>
      </c>
      <c r="F23" s="29"/>
      <c r="G23" s="29"/>
      <c r="H23" s="31">
        <f t="shared" si="4"/>
        <v>19500000</v>
      </c>
      <c r="I23" s="32"/>
      <c r="J23" s="4"/>
    </row>
    <row r="24" spans="2:24">
      <c r="B24" s="29" t="s">
        <v>18</v>
      </c>
      <c r="C24" s="29">
        <v>24</v>
      </c>
      <c r="D24" s="29" t="s">
        <v>13</v>
      </c>
      <c r="E24" s="30">
        <v>325000</v>
      </c>
      <c r="F24" s="29"/>
      <c r="G24" s="29"/>
      <c r="H24" s="31">
        <f t="shared" si="4"/>
        <v>7800000</v>
      </c>
    </row>
    <row r="25" spans="2:24">
      <c r="B25" s="29" t="s">
        <v>202</v>
      </c>
      <c r="C25" s="29">
        <v>12</v>
      </c>
      <c r="D25" s="29" t="s">
        <v>13</v>
      </c>
      <c r="E25" s="30">
        <v>2000000</v>
      </c>
      <c r="F25" s="29"/>
      <c r="G25" s="29"/>
      <c r="H25" s="31">
        <f t="shared" si="4"/>
        <v>24000000</v>
      </c>
    </row>
    <row r="26" spans="2:24">
      <c r="B26" s="29" t="s">
        <v>235</v>
      </c>
      <c r="C26" s="29">
        <v>12</v>
      </c>
      <c r="D26" s="29" t="s">
        <v>13</v>
      </c>
      <c r="E26" s="34">
        <v>4000000</v>
      </c>
      <c r="F26" s="29"/>
      <c r="G26" s="29"/>
      <c r="H26" s="31">
        <f t="shared" si="4"/>
        <v>48000000</v>
      </c>
    </row>
    <row r="27" spans="2:24">
      <c r="B27" s="29" t="s">
        <v>32</v>
      </c>
      <c r="C27" s="29">
        <v>12</v>
      </c>
      <c r="D27" s="29" t="s">
        <v>216</v>
      </c>
      <c r="E27" s="30">
        <v>5000000</v>
      </c>
      <c r="F27" s="29"/>
      <c r="G27" s="29"/>
      <c r="H27" s="31">
        <f t="shared" si="4"/>
        <v>60000000</v>
      </c>
      <c r="I27" s="35"/>
      <c r="J27" s="4"/>
    </row>
    <row r="28" spans="2:24">
      <c r="B28" s="29" t="s">
        <v>34</v>
      </c>
      <c r="C28" s="29">
        <v>60</v>
      </c>
      <c r="D28" s="29" t="s">
        <v>216</v>
      </c>
      <c r="E28" s="34">
        <v>1500000</v>
      </c>
      <c r="F28" s="29"/>
      <c r="G28" s="29"/>
      <c r="H28" s="31">
        <f t="shared" si="4"/>
        <v>90000000</v>
      </c>
    </row>
    <row r="29" spans="2:24">
      <c r="B29" s="29" t="s">
        <v>35</v>
      </c>
      <c r="C29" s="29">
        <v>4</v>
      </c>
      <c r="D29" s="29" t="s">
        <v>36</v>
      </c>
      <c r="E29" s="34">
        <v>7233751</v>
      </c>
      <c r="F29" s="152">
        <v>1</v>
      </c>
      <c r="G29" s="29">
        <v>12</v>
      </c>
      <c r="H29" s="31">
        <f>+C29*E29*F29*G29</f>
        <v>347220048</v>
      </c>
    </row>
    <row r="30" spans="2:24">
      <c r="B30" s="29" t="s">
        <v>78</v>
      </c>
      <c r="C30" s="201">
        <v>2</v>
      </c>
      <c r="D30" s="29" t="s">
        <v>38</v>
      </c>
      <c r="E30" s="196">
        <v>1213122</v>
      </c>
      <c r="F30" s="29"/>
      <c r="G30" s="29"/>
      <c r="H30" s="31">
        <f>C30*E30</f>
        <v>2426244</v>
      </c>
      <c r="I30" s="37"/>
    </row>
    <row r="31" spans="2:24">
      <c r="B31" s="29" t="s">
        <v>79</v>
      </c>
      <c r="C31" s="201">
        <v>2</v>
      </c>
      <c r="D31" s="29" t="s">
        <v>40</v>
      </c>
      <c r="E31" s="196">
        <v>1438122</v>
      </c>
      <c r="F31" s="29"/>
      <c r="G31" s="29"/>
      <c r="H31" s="31">
        <f>C31*E31</f>
        <v>2876244</v>
      </c>
      <c r="I31" s="37"/>
    </row>
    <row r="32" spans="2:24">
      <c r="B32" s="29" t="s">
        <v>41</v>
      </c>
      <c r="C32" s="29">
        <v>12</v>
      </c>
      <c r="D32" s="29" t="s">
        <v>36</v>
      </c>
      <c r="E32" s="34">
        <v>6604729</v>
      </c>
      <c r="F32" s="36">
        <v>1</v>
      </c>
      <c r="G32" s="29">
        <v>12</v>
      </c>
      <c r="H32" s="31">
        <f>+C32*E32*F32*G32</f>
        <v>951080976</v>
      </c>
    </row>
    <row r="33" spans="1:10">
      <c r="B33" s="29" t="s">
        <v>43</v>
      </c>
      <c r="C33" s="29">
        <f>+C32</f>
        <v>12</v>
      </c>
      <c r="D33" s="29" t="s">
        <v>193</v>
      </c>
      <c r="E33" s="34">
        <v>1160000</v>
      </c>
      <c r="F33" s="36"/>
      <c r="G33" s="29">
        <v>12</v>
      </c>
      <c r="H33" s="31">
        <f>+C33*E33*G33</f>
        <v>167040000</v>
      </c>
    </row>
    <row r="34" spans="1:10">
      <c r="B34" s="29" t="s">
        <v>44</v>
      </c>
      <c r="C34" s="29">
        <f>+C32</f>
        <v>12</v>
      </c>
      <c r="D34" s="29" t="s">
        <v>193</v>
      </c>
      <c r="E34" s="30">
        <v>120000</v>
      </c>
      <c r="F34" s="29"/>
      <c r="G34" s="29">
        <v>12</v>
      </c>
      <c r="H34" s="31">
        <f>+C34*E34*G34</f>
        <v>17280000</v>
      </c>
      <c r="I34" s="35"/>
      <c r="J34" s="4"/>
    </row>
    <row r="35" spans="1:10">
      <c r="B35" s="29" t="s">
        <v>236</v>
      </c>
      <c r="C35" s="69"/>
      <c r="D35" s="29"/>
      <c r="E35" s="30"/>
      <c r="F35" s="29"/>
      <c r="G35" s="29"/>
      <c r="H35" s="31" t="s">
        <v>46</v>
      </c>
      <c r="I35" s="32"/>
      <c r="J35" s="4"/>
    </row>
    <row r="36" spans="1:10" ht="15">
      <c r="B36" s="29" t="s">
        <v>237</v>
      </c>
      <c r="C36" s="29"/>
      <c r="D36" s="29"/>
      <c r="E36" s="30"/>
      <c r="F36" s="36"/>
      <c r="G36" s="29"/>
      <c r="H36" s="31" t="s">
        <v>46</v>
      </c>
      <c r="I36" s="43" t="s">
        <v>496</v>
      </c>
    </row>
    <row r="37" spans="1:10" ht="15">
      <c r="B37" s="39" t="s">
        <v>1</v>
      </c>
      <c r="C37" s="41"/>
      <c r="D37" s="41"/>
      <c r="E37" s="41"/>
      <c r="F37" s="42"/>
      <c r="G37" s="42"/>
      <c r="H37" s="43">
        <f>SUM(H21:H36)</f>
        <v>1746823512</v>
      </c>
      <c r="I37" s="43">
        <f>H37/12</f>
        <v>145568626</v>
      </c>
    </row>
    <row r="38" spans="1:10" s="4" customFormat="1" ht="143.1" customHeight="1">
      <c r="B38" s="142" t="s">
        <v>1062</v>
      </c>
      <c r="C38" s="45"/>
      <c r="D38" s="45"/>
      <c r="E38" s="45"/>
      <c r="F38" s="45"/>
      <c r="G38" s="45"/>
      <c r="H38" s="45"/>
      <c r="I38" s="2"/>
      <c r="J38" s="2"/>
    </row>
    <row r="39" spans="1:10" s="4" customFormat="1" ht="11.45" customHeight="1">
      <c r="B39" s="142"/>
      <c r="C39" s="316"/>
      <c r="D39" s="316"/>
      <c r="E39" s="316"/>
      <c r="F39" s="316"/>
      <c r="G39" s="316"/>
      <c r="H39" s="316"/>
      <c r="I39" s="2"/>
      <c r="J39" s="2"/>
    </row>
    <row r="40" spans="1:10" ht="15">
      <c r="B40" s="45"/>
      <c r="C40" s="45"/>
      <c r="D40" s="45"/>
      <c r="E40" s="45"/>
      <c r="F40" s="45"/>
      <c r="G40" s="45"/>
      <c r="H40" s="45"/>
      <c r="I40" s="46"/>
    </row>
    <row r="41" spans="1:10" s="4" customFormat="1" ht="21" customHeight="1">
      <c r="A41" s="47"/>
      <c r="B41" s="751" t="str">
        <f>B9</f>
        <v>4.2. Promoción del acceso y la seguridad jurídica en la tenencia de la tierra</v>
      </c>
      <c r="C41" s="752"/>
      <c r="D41" s="752"/>
      <c r="E41" s="752"/>
      <c r="F41" s="752"/>
      <c r="G41" s="752"/>
      <c r="H41" s="752"/>
    </row>
    <row r="42" spans="1:10" ht="15">
      <c r="B42" s="740" t="str">
        <f>Portafolio_PA_Papa!E69</f>
        <v>4.2.1. Generar espacios de articulación entre los gremios de la cadena de la papa, Minagricultura, la ANT, y Entidades Territoriales, para socializar, divulgar e implementar lineamientos y programas de regularización de la propiedad en los predios para el cultivo de papa.</v>
      </c>
      <c r="C42" s="741"/>
      <c r="D42" s="741"/>
      <c r="E42" s="741"/>
      <c r="F42" s="741"/>
      <c r="G42" s="741"/>
      <c r="H42" s="741"/>
    </row>
    <row r="43" spans="1:10" ht="15">
      <c r="B43" s="740" t="str">
        <f>Portafolio_PA_Papa!E70</f>
        <v xml:space="preserve">4.2.2. Realizar acompañamiento a los productores de papa en los procesos de regularización de la propiedad, para favorecer su acceso a los programas y beneficios que contribuyan a mejorar el desarrollo de la actividad productiva. </v>
      </c>
      <c r="C43" s="741"/>
      <c r="D43" s="741"/>
      <c r="E43" s="741"/>
      <c r="F43" s="741"/>
      <c r="G43" s="741"/>
      <c r="H43" s="741"/>
    </row>
    <row r="44" spans="1:10" ht="38.1" customHeight="1">
      <c r="B44" s="740" t="str">
        <f>Portafolio_PA_Papa!E71</f>
        <v xml:space="preserve">4.2.3. Diseñar e implementar estrategias para la divulgación de información relacionada con el mercado de tierras (arriendo y precio de la tierra) que contribuya a la transparencia del mercado y a la articulación entre los diferentes sistemas de información que dispongan de datos relacionados con el mercado de tierras y el observatorio de tierras rurales de la ANT (Resolución 383 de 2019 de Minagricultura). </v>
      </c>
      <c r="C44" s="741"/>
      <c r="D44" s="741"/>
      <c r="E44" s="741"/>
      <c r="F44" s="741"/>
      <c r="G44" s="741"/>
      <c r="H44" s="741"/>
    </row>
    <row r="45" spans="1:10" ht="33" customHeight="1">
      <c r="B45" s="740" t="str">
        <f>Portafolio_PA_Papa!E72</f>
        <v>4.2.4. Brindar acompañamiento y orientación a los productores de papa en diferentes modalidades de acceso a tierras, como contratos de arrendamiento, riesgo compartido, sociedades de siembre, entre otras, teniendo en cuenta las minutas de contratos de arrendamiento, recomendadas por la UPRA, y otros instrumentos que se consideren pertinentes.</v>
      </c>
      <c r="C45" s="741"/>
      <c r="D45" s="741"/>
      <c r="E45" s="741"/>
      <c r="F45" s="741"/>
      <c r="G45" s="741"/>
      <c r="H45" s="741"/>
    </row>
    <row r="46" spans="1:10" ht="27" customHeight="1">
      <c r="B46" s="740"/>
      <c r="C46" s="741"/>
      <c r="D46" s="741"/>
      <c r="E46" s="741"/>
      <c r="F46" s="741"/>
      <c r="G46" s="741"/>
      <c r="H46" s="741"/>
    </row>
    <row r="47" spans="1:10" ht="32.1" customHeight="1">
      <c r="B47" s="742" t="s">
        <v>1078</v>
      </c>
      <c r="C47" s="743"/>
      <c r="D47" s="743"/>
      <c r="E47" s="743"/>
      <c r="F47" s="743"/>
      <c r="G47" s="743"/>
      <c r="H47" s="743"/>
    </row>
    <row r="48" spans="1:10" ht="15">
      <c r="B48" s="26" t="s">
        <v>5</v>
      </c>
      <c r="C48" s="26" t="s">
        <v>6</v>
      </c>
      <c r="D48" s="26" t="s">
        <v>7</v>
      </c>
      <c r="E48" s="26" t="s">
        <v>8</v>
      </c>
      <c r="F48" s="26" t="s">
        <v>48</v>
      </c>
      <c r="G48" s="26" t="s">
        <v>10</v>
      </c>
      <c r="H48" s="26" t="s">
        <v>11</v>
      </c>
    </row>
    <row r="49" spans="1:10" s="4" customFormat="1">
      <c r="A49" s="48"/>
      <c r="B49" s="29" t="s">
        <v>190</v>
      </c>
      <c r="C49" s="29">
        <v>4</v>
      </c>
      <c r="D49" s="29" t="s">
        <v>13</v>
      </c>
      <c r="E49" s="31">
        <v>500000</v>
      </c>
      <c r="F49" s="29"/>
      <c r="G49" s="29"/>
      <c r="H49" s="31">
        <f>+C49*E49</f>
        <v>2000000</v>
      </c>
      <c r="I49" s="37"/>
    </row>
    <row r="50" spans="1:10" s="4" customFormat="1">
      <c r="B50" s="29" t="s">
        <v>14</v>
      </c>
      <c r="C50" s="29">
        <v>24</v>
      </c>
      <c r="D50" s="29" t="s">
        <v>13</v>
      </c>
      <c r="E50" s="31">
        <v>100000</v>
      </c>
      <c r="F50" s="29"/>
      <c r="G50" s="29"/>
      <c r="H50" s="31">
        <f t="shared" ref="H50:H59" si="5">+C50*E50</f>
        <v>2400000</v>
      </c>
      <c r="I50" s="37"/>
    </row>
    <row r="51" spans="1:10" s="4" customFormat="1">
      <c r="B51" s="29" t="s">
        <v>234</v>
      </c>
      <c r="C51" s="29">
        <v>12</v>
      </c>
      <c r="D51" s="29" t="s">
        <v>13</v>
      </c>
      <c r="E51" s="31">
        <v>1625000</v>
      </c>
      <c r="F51" s="29"/>
      <c r="G51" s="29"/>
      <c r="H51" s="31">
        <f t="shared" si="5"/>
        <v>19500000</v>
      </c>
      <c r="I51" s="37"/>
    </row>
    <row r="52" spans="1:10">
      <c r="B52" s="29" t="s">
        <v>18</v>
      </c>
      <c r="C52" s="29">
        <v>24</v>
      </c>
      <c r="D52" s="29" t="s">
        <v>13</v>
      </c>
      <c r="E52" s="31">
        <v>325000</v>
      </c>
      <c r="F52" s="29"/>
      <c r="G52" s="29"/>
      <c r="H52" s="31">
        <f t="shared" si="5"/>
        <v>7800000</v>
      </c>
      <c r="I52" s="32"/>
      <c r="J52" s="4"/>
    </row>
    <row r="53" spans="1:10">
      <c r="B53" s="29" t="s">
        <v>484</v>
      </c>
      <c r="C53" s="29">
        <v>4</v>
      </c>
      <c r="D53" s="29" t="s">
        <v>240</v>
      </c>
      <c r="E53" s="31">
        <v>7862772</v>
      </c>
      <c r="F53" s="29"/>
      <c r="G53" s="29">
        <v>3</v>
      </c>
      <c r="H53" s="31">
        <f>+C53*E53*G53</f>
        <v>94353264</v>
      </c>
      <c r="I53" s="32"/>
      <c r="J53" s="4"/>
    </row>
    <row r="54" spans="1:10">
      <c r="B54" s="29" t="s">
        <v>238</v>
      </c>
      <c r="C54" s="29">
        <v>1</v>
      </c>
      <c r="D54" s="29" t="s">
        <v>13</v>
      </c>
      <c r="E54" s="31">
        <v>116200000</v>
      </c>
      <c r="F54" s="29"/>
      <c r="G54" s="29"/>
      <c r="H54" s="31">
        <f t="shared" si="5"/>
        <v>116200000</v>
      </c>
      <c r="I54" s="32"/>
      <c r="J54" s="4"/>
    </row>
    <row r="55" spans="1:10">
      <c r="B55" s="29" t="s">
        <v>239</v>
      </c>
      <c r="C55" s="29">
        <v>12</v>
      </c>
      <c r="D55" s="29" t="s">
        <v>13</v>
      </c>
      <c r="E55" s="31">
        <v>12284000</v>
      </c>
      <c r="F55" s="29"/>
      <c r="G55" s="29"/>
      <c r="H55" s="31">
        <f t="shared" si="5"/>
        <v>147408000</v>
      </c>
      <c r="I55" s="32"/>
      <c r="J55" s="4"/>
    </row>
    <row r="56" spans="1:10">
      <c r="B56" s="29" t="s">
        <v>151</v>
      </c>
      <c r="C56" s="29">
        <v>12</v>
      </c>
      <c r="D56" s="29" t="s">
        <v>13</v>
      </c>
      <c r="E56" s="31">
        <v>2000000</v>
      </c>
      <c r="F56" s="29"/>
      <c r="G56" s="29"/>
      <c r="H56" s="31">
        <f t="shared" si="5"/>
        <v>24000000</v>
      </c>
      <c r="I56" s="32"/>
      <c r="J56" s="4"/>
    </row>
    <row r="57" spans="1:10" s="4" customFormat="1">
      <c r="A57" s="48"/>
      <c r="B57" s="29" t="s">
        <v>218</v>
      </c>
      <c r="C57" s="33">
        <v>1</v>
      </c>
      <c r="D57" s="29" t="s">
        <v>240</v>
      </c>
      <c r="E57" s="31">
        <v>6604729</v>
      </c>
      <c r="F57" s="29"/>
      <c r="G57" s="29">
        <v>4</v>
      </c>
      <c r="H57" s="31">
        <f>+C57*E57*G57</f>
        <v>26418916</v>
      </c>
      <c r="I57" s="35"/>
    </row>
    <row r="58" spans="1:10" s="4" customFormat="1">
      <c r="A58" s="48"/>
      <c r="B58" s="29" t="s">
        <v>135</v>
      </c>
      <c r="C58" s="33">
        <v>12</v>
      </c>
      <c r="D58" s="29" t="s">
        <v>241</v>
      </c>
      <c r="E58" s="31">
        <v>5000000</v>
      </c>
      <c r="F58" s="29"/>
      <c r="G58" s="29"/>
      <c r="H58" s="31">
        <f t="shared" si="5"/>
        <v>60000000</v>
      </c>
      <c r="I58" s="49"/>
    </row>
    <row r="59" spans="1:10" s="4" customFormat="1">
      <c r="B59" s="29" t="s">
        <v>34</v>
      </c>
      <c r="C59" s="33">
        <v>60</v>
      </c>
      <c r="D59" s="29" t="s">
        <v>241</v>
      </c>
      <c r="E59" s="31">
        <v>1500000</v>
      </c>
      <c r="F59" s="29"/>
      <c r="G59" s="29"/>
      <c r="H59" s="31">
        <f t="shared" si="5"/>
        <v>90000000</v>
      </c>
      <c r="I59" s="35"/>
    </row>
    <row r="60" spans="1:10">
      <c r="B60" s="29" t="s">
        <v>86</v>
      </c>
      <c r="C60" s="33">
        <v>4</v>
      </c>
      <c r="D60" s="29" t="s">
        <v>240</v>
      </c>
      <c r="E60" s="211">
        <v>7233751</v>
      </c>
      <c r="F60" s="36">
        <v>1</v>
      </c>
      <c r="G60" s="29">
        <v>12</v>
      </c>
      <c r="H60" s="31">
        <f>+C60*E60*F60*G60</f>
        <v>347220048</v>
      </c>
      <c r="I60" s="37"/>
    </row>
    <row r="61" spans="1:10">
      <c r="B61" s="29" t="s">
        <v>78</v>
      </c>
      <c r="C61" s="201">
        <v>2</v>
      </c>
      <c r="D61" s="29" t="s">
        <v>38</v>
      </c>
      <c r="E61" s="196">
        <v>1213122</v>
      </c>
      <c r="F61" s="29"/>
      <c r="G61" s="29"/>
      <c r="H61" s="31">
        <f>C61*E61</f>
        <v>2426244</v>
      </c>
      <c r="I61" s="37"/>
    </row>
    <row r="62" spans="1:10">
      <c r="B62" s="29" t="s">
        <v>79</v>
      </c>
      <c r="C62" s="201">
        <v>2</v>
      </c>
      <c r="D62" s="29" t="s">
        <v>40</v>
      </c>
      <c r="E62" s="196">
        <v>1438122</v>
      </c>
      <c r="F62" s="29"/>
      <c r="G62" s="29"/>
      <c r="H62" s="31">
        <f>C62*E62</f>
        <v>2876244</v>
      </c>
      <c r="I62" s="37"/>
    </row>
    <row r="63" spans="1:10">
      <c r="B63" s="29" t="s">
        <v>41</v>
      </c>
      <c r="C63" s="29">
        <v>12</v>
      </c>
      <c r="D63" s="29" t="s">
        <v>240</v>
      </c>
      <c r="E63" s="211">
        <v>6604729</v>
      </c>
      <c r="F63" s="51">
        <v>1</v>
      </c>
      <c r="G63" s="29">
        <v>12</v>
      </c>
      <c r="H63" s="31">
        <f>+C63*E63*F63*G63</f>
        <v>951080976</v>
      </c>
      <c r="I63" s="37"/>
    </row>
    <row r="64" spans="1:10">
      <c r="B64" s="29" t="s">
        <v>43</v>
      </c>
      <c r="C64" s="29">
        <f>+C63</f>
        <v>12</v>
      </c>
      <c r="D64" s="29" t="s">
        <v>193</v>
      </c>
      <c r="E64" s="211">
        <v>1160000</v>
      </c>
      <c r="F64" s="51"/>
      <c r="G64" s="29">
        <v>12</v>
      </c>
      <c r="H64" s="31">
        <f t="shared" ref="H64:H65" si="6">+C64*E64*G64</f>
        <v>167040000</v>
      </c>
      <c r="I64" s="37"/>
    </row>
    <row r="65" spans="2:9">
      <c r="B65" s="29" t="s">
        <v>44</v>
      </c>
      <c r="C65" s="29">
        <f>+C63</f>
        <v>12</v>
      </c>
      <c r="D65" s="29" t="s">
        <v>193</v>
      </c>
      <c r="E65" s="211">
        <v>120000</v>
      </c>
      <c r="F65" s="51"/>
      <c r="G65" s="29">
        <v>12</v>
      </c>
      <c r="H65" s="31">
        <f t="shared" si="6"/>
        <v>17280000</v>
      </c>
      <c r="I65" s="37"/>
    </row>
    <row r="66" spans="2:9" ht="15">
      <c r="B66" s="29" t="s">
        <v>223</v>
      </c>
      <c r="C66" s="29"/>
      <c r="D66" s="29"/>
      <c r="E66" s="34"/>
      <c r="F66" s="53"/>
      <c r="G66" s="29"/>
      <c r="H66" s="31" t="s">
        <v>46</v>
      </c>
      <c r="I66" s="57" t="s">
        <v>496</v>
      </c>
    </row>
    <row r="67" spans="2:9" ht="15">
      <c r="B67" s="39" t="s">
        <v>1</v>
      </c>
      <c r="C67" s="41"/>
      <c r="D67" s="41"/>
      <c r="E67" s="42"/>
      <c r="F67" s="42"/>
      <c r="G67" s="41"/>
      <c r="H67" s="57">
        <f>SUM(H49:H66)</f>
        <v>2078003692</v>
      </c>
      <c r="I67" s="57">
        <f>H67/12</f>
        <v>173166974.33333334</v>
      </c>
    </row>
    <row r="68" spans="2:9" ht="171.75" customHeight="1">
      <c r="B68" s="142" t="s">
        <v>1063</v>
      </c>
      <c r="C68" s="4"/>
      <c r="D68" s="4"/>
      <c r="E68" s="4"/>
      <c r="F68" s="25"/>
      <c r="G68" s="25"/>
    </row>
    <row r="69" spans="2:9">
      <c r="B69" s="4"/>
      <c r="C69" s="4"/>
      <c r="D69" s="4"/>
      <c r="E69" s="4"/>
      <c r="F69" s="4"/>
      <c r="G69" s="4"/>
    </row>
    <row r="75" spans="2:9">
      <c r="D75" s="153"/>
      <c r="E75" s="114"/>
    </row>
    <row r="76" spans="2:9">
      <c r="E76" s="114"/>
    </row>
  </sheetData>
  <sheetProtection algorithmName="SHA-512" hashValue="oSETx0h9m76WwqZSFf8tU1AHhaKESCsOaCuAW7wLyiaOtTK8iJWWZUOuKT115k3XObB8aKwoM7Wk4EYYmtf4tw==" saltValue="zIBvJ1SGwZtum00masG3vg==" spinCount="100000" sheet="1" objects="1" scenarios="1"/>
  <mergeCells count="13">
    <mergeCell ref="B13:H13"/>
    <mergeCell ref="B41:H41"/>
    <mergeCell ref="B14:H14"/>
    <mergeCell ref="B15:H15"/>
    <mergeCell ref="B16:H16"/>
    <mergeCell ref="B17:H17"/>
    <mergeCell ref="B19:H19"/>
    <mergeCell ref="B42:H42"/>
    <mergeCell ref="B43:H43"/>
    <mergeCell ref="B44:H44"/>
    <mergeCell ref="B45:H45"/>
    <mergeCell ref="B47:H47"/>
    <mergeCell ref="B46:H46"/>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46"/>
  <sheetViews>
    <sheetView showGridLines="0" zoomScale="60" zoomScaleNormal="60" workbookViewId="0">
      <selection activeCell="B2" sqref="B2"/>
    </sheetView>
  </sheetViews>
  <sheetFormatPr baseColWidth="10" defaultColWidth="10.7109375" defaultRowHeight="14.25"/>
  <cols>
    <col min="1" max="1" width="13.42578125" style="2" customWidth="1"/>
    <col min="2" max="2" width="83.42578125" style="2" bestFit="1" customWidth="1"/>
    <col min="3" max="3" width="26.5703125" style="2" customWidth="1"/>
    <col min="4" max="4" width="27.140625" style="2" customWidth="1"/>
    <col min="5" max="5" width="22.42578125" style="2" customWidth="1"/>
    <col min="6" max="7" width="19.7109375" style="2" bestFit="1" customWidth="1"/>
    <col min="8" max="8" width="21.5703125" style="2" customWidth="1"/>
    <col min="9" max="11" width="19.7109375" style="2" bestFit="1" customWidth="1"/>
    <col min="12" max="12" width="19.140625" style="2" bestFit="1" customWidth="1"/>
    <col min="13" max="22" width="19.7109375" style="2" bestFit="1" customWidth="1"/>
    <col min="23" max="23" width="20.42578125" style="2" bestFit="1" customWidth="1"/>
    <col min="24" max="24" width="25.42578125" style="2" customWidth="1"/>
    <col min="25" max="25" width="22.28515625" style="2" bestFit="1" customWidth="1"/>
    <col min="26" max="26" width="19.140625" style="2" bestFit="1" customWidth="1"/>
    <col min="27" max="27" width="17" style="2" bestFit="1" customWidth="1"/>
    <col min="28" max="28" width="17.85546875" style="2" customWidth="1"/>
    <col min="29" max="16384" width="10.7109375" style="2"/>
  </cols>
  <sheetData>
    <row r="2" spans="1:26" ht="15">
      <c r="A2" s="1" t="s">
        <v>0</v>
      </c>
    </row>
    <row r="3" spans="1:26" s="4" customFormat="1" ht="15">
      <c r="A3" s="3"/>
    </row>
    <row r="4" spans="1:26" ht="21.6" customHeight="1">
      <c r="A4" s="5"/>
      <c r="B4" s="6" t="str">
        <f>Portafolio_PA_Papa!C77</f>
        <v>5. Contribución al mejoramiento del entorno social de la cadena</v>
      </c>
      <c r="C4" s="7"/>
      <c r="D4" s="8"/>
    </row>
    <row r="5" spans="1:26" ht="26.1" customHeight="1"/>
    <row r="6" spans="1:26" ht="15">
      <c r="E6" s="9">
        <v>1</v>
      </c>
      <c r="F6" s="9">
        <v>2</v>
      </c>
      <c r="G6" s="9">
        <v>3</v>
      </c>
      <c r="H6" s="9">
        <v>4</v>
      </c>
      <c r="I6" s="9">
        <v>5</v>
      </c>
      <c r="J6" s="9">
        <v>6</v>
      </c>
      <c r="K6" s="9">
        <v>7</v>
      </c>
      <c r="L6" s="9">
        <v>8</v>
      </c>
      <c r="M6" s="9">
        <v>9</v>
      </c>
      <c r="N6" s="9">
        <v>10</v>
      </c>
      <c r="O6" s="9">
        <v>11</v>
      </c>
      <c r="P6" s="9">
        <v>12</v>
      </c>
      <c r="Q6" s="9">
        <v>13</v>
      </c>
      <c r="R6" s="9">
        <v>14</v>
      </c>
      <c r="S6" s="9">
        <v>15</v>
      </c>
      <c r="T6" s="9">
        <v>16</v>
      </c>
      <c r="U6" s="9">
        <v>17</v>
      </c>
      <c r="V6" s="9">
        <v>18</v>
      </c>
      <c r="W6" s="9">
        <v>19</v>
      </c>
      <c r="X6" s="9">
        <v>20</v>
      </c>
      <c r="Y6" s="9" t="s">
        <v>1</v>
      </c>
    </row>
    <row r="7" spans="1:26" s="13" customFormat="1" ht="15">
      <c r="A7" s="2"/>
      <c r="B7" s="10" t="s">
        <v>2</v>
      </c>
      <c r="C7" s="11" t="s">
        <v>3</v>
      </c>
      <c r="D7" s="11" t="s">
        <v>4</v>
      </c>
      <c r="E7" s="12">
        <f>SUM(E8:E11)</f>
        <v>2505703750.666667</v>
      </c>
      <c r="F7" s="12">
        <f t="shared" ref="F7:X7" si="0">SUM(F8:F11)</f>
        <v>8045111252</v>
      </c>
      <c r="G7" s="12">
        <f t="shared" si="0"/>
        <v>8045111252</v>
      </c>
      <c r="H7" s="12">
        <f t="shared" si="0"/>
        <v>8045111252</v>
      </c>
      <c r="I7" s="12">
        <f t="shared" si="0"/>
        <v>8045111252</v>
      </c>
      <c r="J7" s="12">
        <f t="shared" si="0"/>
        <v>8045111252</v>
      </c>
      <c r="K7" s="12">
        <f t="shared" si="0"/>
        <v>7361111252</v>
      </c>
      <c r="L7" s="12">
        <f t="shared" si="0"/>
        <v>7361111252</v>
      </c>
      <c r="M7" s="12">
        <f t="shared" si="0"/>
        <v>7361111252</v>
      </c>
      <c r="N7" s="12">
        <f t="shared" si="0"/>
        <v>7361111252</v>
      </c>
      <c r="O7" s="12">
        <f t="shared" si="0"/>
        <v>7361111252</v>
      </c>
      <c r="P7" s="12">
        <f t="shared" si="0"/>
        <v>7517111252</v>
      </c>
      <c r="Q7" s="12">
        <f t="shared" si="0"/>
        <v>7517111252</v>
      </c>
      <c r="R7" s="12">
        <f t="shared" si="0"/>
        <v>7517111252</v>
      </c>
      <c r="S7" s="12">
        <f t="shared" si="0"/>
        <v>7517111252</v>
      </c>
      <c r="T7" s="12">
        <f t="shared" si="0"/>
        <v>7517111252</v>
      </c>
      <c r="U7" s="12">
        <f t="shared" si="0"/>
        <v>7517111252</v>
      </c>
      <c r="V7" s="12">
        <f t="shared" si="0"/>
        <v>7517111252</v>
      </c>
      <c r="W7" s="12">
        <f t="shared" si="0"/>
        <v>7517111252</v>
      </c>
      <c r="X7" s="12">
        <f t="shared" si="0"/>
        <v>7517111252</v>
      </c>
      <c r="Y7" s="12">
        <f>SUM(Y8:Y10)</f>
        <v>98295253786.666672</v>
      </c>
    </row>
    <row r="8" spans="1:26" s="18" customFormat="1" ht="60" customHeight="1">
      <c r="A8" s="14"/>
      <c r="B8" s="65" t="str">
        <f>Portafolio_PA_Papa!D73</f>
        <v>5.1. Contribución al incremento del nivel educativo de los actores vinculados a la cadena de la papa</v>
      </c>
      <c r="C8" s="16" t="s">
        <v>489</v>
      </c>
      <c r="D8" s="16" t="s">
        <v>488</v>
      </c>
      <c r="E8" s="17">
        <f>I44*4</f>
        <v>493138546.66666669</v>
      </c>
      <c r="F8" s="17">
        <f>H44</f>
        <v>1479415640</v>
      </c>
      <c r="G8" s="17">
        <f t="shared" ref="G8:X8" si="1">F8</f>
        <v>1479415640</v>
      </c>
      <c r="H8" s="17">
        <f t="shared" si="1"/>
        <v>1479415640</v>
      </c>
      <c r="I8" s="17">
        <f t="shared" si="1"/>
        <v>1479415640</v>
      </c>
      <c r="J8" s="17">
        <f t="shared" si="1"/>
        <v>1479415640</v>
      </c>
      <c r="K8" s="17">
        <f t="shared" si="1"/>
        <v>1479415640</v>
      </c>
      <c r="L8" s="17">
        <f t="shared" si="1"/>
        <v>1479415640</v>
      </c>
      <c r="M8" s="17">
        <f t="shared" si="1"/>
        <v>1479415640</v>
      </c>
      <c r="N8" s="17">
        <f t="shared" si="1"/>
        <v>1479415640</v>
      </c>
      <c r="O8" s="17">
        <f t="shared" si="1"/>
        <v>1479415640</v>
      </c>
      <c r="P8" s="17">
        <f>O8</f>
        <v>1479415640</v>
      </c>
      <c r="Q8" s="17">
        <f t="shared" si="1"/>
        <v>1479415640</v>
      </c>
      <c r="R8" s="17">
        <f t="shared" si="1"/>
        <v>1479415640</v>
      </c>
      <c r="S8" s="17">
        <f t="shared" si="1"/>
        <v>1479415640</v>
      </c>
      <c r="T8" s="17">
        <f t="shared" si="1"/>
        <v>1479415640</v>
      </c>
      <c r="U8" s="17">
        <f t="shared" si="1"/>
        <v>1479415640</v>
      </c>
      <c r="V8" s="17">
        <f t="shared" si="1"/>
        <v>1479415640</v>
      </c>
      <c r="W8" s="17">
        <f t="shared" si="1"/>
        <v>1479415640</v>
      </c>
      <c r="X8" s="17">
        <f t="shared" si="1"/>
        <v>1479415640</v>
      </c>
      <c r="Y8" s="17">
        <f>SUM(E8:X8)</f>
        <v>28602035706.666668</v>
      </c>
    </row>
    <row r="9" spans="1:26" s="18" customFormat="1" ht="42.95" customHeight="1">
      <c r="A9" s="14"/>
      <c r="B9" s="65" t="str">
        <f>Portafolio_PA_Papa!D77</f>
        <v>5.2. Promoción de la atención de las necesidades básicas y complementarias de los actores vinculados a la cadena.</v>
      </c>
      <c r="C9" s="16" t="s">
        <v>489</v>
      </c>
      <c r="D9" s="16" t="s">
        <v>488</v>
      </c>
      <c r="E9" s="17">
        <f>I74*4</f>
        <v>541671880</v>
      </c>
      <c r="F9" s="17">
        <f>H75</f>
        <v>1469015640</v>
      </c>
      <c r="G9" s="17">
        <f t="shared" ref="G9:O9" si="2">F9</f>
        <v>1469015640</v>
      </c>
      <c r="H9" s="17">
        <f t="shared" si="2"/>
        <v>1469015640</v>
      </c>
      <c r="I9" s="17">
        <f t="shared" si="2"/>
        <v>1469015640</v>
      </c>
      <c r="J9" s="17">
        <f t="shared" si="2"/>
        <v>1469015640</v>
      </c>
      <c r="K9" s="17">
        <f t="shared" si="2"/>
        <v>1469015640</v>
      </c>
      <c r="L9" s="17">
        <f t="shared" si="2"/>
        <v>1469015640</v>
      </c>
      <c r="M9" s="17">
        <f t="shared" si="2"/>
        <v>1469015640</v>
      </c>
      <c r="N9" s="17">
        <f t="shared" si="2"/>
        <v>1469015640</v>
      </c>
      <c r="O9" s="17">
        <f t="shared" si="2"/>
        <v>1469015640</v>
      </c>
      <c r="P9" s="17">
        <f>H74</f>
        <v>1625015640</v>
      </c>
      <c r="Q9" s="17">
        <f t="shared" ref="Q9:X10" si="3">P9</f>
        <v>1625015640</v>
      </c>
      <c r="R9" s="17">
        <f t="shared" si="3"/>
        <v>1625015640</v>
      </c>
      <c r="S9" s="17">
        <f t="shared" si="3"/>
        <v>1625015640</v>
      </c>
      <c r="T9" s="17">
        <f t="shared" si="3"/>
        <v>1625015640</v>
      </c>
      <c r="U9" s="17">
        <f t="shared" si="3"/>
        <v>1625015640</v>
      </c>
      <c r="V9" s="17">
        <f t="shared" si="3"/>
        <v>1625015640</v>
      </c>
      <c r="W9" s="17">
        <f t="shared" si="3"/>
        <v>1625015640</v>
      </c>
      <c r="X9" s="17">
        <f t="shared" si="3"/>
        <v>1625015640</v>
      </c>
      <c r="Y9" s="17">
        <f>SUM(E9:X9)</f>
        <v>29856969040</v>
      </c>
    </row>
    <row r="10" spans="1:26" s="18" customFormat="1" ht="42.95" customHeight="1">
      <c r="A10" s="14"/>
      <c r="B10" s="65" t="str">
        <f>Portafolio_PA_Papa!D81</f>
        <v>5.3. Promoción de la formalización empresarial y laboral en la cadena de la papa</v>
      </c>
      <c r="C10" s="16" t="s">
        <v>489</v>
      </c>
      <c r="D10" s="16" t="s">
        <v>488</v>
      </c>
      <c r="E10" s="17">
        <f>I106*4</f>
        <v>686831880</v>
      </c>
      <c r="F10" s="17">
        <f>H106</f>
        <v>2060495640</v>
      </c>
      <c r="G10" s="17">
        <f t="shared" ref="G10:J11" si="4">F10</f>
        <v>2060495640</v>
      </c>
      <c r="H10" s="17">
        <f t="shared" si="4"/>
        <v>2060495640</v>
      </c>
      <c r="I10" s="17">
        <f t="shared" si="4"/>
        <v>2060495640</v>
      </c>
      <c r="J10" s="17">
        <f t="shared" si="4"/>
        <v>2060495640</v>
      </c>
      <c r="K10" s="17">
        <f>H106</f>
        <v>2060495640</v>
      </c>
      <c r="L10" s="17">
        <f t="shared" ref="L10:P11" si="5">K10</f>
        <v>2060495640</v>
      </c>
      <c r="M10" s="17">
        <f t="shared" si="5"/>
        <v>2060495640</v>
      </c>
      <c r="N10" s="17">
        <f t="shared" si="5"/>
        <v>2060495640</v>
      </c>
      <c r="O10" s="17">
        <f t="shared" si="5"/>
        <v>2060495640</v>
      </c>
      <c r="P10" s="17">
        <f t="shared" si="5"/>
        <v>2060495640</v>
      </c>
      <c r="Q10" s="17">
        <f t="shared" si="3"/>
        <v>2060495640</v>
      </c>
      <c r="R10" s="17">
        <f t="shared" si="3"/>
        <v>2060495640</v>
      </c>
      <c r="S10" s="17">
        <f t="shared" si="3"/>
        <v>2060495640</v>
      </c>
      <c r="T10" s="17">
        <f t="shared" si="3"/>
        <v>2060495640</v>
      </c>
      <c r="U10" s="17">
        <f t="shared" si="3"/>
        <v>2060495640</v>
      </c>
      <c r="V10" s="17">
        <f t="shared" si="3"/>
        <v>2060495640</v>
      </c>
      <c r="W10" s="17">
        <f t="shared" si="3"/>
        <v>2060495640</v>
      </c>
      <c r="X10" s="17">
        <f t="shared" si="3"/>
        <v>2060495640</v>
      </c>
      <c r="Y10" s="17">
        <f>SUM(E10:X10)</f>
        <v>39836249040</v>
      </c>
    </row>
    <row r="11" spans="1:26" s="18" customFormat="1" ht="42.95" customHeight="1">
      <c r="A11" s="14"/>
      <c r="B11" s="65" t="str">
        <f>Portafolio_PA_Papa!D84</f>
        <v>5.4. Fomento de esquemas de asociatividad en la cadena</v>
      </c>
      <c r="C11" s="16" t="s">
        <v>489</v>
      </c>
      <c r="D11" s="16" t="s">
        <v>488</v>
      </c>
      <c r="E11" s="17">
        <f>I142*4</f>
        <v>784061444</v>
      </c>
      <c r="F11" s="17">
        <f>H143</f>
        <v>3036184332</v>
      </c>
      <c r="G11" s="17">
        <f t="shared" si="4"/>
        <v>3036184332</v>
      </c>
      <c r="H11" s="17">
        <f t="shared" si="4"/>
        <v>3036184332</v>
      </c>
      <c r="I11" s="17">
        <f t="shared" si="4"/>
        <v>3036184332</v>
      </c>
      <c r="J11" s="17">
        <f t="shared" si="4"/>
        <v>3036184332</v>
      </c>
      <c r="K11" s="17">
        <f>H142</f>
        <v>2352184332</v>
      </c>
      <c r="L11" s="17">
        <f t="shared" si="5"/>
        <v>2352184332</v>
      </c>
      <c r="M11" s="17">
        <f t="shared" si="5"/>
        <v>2352184332</v>
      </c>
      <c r="N11" s="17">
        <f t="shared" si="5"/>
        <v>2352184332</v>
      </c>
      <c r="O11" s="17">
        <f t="shared" si="5"/>
        <v>2352184332</v>
      </c>
      <c r="P11" s="17">
        <f t="shared" si="5"/>
        <v>2352184332</v>
      </c>
      <c r="Q11" s="17">
        <f t="shared" ref="Q11:W11" si="6">P11</f>
        <v>2352184332</v>
      </c>
      <c r="R11" s="17">
        <f t="shared" si="6"/>
        <v>2352184332</v>
      </c>
      <c r="S11" s="17">
        <f t="shared" si="6"/>
        <v>2352184332</v>
      </c>
      <c r="T11" s="17">
        <f t="shared" si="6"/>
        <v>2352184332</v>
      </c>
      <c r="U11" s="17">
        <f t="shared" si="6"/>
        <v>2352184332</v>
      </c>
      <c r="V11" s="17">
        <f t="shared" si="6"/>
        <v>2352184332</v>
      </c>
      <c r="W11" s="17">
        <f t="shared" si="6"/>
        <v>2352184332</v>
      </c>
      <c r="X11" s="17">
        <f>W11</f>
        <v>2352184332</v>
      </c>
      <c r="Y11" s="17">
        <f>SUM(E11:X11)</f>
        <v>48895563752</v>
      </c>
    </row>
    <row r="12" spans="1:26" s="13" customFormat="1" ht="24.6" customHeight="1">
      <c r="A12" s="2"/>
      <c r="B12" s="10" t="s">
        <v>1</v>
      </c>
      <c r="C12" s="10"/>
      <c r="D12" s="10"/>
      <c r="E12" s="19">
        <f>SUM(E8:E11)</f>
        <v>2505703750.666667</v>
      </c>
      <c r="F12" s="19">
        <f t="shared" ref="F12:X12" si="7">SUM(F8:F11)</f>
        <v>8045111252</v>
      </c>
      <c r="G12" s="19">
        <f t="shared" si="7"/>
        <v>8045111252</v>
      </c>
      <c r="H12" s="19">
        <f t="shared" si="7"/>
        <v>8045111252</v>
      </c>
      <c r="I12" s="19">
        <f t="shared" si="7"/>
        <v>8045111252</v>
      </c>
      <c r="J12" s="19">
        <f t="shared" si="7"/>
        <v>8045111252</v>
      </c>
      <c r="K12" s="19">
        <f t="shared" si="7"/>
        <v>7361111252</v>
      </c>
      <c r="L12" s="19">
        <f t="shared" si="7"/>
        <v>7361111252</v>
      </c>
      <c r="M12" s="19">
        <f t="shared" si="7"/>
        <v>7361111252</v>
      </c>
      <c r="N12" s="19">
        <f t="shared" si="7"/>
        <v>7361111252</v>
      </c>
      <c r="O12" s="19">
        <f t="shared" si="7"/>
        <v>7361111252</v>
      </c>
      <c r="P12" s="19">
        <f t="shared" si="7"/>
        <v>7517111252</v>
      </c>
      <c r="Q12" s="19">
        <f t="shared" si="7"/>
        <v>7517111252</v>
      </c>
      <c r="R12" s="19">
        <f t="shared" si="7"/>
        <v>7517111252</v>
      </c>
      <c r="S12" s="19">
        <f t="shared" si="7"/>
        <v>7517111252</v>
      </c>
      <c r="T12" s="19">
        <f t="shared" si="7"/>
        <v>7517111252</v>
      </c>
      <c r="U12" s="19">
        <f t="shared" si="7"/>
        <v>7517111252</v>
      </c>
      <c r="V12" s="19">
        <f t="shared" si="7"/>
        <v>7517111252</v>
      </c>
      <c r="W12" s="19">
        <f t="shared" si="7"/>
        <v>7517111252</v>
      </c>
      <c r="X12" s="19">
        <f t="shared" si="7"/>
        <v>7517111252</v>
      </c>
      <c r="Y12" s="19">
        <f>SUM(Y8:Y10)</f>
        <v>98295253786.666672</v>
      </c>
    </row>
    <row r="13" spans="1:26" s="23" customFormat="1" ht="24.6" customHeight="1">
      <c r="A13" s="4"/>
      <c r="B13" s="20"/>
      <c r="C13" s="20"/>
      <c r="D13" s="20"/>
      <c r="E13" s="20"/>
      <c r="F13" s="21"/>
      <c r="G13" s="22"/>
      <c r="H13" s="21"/>
      <c r="I13" s="21"/>
      <c r="J13" s="21"/>
      <c r="K13" s="21"/>
      <c r="L13" s="21"/>
      <c r="M13" s="21"/>
      <c r="N13" s="21"/>
      <c r="O13" s="21"/>
      <c r="P13" s="21"/>
      <c r="Q13" s="21"/>
      <c r="R13" s="21"/>
      <c r="S13" s="21"/>
      <c r="T13" s="21"/>
      <c r="U13" s="21"/>
      <c r="V13" s="21"/>
      <c r="W13" s="21"/>
      <c r="X13" s="21"/>
      <c r="Y13" s="21"/>
      <c r="Z13" s="21"/>
    </row>
    <row r="14" spans="1:26">
      <c r="B14" s="537"/>
      <c r="C14" s="537"/>
      <c r="D14" s="537"/>
      <c r="E14" s="537"/>
      <c r="F14" s="537"/>
      <c r="G14" s="537"/>
      <c r="H14" s="537"/>
    </row>
    <row r="15" spans="1:26" s="4" customFormat="1" ht="14.45" customHeight="1">
      <c r="B15" s="746" t="str">
        <f>B8</f>
        <v>5.1. Contribución al incremento del nivel educativo de los actores vinculados a la cadena de la papa</v>
      </c>
      <c r="C15" s="738"/>
      <c r="D15" s="738"/>
      <c r="E15" s="738"/>
      <c r="F15" s="738"/>
      <c r="G15" s="738"/>
      <c r="H15" s="738"/>
      <c r="I15" s="96"/>
      <c r="X15" s="25"/>
    </row>
    <row r="16" spans="1:26" s="4" customFormat="1" ht="14.45" customHeight="1">
      <c r="B16" s="738"/>
      <c r="C16" s="738"/>
      <c r="D16" s="738"/>
      <c r="E16" s="738"/>
      <c r="F16" s="738"/>
      <c r="G16" s="738"/>
      <c r="H16" s="738"/>
      <c r="I16" s="96"/>
      <c r="X16" s="25"/>
    </row>
    <row r="17" spans="2:24" ht="32.1" customHeight="1">
      <c r="B17" s="740" t="str">
        <f>Portafolio_PA_Papa!E73</f>
        <v>5.1.1. Realizar un análisis de las necesidades de acceso, cobertura y calidad de la educación básica primaria, secundaria y superior, de los actores vinculados a la cadena de la papa, a partir de la información generada en la caracterización regional del proyecto 8.3.</v>
      </c>
      <c r="C17" s="741"/>
      <c r="D17" s="741"/>
      <c r="E17" s="741"/>
      <c r="F17" s="741"/>
      <c r="G17" s="741"/>
      <c r="H17" s="741"/>
    </row>
    <row r="18" spans="2:24" ht="28.5" customHeight="1">
      <c r="B18" s="740" t="str">
        <f>Portafolio_PA_Papa!E74</f>
        <v>5.1.2. Promover convenios con las entidades competentes y establecer una red colaborativa, para fomentar el acceso a programas de educación básica primaria, secundaria y superior de los actores vinculados a la cadena de la papa, en articulación con las Estrategias del Plan Especial de Educación Rural (Resolución 021598 de 2021 de Mineducación).</v>
      </c>
      <c r="C18" s="741"/>
      <c r="D18" s="741"/>
      <c r="E18" s="741"/>
      <c r="F18" s="741"/>
      <c r="G18" s="741"/>
      <c r="H18" s="741"/>
    </row>
    <row r="19" spans="2:24" ht="15">
      <c r="B19" s="740" t="str">
        <f>Portafolio_PA_Papa!E75</f>
        <v>5.1.3. Articular programas y gestionar incentivos y mecanismos de financiación, dirigidos a contribuir con la mejora al acceso, cobertura y calidad de la educación de los actores vinculados a la cadena de la papa.</v>
      </c>
      <c r="C19" s="741"/>
      <c r="D19" s="741"/>
      <c r="E19" s="741"/>
      <c r="F19" s="741"/>
      <c r="G19" s="741"/>
      <c r="H19" s="741"/>
    </row>
    <row r="20" spans="2:24" ht="33" customHeight="1">
      <c r="B20" s="740" t="str">
        <f>Portafolio_PA_Papa!E76</f>
        <v>5.1.4. Fomentar la articulación con entidades gubernamentales, del ámbito local, regional y nacional, para mejorar el acceso tanto a equipos de cómputo como a la conectividad, con el fin de impulsar y fomentar el uso de las TIC por parte de los actores vinculados a la cadena de la papa.</v>
      </c>
      <c r="C20" s="741"/>
      <c r="D20" s="741"/>
      <c r="E20" s="741"/>
      <c r="F20" s="741"/>
      <c r="G20" s="741"/>
      <c r="H20" s="741"/>
    </row>
    <row r="21" spans="2:24" ht="12.95" customHeight="1">
      <c r="B21" s="740"/>
      <c r="C21" s="741"/>
      <c r="D21" s="741"/>
      <c r="E21" s="741"/>
      <c r="F21" s="741"/>
      <c r="G21" s="741"/>
      <c r="H21" s="741"/>
    </row>
    <row r="22" spans="2:24" ht="32.1" customHeight="1">
      <c r="B22" s="742" t="s">
        <v>1078</v>
      </c>
      <c r="C22" s="753"/>
      <c r="D22" s="753"/>
      <c r="E22" s="753"/>
      <c r="F22" s="753"/>
      <c r="G22" s="753"/>
      <c r="H22" s="753"/>
    </row>
    <row r="23" spans="2:24" ht="15">
      <c r="B23" s="535" t="s">
        <v>5</v>
      </c>
      <c r="C23" s="535" t="s">
        <v>6</v>
      </c>
      <c r="D23" s="535" t="s">
        <v>7</v>
      </c>
      <c r="E23" s="535" t="s">
        <v>8</v>
      </c>
      <c r="F23" s="536" t="s">
        <v>9</v>
      </c>
      <c r="G23" s="535" t="s">
        <v>10</v>
      </c>
      <c r="H23" s="535" t="s">
        <v>11</v>
      </c>
      <c r="X23" s="28"/>
    </row>
    <row r="24" spans="2:24">
      <c r="B24" s="154" t="s">
        <v>12</v>
      </c>
      <c r="C24" s="154">
        <v>12</v>
      </c>
      <c r="D24" s="154" t="s">
        <v>13</v>
      </c>
      <c r="E24" s="69">
        <v>500000</v>
      </c>
      <c r="F24" s="29"/>
      <c r="G24" s="29"/>
      <c r="H24" s="164">
        <f>E24*C24</f>
        <v>6000000</v>
      </c>
    </row>
    <row r="25" spans="2:24">
      <c r="B25" s="154" t="s">
        <v>14</v>
      </c>
      <c r="C25" s="154">
        <v>6</v>
      </c>
      <c r="D25" s="154" t="s">
        <v>13</v>
      </c>
      <c r="E25" s="69">
        <v>100000</v>
      </c>
      <c r="F25" s="29"/>
      <c r="G25" s="29"/>
      <c r="H25" s="164">
        <f>E25*C25</f>
        <v>600000</v>
      </c>
    </row>
    <row r="26" spans="2:24">
      <c r="B26" s="154" t="s">
        <v>234</v>
      </c>
      <c r="C26" s="154">
        <v>12</v>
      </c>
      <c r="D26" s="154" t="s">
        <v>13</v>
      </c>
      <c r="E26" s="69">
        <v>1625000</v>
      </c>
      <c r="F26" s="29"/>
      <c r="G26" s="29"/>
      <c r="H26" s="164">
        <f>E26*C26</f>
        <v>19500000</v>
      </c>
    </row>
    <row r="27" spans="2:24" s="159" customFormat="1">
      <c r="B27" s="154" t="s">
        <v>59</v>
      </c>
      <c r="C27" s="154">
        <v>12</v>
      </c>
      <c r="D27" s="154" t="s">
        <v>13</v>
      </c>
      <c r="E27" s="69">
        <v>325000</v>
      </c>
      <c r="F27" s="29"/>
      <c r="G27" s="29"/>
      <c r="H27" s="164">
        <f t="shared" ref="H27:H34" si="8">C27*E27</f>
        <v>3900000</v>
      </c>
      <c r="I27" s="161"/>
      <c r="J27" s="162"/>
    </row>
    <row r="28" spans="2:24" s="159" customFormat="1">
      <c r="B28" s="154" t="s">
        <v>211</v>
      </c>
      <c r="C28" s="154">
        <v>12</v>
      </c>
      <c r="D28" s="154" t="s">
        <v>13</v>
      </c>
      <c r="E28" s="69">
        <v>12284000</v>
      </c>
      <c r="F28" s="154"/>
      <c r="G28" s="154"/>
      <c r="H28" s="164">
        <f t="shared" si="8"/>
        <v>147408000</v>
      </c>
      <c r="I28" s="161"/>
      <c r="J28" s="162"/>
    </row>
    <row r="29" spans="2:24" s="159" customFormat="1">
      <c r="B29" s="154" t="s">
        <v>27</v>
      </c>
      <c r="C29" s="154">
        <v>1</v>
      </c>
      <c r="D29" s="154" t="s">
        <v>13</v>
      </c>
      <c r="E29" s="69">
        <v>10000000</v>
      </c>
      <c r="F29" s="154"/>
      <c r="G29" s="154"/>
      <c r="H29" s="164">
        <f t="shared" si="8"/>
        <v>10000000</v>
      </c>
      <c r="I29" s="161"/>
      <c r="J29" s="162"/>
    </row>
    <row r="30" spans="2:24" s="160" customFormat="1">
      <c r="B30" s="154" t="s">
        <v>32</v>
      </c>
      <c r="C30" s="154">
        <v>12</v>
      </c>
      <c r="D30" s="154" t="s">
        <v>216</v>
      </c>
      <c r="E30" s="69">
        <v>5000000</v>
      </c>
      <c r="F30" s="154"/>
      <c r="G30" s="154"/>
      <c r="H30" s="164">
        <f t="shared" si="8"/>
        <v>60000000</v>
      </c>
      <c r="I30" s="163"/>
      <c r="J30" s="162"/>
    </row>
    <row r="31" spans="2:24" s="160" customFormat="1">
      <c r="B31" s="154" t="s">
        <v>34</v>
      </c>
      <c r="C31" s="154">
        <v>12</v>
      </c>
      <c r="D31" s="154" t="s">
        <v>216</v>
      </c>
      <c r="E31" s="69">
        <v>1500000</v>
      </c>
      <c r="F31" s="154"/>
      <c r="G31" s="154"/>
      <c r="H31" s="164">
        <f t="shared" si="8"/>
        <v>18000000</v>
      </c>
      <c r="I31" s="163"/>
      <c r="J31" s="162"/>
    </row>
    <row r="32" spans="2:24" s="160" customFormat="1">
      <c r="B32" s="154" t="s">
        <v>136</v>
      </c>
      <c r="C32" s="154">
        <v>12</v>
      </c>
      <c r="D32" s="154" t="s">
        <v>31</v>
      </c>
      <c r="E32" s="69">
        <v>1000000</v>
      </c>
      <c r="F32" s="154"/>
      <c r="G32" s="154"/>
      <c r="H32" s="164">
        <f t="shared" si="8"/>
        <v>12000000</v>
      </c>
      <c r="I32" s="163"/>
      <c r="J32" s="162"/>
    </row>
    <row r="33" spans="1:10" s="159" customFormat="1">
      <c r="A33" s="160"/>
      <c r="B33" s="154" t="s">
        <v>225</v>
      </c>
      <c r="C33" s="154">
        <v>12</v>
      </c>
      <c r="D33" s="154" t="s">
        <v>31</v>
      </c>
      <c r="E33" s="69">
        <v>300000</v>
      </c>
      <c r="F33" s="154"/>
      <c r="G33" s="154"/>
      <c r="H33" s="164">
        <f t="shared" si="8"/>
        <v>3600000</v>
      </c>
      <c r="I33" s="64"/>
      <c r="J33" s="162"/>
    </row>
    <row r="34" spans="1:10" s="159" customFormat="1">
      <c r="B34" s="154" t="s">
        <v>151</v>
      </c>
      <c r="C34" s="154">
        <v>1</v>
      </c>
      <c r="D34" s="154" t="s">
        <v>13</v>
      </c>
      <c r="E34" s="69">
        <v>10000000</v>
      </c>
      <c r="F34" s="154"/>
      <c r="G34" s="154"/>
      <c r="H34" s="164">
        <f t="shared" si="8"/>
        <v>10000000</v>
      </c>
      <c r="I34" s="161"/>
      <c r="J34" s="162"/>
    </row>
    <row r="35" spans="1:10" s="4" customFormat="1">
      <c r="A35" s="48"/>
      <c r="B35" s="29" t="s">
        <v>243</v>
      </c>
      <c r="C35" s="62">
        <f>10*12</f>
        <v>120</v>
      </c>
      <c r="D35" s="29" t="s">
        <v>244</v>
      </c>
      <c r="E35" s="69">
        <v>300000</v>
      </c>
      <c r="F35" s="29"/>
      <c r="G35" s="29"/>
      <c r="H35" s="62">
        <f>C35*E35</f>
        <v>36000000</v>
      </c>
      <c r="I35" s="35"/>
    </row>
    <row r="36" spans="1:10" s="4" customFormat="1">
      <c r="A36" s="48"/>
      <c r="B36" s="29" t="s">
        <v>245</v>
      </c>
      <c r="C36" s="62">
        <f>10*12</f>
        <v>120</v>
      </c>
      <c r="D36" s="29" t="s">
        <v>244</v>
      </c>
      <c r="E36" s="69">
        <v>600000</v>
      </c>
      <c r="F36" s="29"/>
      <c r="G36" s="29"/>
      <c r="H36" s="62">
        <f>C36*E36</f>
        <v>72000000</v>
      </c>
      <c r="I36" s="49"/>
    </row>
    <row r="37" spans="1:10" s="159" customFormat="1">
      <c r="B37" s="154" t="s">
        <v>191</v>
      </c>
      <c r="C37" s="154">
        <v>4</v>
      </c>
      <c r="D37" s="154" t="s">
        <v>36</v>
      </c>
      <c r="E37" s="69">
        <v>7862772</v>
      </c>
      <c r="F37" s="152">
        <v>1</v>
      </c>
      <c r="G37" s="154">
        <v>10</v>
      </c>
      <c r="H37" s="164">
        <f>C37*E37*F37*G37</f>
        <v>314510880</v>
      </c>
      <c r="I37" s="161"/>
      <c r="J37" s="162"/>
    </row>
    <row r="38" spans="1:10" s="159" customFormat="1">
      <c r="B38" s="154" t="s">
        <v>247</v>
      </c>
      <c r="C38" s="154">
        <v>8</v>
      </c>
      <c r="D38" s="154" t="s">
        <v>38</v>
      </c>
      <c r="E38" s="69">
        <v>1213122</v>
      </c>
      <c r="F38" s="154"/>
      <c r="G38" s="154"/>
      <c r="H38" s="164">
        <f>C38*E38</f>
        <v>9704976</v>
      </c>
      <c r="I38" s="161"/>
      <c r="J38" s="162"/>
    </row>
    <row r="39" spans="1:10">
      <c r="B39" s="154" t="s">
        <v>246</v>
      </c>
      <c r="C39" s="154">
        <v>4</v>
      </c>
      <c r="D39" s="154" t="s">
        <v>40</v>
      </c>
      <c r="E39" s="69">
        <v>1438122</v>
      </c>
      <c r="F39" s="154"/>
      <c r="G39" s="154"/>
      <c r="H39" s="164">
        <f>E39*C39</f>
        <v>5752488</v>
      </c>
    </row>
    <row r="40" spans="1:10">
      <c r="B40" s="29" t="s">
        <v>41</v>
      </c>
      <c r="C40" s="29">
        <v>12</v>
      </c>
      <c r="D40" s="29" t="s">
        <v>36</v>
      </c>
      <c r="E40" s="34">
        <v>3931384</v>
      </c>
      <c r="F40" s="36">
        <v>1</v>
      </c>
      <c r="G40" s="29">
        <v>12</v>
      </c>
      <c r="H40" s="164">
        <f>+C40*E40*F40*G40</f>
        <v>566119296</v>
      </c>
    </row>
    <row r="41" spans="1:10">
      <c r="B41" s="29" t="s">
        <v>43</v>
      </c>
      <c r="C41" s="29">
        <f>+C40</f>
        <v>12</v>
      </c>
      <c r="D41" s="29" t="s">
        <v>193</v>
      </c>
      <c r="E41" s="34">
        <v>1160000</v>
      </c>
      <c r="F41" s="36"/>
      <c r="G41" s="29">
        <v>12</v>
      </c>
      <c r="H41" s="164">
        <f>+C41*E41*G41</f>
        <v>167040000</v>
      </c>
    </row>
    <row r="42" spans="1:10">
      <c r="B42" s="29" t="s">
        <v>44</v>
      </c>
      <c r="C42" s="29">
        <f>+C40</f>
        <v>12</v>
      </c>
      <c r="D42" s="29" t="s">
        <v>193</v>
      </c>
      <c r="E42" s="30">
        <v>120000</v>
      </c>
      <c r="F42" s="29"/>
      <c r="G42" s="29">
        <v>12</v>
      </c>
      <c r="H42" s="164">
        <f>+C42*E42*G42</f>
        <v>17280000</v>
      </c>
      <c r="I42" s="35"/>
      <c r="J42" s="4"/>
    </row>
    <row r="43" spans="1:10" ht="15">
      <c r="B43" s="29" t="s">
        <v>237</v>
      </c>
      <c r="C43" s="29"/>
      <c r="D43" s="29"/>
      <c r="E43" s="30"/>
      <c r="F43" s="36"/>
      <c r="G43" s="29"/>
      <c r="H43" s="164" t="s">
        <v>46</v>
      </c>
      <c r="I43" s="43" t="s">
        <v>496</v>
      </c>
    </row>
    <row r="44" spans="1:10" ht="15">
      <c r="B44" s="39" t="s">
        <v>1</v>
      </c>
      <c r="C44" s="41"/>
      <c r="D44" s="41"/>
      <c r="E44" s="41"/>
      <c r="F44" s="42"/>
      <c r="G44" s="42"/>
      <c r="H44" s="43">
        <f>SUM(H24:H43)</f>
        <v>1479415640</v>
      </c>
      <c r="I44" s="43">
        <f>H44/12</f>
        <v>123284636.66666667</v>
      </c>
    </row>
    <row r="45" spans="1:10" s="4" customFormat="1" ht="166.5" customHeight="1">
      <c r="B45" s="284" t="s">
        <v>480</v>
      </c>
      <c r="C45" s="45"/>
      <c r="D45" s="45"/>
      <c r="E45" s="45"/>
      <c r="F45" s="45"/>
      <c r="G45" s="45"/>
      <c r="H45" s="45"/>
      <c r="I45" s="2"/>
      <c r="J45" s="2"/>
    </row>
    <row r="46" spans="1:10" s="159" customFormat="1"/>
    <row r="47" spans="1:10" ht="15">
      <c r="B47" s="45"/>
      <c r="C47" s="45"/>
      <c r="D47" s="45"/>
      <c r="E47" s="45"/>
      <c r="F47" s="45"/>
      <c r="G47" s="45"/>
      <c r="H47" s="45"/>
      <c r="I47" s="46"/>
    </row>
    <row r="48" spans="1:10" s="4" customFormat="1" ht="15">
      <c r="A48" s="47"/>
      <c r="B48" s="736" t="str">
        <f>B9</f>
        <v>5.2. Promoción de la atención de las necesidades básicas y complementarias de los actores vinculados a la cadena.</v>
      </c>
      <c r="C48" s="737"/>
      <c r="D48" s="737"/>
      <c r="E48" s="737"/>
      <c r="F48" s="737"/>
      <c r="G48" s="737"/>
      <c r="H48" s="737"/>
    </row>
    <row r="49" spans="1:10" hidden="1">
      <c r="B49" s="45"/>
      <c r="C49" s="45"/>
      <c r="D49" s="45"/>
      <c r="E49" s="45"/>
      <c r="F49" s="45"/>
      <c r="G49" s="45"/>
      <c r="H49" s="45"/>
    </row>
    <row r="50" spans="1:10" ht="32.1" customHeight="1">
      <c r="B50" s="740" t="str">
        <f>Portafolio_PA_Papa!E77</f>
        <v>5.2.1. Priorizar y seleccionar productores de papa y otros actores vinculados a la cadena, según su condición de vulnerabilidad, a partir de la caracterización regional de la actividad 8.3.3.</v>
      </c>
      <c r="C50" s="741"/>
      <c r="D50" s="741"/>
      <c r="E50" s="741"/>
      <c r="F50" s="741"/>
      <c r="G50" s="741"/>
      <c r="H50" s="741"/>
    </row>
    <row r="51" spans="1:10" ht="44.1" customHeight="1">
      <c r="B51" s="740" t="str">
        <f>Portafolio_PA_Papa!E78</f>
        <v>5.2.2. Realizar acompañamiento a los pequeños productores de papa y sus familias, con el fin de mejorar la seguridad alimentaria, enfatizando en el uso y aprovechamiento de los recursos generados en su unidad productiva, y en la incorporación de alternativas rentables de rotación e integración al sistema productivo, fomentando espacios para la comercialización rural de excedentes, tales como circuitos cortos de comercialización, mercados campesinos y comunitarios, compras públicas locales, entre otros.</v>
      </c>
      <c r="C51" s="741"/>
      <c r="D51" s="741"/>
      <c r="E51" s="741"/>
      <c r="F51" s="741"/>
      <c r="G51" s="741"/>
      <c r="H51" s="741"/>
    </row>
    <row r="52" spans="1:10" ht="33.6" customHeight="1">
      <c r="B52" s="740" t="str">
        <f>Portafolio_PA_Papa!E79</f>
        <v xml:space="preserve">5.2.3. Contribuir con la promoción de programas a nivel local, regional y nacional, relacionados con el mejoramiento de las condiciones de: acceso y calidad de la nutrición de la población, vivienda, salud, entre otros, de los pequeños productores de papa y actores vinculados a la cadena con condiciones de vulnerabilidad. </v>
      </c>
      <c r="C52" s="741"/>
      <c r="D52" s="741"/>
      <c r="E52" s="741"/>
      <c r="F52" s="741"/>
      <c r="G52" s="741"/>
      <c r="H52" s="741"/>
    </row>
    <row r="53" spans="1:10" ht="33" customHeight="1">
      <c r="B53" s="740" t="str">
        <f>Portafolio_PA_Papa!E80</f>
        <v>5.2.4. Priorizar zonas estratégicas de intervención, para el mejoramiento de la infraestructura de conectividad vial y cobertura de servicios públicos en las regiones productoras de papa, a partir de la caracterización regional de la actividad 8.3.3, y contribuir con la gestión de acciones que permitan incorporar en los procesos de planificación nacional, departamental y local, estas las necesidades priorizadas por la cadena.</v>
      </c>
      <c r="C53" s="741"/>
      <c r="D53" s="741"/>
      <c r="E53" s="741"/>
      <c r="F53" s="741"/>
      <c r="G53" s="741"/>
      <c r="H53" s="741"/>
    </row>
    <row r="54" spans="1:10" ht="33" customHeight="1">
      <c r="B54" s="740"/>
      <c r="C54" s="741"/>
      <c r="D54" s="741"/>
      <c r="E54" s="741"/>
      <c r="F54" s="741"/>
      <c r="G54" s="741"/>
      <c r="H54" s="741"/>
    </row>
    <row r="55" spans="1:10" ht="15">
      <c r="B55" s="742" t="s">
        <v>1078</v>
      </c>
      <c r="C55" s="753"/>
      <c r="D55" s="753"/>
      <c r="E55" s="753"/>
      <c r="F55" s="753"/>
      <c r="G55" s="753"/>
      <c r="H55" s="753"/>
    </row>
    <row r="56" spans="1:10" ht="15">
      <c r="B56" s="26" t="s">
        <v>5</v>
      </c>
      <c r="C56" s="26" t="s">
        <v>6</v>
      </c>
      <c r="D56" s="26" t="s">
        <v>7</v>
      </c>
      <c r="E56" s="26" t="s">
        <v>8</v>
      </c>
      <c r="F56" s="26" t="s">
        <v>48</v>
      </c>
      <c r="G56" s="26" t="s">
        <v>10</v>
      </c>
      <c r="H56" s="26" t="s">
        <v>11</v>
      </c>
    </row>
    <row r="57" spans="1:10">
      <c r="B57" s="154" t="s">
        <v>12</v>
      </c>
      <c r="C57" s="154">
        <v>12</v>
      </c>
      <c r="D57" s="154" t="s">
        <v>13</v>
      </c>
      <c r="E57" s="69">
        <v>500000</v>
      </c>
      <c r="F57" s="29"/>
      <c r="G57" s="29"/>
      <c r="H57" s="62">
        <f>E57*C57</f>
        <v>6000000</v>
      </c>
    </row>
    <row r="58" spans="1:10">
      <c r="B58" s="154" t="s">
        <v>14</v>
      </c>
      <c r="C58" s="154">
        <v>6</v>
      </c>
      <c r="D58" s="154" t="s">
        <v>13</v>
      </c>
      <c r="E58" s="69">
        <v>100000</v>
      </c>
      <c r="F58" s="29"/>
      <c r="G58" s="29"/>
      <c r="H58" s="62">
        <f>E58*C58</f>
        <v>600000</v>
      </c>
    </row>
    <row r="59" spans="1:10">
      <c r="B59" s="154" t="s">
        <v>234</v>
      </c>
      <c r="C59" s="154">
        <v>12</v>
      </c>
      <c r="D59" s="154" t="s">
        <v>13</v>
      </c>
      <c r="E59" s="69">
        <v>1625000</v>
      </c>
      <c r="F59" s="29"/>
      <c r="G59" s="29"/>
      <c r="H59" s="62">
        <f>E59*C59</f>
        <v>19500000</v>
      </c>
    </row>
    <row r="60" spans="1:10" s="159" customFormat="1">
      <c r="B60" s="154" t="s">
        <v>59</v>
      </c>
      <c r="C60" s="154">
        <v>12</v>
      </c>
      <c r="D60" s="154" t="s">
        <v>13</v>
      </c>
      <c r="E60" s="69">
        <v>325000</v>
      </c>
      <c r="F60" s="29"/>
      <c r="G60" s="29"/>
      <c r="H60" s="62">
        <f t="shared" ref="H60:H62" si="9">C60*E60</f>
        <v>3900000</v>
      </c>
      <c r="I60" s="161"/>
      <c r="J60" s="162"/>
    </row>
    <row r="61" spans="1:10" s="159" customFormat="1">
      <c r="B61" s="154" t="s">
        <v>211</v>
      </c>
      <c r="C61" s="154">
        <v>12</v>
      </c>
      <c r="D61" s="154" t="s">
        <v>13</v>
      </c>
      <c r="E61" s="69">
        <v>12284000</v>
      </c>
      <c r="F61" s="154"/>
      <c r="G61" s="154"/>
      <c r="H61" s="62">
        <f t="shared" si="9"/>
        <v>147408000</v>
      </c>
      <c r="I61" s="161"/>
      <c r="J61" s="162"/>
    </row>
    <row r="62" spans="1:10">
      <c r="B62" s="29" t="s">
        <v>97</v>
      </c>
      <c r="C62" s="156">
        <f>12*100</f>
        <v>1200</v>
      </c>
      <c r="D62" s="29" t="s">
        <v>244</v>
      </c>
      <c r="E62" s="69">
        <v>100000</v>
      </c>
      <c r="F62" s="29"/>
      <c r="G62" s="29"/>
      <c r="H62" s="62">
        <f t="shared" si="9"/>
        <v>120000000</v>
      </c>
      <c r="I62" s="37"/>
    </row>
    <row r="63" spans="1:10" s="4" customFormat="1">
      <c r="A63" s="48"/>
      <c r="B63" s="29" t="s">
        <v>526</v>
      </c>
      <c r="C63" s="62">
        <v>6</v>
      </c>
      <c r="D63" s="29" t="s">
        <v>244</v>
      </c>
      <c r="E63" s="69">
        <v>21000000</v>
      </c>
      <c r="F63" s="29"/>
      <c r="G63" s="29"/>
      <c r="H63" s="62">
        <f t="shared" ref="H63:H64" si="10">C63*E63</f>
        <v>126000000</v>
      </c>
      <c r="I63" s="49"/>
    </row>
    <row r="64" spans="1:10" s="4" customFormat="1">
      <c r="A64" s="48"/>
      <c r="B64" s="29" t="s">
        <v>527</v>
      </c>
      <c r="C64" s="62">
        <f>12*100</f>
        <v>1200</v>
      </c>
      <c r="D64" s="29" t="s">
        <v>244</v>
      </c>
      <c r="E64" s="69">
        <v>25000</v>
      </c>
      <c r="F64" s="29"/>
      <c r="G64" s="29"/>
      <c r="H64" s="62">
        <f t="shared" si="10"/>
        <v>30000000</v>
      </c>
      <c r="I64" s="49"/>
    </row>
    <row r="65" spans="1:10">
      <c r="B65" s="158" t="s">
        <v>250</v>
      </c>
      <c r="C65" s="29">
        <v>24</v>
      </c>
      <c r="D65" s="29" t="s">
        <v>13</v>
      </c>
      <c r="E65" s="335">
        <v>3800000</v>
      </c>
      <c r="F65" s="29"/>
      <c r="G65" s="29"/>
      <c r="H65" s="62">
        <f>E65*C65</f>
        <v>91200000</v>
      </c>
      <c r="I65" s="32"/>
      <c r="J65" s="4"/>
    </row>
    <row r="66" spans="1:10" s="159" customFormat="1">
      <c r="B66" s="154" t="s">
        <v>191</v>
      </c>
      <c r="C66" s="154">
        <v>4</v>
      </c>
      <c r="D66" s="154" t="s">
        <v>36</v>
      </c>
      <c r="E66" s="69">
        <v>7862772</v>
      </c>
      <c r="F66" s="152">
        <v>1</v>
      </c>
      <c r="G66" s="154">
        <v>10</v>
      </c>
      <c r="H66" s="164">
        <f>C66*E66*F66*G66</f>
        <v>314510880</v>
      </c>
      <c r="I66" s="161"/>
      <c r="J66" s="162"/>
    </row>
    <row r="67" spans="1:10" s="159" customFormat="1">
      <c r="B67" s="154" t="s">
        <v>247</v>
      </c>
      <c r="C67" s="154">
        <v>8</v>
      </c>
      <c r="D67" s="154" t="s">
        <v>38</v>
      </c>
      <c r="E67" s="69">
        <v>1213122</v>
      </c>
      <c r="F67" s="154"/>
      <c r="G67" s="154"/>
      <c r="H67" s="164">
        <f>C67*E67</f>
        <v>9704976</v>
      </c>
      <c r="I67" s="161"/>
      <c r="J67" s="162"/>
    </row>
    <row r="68" spans="1:10">
      <c r="B68" s="154" t="s">
        <v>246</v>
      </c>
      <c r="C68" s="154">
        <v>4</v>
      </c>
      <c r="D68" s="154" t="s">
        <v>40</v>
      </c>
      <c r="E68" s="69">
        <v>1438122</v>
      </c>
      <c r="F68" s="154"/>
      <c r="G68" s="154"/>
      <c r="H68" s="164">
        <f>E68*C68</f>
        <v>5752488</v>
      </c>
    </row>
    <row r="69" spans="1:10">
      <c r="B69" s="29" t="s">
        <v>41</v>
      </c>
      <c r="C69" s="29">
        <v>12</v>
      </c>
      <c r="D69" s="29" t="s">
        <v>36</v>
      </c>
      <c r="E69" s="34">
        <v>3931384</v>
      </c>
      <c r="F69" s="36">
        <v>1</v>
      </c>
      <c r="G69" s="29">
        <v>12</v>
      </c>
      <c r="H69" s="164">
        <f>+C69*E69*F69*G69</f>
        <v>566119296</v>
      </c>
    </row>
    <row r="70" spans="1:10">
      <c r="B70" s="29" t="s">
        <v>43</v>
      </c>
      <c r="C70" s="29">
        <f>+C69</f>
        <v>12</v>
      </c>
      <c r="D70" s="29" t="s">
        <v>193</v>
      </c>
      <c r="E70" s="34">
        <v>1160000</v>
      </c>
      <c r="F70" s="36"/>
      <c r="G70" s="29">
        <v>12</v>
      </c>
      <c r="H70" s="164">
        <f>+C70*E70*G70</f>
        <v>167040000</v>
      </c>
    </row>
    <row r="71" spans="1:10">
      <c r="B71" s="29" t="s">
        <v>44</v>
      </c>
      <c r="C71" s="29">
        <f>+C69</f>
        <v>12</v>
      </c>
      <c r="D71" s="29" t="s">
        <v>193</v>
      </c>
      <c r="E71" s="30">
        <v>120000</v>
      </c>
      <c r="F71" s="29"/>
      <c r="G71" s="29">
        <v>12</v>
      </c>
      <c r="H71" s="164">
        <f>+C71*E71*G71</f>
        <v>17280000</v>
      </c>
      <c r="I71" s="35"/>
      <c r="J71" s="4"/>
    </row>
    <row r="72" spans="1:10">
      <c r="B72" s="29" t="s">
        <v>242</v>
      </c>
      <c r="C72" s="29"/>
      <c r="D72" s="29"/>
      <c r="E72" s="69"/>
      <c r="F72" s="29"/>
      <c r="G72" s="29"/>
      <c r="H72" s="62" t="s">
        <v>46</v>
      </c>
      <c r="I72" s="32"/>
      <c r="J72" s="4"/>
    </row>
    <row r="73" spans="1:10" ht="15">
      <c r="B73" s="29" t="s">
        <v>481</v>
      </c>
      <c r="C73" s="29"/>
      <c r="D73" s="29"/>
      <c r="E73" s="69"/>
      <c r="F73" s="29"/>
      <c r="G73" s="29"/>
      <c r="H73" s="62" t="s">
        <v>46</v>
      </c>
      <c r="I73" s="165" t="s">
        <v>496</v>
      </c>
      <c r="J73" s="4"/>
    </row>
    <row r="74" spans="1:10" ht="15">
      <c r="B74" s="39" t="s">
        <v>1</v>
      </c>
      <c r="C74" s="41"/>
      <c r="D74" s="41"/>
      <c r="E74" s="41"/>
      <c r="F74" s="42"/>
      <c r="G74" s="42"/>
      <c r="H74" s="165">
        <f>SUM(H57:H73)</f>
        <v>1625015640</v>
      </c>
      <c r="I74" s="528">
        <f>H74/12</f>
        <v>135417970</v>
      </c>
    </row>
    <row r="75" spans="1:10" ht="15">
      <c r="B75" s="39" t="s">
        <v>284</v>
      </c>
      <c r="C75" s="41"/>
      <c r="D75" s="41"/>
      <c r="E75" s="41"/>
      <c r="F75" s="42"/>
      <c r="G75" s="42"/>
      <c r="H75" s="165">
        <f>H74-H63-H64</f>
        <v>1469015640</v>
      </c>
    </row>
    <row r="76" spans="1:10" s="4" customFormat="1" ht="193.5" customHeight="1">
      <c r="B76" s="284" t="s">
        <v>1077</v>
      </c>
      <c r="C76" s="45"/>
      <c r="D76" s="45" t="s">
        <v>479</v>
      </c>
      <c r="E76" s="45"/>
      <c r="F76" s="45"/>
      <c r="G76" s="45"/>
      <c r="H76" s="157"/>
      <c r="I76" s="2"/>
      <c r="J76" s="2"/>
    </row>
    <row r="77" spans="1:10" s="4" customFormat="1" ht="31.5" customHeight="1">
      <c r="B77" s="284"/>
      <c r="C77" s="316"/>
      <c r="D77" s="316"/>
      <c r="E77" s="316"/>
      <c r="F77" s="316"/>
      <c r="G77" s="316"/>
      <c r="H77" s="157"/>
      <c r="I77" s="2"/>
      <c r="J77" s="2"/>
    </row>
    <row r="78" spans="1:10" s="4" customFormat="1" ht="24.95" customHeight="1">
      <c r="A78" s="47"/>
      <c r="B78" s="736" t="str">
        <f>B10</f>
        <v>5.3. Promoción de la formalización empresarial y laboral en la cadena de la papa</v>
      </c>
      <c r="C78" s="736"/>
      <c r="D78" s="736"/>
      <c r="E78" s="736"/>
      <c r="F78" s="736"/>
      <c r="G78" s="736"/>
      <c r="H78" s="736"/>
    </row>
    <row r="79" spans="1:10" ht="15">
      <c r="B79" s="740" t="str">
        <f>Portafolio_PA_Papa!E81</f>
        <v>5.3.1. Capacitar y brindar acompañamiento técnico a los agentes económicos de la cadena de la papa, en constitución, aspectos laborales, financieros, tributarios y cumplimiento de normatividad laboral y ambiental.</v>
      </c>
      <c r="C79" s="741"/>
      <c r="D79" s="741"/>
      <c r="E79" s="741"/>
      <c r="F79" s="741"/>
      <c r="G79" s="741"/>
      <c r="H79" s="741"/>
    </row>
    <row r="80" spans="1:10" ht="44.1" customHeight="1">
      <c r="B80" s="740" t="str">
        <f>Portafolio_PA_Papa!E82</f>
        <v>5.3.2. Socializar y capacitar a  los agentes económicos de la cadena, sobre los instrumentos dirigidos a mejorar las condiciones laborales y la integración generacional de los trabajadores (primer empleo, Beneficios Económicos Periódicos - BEPS, flexibilización laboral, ingresos complementarios, entre otros), y promover su implementación enfatizando en el empleo para mujeres y jóvenes, en articulación con el Plan Progresivo de Protección Social y de Garantía de Derechos de los trabajadores y trabajadoras rurales (Resolución 2951 de 2020 de Mintrabajo).</v>
      </c>
      <c r="C80" s="741"/>
      <c r="D80" s="741"/>
      <c r="E80" s="741"/>
      <c r="F80" s="741"/>
      <c r="G80" s="741"/>
      <c r="H80" s="741"/>
    </row>
    <row r="81" spans="1:10" ht="15">
      <c r="B81" s="740" t="str">
        <f>Portafolio_PA_Papa!E83</f>
        <v>5.3.3. Promover e implementar incentivos e instrumentos financieros que fomenten la formalización empresarial, ambiental y laboral de la cadena de la papa, acorde con el avance en el diseño de instrumentos de la actividad 8.4.7.</v>
      </c>
      <c r="C81" s="741"/>
      <c r="D81" s="741"/>
      <c r="E81" s="741"/>
      <c r="F81" s="741"/>
      <c r="G81" s="741"/>
      <c r="H81" s="741"/>
    </row>
    <row r="82" spans="1:10" ht="15">
      <c r="B82" s="740"/>
      <c r="C82" s="741"/>
      <c r="D82" s="741"/>
      <c r="E82" s="741"/>
      <c r="F82" s="741"/>
      <c r="G82" s="741"/>
      <c r="H82" s="741"/>
    </row>
    <row r="83" spans="1:10" ht="15">
      <c r="B83" s="740"/>
      <c r="C83" s="741"/>
      <c r="D83" s="741"/>
      <c r="E83" s="741"/>
      <c r="F83" s="741"/>
      <c r="G83" s="741"/>
      <c r="H83" s="741"/>
    </row>
    <row r="84" spans="1:10" ht="15">
      <c r="B84" s="742" t="s">
        <v>1078</v>
      </c>
      <c r="C84" s="753"/>
      <c r="D84" s="753"/>
      <c r="E84" s="753"/>
      <c r="F84" s="753"/>
      <c r="G84" s="753"/>
      <c r="H84" s="753"/>
    </row>
    <row r="85" spans="1:10" ht="24.95" customHeight="1">
      <c r="B85" s="26" t="s">
        <v>5</v>
      </c>
      <c r="C85" s="26" t="s">
        <v>6</v>
      </c>
      <c r="D85" s="26" t="s">
        <v>7</v>
      </c>
      <c r="E85" s="26" t="s">
        <v>8</v>
      </c>
      <c r="F85" s="26" t="s">
        <v>48</v>
      </c>
      <c r="G85" s="26" t="s">
        <v>10</v>
      </c>
      <c r="H85" s="26" t="s">
        <v>11</v>
      </c>
    </row>
    <row r="86" spans="1:10">
      <c r="B86" s="154" t="s">
        <v>12</v>
      </c>
      <c r="C86" s="154">
        <v>12</v>
      </c>
      <c r="D86" s="154" t="s">
        <v>13</v>
      </c>
      <c r="E86" s="69">
        <v>500000</v>
      </c>
      <c r="F86" s="29"/>
      <c r="G86" s="29"/>
      <c r="H86" s="62">
        <f>E86*C86</f>
        <v>6000000</v>
      </c>
    </row>
    <row r="87" spans="1:10">
      <c r="B87" s="154" t="s">
        <v>14</v>
      </c>
      <c r="C87" s="154">
        <v>12</v>
      </c>
      <c r="D87" s="154" t="s">
        <v>13</v>
      </c>
      <c r="E87" s="69">
        <v>100000</v>
      </c>
      <c r="F87" s="29"/>
      <c r="G87" s="29"/>
      <c r="H87" s="62">
        <f t="shared" ref="H87:H97" si="11">E87*C87</f>
        <v>1200000</v>
      </c>
    </row>
    <row r="88" spans="1:10">
      <c r="B88" s="154" t="s">
        <v>234</v>
      </c>
      <c r="C88" s="154">
        <v>12</v>
      </c>
      <c r="D88" s="154" t="s">
        <v>13</v>
      </c>
      <c r="E88" s="69">
        <v>1625000</v>
      </c>
      <c r="F88" s="29"/>
      <c r="G88" s="29"/>
      <c r="H88" s="62">
        <f t="shared" si="11"/>
        <v>19500000</v>
      </c>
    </row>
    <row r="89" spans="1:10" s="159" customFormat="1">
      <c r="B89" s="154" t="s">
        <v>59</v>
      </c>
      <c r="C89" s="154">
        <v>12</v>
      </c>
      <c r="D89" s="154" t="s">
        <v>13</v>
      </c>
      <c r="E89" s="69">
        <v>325000</v>
      </c>
      <c r="F89" s="29"/>
      <c r="G89" s="29"/>
      <c r="H89" s="62">
        <f t="shared" si="11"/>
        <v>3900000</v>
      </c>
      <c r="I89" s="161"/>
      <c r="J89" s="162"/>
    </row>
    <row r="90" spans="1:10" s="4" customFormat="1">
      <c r="A90" s="48"/>
      <c r="B90" s="133" t="s">
        <v>215</v>
      </c>
      <c r="C90" s="144">
        <v>24</v>
      </c>
      <c r="D90" s="134" t="s">
        <v>13</v>
      </c>
      <c r="E90" s="135">
        <v>4120000</v>
      </c>
      <c r="F90" s="134"/>
      <c r="G90" s="134"/>
      <c r="H90" s="62">
        <f t="shared" si="11"/>
        <v>98880000</v>
      </c>
      <c r="I90" s="49"/>
    </row>
    <row r="91" spans="1:10" s="168" customFormat="1">
      <c r="B91" s="169" t="s">
        <v>32</v>
      </c>
      <c r="C91" s="166">
        <v>12</v>
      </c>
      <c r="D91" s="170" t="s">
        <v>216</v>
      </c>
      <c r="E91" s="167">
        <v>5000000</v>
      </c>
      <c r="F91" s="166"/>
      <c r="G91" s="30"/>
      <c r="H91" s="62">
        <f t="shared" si="11"/>
        <v>60000000</v>
      </c>
      <c r="I91" s="2"/>
      <c r="J91" s="2"/>
    </row>
    <row r="92" spans="1:10" s="168" customFormat="1">
      <c r="B92" s="169" t="s">
        <v>34</v>
      </c>
      <c r="C92" s="166">
        <v>12</v>
      </c>
      <c r="D92" s="170" t="s">
        <v>216</v>
      </c>
      <c r="E92" s="167">
        <v>1500000</v>
      </c>
      <c r="F92" s="166"/>
      <c r="G92" s="30"/>
      <c r="H92" s="62">
        <f t="shared" si="11"/>
        <v>18000000</v>
      </c>
      <c r="I92" s="2"/>
      <c r="J92" s="2"/>
    </row>
    <row r="93" spans="1:10" s="168" customFormat="1">
      <c r="B93" s="169" t="s">
        <v>136</v>
      </c>
      <c r="C93" s="166">
        <f>12*4</f>
        <v>48</v>
      </c>
      <c r="D93" s="166" t="s">
        <v>192</v>
      </c>
      <c r="E93" s="167">
        <v>1000000</v>
      </c>
      <c r="F93" s="166"/>
      <c r="G93" s="30"/>
      <c r="H93" s="62">
        <f t="shared" si="11"/>
        <v>48000000</v>
      </c>
      <c r="I93" s="2"/>
      <c r="J93" s="2"/>
    </row>
    <row r="94" spans="1:10" s="168" customFormat="1">
      <c r="B94" s="169" t="s">
        <v>30</v>
      </c>
      <c r="C94" s="166">
        <f>12*4</f>
        <v>48</v>
      </c>
      <c r="D94" s="166" t="s">
        <v>192</v>
      </c>
      <c r="E94" s="167">
        <v>300000</v>
      </c>
      <c r="F94" s="171"/>
      <c r="G94" s="31"/>
      <c r="H94" s="62">
        <f t="shared" si="11"/>
        <v>14400000</v>
      </c>
      <c r="I94" s="2"/>
      <c r="J94" s="2"/>
    </row>
    <row r="95" spans="1:10">
      <c r="B95" s="29" t="s">
        <v>251</v>
      </c>
      <c r="C95" s="29">
        <v>12</v>
      </c>
      <c r="D95" s="29" t="s">
        <v>13</v>
      </c>
      <c r="E95" s="335">
        <v>25484000</v>
      </c>
      <c r="F95" s="29"/>
      <c r="G95" s="29"/>
      <c r="H95" s="62">
        <f t="shared" si="11"/>
        <v>305808000</v>
      </c>
      <c r="I95" s="32"/>
      <c r="J95" s="4"/>
    </row>
    <row r="96" spans="1:10">
      <c r="B96" s="29" t="s">
        <v>249</v>
      </c>
      <c r="C96" s="29">
        <v>12</v>
      </c>
      <c r="D96" s="29" t="s">
        <v>13</v>
      </c>
      <c r="E96" s="335">
        <v>23700000</v>
      </c>
      <c r="F96" s="29"/>
      <c r="G96" s="29"/>
      <c r="H96" s="62">
        <f t="shared" si="11"/>
        <v>284400000</v>
      </c>
      <c r="I96" s="32"/>
      <c r="J96" s="4"/>
    </row>
    <row r="97" spans="1:10">
      <c r="B97" s="158" t="s">
        <v>255</v>
      </c>
      <c r="C97" s="29">
        <v>12</v>
      </c>
      <c r="D97" s="29" t="s">
        <v>13</v>
      </c>
      <c r="E97" s="335">
        <v>10000000</v>
      </c>
      <c r="F97" s="29"/>
      <c r="G97" s="29"/>
      <c r="H97" s="62">
        <f t="shared" si="11"/>
        <v>120000000</v>
      </c>
      <c r="I97" s="32"/>
      <c r="J97" s="4"/>
    </row>
    <row r="98" spans="1:10" s="159" customFormat="1">
      <c r="B98" s="154" t="s">
        <v>191</v>
      </c>
      <c r="C98" s="154">
        <v>4</v>
      </c>
      <c r="D98" s="154" t="s">
        <v>36</v>
      </c>
      <c r="E98" s="69">
        <v>7862772</v>
      </c>
      <c r="F98" s="152">
        <v>1</v>
      </c>
      <c r="G98" s="154">
        <v>10</v>
      </c>
      <c r="H98" s="164">
        <f>C98*E98*F98*G98</f>
        <v>314510880</v>
      </c>
      <c r="I98" s="161"/>
      <c r="J98" s="162"/>
    </row>
    <row r="99" spans="1:10" s="159" customFormat="1">
      <c r="B99" s="154" t="s">
        <v>247</v>
      </c>
      <c r="C99" s="154">
        <v>8</v>
      </c>
      <c r="D99" s="154" t="s">
        <v>38</v>
      </c>
      <c r="E99" s="69">
        <v>1213122</v>
      </c>
      <c r="F99" s="154"/>
      <c r="G99" s="154"/>
      <c r="H99" s="164">
        <f>C99*E99</f>
        <v>9704976</v>
      </c>
      <c r="I99" s="161"/>
      <c r="J99" s="162"/>
    </row>
    <row r="100" spans="1:10">
      <c r="B100" s="154" t="s">
        <v>246</v>
      </c>
      <c r="C100" s="154">
        <v>4</v>
      </c>
      <c r="D100" s="154" t="s">
        <v>40</v>
      </c>
      <c r="E100" s="69">
        <v>1438122</v>
      </c>
      <c r="F100" s="154"/>
      <c r="G100" s="154"/>
      <c r="H100" s="164">
        <f>E100*C100</f>
        <v>5752488</v>
      </c>
    </row>
    <row r="101" spans="1:10">
      <c r="B101" s="29" t="s">
        <v>41</v>
      </c>
      <c r="C101" s="29">
        <v>12</v>
      </c>
      <c r="D101" s="29" t="s">
        <v>36</v>
      </c>
      <c r="E101" s="34">
        <v>3931384</v>
      </c>
      <c r="F101" s="36">
        <v>1</v>
      </c>
      <c r="G101" s="29">
        <v>12</v>
      </c>
      <c r="H101" s="164">
        <f>+C101*E101*F101*G101</f>
        <v>566119296</v>
      </c>
    </row>
    <row r="102" spans="1:10">
      <c r="B102" s="29" t="s">
        <v>43</v>
      </c>
      <c r="C102" s="29">
        <f>+C101</f>
        <v>12</v>
      </c>
      <c r="D102" s="29" t="s">
        <v>193</v>
      </c>
      <c r="E102" s="34">
        <v>1160000</v>
      </c>
      <c r="F102" s="36"/>
      <c r="G102" s="29">
        <v>12</v>
      </c>
      <c r="H102" s="164">
        <f>+C102*E102*G102</f>
        <v>167040000</v>
      </c>
    </row>
    <row r="103" spans="1:10">
      <c r="B103" s="29" t="s">
        <v>44</v>
      </c>
      <c r="C103" s="29">
        <f>+C101</f>
        <v>12</v>
      </c>
      <c r="D103" s="29" t="s">
        <v>193</v>
      </c>
      <c r="E103" s="30">
        <v>120000</v>
      </c>
      <c r="F103" s="29"/>
      <c r="G103" s="29">
        <v>12</v>
      </c>
      <c r="H103" s="164">
        <f>+C103*E103*G103</f>
        <v>17280000</v>
      </c>
      <c r="I103" s="35"/>
      <c r="J103" s="4"/>
    </row>
    <row r="104" spans="1:10">
      <c r="B104" s="158" t="s">
        <v>253</v>
      </c>
      <c r="C104" s="29"/>
      <c r="D104" s="29"/>
      <c r="E104" s="155"/>
      <c r="F104" s="29"/>
      <c r="G104" s="29"/>
      <c r="H104" s="62" t="s">
        <v>46</v>
      </c>
      <c r="I104" s="32"/>
      <c r="J104" s="4"/>
    </row>
    <row r="105" spans="1:10" ht="15">
      <c r="B105" s="29" t="s">
        <v>248</v>
      </c>
      <c r="C105" s="29"/>
      <c r="D105" s="29"/>
      <c r="E105" s="69"/>
      <c r="F105" s="29"/>
      <c r="G105" s="29"/>
      <c r="H105" s="62" t="s">
        <v>46</v>
      </c>
      <c r="I105" s="57" t="s">
        <v>496</v>
      </c>
      <c r="J105" s="4"/>
    </row>
    <row r="106" spans="1:10" ht="15">
      <c r="B106" s="39" t="s">
        <v>11</v>
      </c>
      <c r="C106" s="172"/>
      <c r="D106" s="172"/>
      <c r="E106" s="173"/>
      <c r="F106" s="173"/>
      <c r="G106" s="172"/>
      <c r="H106" s="57">
        <f>SUM(H86:H105)</f>
        <v>2060495640</v>
      </c>
      <c r="I106" s="57">
        <f>H106/12</f>
        <v>171707970</v>
      </c>
    </row>
    <row r="107" spans="1:10" s="159" customFormat="1" ht="146.1" customHeight="1">
      <c r="B107" s="112" t="s">
        <v>1064</v>
      </c>
      <c r="C107" s="174"/>
      <c r="D107" s="174"/>
      <c r="E107" s="174"/>
      <c r="F107" s="174"/>
      <c r="G107" s="174"/>
      <c r="H107" s="160"/>
      <c r="I107" s="2"/>
      <c r="J107" s="2"/>
    </row>
    <row r="108" spans="1:10" s="159" customFormat="1">
      <c r="B108" s="112"/>
      <c r="C108" s="174"/>
      <c r="D108" s="174"/>
      <c r="E108" s="174"/>
      <c r="F108" s="174"/>
      <c r="G108" s="174"/>
      <c r="H108" s="160"/>
      <c r="I108" s="2"/>
      <c r="J108" s="2"/>
    </row>
    <row r="109" spans="1:10" s="4" customFormat="1" ht="24.95" customHeight="1">
      <c r="A109" s="47"/>
      <c r="B109" s="736" t="str">
        <f>B11</f>
        <v>5.4. Fomento de esquemas de asociatividad en la cadena</v>
      </c>
      <c r="C109" s="736"/>
      <c r="D109" s="736"/>
      <c r="E109" s="736"/>
      <c r="F109" s="736"/>
      <c r="G109" s="736"/>
      <c r="H109" s="736"/>
    </row>
    <row r="110" spans="1:10" ht="48.95" customHeight="1">
      <c r="B110" s="740" t="str">
        <f>Portafolio_PA_Papa!E84</f>
        <v>5.4.1. Clasificar y seleccionar las organizaciones actuales, y los núcleos de actores con potencial asociativo, dedicados a la producción y/o comercialización y/o procesamiento de papa, teniendo en cuenta la caracterización regional de la actividad 8.3.3., y la implementación del Plan Nacional de Fomento a la Economía Solidaria y Cooperativa Rural - PLANFES (Resolución No 2950 de 2020 de Mintrabajo), y en concordancia con los lineamientos de política pública para la asociatividad rural (Resolución 161 del 2021).</v>
      </c>
      <c r="C110" s="741"/>
      <c r="D110" s="741"/>
      <c r="E110" s="741"/>
      <c r="F110" s="741"/>
      <c r="G110" s="741"/>
      <c r="H110" s="741"/>
    </row>
    <row r="111" spans="1:10" ht="15">
      <c r="B111" s="740" t="str">
        <f>Portafolio_PA_Papa!E85</f>
        <v>5.4.2. Capacitar y orientar a los productores, comercializadores y procesadores de papa seleccionados, en  economía solidaria, modelos de gestión empresarial.</v>
      </c>
      <c r="C111" s="741"/>
      <c r="D111" s="741"/>
      <c r="E111" s="741"/>
      <c r="F111" s="741"/>
      <c r="G111" s="741"/>
      <c r="H111" s="741"/>
    </row>
    <row r="112" spans="1:10" ht="32.450000000000003" customHeight="1">
      <c r="B112" s="740" t="str">
        <f>Portafolio_PA_Papa!E86</f>
        <v xml:space="preserve">5.4.3. Incentivar el fortalecimiento y crecimiento de las organizaciones seleccionadas, a través de acompañamiento comercial y financiero, para la suscripción e implementación de acuerdos comerciales, desarrollo de proveedores, entre otros teniendo en cuenta el avance en el diseño de instrumentos de política de la actividad 8.4.7. </v>
      </c>
      <c r="C112" s="741"/>
      <c r="D112" s="741"/>
      <c r="E112" s="741"/>
      <c r="F112" s="741"/>
      <c r="G112" s="741"/>
      <c r="H112" s="741"/>
    </row>
    <row r="113" spans="2:10" ht="51" customHeight="1">
      <c r="B113" s="740" t="str">
        <f>Portafolio_PA_Papa!E87</f>
        <v>5.4.4. Promover las inversiones en infraestructura, equipos, capital humano y de trabajo de las organizaciones seleccionadas, a través de instrumentos financieros y no financieros teniendo en cuenta los avances en el proyecto 8.4 "Fortalecimiento y creación de instrumentos de financiamiento, comercialización, gestión de riesgos y empresarización para la cadena de la papa" y teniendo en cuenta instrumentos como el incentivo modular de alianzas productivas (Decreto 321 del 2002 y sus decretos modificatorios).</v>
      </c>
      <c r="C113" s="741"/>
      <c r="D113" s="741"/>
      <c r="E113" s="741"/>
      <c r="F113" s="741"/>
      <c r="G113" s="741"/>
      <c r="H113" s="741"/>
    </row>
    <row r="114" spans="2:10" ht="15">
      <c r="B114" s="740" t="str">
        <f>Portafolio_PA_Papa!E88</f>
        <v>5.4.5. Monitorear los avances de las organizaciones asistidas y seleccionar casos exitosos para realizar transferencias bajo métodos de evaluación comparativa (benchmarking) de los temas priorizados, en las regiones productoras de papa.</v>
      </c>
      <c r="C114" s="741"/>
      <c r="D114" s="741"/>
      <c r="E114" s="741"/>
      <c r="F114" s="741"/>
      <c r="G114" s="741"/>
      <c r="H114" s="741"/>
    </row>
    <row r="115" spans="2:10" ht="15">
      <c r="B115" s="740"/>
      <c r="C115" s="741"/>
      <c r="D115" s="741"/>
      <c r="E115" s="741"/>
      <c r="F115" s="741"/>
      <c r="G115" s="741"/>
      <c r="H115" s="741"/>
    </row>
    <row r="116" spans="2:10" ht="15">
      <c r="B116" s="742" t="s">
        <v>1078</v>
      </c>
      <c r="C116" s="753"/>
      <c r="D116" s="753"/>
      <c r="E116" s="753"/>
      <c r="F116" s="753"/>
      <c r="G116" s="753"/>
      <c r="H116" s="753"/>
    </row>
    <row r="117" spans="2:10" ht="24.95" customHeight="1">
      <c r="B117" s="26" t="s">
        <v>5</v>
      </c>
      <c r="C117" s="26" t="s">
        <v>6</v>
      </c>
      <c r="D117" s="26" t="s">
        <v>7</v>
      </c>
      <c r="E117" s="26" t="s">
        <v>8</v>
      </c>
      <c r="F117" s="26" t="s">
        <v>48</v>
      </c>
      <c r="G117" s="26" t="s">
        <v>10</v>
      </c>
      <c r="H117" s="26" t="s">
        <v>11</v>
      </c>
    </row>
    <row r="118" spans="2:10">
      <c r="B118" s="154" t="s">
        <v>12</v>
      </c>
      <c r="C118" s="154">
        <v>24</v>
      </c>
      <c r="D118" s="154" t="s">
        <v>13</v>
      </c>
      <c r="E118" s="69">
        <v>500000</v>
      </c>
      <c r="F118" s="29"/>
      <c r="G118" s="29"/>
      <c r="H118" s="62">
        <f>E118*C118</f>
        <v>12000000</v>
      </c>
    </row>
    <row r="119" spans="2:10">
      <c r="B119" s="154" t="s">
        <v>14</v>
      </c>
      <c r="C119" s="154">
        <v>24</v>
      </c>
      <c r="D119" s="154" t="s">
        <v>13</v>
      </c>
      <c r="E119" s="69">
        <v>100000</v>
      </c>
      <c r="F119" s="29"/>
      <c r="G119" s="29"/>
      <c r="H119" s="62">
        <f t="shared" ref="H119:H131" si="12">E119*C119</f>
        <v>2400000</v>
      </c>
    </row>
    <row r="120" spans="2:10">
      <c r="B120" s="154" t="s">
        <v>234</v>
      </c>
      <c r="C120" s="154">
        <v>24</v>
      </c>
      <c r="D120" s="154" t="s">
        <v>13</v>
      </c>
      <c r="E120" s="69">
        <v>1625000</v>
      </c>
      <c r="F120" s="29"/>
      <c r="G120" s="29"/>
      <c r="H120" s="62">
        <f t="shared" si="12"/>
        <v>39000000</v>
      </c>
    </row>
    <row r="121" spans="2:10" s="159" customFormat="1">
      <c r="B121" s="154" t="s">
        <v>59</v>
      </c>
      <c r="C121" s="154">
        <v>24</v>
      </c>
      <c r="D121" s="154" t="s">
        <v>13</v>
      </c>
      <c r="E121" s="69">
        <v>325000</v>
      </c>
      <c r="F121" s="29"/>
      <c r="G121" s="29"/>
      <c r="H121" s="62">
        <f t="shared" si="12"/>
        <v>7800000</v>
      </c>
      <c r="I121" s="161"/>
      <c r="J121" s="162"/>
    </row>
    <row r="122" spans="2:10" s="159" customFormat="1">
      <c r="B122" s="154" t="s">
        <v>482</v>
      </c>
      <c r="C122" s="154">
        <v>12</v>
      </c>
      <c r="D122" s="154" t="s">
        <v>13</v>
      </c>
      <c r="E122" s="69">
        <v>4120000</v>
      </c>
      <c r="F122" s="29"/>
      <c r="G122" s="29"/>
      <c r="H122" s="62">
        <f t="shared" si="12"/>
        <v>49440000</v>
      </c>
      <c r="I122" s="161"/>
      <c r="J122" s="162"/>
    </row>
    <row r="123" spans="2:10" s="168" customFormat="1">
      <c r="B123" s="169" t="s">
        <v>32</v>
      </c>
      <c r="C123" s="166">
        <v>12</v>
      </c>
      <c r="D123" s="170" t="s">
        <v>216</v>
      </c>
      <c r="E123" s="167">
        <v>5000000</v>
      </c>
      <c r="F123" s="166"/>
      <c r="G123" s="30"/>
      <c r="H123" s="62">
        <f t="shared" si="12"/>
        <v>60000000</v>
      </c>
      <c r="I123" s="2"/>
      <c r="J123" s="2"/>
    </row>
    <row r="124" spans="2:10" s="168" customFormat="1">
      <c r="B124" s="169" t="s">
        <v>34</v>
      </c>
      <c r="C124" s="166">
        <v>12</v>
      </c>
      <c r="D124" s="170" t="s">
        <v>216</v>
      </c>
      <c r="E124" s="167">
        <v>1500000</v>
      </c>
      <c r="F124" s="166"/>
      <c r="G124" s="30"/>
      <c r="H124" s="62">
        <f t="shared" si="12"/>
        <v>18000000</v>
      </c>
      <c r="I124" s="2"/>
      <c r="J124" s="2"/>
    </row>
    <row r="125" spans="2:10" s="168" customFormat="1">
      <c r="B125" s="169" t="s">
        <v>136</v>
      </c>
      <c r="C125" s="166">
        <v>12</v>
      </c>
      <c r="D125" s="166" t="s">
        <v>192</v>
      </c>
      <c r="E125" s="167">
        <v>1000000</v>
      </c>
      <c r="F125" s="166"/>
      <c r="G125" s="30"/>
      <c r="H125" s="62">
        <f t="shared" si="12"/>
        <v>12000000</v>
      </c>
      <c r="I125" s="2"/>
      <c r="J125" s="2"/>
    </row>
    <row r="126" spans="2:10" s="168" customFormat="1">
      <c r="B126" s="169" t="s">
        <v>30</v>
      </c>
      <c r="C126" s="166">
        <v>12</v>
      </c>
      <c r="D126" s="166" t="s">
        <v>192</v>
      </c>
      <c r="E126" s="167">
        <v>300000</v>
      </c>
      <c r="F126" s="171"/>
      <c r="G126" s="31"/>
      <c r="H126" s="62">
        <f t="shared" si="12"/>
        <v>3600000</v>
      </c>
      <c r="I126" s="2"/>
      <c r="J126" s="2"/>
    </row>
    <row r="127" spans="2:10">
      <c r="B127" s="29" t="s">
        <v>211</v>
      </c>
      <c r="C127" s="29">
        <v>12</v>
      </c>
      <c r="D127" s="29" t="s">
        <v>13</v>
      </c>
      <c r="E127" s="155">
        <v>12284000</v>
      </c>
      <c r="F127" s="29"/>
      <c r="G127" s="29"/>
      <c r="H127" s="62">
        <f t="shared" si="12"/>
        <v>147408000</v>
      </c>
      <c r="I127" s="32"/>
      <c r="J127" s="4"/>
    </row>
    <row r="128" spans="2:10">
      <c r="B128" s="29" t="s">
        <v>249</v>
      </c>
      <c r="C128" s="29">
        <v>24</v>
      </c>
      <c r="D128" s="29" t="s">
        <v>13</v>
      </c>
      <c r="E128" s="155">
        <v>23700000</v>
      </c>
      <c r="F128" s="29"/>
      <c r="G128" s="29"/>
      <c r="H128" s="62">
        <f t="shared" si="12"/>
        <v>568800000</v>
      </c>
      <c r="I128" s="32"/>
      <c r="J128" s="4"/>
    </row>
    <row r="129" spans="2:10">
      <c r="B129" s="158" t="s">
        <v>255</v>
      </c>
      <c r="C129" s="29">
        <v>24</v>
      </c>
      <c r="D129" s="29" t="s">
        <v>13</v>
      </c>
      <c r="E129" s="155">
        <v>10000000</v>
      </c>
      <c r="F129" s="29"/>
      <c r="G129" s="29"/>
      <c r="H129" s="62">
        <f t="shared" si="12"/>
        <v>240000000</v>
      </c>
      <c r="I129" s="32"/>
      <c r="J129" s="4"/>
    </row>
    <row r="130" spans="2:10">
      <c r="B130" s="158" t="s">
        <v>250</v>
      </c>
      <c r="C130" s="29">
        <v>24</v>
      </c>
      <c r="D130" s="29" t="s">
        <v>13</v>
      </c>
      <c r="E130" s="155">
        <v>3800000</v>
      </c>
      <c r="F130" s="29"/>
      <c r="G130" s="29"/>
      <c r="H130" s="62">
        <f t="shared" si="12"/>
        <v>91200000</v>
      </c>
      <c r="I130" s="32"/>
      <c r="J130" s="4"/>
    </row>
    <row r="131" spans="2:10">
      <c r="B131" s="158" t="s">
        <v>252</v>
      </c>
      <c r="C131" s="29">
        <v>12</v>
      </c>
      <c r="D131" s="29" t="s">
        <v>13</v>
      </c>
      <c r="E131" s="155">
        <v>27000000</v>
      </c>
      <c r="F131" s="29"/>
      <c r="G131" s="29"/>
      <c r="H131" s="62">
        <f t="shared" si="12"/>
        <v>324000000</v>
      </c>
      <c r="I131" s="32"/>
      <c r="J131" s="4"/>
    </row>
    <row r="132" spans="2:10" s="159" customFormat="1">
      <c r="B132" s="154" t="s">
        <v>1066</v>
      </c>
      <c r="C132" s="154">
        <v>12</v>
      </c>
      <c r="D132" s="154" t="s">
        <v>73</v>
      </c>
      <c r="E132" s="69">
        <v>400000000</v>
      </c>
      <c r="F132" s="212">
        <v>7.4999999999999997E-2</v>
      </c>
      <c r="G132" s="154"/>
      <c r="H132" s="62">
        <f>C132*E132*F132</f>
        <v>360000000</v>
      </c>
      <c r="I132" s="161"/>
      <c r="J132" s="162"/>
    </row>
    <row r="133" spans="2:10" s="159" customFormat="1">
      <c r="B133" s="154" t="s">
        <v>478</v>
      </c>
      <c r="C133" s="154">
        <v>1</v>
      </c>
      <c r="D133" s="154" t="s">
        <v>13</v>
      </c>
      <c r="E133" s="69">
        <v>5032173</v>
      </c>
      <c r="F133" s="212"/>
      <c r="G133" s="154">
        <v>4</v>
      </c>
      <c r="H133" s="62">
        <f>C133*E133*G133</f>
        <v>20128692</v>
      </c>
      <c r="I133" s="161"/>
      <c r="J133" s="162"/>
    </row>
    <row r="134" spans="2:10" s="159" customFormat="1">
      <c r="B134" s="154" t="s">
        <v>191</v>
      </c>
      <c r="C134" s="154">
        <v>4</v>
      </c>
      <c r="D134" s="154" t="s">
        <v>36</v>
      </c>
      <c r="E134" s="69">
        <v>7862772</v>
      </c>
      <c r="F134" s="152">
        <v>1</v>
      </c>
      <c r="G134" s="154">
        <v>10</v>
      </c>
      <c r="H134" s="164">
        <f>C134*E134*F134*G134</f>
        <v>314510880</v>
      </c>
      <c r="I134" s="161"/>
      <c r="J134" s="162"/>
    </row>
    <row r="135" spans="2:10" s="159" customFormat="1">
      <c r="B135" s="154" t="s">
        <v>247</v>
      </c>
      <c r="C135" s="154">
        <v>8</v>
      </c>
      <c r="D135" s="154" t="s">
        <v>38</v>
      </c>
      <c r="E135" s="69">
        <v>1213122</v>
      </c>
      <c r="F135" s="154"/>
      <c r="G135" s="154"/>
      <c r="H135" s="164">
        <f>C135*E135</f>
        <v>9704976</v>
      </c>
      <c r="I135" s="161"/>
      <c r="J135" s="162"/>
    </row>
    <row r="136" spans="2:10">
      <c r="B136" s="154" t="s">
        <v>246</v>
      </c>
      <c r="C136" s="154">
        <v>4</v>
      </c>
      <c r="D136" s="154" t="s">
        <v>40</v>
      </c>
      <c r="E136" s="69">
        <v>1438122</v>
      </c>
      <c r="F136" s="154"/>
      <c r="G136" s="154"/>
      <c r="H136" s="164">
        <f>E136*C136</f>
        <v>5752488</v>
      </c>
    </row>
    <row r="137" spans="2:10">
      <c r="B137" s="29" t="s">
        <v>41</v>
      </c>
      <c r="C137" s="29">
        <v>12</v>
      </c>
      <c r="D137" s="29" t="s">
        <v>36</v>
      </c>
      <c r="E137" s="34">
        <v>3931384</v>
      </c>
      <c r="F137" s="36">
        <v>1</v>
      </c>
      <c r="G137" s="29">
        <v>12</v>
      </c>
      <c r="H137" s="164">
        <f>+C137*E137*F137*G137</f>
        <v>566119296</v>
      </c>
    </row>
    <row r="138" spans="2:10">
      <c r="B138" s="29" t="s">
        <v>43</v>
      </c>
      <c r="C138" s="29">
        <f>+C137</f>
        <v>12</v>
      </c>
      <c r="D138" s="29" t="s">
        <v>193</v>
      </c>
      <c r="E138" s="34">
        <v>1160000</v>
      </c>
      <c r="F138" s="36"/>
      <c r="G138" s="29">
        <v>12</v>
      </c>
      <c r="H138" s="164">
        <f>+C138*E138*G138</f>
        <v>167040000</v>
      </c>
    </row>
    <row r="139" spans="2:10">
      <c r="B139" s="29" t="s">
        <v>44</v>
      </c>
      <c r="C139" s="29">
        <f>+C137</f>
        <v>12</v>
      </c>
      <c r="D139" s="29" t="s">
        <v>193</v>
      </c>
      <c r="E139" s="30">
        <v>120000</v>
      </c>
      <c r="F139" s="29"/>
      <c r="G139" s="29">
        <v>12</v>
      </c>
      <c r="H139" s="164">
        <f>+C139*E139*G139</f>
        <v>17280000</v>
      </c>
      <c r="I139" s="35"/>
      <c r="J139" s="4"/>
    </row>
    <row r="140" spans="2:10">
      <c r="B140" s="158" t="s">
        <v>253</v>
      </c>
      <c r="C140" s="29"/>
      <c r="D140" s="29"/>
      <c r="E140" s="155"/>
      <c r="F140" s="29"/>
      <c r="G140" s="29"/>
      <c r="H140" s="62" t="s">
        <v>46</v>
      </c>
      <c r="I140" s="32"/>
      <c r="J140" s="4"/>
    </row>
    <row r="141" spans="2:10" ht="15">
      <c r="B141" s="29" t="s">
        <v>248</v>
      </c>
      <c r="C141" s="29"/>
      <c r="D141" s="29"/>
      <c r="E141" s="69"/>
      <c r="F141" s="29"/>
      <c r="G141" s="29"/>
      <c r="H141" s="62" t="s">
        <v>46</v>
      </c>
      <c r="I141" s="57" t="s">
        <v>496</v>
      </c>
      <c r="J141" s="4"/>
    </row>
    <row r="142" spans="2:10" ht="15">
      <c r="B142" s="39" t="s">
        <v>11</v>
      </c>
      <c r="C142" s="41"/>
      <c r="D142" s="41"/>
      <c r="E142" s="42"/>
      <c r="F142" s="42"/>
      <c r="G142" s="41"/>
      <c r="H142" s="57">
        <f>SUM(H118:H141)-H131-H132</f>
        <v>2352184332</v>
      </c>
      <c r="I142" s="57">
        <f>H142/12</f>
        <v>196015361</v>
      </c>
    </row>
    <row r="143" spans="2:10" ht="15">
      <c r="B143" s="39" t="s">
        <v>283</v>
      </c>
      <c r="C143" s="41"/>
      <c r="D143" s="41"/>
      <c r="E143" s="42"/>
      <c r="F143" s="42"/>
      <c r="G143" s="41"/>
      <c r="H143" s="57">
        <f>SUM(H118:H141)</f>
        <v>3036184332</v>
      </c>
    </row>
    <row r="144" spans="2:10" s="159" customFormat="1" ht="199.5" hidden="1">
      <c r="B144" s="283" t="s">
        <v>256</v>
      </c>
      <c r="C144" s="174"/>
      <c r="D144" s="174"/>
      <c r="E144" s="174"/>
      <c r="F144" s="174"/>
      <c r="G144" s="174"/>
      <c r="H144" s="160"/>
      <c r="I144" s="2"/>
      <c r="J144" s="2"/>
    </row>
    <row r="146" spans="2:2" ht="285">
      <c r="B146" s="112" t="s">
        <v>1065</v>
      </c>
    </row>
  </sheetData>
  <sheetProtection algorithmName="SHA-512" hashValue="Vg87znHGtYjE77hIIxcDv2KgBusEYLxlsECYCZc4qd6XofYdY7ATdCrNPvMVMKHyULIWehueOtQNCN4Y8KoIfA==" saltValue="FIAMXc2xRPqdDfv8fx92zg==" spinCount="100000" sheet="1" objects="1" scenarios="1"/>
  <mergeCells count="29">
    <mergeCell ref="B15:H16"/>
    <mergeCell ref="B48:H48"/>
    <mergeCell ref="B78:H78"/>
    <mergeCell ref="B109:H109"/>
    <mergeCell ref="B17:H17"/>
    <mergeCell ref="B18:H18"/>
    <mergeCell ref="B19:H19"/>
    <mergeCell ref="B20:H20"/>
    <mergeCell ref="B21:H21"/>
    <mergeCell ref="B22:H22"/>
    <mergeCell ref="B50:H50"/>
    <mergeCell ref="B51:H51"/>
    <mergeCell ref="B52:H52"/>
    <mergeCell ref="B53:H53"/>
    <mergeCell ref="B54:H54"/>
    <mergeCell ref="B55:H55"/>
    <mergeCell ref="B83:H83"/>
    <mergeCell ref="B110:H110"/>
    <mergeCell ref="B111:H111"/>
    <mergeCell ref="B112:H112"/>
    <mergeCell ref="B79:H79"/>
    <mergeCell ref="B80:H80"/>
    <mergeCell ref="B81:H81"/>
    <mergeCell ref="B82:H82"/>
    <mergeCell ref="B113:H113"/>
    <mergeCell ref="B115:H115"/>
    <mergeCell ref="B116:H116"/>
    <mergeCell ref="B114:H114"/>
    <mergeCell ref="B84:H84"/>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2:Z93"/>
  <sheetViews>
    <sheetView showGridLines="0" zoomScale="60" zoomScaleNormal="60" workbookViewId="0">
      <selection activeCell="B3" sqref="B3"/>
    </sheetView>
  </sheetViews>
  <sheetFormatPr baseColWidth="10" defaultColWidth="10.7109375" defaultRowHeight="14.25"/>
  <cols>
    <col min="1" max="1" width="14.28515625" style="2" customWidth="1"/>
    <col min="2" max="2" width="67.42578125" style="2" customWidth="1"/>
    <col min="3" max="3" width="26.5703125" style="2" customWidth="1"/>
    <col min="4" max="4" width="27.140625" style="2" customWidth="1"/>
    <col min="5" max="5" width="22.42578125" style="2" customWidth="1"/>
    <col min="6" max="7" width="19.7109375" style="2" bestFit="1" customWidth="1"/>
    <col min="8" max="8" width="21.5703125" style="2" customWidth="1"/>
    <col min="9" max="11" width="19.7109375" style="2" bestFit="1" customWidth="1"/>
    <col min="12" max="12" width="22.42578125" style="2" bestFit="1" customWidth="1"/>
    <col min="13" max="22" width="19.7109375" style="2" bestFit="1" customWidth="1"/>
    <col min="23" max="23" width="20.42578125" style="2" bestFit="1" customWidth="1"/>
    <col min="24" max="24" width="25.42578125" style="2" customWidth="1"/>
    <col min="25" max="25" width="22.28515625" style="2" bestFit="1" customWidth="1"/>
    <col min="26" max="26" width="19.140625" style="2" bestFit="1" customWidth="1"/>
    <col min="27" max="27" width="17" style="2" bestFit="1" customWidth="1"/>
    <col min="28" max="28" width="17.85546875" style="2" customWidth="1"/>
    <col min="29" max="16384" width="10.7109375" style="2"/>
  </cols>
  <sheetData>
    <row r="2" spans="1:26" ht="15">
      <c r="A2" s="1" t="s">
        <v>0</v>
      </c>
    </row>
    <row r="3" spans="1:26" s="4" customFormat="1" ht="15">
      <c r="A3" s="3"/>
    </row>
    <row r="4" spans="1:26" ht="21.6" customHeight="1">
      <c r="A4" s="5"/>
      <c r="B4" s="6" t="str">
        <f>Portafolio_PA_Papa!C89</f>
        <v>6. Fortalecimiento de la investigación, desarrollo e innovación, en la cadena de la papa</v>
      </c>
      <c r="C4" s="7"/>
      <c r="D4" s="8"/>
    </row>
    <row r="5" spans="1:26" ht="26.1" customHeight="1"/>
    <row r="6" spans="1:26" ht="15">
      <c r="E6" s="9">
        <v>1</v>
      </c>
      <c r="F6" s="9">
        <v>2</v>
      </c>
      <c r="G6" s="9">
        <v>3</v>
      </c>
      <c r="H6" s="9">
        <v>4</v>
      </c>
      <c r="I6" s="9">
        <v>5</v>
      </c>
      <c r="J6" s="9">
        <v>6</v>
      </c>
      <c r="K6" s="9">
        <v>7</v>
      </c>
      <c r="L6" s="9">
        <v>8</v>
      </c>
      <c r="M6" s="9">
        <v>9</v>
      </c>
      <c r="N6" s="9">
        <v>10</v>
      </c>
      <c r="O6" s="9">
        <v>11</v>
      </c>
      <c r="P6" s="9">
        <v>12</v>
      </c>
      <c r="Q6" s="9">
        <v>13</v>
      </c>
      <c r="R6" s="9">
        <v>14</v>
      </c>
      <c r="S6" s="9">
        <v>15</v>
      </c>
      <c r="T6" s="9">
        <v>16</v>
      </c>
      <c r="U6" s="9">
        <v>17</v>
      </c>
      <c r="V6" s="9">
        <v>18</v>
      </c>
      <c r="W6" s="9">
        <v>19</v>
      </c>
      <c r="X6" s="9">
        <v>20</v>
      </c>
      <c r="Y6" s="9" t="s">
        <v>1</v>
      </c>
    </row>
    <row r="7" spans="1:26" s="13" customFormat="1" ht="15">
      <c r="A7" s="2"/>
      <c r="B7" s="10" t="s">
        <v>2</v>
      </c>
      <c r="C7" s="11" t="s">
        <v>3</v>
      </c>
      <c r="D7" s="11" t="s">
        <v>4</v>
      </c>
      <c r="E7" s="12">
        <f t="shared" ref="E7:X7" si="0">SUM(E8:E9)</f>
        <v>752532334.73000002</v>
      </c>
      <c r="F7" s="12">
        <f t="shared" si="0"/>
        <v>4271544443.4166665</v>
      </c>
      <c r="G7" s="12">
        <f t="shared" si="0"/>
        <v>4596961001.75</v>
      </c>
      <c r="H7" s="12">
        <f t="shared" si="0"/>
        <v>4596961001.75</v>
      </c>
      <c r="I7" s="12">
        <f t="shared" si="0"/>
        <v>4596961001.75</v>
      </c>
      <c r="J7" s="12">
        <f t="shared" si="0"/>
        <v>4596961001.75</v>
      </c>
      <c r="K7" s="12">
        <f t="shared" si="0"/>
        <v>4596961001.75</v>
      </c>
      <c r="L7" s="12">
        <f t="shared" si="0"/>
        <v>4596961001.75</v>
      </c>
      <c r="M7" s="12">
        <f t="shared" si="0"/>
        <v>4596961001.75</v>
      </c>
      <c r="N7" s="12">
        <f t="shared" si="0"/>
        <v>4596961001.75</v>
      </c>
      <c r="O7" s="12">
        <f t="shared" si="0"/>
        <v>4596961001.75</v>
      </c>
      <c r="P7" s="12">
        <f t="shared" si="0"/>
        <v>4210096354.1900001</v>
      </c>
      <c r="Q7" s="12">
        <f t="shared" si="0"/>
        <v>4210096354.1900001</v>
      </c>
      <c r="R7" s="12">
        <f t="shared" si="0"/>
        <v>4210096354.1900001</v>
      </c>
      <c r="S7" s="12">
        <f t="shared" si="0"/>
        <v>4210096354.1900001</v>
      </c>
      <c r="T7" s="12">
        <f t="shared" si="0"/>
        <v>4210096354.1900001</v>
      </c>
      <c r="U7" s="12">
        <f t="shared" si="0"/>
        <v>4210096354.1900001</v>
      </c>
      <c r="V7" s="12">
        <f t="shared" si="0"/>
        <v>4210096354.1900001</v>
      </c>
      <c r="W7" s="12">
        <f t="shared" si="0"/>
        <v>4210096354.1900001</v>
      </c>
      <c r="X7" s="12">
        <f t="shared" si="0"/>
        <v>4210096354.1900001</v>
      </c>
      <c r="Y7" s="12">
        <f>SUM(E7:X7)</f>
        <v>84287592981.606689</v>
      </c>
    </row>
    <row r="8" spans="1:26" s="18" customFormat="1" ht="60" customHeight="1">
      <c r="A8" s="14"/>
      <c r="B8" s="65" t="str">
        <f>Portafolio_PA_Papa!D89</f>
        <v>6.1. Impulso a los procesos de I+D+i y de extensión agrícola e industrial, para la cadena</v>
      </c>
      <c r="C8" s="16" t="s">
        <v>489</v>
      </c>
      <c r="D8" s="16" t="s">
        <v>488</v>
      </c>
      <c r="E8" s="17">
        <f>I52*4</f>
        <v>752532334.73000002</v>
      </c>
      <c r="F8" s="17">
        <f>H53</f>
        <v>2644461651.75</v>
      </c>
      <c r="G8" s="17">
        <f t="shared" ref="G8:O8" si="1">F8</f>
        <v>2644461651.75</v>
      </c>
      <c r="H8" s="17">
        <f t="shared" si="1"/>
        <v>2644461651.75</v>
      </c>
      <c r="I8" s="17">
        <f t="shared" si="1"/>
        <v>2644461651.75</v>
      </c>
      <c r="J8" s="17">
        <f t="shared" si="1"/>
        <v>2644461651.75</v>
      </c>
      <c r="K8" s="17">
        <f t="shared" si="1"/>
        <v>2644461651.75</v>
      </c>
      <c r="L8" s="17">
        <f t="shared" si="1"/>
        <v>2644461651.75</v>
      </c>
      <c r="M8" s="17">
        <f t="shared" si="1"/>
        <v>2644461651.75</v>
      </c>
      <c r="N8" s="17">
        <f t="shared" si="1"/>
        <v>2644461651.75</v>
      </c>
      <c r="O8" s="17">
        <f t="shared" si="1"/>
        <v>2644461651.75</v>
      </c>
      <c r="P8" s="17">
        <f>H52</f>
        <v>2257597004.1900001</v>
      </c>
      <c r="Q8" s="17">
        <f t="shared" ref="Q8:X9" si="2">P8</f>
        <v>2257597004.1900001</v>
      </c>
      <c r="R8" s="17">
        <f t="shared" si="2"/>
        <v>2257597004.1900001</v>
      </c>
      <c r="S8" s="17">
        <f t="shared" si="2"/>
        <v>2257597004.1900001</v>
      </c>
      <c r="T8" s="17">
        <f t="shared" si="2"/>
        <v>2257597004.1900001</v>
      </c>
      <c r="U8" s="17">
        <f t="shared" si="2"/>
        <v>2257597004.1900001</v>
      </c>
      <c r="V8" s="17">
        <f t="shared" si="2"/>
        <v>2257597004.1900001</v>
      </c>
      <c r="W8" s="17">
        <f t="shared" si="2"/>
        <v>2257597004.1900001</v>
      </c>
      <c r="X8" s="17">
        <f t="shared" si="2"/>
        <v>2257597004.1900001</v>
      </c>
      <c r="Y8" s="17">
        <f>SUM(E8:X8)</f>
        <v>47515521889.94001</v>
      </c>
    </row>
    <row r="9" spans="1:26" s="18" customFormat="1" ht="42.95" customHeight="1">
      <c r="A9" s="14"/>
      <c r="B9" s="65" t="str">
        <f>Portafolio_PA_Papa!D98</f>
        <v>6.2. Fortalecimiento del talento humano en I+D+i, y en extensionismo agrícola e industrial</v>
      </c>
      <c r="C9" s="16" t="s">
        <v>490</v>
      </c>
      <c r="D9" s="16" t="s">
        <v>488</v>
      </c>
      <c r="E9" s="17"/>
      <c r="F9" s="17">
        <f>I91*10</f>
        <v>1627082791.6666665</v>
      </c>
      <c r="G9" s="17">
        <f>H91</f>
        <v>1952499350</v>
      </c>
      <c r="H9" s="17">
        <f t="shared" ref="H9:O9" si="3">G9</f>
        <v>1952499350</v>
      </c>
      <c r="I9" s="17">
        <f t="shared" si="3"/>
        <v>1952499350</v>
      </c>
      <c r="J9" s="17">
        <f t="shared" si="3"/>
        <v>1952499350</v>
      </c>
      <c r="K9" s="17">
        <f t="shared" si="3"/>
        <v>1952499350</v>
      </c>
      <c r="L9" s="17">
        <f t="shared" si="3"/>
        <v>1952499350</v>
      </c>
      <c r="M9" s="17">
        <f t="shared" si="3"/>
        <v>1952499350</v>
      </c>
      <c r="N9" s="17">
        <f t="shared" si="3"/>
        <v>1952499350</v>
      </c>
      <c r="O9" s="17">
        <f t="shared" si="3"/>
        <v>1952499350</v>
      </c>
      <c r="P9" s="17">
        <f>O9</f>
        <v>1952499350</v>
      </c>
      <c r="Q9" s="17">
        <f t="shared" si="2"/>
        <v>1952499350</v>
      </c>
      <c r="R9" s="17">
        <f t="shared" si="2"/>
        <v>1952499350</v>
      </c>
      <c r="S9" s="17">
        <f t="shared" si="2"/>
        <v>1952499350</v>
      </c>
      <c r="T9" s="17">
        <f t="shared" si="2"/>
        <v>1952499350</v>
      </c>
      <c r="U9" s="17">
        <f t="shared" si="2"/>
        <v>1952499350</v>
      </c>
      <c r="V9" s="17">
        <f t="shared" si="2"/>
        <v>1952499350</v>
      </c>
      <c r="W9" s="17">
        <f t="shared" si="2"/>
        <v>1952499350</v>
      </c>
      <c r="X9" s="17">
        <f t="shared" si="2"/>
        <v>1952499350</v>
      </c>
      <c r="Y9" s="17">
        <f>SUM(E9:X9)</f>
        <v>36772071091.666664</v>
      </c>
    </row>
    <row r="10" spans="1:26" s="13" customFormat="1" ht="24.6" customHeight="1">
      <c r="A10" s="2"/>
      <c r="B10" s="10" t="s">
        <v>1</v>
      </c>
      <c r="C10" s="10"/>
      <c r="D10" s="10"/>
      <c r="E10" s="19">
        <f t="shared" ref="E10:Y10" si="4">E8+E9</f>
        <v>752532334.73000002</v>
      </c>
      <c r="F10" s="19">
        <f t="shared" si="4"/>
        <v>4271544443.4166665</v>
      </c>
      <c r="G10" s="19">
        <f t="shared" si="4"/>
        <v>4596961001.75</v>
      </c>
      <c r="H10" s="19">
        <f t="shared" si="4"/>
        <v>4596961001.75</v>
      </c>
      <c r="I10" s="19">
        <f t="shared" si="4"/>
        <v>4596961001.75</v>
      </c>
      <c r="J10" s="19">
        <f t="shared" si="4"/>
        <v>4596961001.75</v>
      </c>
      <c r="K10" s="19">
        <f t="shared" si="4"/>
        <v>4596961001.75</v>
      </c>
      <c r="L10" s="19">
        <f t="shared" si="4"/>
        <v>4596961001.75</v>
      </c>
      <c r="M10" s="19">
        <f t="shared" si="4"/>
        <v>4596961001.75</v>
      </c>
      <c r="N10" s="19">
        <f t="shared" si="4"/>
        <v>4596961001.75</v>
      </c>
      <c r="O10" s="19">
        <f t="shared" si="4"/>
        <v>4596961001.75</v>
      </c>
      <c r="P10" s="19">
        <f t="shared" si="4"/>
        <v>4210096354.1900001</v>
      </c>
      <c r="Q10" s="19">
        <f t="shared" si="4"/>
        <v>4210096354.1900001</v>
      </c>
      <c r="R10" s="19">
        <f t="shared" si="4"/>
        <v>4210096354.1900001</v>
      </c>
      <c r="S10" s="19">
        <f t="shared" si="4"/>
        <v>4210096354.1900001</v>
      </c>
      <c r="T10" s="19">
        <f t="shared" si="4"/>
        <v>4210096354.1900001</v>
      </c>
      <c r="U10" s="19">
        <f t="shared" si="4"/>
        <v>4210096354.1900001</v>
      </c>
      <c r="V10" s="19">
        <f t="shared" si="4"/>
        <v>4210096354.1900001</v>
      </c>
      <c r="W10" s="19">
        <f t="shared" si="4"/>
        <v>4210096354.1900001</v>
      </c>
      <c r="X10" s="19">
        <f t="shared" si="4"/>
        <v>4210096354.1900001</v>
      </c>
      <c r="Y10" s="19">
        <f t="shared" si="4"/>
        <v>84287592981.606674</v>
      </c>
    </row>
    <row r="11" spans="1:26" s="23" customFormat="1" ht="24.6" customHeight="1">
      <c r="A11" s="4"/>
      <c r="B11" s="20"/>
      <c r="C11" s="20"/>
      <c r="D11" s="20"/>
      <c r="E11" s="20"/>
      <c r="F11" s="21"/>
      <c r="G11" s="22"/>
      <c r="H11" s="21"/>
      <c r="I11" s="21"/>
      <c r="J11" s="21"/>
      <c r="K11" s="21"/>
      <c r="L11" s="21"/>
      <c r="M11" s="21"/>
      <c r="N11" s="21"/>
      <c r="O11" s="21"/>
      <c r="P11" s="21"/>
      <c r="Q11" s="21"/>
      <c r="R11" s="21"/>
      <c r="S11" s="21"/>
      <c r="T11" s="21"/>
      <c r="U11" s="21"/>
      <c r="V11" s="21"/>
      <c r="W11" s="21"/>
      <c r="X11" s="21"/>
      <c r="Y11" s="21"/>
      <c r="Z11" s="21"/>
    </row>
    <row r="12" spans="1:26" s="4" customFormat="1" ht="14.45" customHeight="1">
      <c r="B12" s="746" t="str">
        <f>B8</f>
        <v>6.1. Impulso a los procesos de I+D+i y de extensión agrícola e industrial, para la cadena</v>
      </c>
      <c r="C12" s="738"/>
      <c r="D12" s="738"/>
      <c r="E12" s="738"/>
      <c r="F12" s="738"/>
      <c r="G12" s="738"/>
      <c r="H12" s="738"/>
      <c r="I12" s="94"/>
      <c r="X12" s="25"/>
    </row>
    <row r="13" spans="1:26" s="4" customFormat="1" ht="14.45" customHeight="1">
      <c r="B13" s="738"/>
      <c r="C13" s="738"/>
      <c r="D13" s="738"/>
      <c r="E13" s="738"/>
      <c r="F13" s="738"/>
      <c r="G13" s="738"/>
      <c r="H13" s="738"/>
      <c r="I13" s="94"/>
      <c r="X13" s="25"/>
    </row>
    <row r="14" spans="1:26" ht="32.1" customHeight="1">
      <c r="B14" s="740" t="str">
        <f>Portafolio_PA_Papa!E89</f>
        <v>6.1.1. Realizar un estudio de viabilidad técnica, financiera y jurídica, para el diseño y operación de un Centro o Instituto de Investigación Nacional de la cadena de la papa, y de acuerdo con el resultado de este análisis, ejecutar las acciones requeridas para su implementación bajo los lineamientos de Minciencias sobre la creación y funcionamiento de centros o institutos de investigación.</v>
      </c>
      <c r="C14" s="741"/>
      <c r="D14" s="741"/>
      <c r="E14" s="741"/>
      <c r="F14" s="741"/>
      <c r="G14" s="741"/>
      <c r="H14" s="741"/>
    </row>
    <row r="15" spans="1:26" ht="46.5" customHeight="1">
      <c r="B15" s="740" t="str">
        <f>Portafolio_PA_Papa!E90</f>
        <v xml:space="preserve">6.1.2. Concertar y diseñar el modelo de I+D+i, asistencia técnica, y extensión agrícola e industrial, específico para la cadena de la papa, bajo los lineamientos del SNIA (Ley 1876 de 2017), PECTIA, los PDEA y el Plan Nacional de Asistencia Integral Técnica, Tecnológica y de Impulso a la Investigación (Resolución 132 de 2022), con enfoque territorial y con la participación articulada de instituciones y actores públicos y privados, considerando los proyectos ejecutados y en curso en I+D+i y las necesidades en desarrollos tecnológicos y en procesos de extensionismo, de esta cadena.  </v>
      </c>
      <c r="C15" s="741"/>
      <c r="D15" s="741"/>
      <c r="E15" s="741"/>
      <c r="F15" s="741"/>
      <c r="G15" s="741"/>
      <c r="H15" s="741"/>
    </row>
    <row r="16" spans="1:26" ht="45.6" customHeight="1">
      <c r="B16" s="740" t="str">
        <f>Portafolio_PA_Papa!E91</f>
        <v xml:space="preserve">6.1.3. Conformar y fortalecer redes colaborativas bajo esquemas de participación dinámica, conjunta y permanente entre los actores públicos y privados del ámbito regional, nacional e internacional, para la adquisición, modernización y aprovechamiento eficiente de la infraestructura, equipamientos y recursos dirigidos a I+D+i, asistencia técnica, y extensión agrícola e industrial en la cadena de la papa, considerando las instancias, instrumentos y referentes internacionales, existentes en esta materia. </v>
      </c>
      <c r="C16" s="741"/>
      <c r="D16" s="741"/>
      <c r="E16" s="741"/>
      <c r="F16" s="741"/>
      <c r="G16" s="741"/>
      <c r="H16" s="741"/>
    </row>
    <row r="17" spans="2:24" ht="42" customHeight="1">
      <c r="B17" s="740" t="str">
        <f>Portafolio_PA_Papa!E92</f>
        <v xml:space="preserve">6.1.4. Impulsar la actualización de la agenda de I+D+i de la cadena de la papa, liderada por el Minagricultura y Agrosavia, con enfoque regional, en las líneas de investigación estratégicas concertadas por los actores, con énfasis en: desarrollo de nuevas variedades de papa e insumos (especialmente bioinsumos), manejo cosecha, poscosecha, almacenamiento y transformación, calidad e inocuidad de insumos y productos, transferencia de tecnología, asistencia técnica e innovación, manejo y sostenibilidad ambiental, gestión climática, innovación de productos para consumo y para procesamiento industrial, y productos diferenciados a partir de  la diversidad genética de la papa colombiana, entre otras líneas de investigación priorizadas por la cadena.  </v>
      </c>
      <c r="C17" s="741"/>
      <c r="D17" s="741"/>
      <c r="E17" s="741"/>
      <c r="F17" s="741"/>
      <c r="G17" s="741"/>
      <c r="H17" s="741"/>
    </row>
    <row r="18" spans="2:24" ht="32.1" customHeight="1">
      <c r="B18" s="740" t="str">
        <f>Portafolio_PA_Papa!E93</f>
        <v xml:space="preserve">6.1.5. Diseñar e implementar una estrategia financiera para la articulación, concurrencia y gestión de fuentes de inversión y financiación públicas y privadas, así como de cooperación internacional, dirigidas a la implementación del modelo de I+D+i, asistencia técnica, y extensión agrícola e industrial, para la cadena de la papa, con enfoque regional en las líneas de investigación estratégicas concertadas por la cadena de la papa. </v>
      </c>
      <c r="C18" s="741"/>
      <c r="D18" s="741"/>
      <c r="E18" s="741"/>
      <c r="F18" s="741"/>
      <c r="G18" s="741"/>
      <c r="H18" s="741"/>
    </row>
    <row r="19" spans="2:24" ht="32.1" customHeight="1">
      <c r="B19" s="740" t="str">
        <f>Portafolio_PA_Papa!E94</f>
        <v xml:space="preserve">6.1.6. Fortalecer el desarrollo de nuevas variedades de papa, con mejores características de rendimiento, calidad, funcionalidad y precocidad que respondan a las necesidades del mercado nacional y de exportación; y para la adaptación a la variabilidad y al cambio climático, priorizando la labor de las  redes de trabajo colaborativas y la asignación de recursos de I+D+i en esta actividad. </v>
      </c>
      <c r="C19" s="741"/>
      <c r="D19" s="741"/>
      <c r="E19" s="741"/>
      <c r="F19" s="741"/>
      <c r="G19" s="741"/>
      <c r="H19" s="741"/>
    </row>
    <row r="20" spans="2:24" ht="32.1" customHeight="1">
      <c r="B20" s="740" t="str">
        <f>Portafolio_PA_Papa!E95</f>
        <v>6.1.7. Conectar la oferta y la demanda de servicios de innovación para la cadena de la papa en propiedad intelectual, desarrollo de nuevos productos, optimización y desarrollo de nuevos procesos, inteligencia competitiva, entre otros, a través de instrumentos de política que promuevan la innovación.</v>
      </c>
      <c r="C20" s="741"/>
      <c r="D20" s="741"/>
      <c r="E20" s="741"/>
      <c r="F20" s="741"/>
      <c r="G20" s="741"/>
      <c r="H20" s="741"/>
    </row>
    <row r="21" spans="2:24" ht="32.1" customHeight="1">
      <c r="B21" s="740" t="str">
        <f>Portafolio_PA_Papa!E96</f>
        <v>6.1.8. Impulsar la creación, desarrollo y/o fortalecimiento de modelos y/o empresas especializadas en la prestación de servicios de asistencia técnica y extensión agrícola e industrial, a través de instrumentos financieros y no financieros.</v>
      </c>
      <c r="C21" s="741"/>
      <c r="D21" s="741"/>
      <c r="E21" s="741"/>
      <c r="F21" s="741"/>
      <c r="G21" s="741"/>
      <c r="H21" s="741"/>
    </row>
    <row r="22" spans="2:24" ht="32.1" customHeight="1">
      <c r="B22" s="740" t="str">
        <f>Portafolio_PA_Papa!E97</f>
        <v>6.1.9. Realizar el seguimiento y monitoreo de los avances en I+D+i de la cadena de la papa, considerando aspectos como vigilancia tecnológica e inteligencia competitiva y diseñar un mecanismo de monitoreo del nivel de adopción e impacto de las tecnologías generadas para esta cadena, armonizado con el SNIA (Ley 1876 de 2017).</v>
      </c>
      <c r="C22" s="741"/>
      <c r="D22" s="741"/>
      <c r="E22" s="741"/>
      <c r="F22" s="741"/>
      <c r="G22" s="741"/>
      <c r="H22" s="741"/>
    </row>
    <row r="23" spans="2:24" ht="32.1" customHeight="1">
      <c r="B23" s="529"/>
      <c r="C23" s="542"/>
      <c r="D23" s="542"/>
      <c r="E23" s="542"/>
      <c r="F23" s="542"/>
      <c r="G23" s="542"/>
      <c r="H23" s="542"/>
    </row>
    <row r="24" spans="2:24" s="4" customFormat="1" ht="14.45" customHeight="1">
      <c r="B24" s="742" t="s">
        <v>1078</v>
      </c>
      <c r="C24" s="753"/>
      <c r="D24" s="753"/>
      <c r="E24" s="753"/>
      <c r="F24" s="753"/>
      <c r="G24" s="753"/>
      <c r="H24" s="753"/>
      <c r="I24" s="318"/>
      <c r="X24" s="25"/>
    </row>
    <row r="25" spans="2:24" ht="15">
      <c r="B25" s="26" t="s">
        <v>5</v>
      </c>
      <c r="C25" s="26" t="s">
        <v>6</v>
      </c>
      <c r="D25" s="26" t="s">
        <v>7</v>
      </c>
      <c r="E25" s="26" t="s">
        <v>8</v>
      </c>
      <c r="F25" s="27" t="s">
        <v>9</v>
      </c>
      <c r="G25" s="26" t="s">
        <v>10</v>
      </c>
      <c r="H25" s="26" t="s">
        <v>11</v>
      </c>
      <c r="X25" s="28"/>
    </row>
    <row r="26" spans="2:24">
      <c r="B26" s="109" t="s">
        <v>190</v>
      </c>
      <c r="C26" s="29">
        <v>11</v>
      </c>
      <c r="D26" s="101" t="s">
        <v>13</v>
      </c>
      <c r="E26" s="30">
        <v>500000</v>
      </c>
      <c r="F26" s="29"/>
      <c r="G26" s="29"/>
      <c r="H26" s="30">
        <f>+C26*E26</f>
        <v>5500000</v>
      </c>
    </row>
    <row r="27" spans="2:24">
      <c r="B27" s="109" t="s">
        <v>14</v>
      </c>
      <c r="C27" s="29">
        <v>4</v>
      </c>
      <c r="D27" s="101" t="s">
        <v>13</v>
      </c>
      <c r="E27" s="30">
        <v>100000</v>
      </c>
      <c r="F27" s="29"/>
      <c r="G27" s="29"/>
      <c r="H27" s="30">
        <f>+C27*E27</f>
        <v>400000</v>
      </c>
    </row>
    <row r="28" spans="2:24">
      <c r="B28" s="109" t="s">
        <v>17</v>
      </c>
      <c r="C28" s="29">
        <v>13</v>
      </c>
      <c r="D28" s="101" t="s">
        <v>13</v>
      </c>
      <c r="E28" s="30">
        <v>1625000</v>
      </c>
      <c r="F28" s="29"/>
      <c r="G28" s="29"/>
      <c r="H28" s="30">
        <f>+C28*E28</f>
        <v>21125000</v>
      </c>
      <c r="I28" s="32"/>
      <c r="J28" s="4"/>
    </row>
    <row r="29" spans="2:24">
      <c r="B29" s="29" t="s">
        <v>18</v>
      </c>
      <c r="C29" s="29">
        <v>4</v>
      </c>
      <c r="D29" s="101" t="s">
        <v>13</v>
      </c>
      <c r="E29" s="30">
        <v>325000</v>
      </c>
      <c r="F29" s="29"/>
      <c r="G29" s="29"/>
      <c r="H29" s="30">
        <f>+C29*E29</f>
        <v>1300000</v>
      </c>
    </row>
    <row r="30" spans="2:24">
      <c r="B30" s="29" t="s">
        <v>277</v>
      </c>
      <c r="C30" s="29">
        <f>2*12</f>
        <v>24</v>
      </c>
      <c r="D30" s="101" t="s">
        <v>13</v>
      </c>
      <c r="E30" s="30">
        <v>1625000</v>
      </c>
      <c r="F30" s="29"/>
      <c r="G30" s="29"/>
      <c r="H30" s="30">
        <f>+C30*E30</f>
        <v>39000000</v>
      </c>
    </row>
    <row r="31" spans="2:24">
      <c r="B31" s="29" t="s">
        <v>528</v>
      </c>
      <c r="C31" s="29">
        <v>4</v>
      </c>
      <c r="D31" s="101" t="s">
        <v>13</v>
      </c>
      <c r="E31" s="30">
        <v>14467506</v>
      </c>
      <c r="F31" s="29"/>
      <c r="G31" s="29">
        <v>6</v>
      </c>
      <c r="H31" s="30">
        <f>C31*E31*G31</f>
        <v>347220144</v>
      </c>
    </row>
    <row r="32" spans="2:24">
      <c r="B32" s="109" t="s">
        <v>152</v>
      </c>
      <c r="C32" s="29">
        <v>2</v>
      </c>
      <c r="D32" s="101" t="s">
        <v>13</v>
      </c>
      <c r="E32" s="34">
        <v>5054654</v>
      </c>
      <c r="F32" s="53"/>
      <c r="G32" s="101"/>
      <c r="H32" s="30">
        <f>C32*E32</f>
        <v>10109308</v>
      </c>
    </row>
    <row r="33" spans="2:10">
      <c r="B33" s="101" t="s">
        <v>142</v>
      </c>
      <c r="C33" s="29">
        <v>6</v>
      </c>
      <c r="D33" s="101" t="s">
        <v>13</v>
      </c>
      <c r="E33" s="34">
        <v>23700000</v>
      </c>
      <c r="F33" s="29"/>
      <c r="G33" s="29"/>
      <c r="H33" s="30">
        <f>C33*E33</f>
        <v>142200000</v>
      </c>
    </row>
    <row r="34" spans="2:10">
      <c r="B34" s="101" t="s">
        <v>141</v>
      </c>
      <c r="C34" s="29">
        <v>6</v>
      </c>
      <c r="D34" s="101" t="s">
        <v>13</v>
      </c>
      <c r="E34" s="34">
        <v>10000000</v>
      </c>
      <c r="F34" s="29"/>
      <c r="G34" s="29"/>
      <c r="H34" s="30">
        <f t="shared" ref="H34" si="5">C34*E34</f>
        <v>60000000</v>
      </c>
    </row>
    <row r="35" spans="2:10">
      <c r="B35" s="101" t="s">
        <v>135</v>
      </c>
      <c r="C35" s="29">
        <v>12</v>
      </c>
      <c r="D35" s="101" t="s">
        <v>13</v>
      </c>
      <c r="E35" s="34">
        <v>5000000</v>
      </c>
      <c r="F35" s="29"/>
      <c r="G35" s="29"/>
      <c r="H35" s="30">
        <f>C35*E34</f>
        <v>120000000</v>
      </c>
    </row>
    <row r="36" spans="2:10">
      <c r="B36" s="101" t="s">
        <v>477</v>
      </c>
      <c r="C36" s="29">
        <v>12</v>
      </c>
      <c r="D36" s="101" t="s">
        <v>13</v>
      </c>
      <c r="E36" s="34">
        <v>1500000</v>
      </c>
      <c r="F36" s="29"/>
      <c r="G36" s="29"/>
      <c r="H36" s="30">
        <f>C36*E36</f>
        <v>18000000</v>
      </c>
    </row>
    <row r="37" spans="2:10">
      <c r="B37" s="29" t="s">
        <v>196</v>
      </c>
      <c r="C37" s="29">
        <v>2</v>
      </c>
      <c r="D37" s="29" t="s">
        <v>55</v>
      </c>
      <c r="E37" s="30">
        <v>13432323.779999999</v>
      </c>
      <c r="F37" s="29"/>
      <c r="G37" s="29"/>
      <c r="H37" s="30">
        <f t="shared" ref="H37:H39" si="6">C37*E37</f>
        <v>26864647.559999999</v>
      </c>
      <c r="I37" s="32"/>
      <c r="J37" s="4"/>
    </row>
    <row r="38" spans="2:10">
      <c r="B38" s="29" t="s">
        <v>197</v>
      </c>
      <c r="C38" s="29">
        <v>2</v>
      </c>
      <c r="D38" s="29" t="s">
        <v>55</v>
      </c>
      <c r="E38" s="30">
        <v>38953149.899999999</v>
      </c>
      <c r="F38" s="29"/>
      <c r="G38" s="29"/>
      <c r="H38" s="30">
        <f t="shared" si="6"/>
        <v>77906299.799999997</v>
      </c>
      <c r="I38" s="32"/>
      <c r="J38" s="4"/>
    </row>
    <row r="39" spans="2:10">
      <c r="B39" s="29" t="s">
        <v>198</v>
      </c>
      <c r="C39" s="29">
        <v>2</v>
      </c>
      <c r="D39" s="29" t="s">
        <v>55</v>
      </c>
      <c r="E39" s="30">
        <v>49497312.195</v>
      </c>
      <c r="F39" s="29"/>
      <c r="G39" s="29"/>
      <c r="H39" s="30">
        <f t="shared" si="6"/>
        <v>98994624.390000001</v>
      </c>
      <c r="I39" s="32"/>
      <c r="J39" s="4"/>
    </row>
    <row r="40" spans="2:10">
      <c r="B40" s="29" t="s">
        <v>199</v>
      </c>
      <c r="C40" s="29">
        <v>12</v>
      </c>
      <c r="D40" s="29" t="s">
        <v>55</v>
      </c>
      <c r="E40" s="30">
        <v>30000000</v>
      </c>
      <c r="F40" s="29"/>
      <c r="G40" s="29"/>
      <c r="H40" s="30">
        <f>C40*E40</f>
        <v>360000000</v>
      </c>
      <c r="I40" s="32"/>
      <c r="J40" s="4"/>
    </row>
    <row r="41" spans="2:10">
      <c r="B41" s="109" t="s">
        <v>278</v>
      </c>
      <c r="C41" s="29">
        <v>2</v>
      </c>
      <c r="D41" s="101" t="s">
        <v>87</v>
      </c>
      <c r="E41" s="34">
        <v>6604729</v>
      </c>
      <c r="F41" s="53"/>
      <c r="G41" s="101">
        <v>6</v>
      </c>
      <c r="H41" s="30">
        <f>C41*E41*G41</f>
        <v>79256748</v>
      </c>
    </row>
    <row r="42" spans="2:10">
      <c r="B42" s="109" t="s">
        <v>191</v>
      </c>
      <c r="C42" s="101">
        <v>4</v>
      </c>
      <c r="D42" s="101" t="s">
        <v>192</v>
      </c>
      <c r="E42" s="34">
        <v>9907096</v>
      </c>
      <c r="F42" s="53">
        <v>1</v>
      </c>
      <c r="G42" s="101">
        <v>12</v>
      </c>
      <c r="H42" s="30">
        <f>+C42*E42*F42*G42</f>
        <v>475540608</v>
      </c>
    </row>
    <row r="43" spans="2:10">
      <c r="B43" s="29" t="s">
        <v>88</v>
      </c>
      <c r="C43" s="29">
        <v>4</v>
      </c>
      <c r="D43" s="50" t="s">
        <v>87</v>
      </c>
      <c r="E43" s="34">
        <v>1213122</v>
      </c>
      <c r="F43" s="29"/>
      <c r="G43" s="29"/>
      <c r="H43" s="30">
        <f>+C43*E43</f>
        <v>4852488</v>
      </c>
    </row>
    <row r="44" spans="2:10">
      <c r="B44" s="29" t="s">
        <v>89</v>
      </c>
      <c r="C44" s="29">
        <v>4</v>
      </c>
      <c r="D44" s="50" t="s">
        <v>87</v>
      </c>
      <c r="E44" s="34">
        <v>1438122</v>
      </c>
      <c r="F44" s="29"/>
      <c r="G44" s="29"/>
      <c r="H44" s="30">
        <f>+E44*C44</f>
        <v>5752488</v>
      </c>
    </row>
    <row r="45" spans="2:10">
      <c r="B45" s="109" t="s">
        <v>100</v>
      </c>
      <c r="C45" s="29">
        <v>12</v>
      </c>
      <c r="D45" s="101" t="s">
        <v>144</v>
      </c>
      <c r="E45" s="34">
        <v>3931384</v>
      </c>
      <c r="F45" s="53">
        <v>1</v>
      </c>
      <c r="G45" s="101">
        <v>12</v>
      </c>
      <c r="H45" s="30">
        <f>+C45*E45*F45*G45</f>
        <v>566119296</v>
      </c>
    </row>
    <row r="46" spans="2:10">
      <c r="B46" s="101" t="s">
        <v>43</v>
      </c>
      <c r="C46" s="29">
        <v>12</v>
      </c>
      <c r="D46" s="101" t="s">
        <v>193</v>
      </c>
      <c r="E46" s="34">
        <v>1160000</v>
      </c>
      <c r="F46" s="29"/>
      <c r="G46" s="29">
        <v>12</v>
      </c>
      <c r="H46" s="30">
        <f>+C46*E46*G46</f>
        <v>167040000</v>
      </c>
    </row>
    <row r="47" spans="2:10">
      <c r="B47" s="101" t="s">
        <v>44</v>
      </c>
      <c r="C47" s="29">
        <v>12</v>
      </c>
      <c r="D47" s="101" t="s">
        <v>193</v>
      </c>
      <c r="E47" s="34">
        <v>120000</v>
      </c>
      <c r="F47" s="36"/>
      <c r="G47" s="29">
        <v>12</v>
      </c>
      <c r="H47" s="30">
        <f>+C47*E47*G47</f>
        <v>17280000</v>
      </c>
    </row>
    <row r="48" spans="2:10">
      <c r="B48" s="113" t="s">
        <v>194</v>
      </c>
      <c r="C48" s="29"/>
      <c r="D48" s="101"/>
      <c r="E48" s="34"/>
      <c r="F48" s="36"/>
      <c r="G48" s="29"/>
      <c r="H48" s="30" t="s">
        <v>46</v>
      </c>
    </row>
    <row r="49" spans="1:9">
      <c r="B49" s="113" t="s">
        <v>195</v>
      </c>
      <c r="C49" s="29"/>
      <c r="D49" s="101"/>
      <c r="E49" s="34"/>
      <c r="F49" s="36"/>
      <c r="G49" s="29"/>
      <c r="H49" s="30" t="s">
        <v>46</v>
      </c>
    </row>
    <row r="50" spans="1:9">
      <c r="B50" s="113" t="s">
        <v>201</v>
      </c>
      <c r="C50" s="29"/>
      <c r="D50" s="101"/>
      <c r="E50" s="34"/>
      <c r="F50" s="36"/>
      <c r="G50" s="29"/>
      <c r="H50" s="30" t="s">
        <v>46</v>
      </c>
    </row>
    <row r="51" spans="1:9" ht="15">
      <c r="B51" s="113" t="s">
        <v>80</v>
      </c>
      <c r="C51" s="29"/>
      <c r="D51" s="101"/>
      <c r="E51" s="34"/>
      <c r="F51" s="36"/>
      <c r="G51" s="29"/>
      <c r="H51" s="30" t="s">
        <v>46</v>
      </c>
      <c r="I51" s="43" t="s">
        <v>496</v>
      </c>
    </row>
    <row r="52" spans="1:9" ht="15">
      <c r="B52" s="39" t="s">
        <v>1</v>
      </c>
      <c r="C52" s="45"/>
      <c r="D52" s="45"/>
      <c r="E52" s="45"/>
      <c r="F52" s="45"/>
      <c r="G52" s="45"/>
      <c r="H52" s="43">
        <f>SUM(H26:H51)-H37-H40</f>
        <v>2257597004.1900001</v>
      </c>
      <c r="I52" s="43">
        <f>H52/12</f>
        <v>188133083.6825</v>
      </c>
    </row>
    <row r="53" spans="1:9" ht="15">
      <c r="B53" s="39" t="s">
        <v>282</v>
      </c>
      <c r="C53" s="45"/>
      <c r="D53" s="45"/>
      <c r="E53" s="45"/>
      <c r="F53" s="45"/>
      <c r="G53" s="45"/>
      <c r="H53" s="43">
        <f>SUM(H26:H51)</f>
        <v>2644461651.75</v>
      </c>
    </row>
    <row r="54" spans="1:9" ht="408.95" customHeight="1">
      <c r="A54" s="112"/>
      <c r="B54" s="286" t="s">
        <v>1067</v>
      </c>
      <c r="C54" s="45"/>
      <c r="D54" s="45"/>
      <c r="E54" s="45"/>
      <c r="F54" s="45"/>
      <c r="G54" s="45"/>
      <c r="H54" s="45"/>
    </row>
    <row r="55" spans="1:9" ht="15">
      <c r="B55" s="45"/>
      <c r="C55" s="45"/>
      <c r="D55" s="45"/>
      <c r="E55" s="45"/>
      <c r="F55" s="45"/>
      <c r="G55" s="45"/>
      <c r="H55" s="45"/>
      <c r="I55" s="46"/>
    </row>
    <row r="56" spans="1:9" s="4" customFormat="1" ht="14.45" customHeight="1">
      <c r="A56" s="47"/>
      <c r="B56" s="736" t="str">
        <f>B9</f>
        <v>6.2. Fortalecimiento del talento humano en I+D+i, y en extensionismo agrícola e industrial</v>
      </c>
      <c r="C56" s="737"/>
      <c r="D56" s="737"/>
      <c r="E56" s="737"/>
      <c r="F56" s="737"/>
      <c r="G56" s="737"/>
      <c r="H56" s="737"/>
    </row>
    <row r="57" spans="1:9" hidden="1">
      <c r="B57" s="45"/>
      <c r="C57" s="45"/>
      <c r="D57" s="45"/>
      <c r="E57" s="45"/>
      <c r="F57" s="45"/>
      <c r="G57" s="45"/>
      <c r="H57" s="45"/>
    </row>
    <row r="58" spans="1:9" ht="28.5" customHeight="1">
      <c r="B58" s="740" t="str">
        <f>Portafolio_PA_Papa!E98</f>
        <v>6.2.1. Identificar y evaluar la oferta de formación, capacitación y cobertura de investigadores, profesionales, técnicos y tecnólogos, realizando un análisis de brechas de formación, en temas específicos requeridos por la cadena de la papa, en articulación con el Subsistema Nacional de Formación y Capacitación para la Innovación Agropecuaria creado por la Ley 1876 de 2017.</v>
      </c>
      <c r="C58" s="741"/>
      <c r="D58" s="741"/>
      <c r="E58" s="741"/>
      <c r="F58" s="741"/>
      <c r="G58" s="741"/>
      <c r="H58" s="741"/>
    </row>
    <row r="59" spans="1:9" ht="35.1" customHeight="1">
      <c r="B59" s="740" t="str">
        <f>Portafolio_PA_Papa!E99</f>
        <v>6.2.2. Promover acuerdos con instituciones educativas para fortalecer la formación en las áreas básicas del conocimiento y en las áreas temáticas, acordes con las necesidades de I+D+i y extensionismo agrícola e industrial de la cadena de la papa.</v>
      </c>
      <c r="C59" s="741"/>
      <c r="D59" s="741"/>
      <c r="E59" s="741"/>
      <c r="F59" s="741"/>
      <c r="G59" s="741"/>
      <c r="H59" s="741"/>
    </row>
    <row r="60" spans="1:9" ht="32.1" customHeight="1">
      <c r="B60" s="740" t="str">
        <f>Portafolio_PA_Papa!E100</f>
        <v xml:space="preserve">6.2.3. Promover el diseño, mejora y/o actualización de los programas de formación integral y capacitación por competencias, y desarrollo de habilidades de los extensionistas y asistentes técnicos agrícolas e industriales, con enfoque regional, dirigidos a la adopción de los desarrollos tecnológicos generados para la cadena de la papa. </v>
      </c>
      <c r="C60" s="741"/>
      <c r="D60" s="741"/>
      <c r="E60" s="741"/>
      <c r="F60" s="741"/>
      <c r="G60" s="741"/>
      <c r="H60" s="741"/>
    </row>
    <row r="61" spans="1:9" ht="15">
      <c r="B61" s="740" t="str">
        <f>Portafolio_PA_Papa!E101</f>
        <v>6.2.4. Formar capital humano en competencias, habilidades y destrezas para estructuración y gestión de proyectos de I+D+i para la cadena de la papa.</v>
      </c>
      <c r="C61" s="741"/>
      <c r="D61" s="741"/>
      <c r="E61" s="741"/>
      <c r="F61" s="741"/>
      <c r="G61" s="741"/>
      <c r="H61" s="741"/>
    </row>
    <row r="62" spans="1:9" ht="38.1" customHeight="1">
      <c r="B62" s="740" t="str">
        <f>Portafolio_PA_Papa!E102</f>
        <v>6.2.5. Identificar, seleccionar y capacitar a los extensionistas y asistentes técnicos agrícolas e industriales, en manejo del cultivo, de suelos y agua, de plagas y enfermedades, en uso de semillas y bioinsumos, calidad e inocuidad, manejo ambiental y sostenibilidad, gestión climática, cosecha, poscosecha y transformación, entre otros.</v>
      </c>
      <c r="C62" s="741"/>
      <c r="D62" s="741"/>
      <c r="E62" s="741"/>
      <c r="F62" s="741"/>
      <c r="G62" s="741"/>
      <c r="H62" s="741"/>
    </row>
    <row r="63" spans="1:9" ht="32.1" customHeight="1">
      <c r="B63" s="740" t="str">
        <f>Portafolio_PA_Papa!E103</f>
        <v xml:space="preserve">6.2.6. Realizar capacitaciones a extensionistas y asistentes técnicos agropecuarios e industriales, en aspectos de andragogía, pedagogía y en general en habilidades blandas, así como en incorporación de las TIC, que apoyen los procesos de extensionismo, acorde con las características regionales, armonizados con los Planes Departamentales de Extensión Agropecuaria – PDEA aprobados. </v>
      </c>
      <c r="C63" s="741"/>
      <c r="D63" s="741"/>
      <c r="E63" s="741"/>
      <c r="F63" s="741"/>
      <c r="G63" s="741"/>
      <c r="H63" s="741"/>
    </row>
    <row r="64" spans="1:9" ht="18.600000000000001" customHeight="1">
      <c r="B64" s="740"/>
      <c r="C64" s="741"/>
      <c r="D64" s="741"/>
      <c r="E64" s="741"/>
      <c r="F64" s="741"/>
      <c r="G64" s="741"/>
      <c r="H64" s="741"/>
    </row>
    <row r="65" spans="1:10" ht="15">
      <c r="B65" s="742" t="s">
        <v>1078</v>
      </c>
      <c r="C65" s="753"/>
      <c r="D65" s="753"/>
      <c r="E65" s="753"/>
      <c r="F65" s="753"/>
      <c r="G65" s="753"/>
      <c r="H65" s="753"/>
    </row>
    <row r="66" spans="1:10" ht="15">
      <c r="B66" s="26" t="s">
        <v>5</v>
      </c>
      <c r="C66" s="26" t="s">
        <v>6</v>
      </c>
      <c r="D66" s="26" t="s">
        <v>7</v>
      </c>
      <c r="E66" s="26" t="s">
        <v>8</v>
      </c>
      <c r="F66" s="26" t="s">
        <v>48</v>
      </c>
      <c r="G66" s="26" t="s">
        <v>10</v>
      </c>
      <c r="H66" s="26" t="s">
        <v>11</v>
      </c>
    </row>
    <row r="67" spans="1:10" s="4" customFormat="1">
      <c r="A67" s="48"/>
      <c r="B67" s="73" t="s">
        <v>190</v>
      </c>
      <c r="C67" s="33">
        <v>4</v>
      </c>
      <c r="D67" s="29" t="s">
        <v>13</v>
      </c>
      <c r="E67" s="30">
        <v>500000</v>
      </c>
      <c r="F67" s="29"/>
      <c r="G67" s="29"/>
      <c r="H67" s="31">
        <f>+C67*E67</f>
        <v>2000000</v>
      </c>
      <c r="I67" s="37"/>
    </row>
    <row r="68" spans="1:10" s="4" customFormat="1">
      <c r="B68" s="110" t="s">
        <v>14</v>
      </c>
      <c r="C68" s="111">
        <v>24</v>
      </c>
      <c r="D68" s="101" t="s">
        <v>13</v>
      </c>
      <c r="E68" s="30">
        <v>100000</v>
      </c>
      <c r="F68" s="29"/>
      <c r="G68" s="29"/>
      <c r="H68" s="31">
        <f>+C68*E68</f>
        <v>2400000</v>
      </c>
      <c r="I68" s="37"/>
    </row>
    <row r="69" spans="1:10">
      <c r="B69" s="72" t="s">
        <v>17</v>
      </c>
      <c r="C69" s="29">
        <v>12</v>
      </c>
      <c r="D69" s="101" t="s">
        <v>13</v>
      </c>
      <c r="E69" s="30">
        <v>1625000</v>
      </c>
      <c r="F69" s="29"/>
      <c r="G69" s="29"/>
      <c r="H69" s="31">
        <f>+C69*E69</f>
        <v>19500000</v>
      </c>
      <c r="I69" s="32"/>
      <c r="J69" s="4"/>
    </row>
    <row r="70" spans="1:10">
      <c r="B70" s="29" t="s">
        <v>18</v>
      </c>
      <c r="C70" s="29">
        <v>12</v>
      </c>
      <c r="D70" s="101" t="s">
        <v>13</v>
      </c>
      <c r="E70" s="30">
        <v>325000</v>
      </c>
      <c r="F70" s="29"/>
      <c r="G70" s="29"/>
      <c r="H70" s="31">
        <f>+C70*E70</f>
        <v>3900000</v>
      </c>
    </row>
    <row r="71" spans="1:10" s="4" customFormat="1">
      <c r="B71" s="110" t="s">
        <v>202</v>
      </c>
      <c r="C71" s="111">
        <v>1</v>
      </c>
      <c r="D71" s="101" t="s">
        <v>13</v>
      </c>
      <c r="E71" s="30">
        <v>10000000</v>
      </c>
      <c r="F71" s="29"/>
      <c r="G71" s="29"/>
      <c r="H71" s="31">
        <f>C71*E71</f>
        <v>10000000</v>
      </c>
      <c r="I71" s="37"/>
    </row>
    <row r="72" spans="1:10" s="4" customFormat="1">
      <c r="B72" s="109" t="s">
        <v>203</v>
      </c>
      <c r="C72" s="111">
        <v>12</v>
      </c>
      <c r="D72" s="101" t="s">
        <v>13</v>
      </c>
      <c r="E72" s="102">
        <v>4120000</v>
      </c>
      <c r="F72" s="101"/>
      <c r="G72" s="101"/>
      <c r="H72" s="103">
        <f>+C72*E72</f>
        <v>49440000</v>
      </c>
      <c r="I72" s="114"/>
    </row>
    <row r="73" spans="1:10">
      <c r="B73" s="117" t="s">
        <v>32</v>
      </c>
      <c r="C73" s="111">
        <v>12</v>
      </c>
      <c r="D73" s="101" t="s">
        <v>204</v>
      </c>
      <c r="E73" s="115">
        <v>5000000</v>
      </c>
      <c r="F73" s="101"/>
      <c r="G73" s="101"/>
      <c r="H73" s="103">
        <f>+C73*E73</f>
        <v>60000000</v>
      </c>
      <c r="I73" s="114"/>
    </row>
    <row r="74" spans="1:10">
      <c r="B74" s="117" t="s">
        <v>34</v>
      </c>
      <c r="C74" s="111">
        <v>12</v>
      </c>
      <c r="D74" s="101" t="s">
        <v>13</v>
      </c>
      <c r="E74" s="115">
        <v>1500000</v>
      </c>
      <c r="F74" s="101"/>
      <c r="G74" s="101"/>
      <c r="H74" s="103">
        <f t="shared" ref="H74:H78" si="7">+C74*E74</f>
        <v>18000000</v>
      </c>
      <c r="I74" s="114"/>
    </row>
    <row r="75" spans="1:10">
      <c r="B75" s="116" t="s">
        <v>136</v>
      </c>
      <c r="C75" s="101">
        <f>12*5</f>
        <v>60</v>
      </c>
      <c r="D75" s="101" t="s">
        <v>144</v>
      </c>
      <c r="E75" s="115">
        <v>1000000</v>
      </c>
      <c r="F75" s="51"/>
      <c r="G75" s="101"/>
      <c r="H75" s="103">
        <f t="shared" si="7"/>
        <v>60000000</v>
      </c>
      <c r="I75" s="114"/>
    </row>
    <row r="76" spans="1:10">
      <c r="B76" s="116" t="s">
        <v>30</v>
      </c>
      <c r="C76" s="101">
        <f>12*5</f>
        <v>60</v>
      </c>
      <c r="D76" s="101" t="s">
        <v>13</v>
      </c>
      <c r="E76" s="115">
        <v>300000</v>
      </c>
      <c r="F76" s="53"/>
      <c r="G76" s="101"/>
      <c r="H76" s="103">
        <f t="shared" si="7"/>
        <v>18000000</v>
      </c>
      <c r="I76" s="114"/>
    </row>
    <row r="77" spans="1:10">
      <c r="B77" s="116" t="s">
        <v>137</v>
      </c>
      <c r="C77" s="101">
        <v>12</v>
      </c>
      <c r="D77" s="101" t="s">
        <v>144</v>
      </c>
      <c r="E77" s="115">
        <v>3000000</v>
      </c>
      <c r="F77" s="53"/>
      <c r="G77" s="101"/>
      <c r="H77" s="103">
        <f t="shared" si="7"/>
        <v>36000000</v>
      </c>
      <c r="I77" s="114"/>
    </row>
    <row r="78" spans="1:10">
      <c r="B78" s="116" t="s">
        <v>205</v>
      </c>
      <c r="C78" s="101">
        <v>12</v>
      </c>
      <c r="D78" s="101" t="s">
        <v>13</v>
      </c>
      <c r="E78" s="115">
        <v>900000</v>
      </c>
      <c r="F78" s="53"/>
      <c r="G78" s="101"/>
      <c r="H78" s="103">
        <f t="shared" si="7"/>
        <v>10800000</v>
      </c>
      <c r="I78" s="114"/>
    </row>
    <row r="79" spans="1:10">
      <c r="B79" s="116" t="s">
        <v>206</v>
      </c>
      <c r="C79" s="101">
        <v>4</v>
      </c>
      <c r="D79" s="101" t="s">
        <v>144</v>
      </c>
      <c r="E79" s="115">
        <v>30000000</v>
      </c>
      <c r="F79" s="53">
        <v>0.3</v>
      </c>
      <c r="G79" s="101"/>
      <c r="H79" s="103">
        <f>+C79*E79*F79</f>
        <v>36000000</v>
      </c>
      <c r="I79" s="114"/>
    </row>
    <row r="80" spans="1:10">
      <c r="B80" s="116" t="s">
        <v>279</v>
      </c>
      <c r="C80" s="101">
        <v>4</v>
      </c>
      <c r="D80" s="101" t="s">
        <v>144</v>
      </c>
      <c r="E80" s="115">
        <v>16000000</v>
      </c>
      <c r="F80" s="53">
        <v>0.3</v>
      </c>
      <c r="G80" s="101"/>
      <c r="H80" s="103">
        <f>+C80*E80*F80</f>
        <v>19200000</v>
      </c>
      <c r="I80" s="114"/>
    </row>
    <row r="81" spans="2:10">
      <c r="B81" s="110" t="s">
        <v>257</v>
      </c>
      <c r="C81" s="29">
        <v>4</v>
      </c>
      <c r="D81" s="101" t="s">
        <v>144</v>
      </c>
      <c r="E81" s="30">
        <v>45000000</v>
      </c>
      <c r="F81" s="36">
        <v>0.3</v>
      </c>
      <c r="G81" s="29"/>
      <c r="H81" s="103">
        <f t="shared" ref="H81:H82" si="8">+C81*E81*F81</f>
        <v>54000000</v>
      </c>
    </row>
    <row r="82" spans="2:10">
      <c r="B82" s="110" t="s">
        <v>207</v>
      </c>
      <c r="C82" s="29">
        <v>2</v>
      </c>
      <c r="D82" s="101" t="s">
        <v>144</v>
      </c>
      <c r="E82" s="30">
        <v>100000000</v>
      </c>
      <c r="F82" s="36">
        <v>0.3</v>
      </c>
      <c r="G82" s="29"/>
      <c r="H82" s="103">
        <f t="shared" si="8"/>
        <v>60000000</v>
      </c>
    </row>
    <row r="83" spans="2:10">
      <c r="B83" s="110" t="s">
        <v>208</v>
      </c>
      <c r="C83" s="29">
        <v>2</v>
      </c>
      <c r="D83" s="101" t="s">
        <v>144</v>
      </c>
      <c r="E83" s="30">
        <v>7154654</v>
      </c>
      <c r="F83" s="36"/>
      <c r="G83" s="29"/>
      <c r="H83" s="71">
        <f>C83*E83</f>
        <v>14309308</v>
      </c>
    </row>
    <row r="84" spans="2:10">
      <c r="B84" s="110" t="s">
        <v>209</v>
      </c>
      <c r="C84" s="29">
        <v>12</v>
      </c>
      <c r="D84" s="101" t="s">
        <v>13</v>
      </c>
      <c r="E84" s="30">
        <v>25484000</v>
      </c>
      <c r="F84" s="36"/>
      <c r="G84" s="29"/>
      <c r="H84" s="71">
        <f>C84*E84</f>
        <v>305808000</v>
      </c>
    </row>
    <row r="85" spans="2:10">
      <c r="B85" s="110" t="s">
        <v>210</v>
      </c>
      <c r="C85" s="29">
        <v>2</v>
      </c>
      <c r="D85" s="101" t="s">
        <v>13</v>
      </c>
      <c r="E85" s="30">
        <v>6604729</v>
      </c>
      <c r="F85" s="36"/>
      <c r="G85" s="29">
        <v>5</v>
      </c>
      <c r="H85" s="71">
        <f>C85*E85*G85</f>
        <v>66047290</v>
      </c>
    </row>
    <row r="86" spans="2:10">
      <c r="B86" s="109" t="s">
        <v>191</v>
      </c>
      <c r="C86" s="111">
        <v>3</v>
      </c>
      <c r="D86" s="101" t="s">
        <v>144</v>
      </c>
      <c r="E86" s="34">
        <v>9907096</v>
      </c>
      <c r="F86" s="53">
        <v>1</v>
      </c>
      <c r="G86" s="101">
        <v>12</v>
      </c>
      <c r="H86" s="31">
        <f>+C86*E86*F86*G86</f>
        <v>356655456</v>
      </c>
      <c r="I86" s="37"/>
    </row>
    <row r="87" spans="2:10">
      <c r="B87" s="110" t="s">
        <v>100</v>
      </c>
      <c r="C87" s="29">
        <v>12</v>
      </c>
      <c r="D87" s="101" t="s">
        <v>144</v>
      </c>
      <c r="E87" s="30">
        <v>3931384</v>
      </c>
      <c r="F87" s="53">
        <v>1</v>
      </c>
      <c r="G87" s="101">
        <v>12</v>
      </c>
      <c r="H87" s="71">
        <f>+C87*E87*F87*G87</f>
        <v>566119296</v>
      </c>
      <c r="I87" s="37"/>
    </row>
    <row r="88" spans="2:10">
      <c r="B88" s="110" t="s">
        <v>43</v>
      </c>
      <c r="C88" s="29">
        <v>12</v>
      </c>
      <c r="D88" s="101" t="s">
        <v>193</v>
      </c>
      <c r="E88" s="30">
        <v>1160000</v>
      </c>
      <c r="F88" s="36"/>
      <c r="G88" s="29">
        <v>12</v>
      </c>
      <c r="H88" s="71">
        <f>+C88*E88*G88</f>
        <v>167040000</v>
      </c>
      <c r="I88" s="37"/>
    </row>
    <row r="89" spans="2:10">
      <c r="B89" s="110" t="s">
        <v>44</v>
      </c>
      <c r="C89" s="29">
        <v>12</v>
      </c>
      <c r="D89" s="101" t="s">
        <v>193</v>
      </c>
      <c r="E89" s="30">
        <v>120000</v>
      </c>
      <c r="F89" s="36"/>
      <c r="G89" s="29">
        <v>12</v>
      </c>
      <c r="H89" s="71">
        <f>+C89*E89*G89</f>
        <v>17280000</v>
      </c>
    </row>
    <row r="90" spans="2:10" ht="15">
      <c r="B90" s="29" t="s">
        <v>200</v>
      </c>
      <c r="C90" s="29"/>
      <c r="D90" s="29"/>
      <c r="E90" s="29"/>
      <c r="F90" s="29"/>
      <c r="G90" s="29"/>
      <c r="H90" s="33" t="s">
        <v>46</v>
      </c>
      <c r="I90" s="57" t="s">
        <v>496</v>
      </c>
    </row>
    <row r="91" spans="2:10" ht="15">
      <c r="B91" s="39" t="s">
        <v>1</v>
      </c>
      <c r="C91" s="41"/>
      <c r="D91" s="41"/>
      <c r="E91" s="42"/>
      <c r="F91" s="42"/>
      <c r="G91" s="41"/>
      <c r="H91" s="57">
        <f>SUM(H67:H90)</f>
        <v>1952499350</v>
      </c>
      <c r="I91" s="57">
        <f>H91/12</f>
        <v>162708279.16666666</v>
      </c>
    </row>
    <row r="92" spans="2:10" s="4" customFormat="1" ht="260.45" hidden="1" customHeight="1">
      <c r="B92" s="58" t="s">
        <v>68</v>
      </c>
      <c r="C92" s="45"/>
      <c r="D92" s="45"/>
      <c r="E92" s="45"/>
      <c r="F92" s="45"/>
      <c r="G92" s="45"/>
      <c r="H92" s="57">
        <f>SUM(H68:H91)</f>
        <v>3902998700</v>
      </c>
      <c r="I92" s="2"/>
      <c r="J92" s="2"/>
    </row>
    <row r="93" spans="2:10" ht="216.75">
      <c r="B93" s="285" t="s">
        <v>529</v>
      </c>
    </row>
  </sheetData>
  <sheetProtection algorithmName="SHA-512" hashValue="u48tZAXvCll5hg4Sjq9V5uYpPvWdx+vHxxPzypcozZu1jfoJ92s9oCeu9DbnvQlVVuXJlcvZZNBENM3f7qNswA==" saltValue="B8kqQStIK58WH0tkkQqcJQ==" spinCount="100000" sheet="1" objects="1" scenarios="1"/>
  <mergeCells count="20">
    <mergeCell ref="B12:H13"/>
    <mergeCell ref="B56:H56"/>
    <mergeCell ref="B14:H14"/>
    <mergeCell ref="B15:H15"/>
    <mergeCell ref="B16:H16"/>
    <mergeCell ref="B17:H17"/>
    <mergeCell ref="B18:H18"/>
    <mergeCell ref="B19:H19"/>
    <mergeCell ref="B20:H20"/>
    <mergeCell ref="B21:H21"/>
    <mergeCell ref="B22:H22"/>
    <mergeCell ref="B24:H24"/>
    <mergeCell ref="B63:H63"/>
    <mergeCell ref="B64:H64"/>
    <mergeCell ref="B65:H65"/>
    <mergeCell ref="B58:H58"/>
    <mergeCell ref="B59:H59"/>
    <mergeCell ref="B60:H60"/>
    <mergeCell ref="B61:H61"/>
    <mergeCell ref="B62:H62"/>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Z86"/>
  <sheetViews>
    <sheetView showGridLines="0" zoomScale="60" zoomScaleNormal="60" workbookViewId="0">
      <selection activeCell="B2" sqref="B2"/>
    </sheetView>
  </sheetViews>
  <sheetFormatPr baseColWidth="10" defaultColWidth="10.7109375" defaultRowHeight="14.25"/>
  <cols>
    <col min="1" max="1" width="13.42578125" style="2" customWidth="1"/>
    <col min="2" max="2" width="67.42578125" style="2" customWidth="1"/>
    <col min="3" max="3" width="26.5703125" style="2" customWidth="1"/>
    <col min="4" max="4" width="27.140625" style="2" customWidth="1"/>
    <col min="5" max="5" width="22.42578125" style="2" customWidth="1"/>
    <col min="6" max="7" width="19.7109375" style="2" bestFit="1" customWidth="1"/>
    <col min="8" max="8" width="21.5703125" style="2" customWidth="1"/>
    <col min="9" max="11" width="19.7109375" style="2" bestFit="1" customWidth="1"/>
    <col min="12" max="12" width="19.140625" style="2" bestFit="1" customWidth="1"/>
    <col min="13" max="22" width="19.7109375" style="2" bestFit="1" customWidth="1"/>
    <col min="23" max="23" width="20.42578125" style="2" bestFit="1" customWidth="1"/>
    <col min="24" max="24" width="25.42578125" style="2" customWidth="1"/>
    <col min="25" max="25" width="22.28515625" style="2" bestFit="1" customWidth="1"/>
    <col min="26" max="26" width="19.140625" style="2" bestFit="1" customWidth="1"/>
    <col min="27" max="27" width="17" style="2" bestFit="1" customWidth="1"/>
    <col min="28" max="28" width="17.85546875" style="2" customWidth="1"/>
    <col min="29" max="16384" width="10.7109375" style="2"/>
  </cols>
  <sheetData>
    <row r="2" spans="1:26" ht="15">
      <c r="A2" s="1" t="s">
        <v>0</v>
      </c>
    </row>
    <row r="3" spans="1:26" s="4" customFormat="1" ht="15">
      <c r="A3" s="3"/>
    </row>
    <row r="4" spans="1:26" ht="21.6" customHeight="1">
      <c r="A4" s="5"/>
      <c r="B4" s="6" t="str">
        <f>Portafolio_PA_Papa!C104</f>
        <v>7. Mejora de la gestión institucional en la sanidad y calidad de la papa y sus derivados</v>
      </c>
      <c r="C4" s="7"/>
      <c r="D4" s="8"/>
    </row>
    <row r="6" spans="1:26" ht="15">
      <c r="E6" s="9">
        <v>1</v>
      </c>
      <c r="F6" s="9">
        <v>2</v>
      </c>
      <c r="G6" s="9">
        <v>3</v>
      </c>
      <c r="H6" s="9">
        <v>4</v>
      </c>
      <c r="I6" s="9">
        <v>5</v>
      </c>
      <c r="J6" s="9">
        <v>6</v>
      </c>
      <c r="K6" s="9">
        <v>7</v>
      </c>
      <c r="L6" s="9">
        <v>8</v>
      </c>
      <c r="M6" s="9">
        <v>9</v>
      </c>
      <c r="N6" s="9">
        <v>10</v>
      </c>
      <c r="O6" s="9">
        <v>11</v>
      </c>
      <c r="P6" s="9">
        <v>12</v>
      </c>
      <c r="Q6" s="9">
        <v>13</v>
      </c>
      <c r="R6" s="9">
        <v>14</v>
      </c>
      <c r="S6" s="9">
        <v>15</v>
      </c>
      <c r="T6" s="9">
        <v>16</v>
      </c>
      <c r="U6" s="9">
        <v>17</v>
      </c>
      <c r="V6" s="9">
        <v>18</v>
      </c>
      <c r="W6" s="9">
        <v>19</v>
      </c>
      <c r="X6" s="9">
        <v>20</v>
      </c>
      <c r="Y6" s="9" t="s">
        <v>1</v>
      </c>
    </row>
    <row r="7" spans="1:26" s="13" customFormat="1" ht="15">
      <c r="A7" s="2"/>
      <c r="B7" s="10" t="s">
        <v>2</v>
      </c>
      <c r="C7" s="11" t="s">
        <v>3</v>
      </c>
      <c r="D7" s="11" t="s">
        <v>4</v>
      </c>
      <c r="E7" s="12">
        <f>SUM(E8:E10)</f>
        <v>1683015899.1666665</v>
      </c>
      <c r="F7" s="12">
        <f t="shared" ref="F7:X7" si="0">SUM(F8:F10)</f>
        <v>484466226</v>
      </c>
      <c r="G7" s="12">
        <f t="shared" si="0"/>
        <v>484466226</v>
      </c>
      <c r="H7" s="12">
        <f t="shared" si="0"/>
        <v>242233113</v>
      </c>
      <c r="I7" s="12">
        <f t="shared" si="0"/>
        <v>1548611191</v>
      </c>
      <c r="J7" s="12">
        <f t="shared" si="0"/>
        <v>242233113</v>
      </c>
      <c r="K7" s="12">
        <f t="shared" si="0"/>
        <v>242233113</v>
      </c>
      <c r="L7" s="12">
        <f t="shared" si="0"/>
        <v>0</v>
      </c>
      <c r="M7" s="12">
        <f t="shared" si="0"/>
        <v>1790844304</v>
      </c>
      <c r="N7" s="12">
        <f t="shared" si="0"/>
        <v>0</v>
      </c>
      <c r="O7" s="12">
        <f t="shared" si="0"/>
        <v>242233113</v>
      </c>
      <c r="P7" s="12">
        <f t="shared" si="0"/>
        <v>242233113</v>
      </c>
      <c r="Q7" s="12">
        <f t="shared" si="0"/>
        <v>1548611191</v>
      </c>
      <c r="R7" s="12">
        <f t="shared" si="0"/>
        <v>0</v>
      </c>
      <c r="S7" s="12">
        <f t="shared" si="0"/>
        <v>484466226</v>
      </c>
      <c r="T7" s="12">
        <f t="shared" si="0"/>
        <v>0</v>
      </c>
      <c r="U7" s="12">
        <f t="shared" si="0"/>
        <v>1548611191</v>
      </c>
      <c r="V7" s="12">
        <f t="shared" si="0"/>
        <v>242233113</v>
      </c>
      <c r="W7" s="12">
        <f t="shared" si="0"/>
        <v>242233113</v>
      </c>
      <c r="X7" s="12">
        <f t="shared" si="0"/>
        <v>242233113</v>
      </c>
      <c r="Y7" s="12">
        <f>SUM(E7:X7)</f>
        <v>11510957358.166666</v>
      </c>
    </row>
    <row r="8" spans="1:26" s="18" customFormat="1" ht="60" customHeight="1">
      <c r="A8" s="14"/>
      <c r="B8" s="65" t="str">
        <f>Portafolio_PA_Papa!D104</f>
        <v>7.1. Fortalecimiento del Sistema de Inspección, Vigilancia y Control a lo largo de la cadena</v>
      </c>
      <c r="C8" s="16" t="s">
        <v>501</v>
      </c>
      <c r="D8" s="16" t="s">
        <v>502</v>
      </c>
      <c r="E8" s="323">
        <f>I43*10</f>
        <v>1088648398.3333333</v>
      </c>
      <c r="F8" s="323" t="s">
        <v>46</v>
      </c>
      <c r="G8" s="323" t="str">
        <f>F8</f>
        <v>Por definir</v>
      </c>
      <c r="H8" s="323" t="str">
        <f>G8</f>
        <v>Por definir</v>
      </c>
      <c r="I8" s="323">
        <f>H43</f>
        <v>1306378078</v>
      </c>
      <c r="J8" s="323" t="s">
        <v>46</v>
      </c>
      <c r="K8" s="323" t="s">
        <v>46</v>
      </c>
      <c r="L8" s="323" t="str">
        <f>K8</f>
        <v>Por definir</v>
      </c>
      <c r="M8" s="323">
        <f>I8</f>
        <v>1306378078</v>
      </c>
      <c r="N8" s="323" t="s">
        <v>46</v>
      </c>
      <c r="O8" s="323" t="s">
        <v>46</v>
      </c>
      <c r="P8" s="323" t="s">
        <v>46</v>
      </c>
      <c r="Q8" s="323">
        <f>M8</f>
        <v>1306378078</v>
      </c>
      <c r="R8" s="323" t="s">
        <v>46</v>
      </c>
      <c r="S8" s="323" t="s">
        <v>46</v>
      </c>
      <c r="T8" s="323" t="s">
        <v>46</v>
      </c>
      <c r="U8" s="323">
        <f>Q8</f>
        <v>1306378078</v>
      </c>
      <c r="V8" s="323" t="s">
        <v>46</v>
      </c>
      <c r="W8" s="323" t="s">
        <v>46</v>
      </c>
      <c r="X8" s="323" t="s">
        <v>46</v>
      </c>
      <c r="Y8" s="17">
        <f>SUM(E8:X8)</f>
        <v>6314160710.333333</v>
      </c>
    </row>
    <row r="9" spans="1:26" s="18" customFormat="1" ht="76.5" customHeight="1">
      <c r="A9" s="14"/>
      <c r="B9" s="65" t="str">
        <f>Portafolio_PA_Papa!D112</f>
        <v>7.2. Revisión y actualización de la normatividad de la cadena</v>
      </c>
      <c r="C9" s="16" t="s">
        <v>501</v>
      </c>
      <c r="D9" s="16" t="s">
        <v>502</v>
      </c>
      <c r="E9" s="323">
        <f>I64*10</f>
        <v>392506573.33333337</v>
      </c>
      <c r="F9" s="323">
        <f>H84</f>
        <v>242233113</v>
      </c>
      <c r="G9" s="323">
        <f>F9</f>
        <v>242233113</v>
      </c>
      <c r="H9" s="323" t="s">
        <v>46</v>
      </c>
      <c r="I9" s="323" t="s">
        <v>46</v>
      </c>
      <c r="J9" s="323">
        <f>G9</f>
        <v>242233113</v>
      </c>
      <c r="K9" s="323" t="s">
        <v>46</v>
      </c>
      <c r="L9" s="323" t="s">
        <v>46</v>
      </c>
      <c r="M9" s="323">
        <f>J9</f>
        <v>242233113</v>
      </c>
      <c r="N9" s="323" t="s">
        <v>46</v>
      </c>
      <c r="O9" s="323" t="s">
        <v>46</v>
      </c>
      <c r="P9" s="323">
        <f>M9</f>
        <v>242233113</v>
      </c>
      <c r="Q9" s="323" t="s">
        <v>46</v>
      </c>
      <c r="R9" s="323" t="s">
        <v>46</v>
      </c>
      <c r="S9" s="323">
        <f>P9</f>
        <v>242233113</v>
      </c>
      <c r="T9" s="323" t="s">
        <v>46</v>
      </c>
      <c r="U9" s="323" t="s">
        <v>46</v>
      </c>
      <c r="V9" s="323">
        <f>S9</f>
        <v>242233113</v>
      </c>
      <c r="W9" s="323" t="s">
        <v>46</v>
      </c>
      <c r="X9" s="323">
        <f>V9</f>
        <v>242233113</v>
      </c>
      <c r="Y9" s="17">
        <f t="shared" ref="Y9:Y10" si="1">SUM(E9:X9)</f>
        <v>2330371477.3333335</v>
      </c>
    </row>
    <row r="10" spans="1:26" s="18" customFormat="1" ht="76.5" customHeight="1">
      <c r="A10" s="14"/>
      <c r="B10" s="65" t="str">
        <f>Portafolio_PA_Papa!D116</f>
        <v>7.3. Mejora de la admisibilidad sanitaria y las medidas de defensa comercial para la cadena</v>
      </c>
      <c r="C10" s="16" t="s">
        <v>501</v>
      </c>
      <c r="D10" s="16" t="s">
        <v>500</v>
      </c>
      <c r="E10" s="323">
        <f>I84*10</f>
        <v>201860927.5</v>
      </c>
      <c r="F10" s="323">
        <f>H84</f>
        <v>242233113</v>
      </c>
      <c r="G10" s="323">
        <f>F10</f>
        <v>242233113</v>
      </c>
      <c r="H10" s="323">
        <f>G10</f>
        <v>242233113</v>
      </c>
      <c r="I10" s="323">
        <f>H10</f>
        <v>242233113</v>
      </c>
      <c r="J10" s="323" t="s">
        <v>46</v>
      </c>
      <c r="K10" s="323">
        <f>I10</f>
        <v>242233113</v>
      </c>
      <c r="L10" s="323" t="s">
        <v>46</v>
      </c>
      <c r="M10" s="323">
        <f>K10</f>
        <v>242233113</v>
      </c>
      <c r="N10" s="323" t="s">
        <v>46</v>
      </c>
      <c r="O10" s="323">
        <f>K10</f>
        <v>242233113</v>
      </c>
      <c r="P10" s="323" t="s">
        <v>46</v>
      </c>
      <c r="Q10" s="323">
        <f>O10</f>
        <v>242233113</v>
      </c>
      <c r="R10" s="323" t="s">
        <v>46</v>
      </c>
      <c r="S10" s="323">
        <f>Q10</f>
        <v>242233113</v>
      </c>
      <c r="T10" s="323" t="s">
        <v>46</v>
      </c>
      <c r="U10" s="323">
        <f>S10</f>
        <v>242233113</v>
      </c>
      <c r="V10" s="323" t="s">
        <v>46</v>
      </c>
      <c r="W10" s="323">
        <f>U10</f>
        <v>242233113</v>
      </c>
      <c r="X10" s="323" t="s">
        <v>46</v>
      </c>
      <c r="Y10" s="17">
        <f t="shared" si="1"/>
        <v>2866425170.5</v>
      </c>
    </row>
    <row r="11" spans="1:26" s="13" customFormat="1" ht="24.6" customHeight="1">
      <c r="A11" s="2"/>
      <c r="B11" s="10" t="s">
        <v>1</v>
      </c>
      <c r="C11" s="10"/>
      <c r="D11" s="10"/>
      <c r="E11" s="19">
        <f>SUM(E8:E10)</f>
        <v>1683015899.1666665</v>
      </c>
      <c r="F11" s="19">
        <f t="shared" ref="F11:X11" si="2">SUM(F8:F10)</f>
        <v>484466226</v>
      </c>
      <c r="G11" s="19">
        <f t="shared" si="2"/>
        <v>484466226</v>
      </c>
      <c r="H11" s="19">
        <f t="shared" si="2"/>
        <v>242233113</v>
      </c>
      <c r="I11" s="19">
        <f t="shared" si="2"/>
        <v>1548611191</v>
      </c>
      <c r="J11" s="19">
        <f t="shared" si="2"/>
        <v>242233113</v>
      </c>
      <c r="K11" s="19">
        <f t="shared" si="2"/>
        <v>242233113</v>
      </c>
      <c r="L11" s="19">
        <f t="shared" si="2"/>
        <v>0</v>
      </c>
      <c r="M11" s="19">
        <f t="shared" si="2"/>
        <v>1790844304</v>
      </c>
      <c r="N11" s="19">
        <f t="shared" si="2"/>
        <v>0</v>
      </c>
      <c r="O11" s="19">
        <f t="shared" si="2"/>
        <v>242233113</v>
      </c>
      <c r="P11" s="19">
        <f t="shared" si="2"/>
        <v>242233113</v>
      </c>
      <c r="Q11" s="19">
        <f t="shared" si="2"/>
        <v>1548611191</v>
      </c>
      <c r="R11" s="19">
        <f t="shared" si="2"/>
        <v>0</v>
      </c>
      <c r="S11" s="19">
        <f t="shared" si="2"/>
        <v>484466226</v>
      </c>
      <c r="T11" s="19">
        <f t="shared" si="2"/>
        <v>0</v>
      </c>
      <c r="U11" s="19">
        <f t="shared" si="2"/>
        <v>1548611191</v>
      </c>
      <c r="V11" s="19">
        <f t="shared" si="2"/>
        <v>242233113</v>
      </c>
      <c r="W11" s="19">
        <f t="shared" si="2"/>
        <v>242233113</v>
      </c>
      <c r="X11" s="19">
        <f t="shared" si="2"/>
        <v>242233113</v>
      </c>
      <c r="Y11" s="19">
        <f>SUM(E11:X11)</f>
        <v>11510957358.166666</v>
      </c>
    </row>
    <row r="12" spans="1:26" s="23" customFormat="1" ht="24.6" customHeight="1">
      <c r="A12" s="4"/>
      <c r="B12" s="20"/>
      <c r="C12" s="20"/>
      <c r="D12" s="20"/>
      <c r="E12" s="20"/>
      <c r="F12" s="21"/>
      <c r="G12" s="22"/>
      <c r="H12" s="21"/>
      <c r="I12" s="21"/>
      <c r="J12" s="21"/>
      <c r="K12" s="21"/>
      <c r="L12" s="21"/>
      <c r="M12" s="21"/>
      <c r="N12" s="21"/>
      <c r="O12" s="21"/>
      <c r="P12" s="21"/>
      <c r="Q12" s="21"/>
      <c r="R12" s="21"/>
      <c r="S12" s="21"/>
      <c r="T12" s="21"/>
      <c r="U12" s="21"/>
      <c r="V12" s="21"/>
      <c r="W12" s="21"/>
      <c r="X12" s="21"/>
      <c r="Y12" s="21"/>
      <c r="Z12" s="21"/>
    </row>
    <row r="14" spans="1:26" s="4" customFormat="1" ht="14.45" customHeight="1">
      <c r="B14" s="94" t="str">
        <f>B8</f>
        <v>7.1. Fortalecimiento del Sistema de Inspección, Vigilancia y Control a lo largo de la cadena</v>
      </c>
      <c r="C14" s="95"/>
      <c r="D14" s="95"/>
      <c r="E14" s="95"/>
      <c r="F14" s="95"/>
      <c r="G14" s="95"/>
      <c r="H14" s="95"/>
      <c r="I14" s="94"/>
      <c r="X14" s="25"/>
    </row>
    <row r="15" spans="1:26" ht="28.5" customHeight="1">
      <c r="B15" s="740" t="str">
        <f>Portafolio_PA_Papa!E104</f>
        <v>7.1.1. Identificar las necesidades en aspectos técnicos, humanos, físicos y presupuestales, para el fortalecimiento de las autoridades sanitarias, en concordancia con los resultados esperados en materia de sanidad e inocuidad, del POP para la cadena de la papa.</v>
      </c>
      <c r="C15" s="741"/>
      <c r="D15" s="741"/>
      <c r="E15" s="741"/>
      <c r="F15" s="741"/>
      <c r="G15" s="741"/>
      <c r="H15" s="741"/>
    </row>
    <row r="16" spans="1:26" ht="15">
      <c r="B16" s="740" t="str">
        <f>Portafolio_PA_Papa!E105</f>
        <v>7.1.2. Actualizar el plan estratégico de las autoridades sanitarias y de inocuidad, considerando las necesidades y particularidades regionales de la cadena de la papa y en concordancia con la normatividad vigente.</v>
      </c>
      <c r="C16" s="741"/>
      <c r="D16" s="741"/>
      <c r="E16" s="741"/>
      <c r="F16" s="741"/>
      <c r="G16" s="741"/>
      <c r="H16" s="741"/>
    </row>
    <row r="17" spans="2:24" ht="32.1" customHeight="1">
      <c r="B17" s="740" t="str">
        <f>Portafolio_PA_Papa!E106</f>
        <v>7.1.3. Evaluar y mejorar los programas del ICA dirigidos al monitoreo y control integrado de plagas y enfermedades, considerando, medidas sobre el uso de plaguicidas en el cultivo y almacenamiento, registro, períodos de retiro y demás medidas oportunas, para la prevención de riesgos fitosanitarios y de inocuidad, en articulación con el Decreto 4765 de 2008 por el cual se modifica la estructura del ICA y sus Decretos modificatorios.</v>
      </c>
      <c r="C17" s="741"/>
      <c r="D17" s="741"/>
      <c r="E17" s="741"/>
      <c r="F17" s="741"/>
      <c r="G17" s="741"/>
      <c r="H17" s="741"/>
    </row>
    <row r="18" spans="2:24" ht="45.6" customHeight="1">
      <c r="B18" s="740" t="str">
        <f>Portafolio_PA_Papa!E107</f>
        <v xml:space="preserve">7.1.4. Desarrollar una estrategia financiera para garantizar la disponibilidad de los recursos requeridos por el Sistema Nacional de IVC, en correcta articulación interinstitucional y bajo el amparo de estándares internacionales, que fortalezcan la capacidad operativa de las autoridades sanitarias y de inocuidad, teniendo en cuenta la Política Nacional de Laboratorios: Prioridades para Mejorar el Cumplimiento de Estándares de Calidad y otros instrumentos (CONPES 3957 de 2019). </v>
      </c>
      <c r="C18" s="741"/>
      <c r="D18" s="741"/>
      <c r="E18" s="741"/>
      <c r="F18" s="741"/>
      <c r="G18" s="741"/>
      <c r="H18" s="741"/>
    </row>
    <row r="19" spans="2:24" ht="34.5" customHeight="1">
      <c r="B19" s="740" t="str">
        <f>Portafolio_PA_Papa!E108</f>
        <v>7.1.5. Desarrollar un sistema de alerta temprana, a nivel regional y con atención en frontera, para prevenir o atender las emergencias sanitarias y para adelantar programas de erradicación y declaración de zonas libres de algunas plagas y enfermedades, apoyando la toma de decisiones del productor de papa, para el manejo integrado de las mismas.</v>
      </c>
      <c r="C19" s="741"/>
      <c r="D19" s="741"/>
      <c r="E19" s="741"/>
      <c r="F19" s="741"/>
      <c r="G19" s="741"/>
      <c r="H19" s="741"/>
    </row>
    <row r="20" spans="2:24" ht="32.1" customHeight="1">
      <c r="B20" s="740" t="str">
        <f>Portafolio_PA_Papa!E109</f>
        <v>7.1.6. Diseñar e implementar un sistema de monitoreo y análisis permanente, a nivel regional, que permita determinar la presencia de contaminantes en papa en fresco y en productos procesados, contribuyendo a: crear conciencia entre los actores de la cadena sobre los requerimientos internacionales de los Límites Máximos de Residuos de plaguicidas, enfocar las medidas normativas para su control en todos los eslabones de la cadena, y recomendar los ajustes necesarios, en las prácticas agrícolas, de cosecha, transporte y almacenamiento, así como en el procesamiento industrial.</v>
      </c>
      <c r="C20" s="741"/>
      <c r="D20" s="741"/>
      <c r="E20" s="741"/>
      <c r="F20" s="741"/>
      <c r="G20" s="741"/>
      <c r="H20" s="741"/>
    </row>
    <row r="21" spans="2:24" ht="59.1" customHeight="1">
      <c r="B21" s="740" t="str">
        <f>Portafolio_PA_Papa!E110</f>
        <v>7.1.7. Fortalecer la capacidad operativa del Sistema de IVC, tanto en infraestructura de laboratorios e instalaciones, como en talento humano, para el efectivo control de calidad e inocuidad y poder contar con la trazabilidad, que favorezca tanto la seguridad  en el consumo de papa en fresco y de procesados, con criterios como los contemplados en el Codex Alimentarius, en el Sistema de Trazabilidad Vegetal (Resolución 329 de 2021 del Minagricultura), así como el cumplimiento de las normas sobre etiquetado para protección de los consumidores frente a contenidos de grasas, azúcares, sodio y otros componentes controlados, y las certificaciones de inocuidad para acceder a mercados de exportación requeridas según el país de destino.</v>
      </c>
      <c r="C21" s="741"/>
      <c r="D21" s="741"/>
      <c r="E21" s="741"/>
      <c r="F21" s="741"/>
      <c r="G21" s="741"/>
      <c r="H21" s="741"/>
    </row>
    <row r="22" spans="2:24" ht="15">
      <c r="B22" s="529"/>
      <c r="C22" s="542"/>
      <c r="D22" s="542"/>
      <c r="E22" s="542"/>
      <c r="F22" s="542"/>
      <c r="G22" s="542"/>
      <c r="H22" s="542"/>
    </row>
    <row r="23" spans="2:24" s="99" customFormat="1" ht="14.45" customHeight="1">
      <c r="B23" s="742" t="s">
        <v>1078</v>
      </c>
      <c r="C23" s="753"/>
      <c r="D23" s="753"/>
      <c r="E23" s="753"/>
      <c r="F23" s="753"/>
      <c r="G23" s="753"/>
      <c r="H23" s="753"/>
      <c r="I23" s="94"/>
      <c r="X23" s="100"/>
    </row>
    <row r="24" spans="2:24" ht="15">
      <c r="B24" s="26" t="s">
        <v>5</v>
      </c>
      <c r="C24" s="26" t="s">
        <v>6</v>
      </c>
      <c r="D24" s="26" t="s">
        <v>7</v>
      </c>
      <c r="E24" s="26" t="s">
        <v>8</v>
      </c>
      <c r="F24" s="27" t="s">
        <v>9</v>
      </c>
      <c r="G24" s="26" t="s">
        <v>10</v>
      </c>
      <c r="H24" s="26" t="s">
        <v>11</v>
      </c>
      <c r="X24" s="28"/>
    </row>
    <row r="25" spans="2:24">
      <c r="B25" s="33" t="s">
        <v>17</v>
      </c>
      <c r="C25" s="66">
        <v>13</v>
      </c>
      <c r="D25" s="50" t="s">
        <v>82</v>
      </c>
      <c r="E25" s="67">
        <v>1625000</v>
      </c>
      <c r="F25" s="29"/>
      <c r="G25" s="29"/>
      <c r="H25" s="31">
        <f>+E25*C25</f>
        <v>21125000</v>
      </c>
    </row>
    <row r="26" spans="2:24">
      <c r="B26" s="33" t="s">
        <v>12</v>
      </c>
      <c r="C26" s="66">
        <v>12</v>
      </c>
      <c r="D26" s="50" t="s">
        <v>82</v>
      </c>
      <c r="E26" s="30">
        <v>500000</v>
      </c>
      <c r="F26" s="29"/>
      <c r="G26" s="29"/>
      <c r="H26" s="31">
        <f>+C26*E26</f>
        <v>6000000</v>
      </c>
      <c r="I26" s="32"/>
      <c r="J26" s="4"/>
    </row>
    <row r="27" spans="2:24">
      <c r="B27" s="33" t="s">
        <v>14</v>
      </c>
      <c r="C27" s="66">
        <v>24</v>
      </c>
      <c r="D27" s="50" t="s">
        <v>82</v>
      </c>
      <c r="E27" s="30">
        <v>100000</v>
      </c>
      <c r="F27" s="29"/>
      <c r="G27" s="29"/>
      <c r="H27" s="31">
        <f>+C27*E27</f>
        <v>2400000</v>
      </c>
    </row>
    <row r="28" spans="2:24">
      <c r="B28" s="33" t="s">
        <v>83</v>
      </c>
      <c r="C28" s="66">
        <v>4</v>
      </c>
      <c r="D28" s="50" t="s">
        <v>82</v>
      </c>
      <c r="E28" s="30">
        <v>7862772</v>
      </c>
      <c r="F28" s="29"/>
      <c r="G28" s="29">
        <v>5</v>
      </c>
      <c r="H28" s="31">
        <f>C28*E28*G28</f>
        <v>157255440</v>
      </c>
    </row>
    <row r="29" spans="2:24">
      <c r="B29" s="33" t="s">
        <v>24</v>
      </c>
      <c r="C29" s="66">
        <v>12</v>
      </c>
      <c r="D29" s="50" t="s">
        <v>82</v>
      </c>
      <c r="E29" s="34">
        <v>25484000</v>
      </c>
      <c r="F29" s="29"/>
      <c r="G29" s="29"/>
      <c r="H29" s="31">
        <f>+C29*E29</f>
        <v>305808000</v>
      </c>
    </row>
    <row r="30" spans="2:24">
      <c r="B30" s="33" t="s">
        <v>84</v>
      </c>
      <c r="C30" s="66">
        <v>12</v>
      </c>
      <c r="D30" s="50" t="s">
        <v>82</v>
      </c>
      <c r="E30" s="34">
        <v>3000000</v>
      </c>
      <c r="F30" s="29"/>
      <c r="G30" s="29"/>
      <c r="H30" s="31">
        <f>+C30*E30</f>
        <v>36000000</v>
      </c>
    </row>
    <row r="31" spans="2:24">
      <c r="B31" s="29" t="s">
        <v>531</v>
      </c>
      <c r="C31" s="66">
        <v>12</v>
      </c>
      <c r="D31" s="50" t="s">
        <v>82</v>
      </c>
      <c r="E31" s="30">
        <v>4120000</v>
      </c>
      <c r="F31" s="29"/>
      <c r="G31" s="29"/>
      <c r="H31" s="31">
        <f>+C31*E31</f>
        <v>49440000</v>
      </c>
      <c r="I31" s="35"/>
      <c r="J31" s="4"/>
    </row>
    <row r="32" spans="2:24">
      <c r="B32" s="33" t="s">
        <v>85</v>
      </c>
      <c r="C32" s="66">
        <v>2</v>
      </c>
      <c r="D32" s="50" t="s">
        <v>82</v>
      </c>
      <c r="E32" s="30">
        <v>3182805</v>
      </c>
      <c r="F32" s="29"/>
      <c r="G32" s="29"/>
      <c r="H32" s="31">
        <f>+C32*E32</f>
        <v>6365610</v>
      </c>
      <c r="I32" s="35"/>
      <c r="J32" s="4"/>
    </row>
    <row r="33" spans="2:24">
      <c r="B33" s="33" t="s">
        <v>86</v>
      </c>
      <c r="C33" s="66">
        <v>4</v>
      </c>
      <c r="D33" s="68" t="s">
        <v>87</v>
      </c>
      <c r="E33" s="34">
        <v>8963563</v>
      </c>
      <c r="F33" s="36">
        <v>0.5</v>
      </c>
      <c r="G33" s="29">
        <v>10</v>
      </c>
      <c r="H33" s="31">
        <f>+C33*E33*G33*F33</f>
        <v>179271260</v>
      </c>
    </row>
    <row r="34" spans="2:24">
      <c r="B34" s="33" t="s">
        <v>88</v>
      </c>
      <c r="C34" s="66">
        <f>8*2</f>
        <v>16</v>
      </c>
      <c r="D34" s="50" t="s">
        <v>87</v>
      </c>
      <c r="E34" s="34">
        <v>1213122</v>
      </c>
      <c r="F34" s="29"/>
      <c r="G34" s="29"/>
      <c r="H34" s="31">
        <f>+C34*E34</f>
        <v>19409952</v>
      </c>
    </row>
    <row r="35" spans="2:24">
      <c r="B35" s="33" t="s">
        <v>89</v>
      </c>
      <c r="C35" s="66">
        <f>4*4</f>
        <v>16</v>
      </c>
      <c r="D35" s="50" t="s">
        <v>87</v>
      </c>
      <c r="E35" s="34">
        <v>1438122</v>
      </c>
      <c r="F35" s="29"/>
      <c r="G35" s="29"/>
      <c r="H35" s="31">
        <f>+E35*C35</f>
        <v>23009952</v>
      </c>
    </row>
    <row r="36" spans="2:24">
      <c r="B36" s="33" t="s">
        <v>90</v>
      </c>
      <c r="C36" s="66">
        <v>12</v>
      </c>
      <c r="D36" s="50" t="s">
        <v>87</v>
      </c>
      <c r="E36" s="34">
        <v>3931384</v>
      </c>
      <c r="F36" s="36"/>
      <c r="G36" s="29">
        <v>8</v>
      </c>
      <c r="H36" s="31">
        <f>+E36*C36*G36</f>
        <v>377412864</v>
      </c>
    </row>
    <row r="37" spans="2:24">
      <c r="B37" s="33" t="s">
        <v>43</v>
      </c>
      <c r="C37" s="66">
        <v>12</v>
      </c>
      <c r="D37" s="50" t="s">
        <v>87</v>
      </c>
      <c r="E37" s="34">
        <v>1160000</v>
      </c>
      <c r="F37" s="36"/>
      <c r="G37" s="29">
        <v>8</v>
      </c>
      <c r="H37" s="31">
        <f>+C37*E37*G37</f>
        <v>111360000</v>
      </c>
    </row>
    <row r="38" spans="2:24">
      <c r="B38" s="33" t="s">
        <v>91</v>
      </c>
      <c r="C38" s="66">
        <v>12</v>
      </c>
      <c r="D38" s="50" t="s">
        <v>82</v>
      </c>
      <c r="E38" s="30">
        <v>120000</v>
      </c>
      <c r="F38" s="29"/>
      <c r="G38" s="29">
        <v>8</v>
      </c>
      <c r="H38" s="31">
        <f>+C38*E38*G38</f>
        <v>11520000</v>
      </c>
      <c r="I38" s="35"/>
      <c r="J38" s="4"/>
    </row>
    <row r="39" spans="2:24">
      <c r="B39" s="33" t="s">
        <v>92</v>
      </c>
      <c r="C39" s="69"/>
      <c r="D39" s="29"/>
      <c r="E39" s="30"/>
      <c r="F39" s="29"/>
      <c r="G39" s="29"/>
      <c r="H39" s="31" t="s">
        <v>93</v>
      </c>
      <c r="I39" s="32"/>
      <c r="J39" s="4"/>
    </row>
    <row r="40" spans="2:24" ht="28.5">
      <c r="B40" s="59" t="s">
        <v>532</v>
      </c>
      <c r="C40" s="69"/>
      <c r="D40" s="29"/>
      <c r="E40" s="30"/>
      <c r="F40" s="29"/>
      <c r="G40" s="29"/>
      <c r="H40" s="31" t="s">
        <v>93</v>
      </c>
      <c r="I40" s="32"/>
      <c r="J40" s="4"/>
    </row>
    <row r="41" spans="2:24">
      <c r="B41" s="33" t="s">
        <v>94</v>
      </c>
      <c r="C41" s="29"/>
      <c r="D41" s="29"/>
      <c r="E41" s="30"/>
      <c r="F41" s="36"/>
      <c r="G41" s="29"/>
      <c r="H41" s="31" t="s">
        <v>93</v>
      </c>
      <c r="I41" s="37"/>
    </row>
    <row r="42" spans="2:24" ht="15">
      <c r="B42" s="33"/>
      <c r="C42" s="29"/>
      <c r="D42" s="29"/>
      <c r="E42" s="30"/>
      <c r="F42" s="36"/>
      <c r="G42" s="29"/>
      <c r="H42" s="31"/>
      <c r="I42" s="43" t="s">
        <v>496</v>
      </c>
    </row>
    <row r="43" spans="2:24" ht="15">
      <c r="B43" s="39" t="s">
        <v>1</v>
      </c>
      <c r="C43" s="41"/>
      <c r="D43" s="41"/>
      <c r="E43" s="41"/>
      <c r="F43" s="42"/>
      <c r="G43" s="42"/>
      <c r="H43" s="43">
        <f>SUM(H25:H41)</f>
        <v>1306378078</v>
      </c>
      <c r="I43" s="43">
        <f>H43/12</f>
        <v>108864839.83333333</v>
      </c>
    </row>
    <row r="44" spans="2:24" ht="368.1" customHeight="1">
      <c r="B44" s="70" t="s">
        <v>533</v>
      </c>
      <c r="C44" s="45"/>
      <c r="D44" s="45"/>
      <c r="E44" s="45"/>
      <c r="F44" s="45"/>
      <c r="G44" s="45"/>
      <c r="H44" s="45"/>
    </row>
    <row r="45" spans="2:24" s="4" customFormat="1">
      <c r="B45" s="44"/>
      <c r="C45" s="45"/>
      <c r="D45" s="45"/>
      <c r="E45" s="45"/>
      <c r="F45" s="45"/>
      <c r="G45" s="45"/>
      <c r="H45" s="45"/>
      <c r="I45" s="2"/>
      <c r="J45" s="2"/>
    </row>
    <row r="46" spans="2:24" ht="15">
      <c r="B46" s="45"/>
      <c r="C46" s="45"/>
      <c r="D46" s="45"/>
      <c r="E46" s="45"/>
      <c r="F46" s="45"/>
      <c r="G46" s="45"/>
      <c r="H46" s="45"/>
      <c r="I46" s="46"/>
    </row>
    <row r="47" spans="2:24" s="4" customFormat="1" ht="14.45" customHeight="1">
      <c r="B47" s="94" t="str">
        <f>B9</f>
        <v>7.2. Revisión y actualización de la normatividad de la cadena</v>
      </c>
      <c r="C47" s="95"/>
      <c r="D47" s="95"/>
      <c r="E47" s="95"/>
      <c r="F47" s="95"/>
      <c r="G47" s="95"/>
      <c r="H47" s="95"/>
      <c r="I47" s="94"/>
      <c r="X47" s="25"/>
    </row>
    <row r="48" spans="2:24" ht="28.5" customHeight="1">
      <c r="B48" s="740" t="str">
        <f>Portafolio_PA_Papa!E112</f>
        <v>7.2.1. Realizar un análisis y evaluación de la normatividad vigente a lo largo de la cadena de papa, identificando los requerimientos de actualización y/o nueva reglamentación, estableciendo un plan de actividades y tiempos para realizar su seguimiento y ajuste oportuno.</v>
      </c>
      <c r="C48" s="741"/>
      <c r="D48" s="741"/>
      <c r="E48" s="741"/>
      <c r="F48" s="741"/>
      <c r="G48" s="741"/>
      <c r="H48" s="741"/>
    </row>
    <row r="49" spans="1:10" ht="14.45" customHeight="1">
      <c r="B49" s="740" t="str">
        <f>Portafolio_PA_Papa!E113</f>
        <v>7.2.2. Realizar seguimiento a la reglamentación del sistema de autorización a terceros  (Acuerdo 005 de 2020 del ICA) en cuanto a los servicios de certificación oficial de semilla.</v>
      </c>
      <c r="C49" s="741"/>
      <c r="D49" s="741"/>
      <c r="E49" s="741"/>
      <c r="F49" s="741"/>
      <c r="G49" s="741"/>
      <c r="H49" s="741"/>
    </row>
    <row r="50" spans="1:10" ht="15">
      <c r="B50" s="740" t="str">
        <f>Portafolio_PA_Papa!E114</f>
        <v xml:space="preserve">7.2.3. Diseñar las normas técnicas para la comercialización de la papa fresca y procesada, y promover su aplicación entre los actores de la cadena. </v>
      </c>
      <c r="C50" s="741"/>
      <c r="D50" s="741"/>
      <c r="E50" s="741"/>
      <c r="F50" s="741"/>
      <c r="G50" s="741"/>
      <c r="H50" s="741"/>
    </row>
    <row r="51" spans="1:10" ht="15">
      <c r="B51" s="740" t="str">
        <f>Portafolio_PA_Papa!E115</f>
        <v>7.2.4. Capacitar, socializar, y brindar acompañamiento técnico para la implementación de las normas técnicas y/o la normatividad, a los actores la cadena de la papa.</v>
      </c>
      <c r="C51" s="741"/>
      <c r="D51" s="741"/>
      <c r="E51" s="741"/>
      <c r="F51" s="741"/>
      <c r="G51" s="741"/>
      <c r="H51" s="741"/>
    </row>
    <row r="52" spans="1:10" ht="15">
      <c r="B52" s="740"/>
      <c r="C52" s="741"/>
      <c r="D52" s="741"/>
      <c r="E52" s="741"/>
      <c r="F52" s="741"/>
      <c r="G52" s="741"/>
      <c r="H52" s="741"/>
    </row>
    <row r="53" spans="1:10" s="4" customFormat="1" ht="15">
      <c r="B53" s="742" t="s">
        <v>1078</v>
      </c>
      <c r="C53" s="753"/>
      <c r="D53" s="753"/>
      <c r="E53" s="753"/>
      <c r="F53" s="753"/>
      <c r="G53" s="753"/>
      <c r="H53" s="753"/>
    </row>
    <row r="54" spans="1:10" ht="15">
      <c r="B54" s="26" t="s">
        <v>5</v>
      </c>
      <c r="C54" s="26" t="s">
        <v>6</v>
      </c>
      <c r="D54" s="26" t="s">
        <v>7</v>
      </c>
      <c r="E54" s="26" t="s">
        <v>8</v>
      </c>
      <c r="F54" s="26" t="s">
        <v>48</v>
      </c>
      <c r="G54" s="26" t="s">
        <v>10</v>
      </c>
      <c r="H54" s="26" t="s">
        <v>11</v>
      </c>
    </row>
    <row r="55" spans="1:10" s="4" customFormat="1">
      <c r="A55" s="48"/>
      <c r="B55" s="29" t="s">
        <v>96</v>
      </c>
      <c r="C55" s="66">
        <v>5</v>
      </c>
      <c r="D55" s="29" t="s">
        <v>13</v>
      </c>
      <c r="E55" s="69">
        <v>1625000</v>
      </c>
      <c r="F55" s="29"/>
      <c r="G55" s="29"/>
      <c r="H55" s="31">
        <f>+C55*E55</f>
        <v>8125000</v>
      </c>
      <c r="I55" s="37"/>
    </row>
    <row r="56" spans="1:10" s="4" customFormat="1">
      <c r="B56" s="29" t="s">
        <v>146</v>
      </c>
      <c r="C56" s="66">
        <v>4</v>
      </c>
      <c r="D56" s="29" t="s">
        <v>13</v>
      </c>
      <c r="E56" s="69">
        <v>500000</v>
      </c>
      <c r="F56" s="29"/>
      <c r="G56" s="29"/>
      <c r="H56" s="31">
        <f t="shared" ref="H56:H57" si="3">+C56*E56</f>
        <v>2000000</v>
      </c>
      <c r="I56" s="37"/>
    </row>
    <row r="57" spans="1:10" s="4" customFormat="1">
      <c r="B57" s="29" t="s">
        <v>147</v>
      </c>
      <c r="C57" s="66">
        <v>4</v>
      </c>
      <c r="D57" s="29" t="s">
        <v>13</v>
      </c>
      <c r="E57" s="69">
        <v>100000</v>
      </c>
      <c r="F57" s="29"/>
      <c r="G57" s="29"/>
      <c r="H57" s="31">
        <f t="shared" si="3"/>
        <v>400000</v>
      </c>
      <c r="I57" s="37"/>
    </row>
    <row r="58" spans="1:10" s="4" customFormat="1">
      <c r="B58" s="29" t="s">
        <v>148</v>
      </c>
      <c r="C58" s="66">
        <v>4</v>
      </c>
      <c r="D58" s="29" t="s">
        <v>13</v>
      </c>
      <c r="E58" s="69">
        <v>25484000</v>
      </c>
      <c r="F58" s="29"/>
      <c r="G58" s="29"/>
      <c r="H58" s="31">
        <f>+C58*E58</f>
        <v>101936000</v>
      </c>
      <c r="I58" s="37"/>
    </row>
    <row r="59" spans="1:10" s="4" customFormat="1">
      <c r="B59" s="29" t="s">
        <v>151</v>
      </c>
      <c r="C59" s="66">
        <v>4</v>
      </c>
      <c r="D59" s="29" t="s">
        <v>13</v>
      </c>
      <c r="E59" s="69">
        <v>3000000</v>
      </c>
      <c r="F59" s="29"/>
      <c r="G59" s="29"/>
      <c r="H59" s="31">
        <f>E59*C59</f>
        <v>12000000</v>
      </c>
      <c r="I59" s="37"/>
    </row>
    <row r="60" spans="1:10">
      <c r="B60" s="29" t="s">
        <v>86</v>
      </c>
      <c r="C60" s="66">
        <v>3</v>
      </c>
      <c r="D60" s="29" t="s">
        <v>87</v>
      </c>
      <c r="E60" s="69">
        <v>8963563</v>
      </c>
      <c r="F60" s="29"/>
      <c r="G60" s="29">
        <v>10</v>
      </c>
      <c r="H60" s="31">
        <f>+C60*E60*G60</f>
        <v>268906890</v>
      </c>
      <c r="I60" s="32"/>
      <c r="J60" s="4"/>
    </row>
    <row r="61" spans="1:10">
      <c r="B61" s="33" t="s">
        <v>88</v>
      </c>
      <c r="C61" s="66">
        <v>2</v>
      </c>
      <c r="D61" s="29" t="s">
        <v>87</v>
      </c>
      <c r="E61" s="69">
        <v>1213122</v>
      </c>
      <c r="F61" s="29"/>
      <c r="G61" s="29"/>
      <c r="H61" s="31">
        <f>+C61*E61</f>
        <v>2426244</v>
      </c>
      <c r="I61" s="32"/>
      <c r="J61" s="4"/>
    </row>
    <row r="62" spans="1:10">
      <c r="B62" s="33" t="s">
        <v>89</v>
      </c>
      <c r="C62" s="66">
        <v>2</v>
      </c>
      <c r="D62" s="29" t="s">
        <v>13</v>
      </c>
      <c r="E62" s="69">
        <v>1438122</v>
      </c>
      <c r="F62" s="29"/>
      <c r="G62" s="29"/>
      <c r="H62" s="31">
        <f>+C62*E62</f>
        <v>2876244</v>
      </c>
      <c r="I62" s="32"/>
      <c r="J62" s="4"/>
    </row>
    <row r="63" spans="1:10" ht="15">
      <c r="B63" s="87" t="s">
        <v>149</v>
      </c>
      <c r="C63" s="66">
        <v>1</v>
      </c>
      <c r="D63" s="29" t="s">
        <v>87</v>
      </c>
      <c r="E63" s="69">
        <v>7233751</v>
      </c>
      <c r="F63" s="36">
        <v>1</v>
      </c>
      <c r="G63" s="29">
        <v>10</v>
      </c>
      <c r="H63" s="31">
        <f>+C63*E63*F63*G63</f>
        <v>72337510</v>
      </c>
      <c r="I63" s="57" t="s">
        <v>496</v>
      </c>
      <c r="J63" s="4"/>
    </row>
    <row r="64" spans="1:10" ht="15">
      <c r="B64" s="39"/>
      <c r="C64" s="41"/>
      <c r="D64" s="41"/>
      <c r="E64" s="42"/>
      <c r="F64" s="42"/>
      <c r="G64" s="41"/>
      <c r="H64" s="57">
        <f>SUM(H55:H63)</f>
        <v>471007888</v>
      </c>
      <c r="I64" s="57">
        <f>H64/12</f>
        <v>39250657.333333336</v>
      </c>
    </row>
    <row r="65" spans="2:24" s="4" customFormat="1" ht="260.45" hidden="1" customHeight="1">
      <c r="B65" s="58" t="s">
        <v>68</v>
      </c>
      <c r="C65" s="45"/>
      <c r="D65" s="45"/>
      <c r="E65" s="45"/>
      <c r="F65" s="45"/>
      <c r="G65" s="45"/>
      <c r="H65" s="57">
        <f>SUM(H56:H64)</f>
        <v>933890776</v>
      </c>
      <c r="I65" s="2"/>
      <c r="J65" s="2"/>
    </row>
    <row r="66" spans="2:24" ht="206.45" customHeight="1">
      <c r="B66" s="70" t="s">
        <v>419</v>
      </c>
      <c r="C66" s="4"/>
      <c r="D66" s="4"/>
      <c r="E66" s="4"/>
      <c r="F66" s="25"/>
      <c r="G66" s="25"/>
    </row>
    <row r="67" spans="2:24" s="4" customFormat="1" ht="15.95" customHeight="1">
      <c r="B67" s="94"/>
      <c r="C67" s="98"/>
      <c r="D67" s="98"/>
      <c r="E67" s="98"/>
      <c r="F67" s="98"/>
      <c r="G67" s="98"/>
      <c r="H67" s="98"/>
      <c r="I67" s="94"/>
      <c r="X67" s="25"/>
    </row>
    <row r="68" spans="2:24" s="4" customFormat="1" ht="14.45" customHeight="1">
      <c r="B68" s="736" t="str">
        <f>B10</f>
        <v>7.3. Mejora de la admisibilidad sanitaria y las medidas de defensa comercial para la cadena</v>
      </c>
      <c r="C68" s="754"/>
      <c r="D68" s="754"/>
      <c r="E68" s="754"/>
      <c r="F68" s="754"/>
      <c r="G68" s="754"/>
      <c r="H68" s="754"/>
      <c r="I68" s="94"/>
      <c r="X68" s="25"/>
    </row>
    <row r="69" spans="2:24" ht="15">
      <c r="B69" s="740" t="str">
        <f>Portafolio_PA_Papa!E116</f>
        <v>7.3.1. Analizar las condiciones de admisibilidad a mercados externos para la papa colombiana y sus derivados, a través de estudios y mesas técnicas con las autoridades sanitarias de los mercados objetivo.</v>
      </c>
      <c r="C69" s="741"/>
      <c r="D69" s="741"/>
      <c r="E69" s="741"/>
      <c r="F69" s="741"/>
      <c r="G69" s="741"/>
      <c r="H69" s="741"/>
    </row>
    <row r="70" spans="2:24" ht="15">
      <c r="B70" s="740" t="str">
        <f>Portafolio_PA_Papa!E117</f>
        <v>7.3.2. Formular el Plan de Admisibilidad Sanitaria (PAS) para la papa fresca, como instrumento para acceder a los mercados de exportación que se prioricen.</v>
      </c>
      <c r="C70" s="741"/>
      <c r="D70" s="741"/>
      <c r="E70" s="741"/>
      <c r="F70" s="741"/>
      <c r="G70" s="741"/>
      <c r="H70" s="741"/>
    </row>
    <row r="71" spans="2:24" ht="30.6" customHeight="1">
      <c r="B71" s="740" t="str">
        <f>Portafolio_PA_Papa!E118</f>
        <v>7.3.3. Fortalecer la implementación de medidas de defensa comercial, por parte de Mincomercio, en el marco de los procedimientos y determinantes adelantados sobre prácticas comerciales irregulares, al ingreso de papa procesada a Colombia.</v>
      </c>
      <c r="C71" s="741"/>
      <c r="D71" s="741"/>
      <c r="E71" s="741"/>
      <c r="F71" s="741"/>
      <c r="G71" s="741"/>
      <c r="H71" s="741"/>
    </row>
    <row r="72" spans="2:24" ht="15">
      <c r="B72" s="529"/>
      <c r="C72" s="542"/>
      <c r="D72" s="542"/>
      <c r="E72" s="542"/>
      <c r="F72" s="542"/>
      <c r="G72" s="542"/>
      <c r="H72" s="542"/>
    </row>
    <row r="73" spans="2:24" ht="15">
      <c r="B73" s="740"/>
      <c r="C73" s="741"/>
      <c r="D73" s="741"/>
      <c r="E73" s="741"/>
      <c r="F73" s="741"/>
      <c r="G73" s="741"/>
      <c r="H73" s="741"/>
    </row>
    <row r="74" spans="2:24" s="4" customFormat="1" ht="15">
      <c r="B74" s="742" t="s">
        <v>1078</v>
      </c>
      <c r="C74" s="753"/>
      <c r="D74" s="753"/>
      <c r="E74" s="753"/>
      <c r="F74" s="753"/>
      <c r="G74" s="753"/>
      <c r="H74" s="753"/>
    </row>
    <row r="75" spans="2:24" ht="15">
      <c r="B75" s="26" t="s">
        <v>5</v>
      </c>
      <c r="C75" s="26" t="s">
        <v>6</v>
      </c>
      <c r="D75" s="26" t="s">
        <v>7</v>
      </c>
      <c r="E75" s="26" t="s">
        <v>8</v>
      </c>
      <c r="F75" s="27" t="s">
        <v>9</v>
      </c>
      <c r="G75" s="26" t="s">
        <v>10</v>
      </c>
      <c r="H75" s="26" t="s">
        <v>11</v>
      </c>
      <c r="X75" s="28"/>
    </row>
    <row r="76" spans="2:24">
      <c r="B76" s="29" t="s">
        <v>96</v>
      </c>
      <c r="C76" s="66">
        <v>5</v>
      </c>
      <c r="D76" s="29" t="s">
        <v>13</v>
      </c>
      <c r="E76" s="30">
        <v>1625000</v>
      </c>
      <c r="F76" s="29"/>
      <c r="G76" s="29"/>
      <c r="H76" s="31">
        <f>+C76*E76</f>
        <v>8125000</v>
      </c>
    </row>
    <row r="77" spans="2:24">
      <c r="B77" s="29" t="s">
        <v>146</v>
      </c>
      <c r="C77" s="66">
        <v>4</v>
      </c>
      <c r="D77" s="29" t="s">
        <v>13</v>
      </c>
      <c r="E77" s="30">
        <v>500000</v>
      </c>
      <c r="F77" s="29"/>
      <c r="G77" s="29"/>
      <c r="H77" s="31">
        <f t="shared" ref="H77:H82" si="4">+C77*E77</f>
        <v>2000000</v>
      </c>
      <c r="I77" s="32"/>
      <c r="J77" s="4"/>
    </row>
    <row r="78" spans="2:24">
      <c r="B78" s="29" t="s">
        <v>147</v>
      </c>
      <c r="C78" s="66">
        <v>8</v>
      </c>
      <c r="D78" s="29" t="s">
        <v>13</v>
      </c>
      <c r="E78" s="30">
        <v>100000</v>
      </c>
      <c r="F78" s="29"/>
      <c r="G78" s="29"/>
      <c r="H78" s="31">
        <f t="shared" si="4"/>
        <v>800000</v>
      </c>
    </row>
    <row r="79" spans="2:24">
      <c r="B79" s="29" t="s">
        <v>86</v>
      </c>
      <c r="C79" s="66">
        <v>2</v>
      </c>
      <c r="D79" s="29" t="s">
        <v>87</v>
      </c>
      <c r="E79" s="30">
        <v>8963563</v>
      </c>
      <c r="F79" s="29"/>
      <c r="G79" s="29">
        <v>10</v>
      </c>
      <c r="H79" s="31">
        <f>+C79*E79*G79</f>
        <v>179271260</v>
      </c>
    </row>
    <row r="80" spans="2:24">
      <c r="B80" s="33" t="s">
        <v>88</v>
      </c>
      <c r="C80" s="66">
        <v>2</v>
      </c>
      <c r="D80" s="29" t="s">
        <v>13</v>
      </c>
      <c r="E80" s="30">
        <v>1213122</v>
      </c>
      <c r="F80" s="29"/>
      <c r="G80" s="29"/>
      <c r="H80" s="31">
        <f t="shared" si="4"/>
        <v>2426244</v>
      </c>
      <c r="I80" s="35"/>
      <c r="J80" s="4"/>
    </row>
    <row r="81" spans="2:10">
      <c r="B81" s="33" t="s">
        <v>89</v>
      </c>
      <c r="C81" s="66">
        <v>2</v>
      </c>
      <c r="D81" s="29" t="s">
        <v>13</v>
      </c>
      <c r="E81" s="30">
        <v>1438122</v>
      </c>
      <c r="F81" s="29"/>
      <c r="G81" s="29"/>
      <c r="H81" s="31">
        <f t="shared" si="4"/>
        <v>2876244</v>
      </c>
      <c r="I81" s="35"/>
      <c r="J81" s="4"/>
    </row>
    <row r="82" spans="2:10">
      <c r="B82" s="188" t="s">
        <v>152</v>
      </c>
      <c r="C82" s="189">
        <v>2</v>
      </c>
      <c r="D82" s="111" t="s">
        <v>13</v>
      </c>
      <c r="E82" s="103">
        <v>5282805</v>
      </c>
      <c r="F82" s="111"/>
      <c r="G82" s="111"/>
      <c r="H82" s="103">
        <f t="shared" si="4"/>
        <v>10565610</v>
      </c>
    </row>
    <row r="83" spans="2:10" ht="15">
      <c r="B83" s="87" t="s">
        <v>150</v>
      </c>
      <c r="C83" s="97">
        <v>1</v>
      </c>
      <c r="D83" s="29" t="s">
        <v>87</v>
      </c>
      <c r="E83" s="30">
        <v>7233751</v>
      </c>
      <c r="F83" s="36">
        <v>0.5</v>
      </c>
      <c r="G83" s="29">
        <v>10</v>
      </c>
      <c r="H83" s="31">
        <f>+C83*E83*F83*G83</f>
        <v>36168755</v>
      </c>
      <c r="I83" s="57" t="s">
        <v>496</v>
      </c>
    </row>
    <row r="84" spans="2:10" ht="15">
      <c r="B84" s="39" t="s">
        <v>503</v>
      </c>
      <c r="C84" s="41"/>
      <c r="D84" s="41"/>
      <c r="E84" s="42"/>
      <c r="F84" s="42"/>
      <c r="G84" s="41"/>
      <c r="H84" s="57">
        <f>SUM(H76:H83)</f>
        <v>242233113</v>
      </c>
      <c r="I84" s="289">
        <f>H84/12</f>
        <v>20186092.75</v>
      </c>
    </row>
    <row r="85" spans="2:10" ht="15">
      <c r="B85" s="39" t="s">
        <v>504</v>
      </c>
      <c r="C85" s="41"/>
      <c r="D85" s="41"/>
      <c r="E85" s="42"/>
      <c r="F85" s="42"/>
      <c r="G85" s="41"/>
      <c r="H85" s="57">
        <f>H83</f>
        <v>36168755</v>
      </c>
      <c r="I85" s="191"/>
    </row>
    <row r="86" spans="2:10" ht="168" customHeight="1">
      <c r="B86" s="290" t="s">
        <v>530</v>
      </c>
    </row>
  </sheetData>
  <sheetProtection algorithmName="SHA-512" hashValue="UDbu84rAzFZTaxIE8g0j5JRjLPzYpy8KQcOw011OvFubukJoUppE18FYhZswisfxC2WLKPpVl3Y6cIGMMtDang==" saltValue="Klf8iidsMIQ1EeB7GtETNw==" spinCount="100000" sheet="1" objects="1" scenarios="1"/>
  <mergeCells count="20">
    <mergeCell ref="B68:H68"/>
    <mergeCell ref="B15:H15"/>
    <mergeCell ref="B16:H16"/>
    <mergeCell ref="B17:H17"/>
    <mergeCell ref="B18:H18"/>
    <mergeCell ref="B19:H19"/>
    <mergeCell ref="B20:H20"/>
    <mergeCell ref="B21:H21"/>
    <mergeCell ref="B23:H23"/>
    <mergeCell ref="B48:H48"/>
    <mergeCell ref="B49:H49"/>
    <mergeCell ref="B50:H50"/>
    <mergeCell ref="B51:H51"/>
    <mergeCell ref="B53:H53"/>
    <mergeCell ref="B52:H52"/>
    <mergeCell ref="B74:H74"/>
    <mergeCell ref="B69:H69"/>
    <mergeCell ref="B70:H70"/>
    <mergeCell ref="B71:H71"/>
    <mergeCell ref="B73:H73"/>
  </mergeCells>
  <phoneticPr fontId="35" type="noConversion"/>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2:Z107"/>
  <sheetViews>
    <sheetView showGridLines="0" zoomScale="70" zoomScaleNormal="70" workbookViewId="0"/>
  </sheetViews>
  <sheetFormatPr baseColWidth="10" defaultColWidth="10.7109375" defaultRowHeight="14.25"/>
  <cols>
    <col min="1" max="1" width="13.42578125" style="2" customWidth="1"/>
    <col min="2" max="2" width="67.42578125" style="2" customWidth="1"/>
    <col min="3" max="3" width="26.5703125" style="2" customWidth="1"/>
    <col min="4" max="4" width="27.140625" style="2" customWidth="1"/>
    <col min="5" max="5" width="22.42578125" style="2" customWidth="1"/>
    <col min="6" max="7" width="19.7109375" style="2" bestFit="1" customWidth="1"/>
    <col min="8" max="8" width="21.5703125" style="2" customWidth="1"/>
    <col min="9" max="11" width="19.7109375" style="2" bestFit="1" customWidth="1"/>
    <col min="12" max="12" width="19.140625" style="2" bestFit="1" customWidth="1"/>
    <col min="13" max="22" width="19.7109375" style="2" bestFit="1" customWidth="1"/>
    <col min="23" max="23" width="20.42578125" style="2" bestFit="1" customWidth="1"/>
    <col min="24" max="24" width="25.42578125" style="2" customWidth="1"/>
    <col min="25" max="25" width="22.28515625" style="2" bestFit="1" customWidth="1"/>
    <col min="26" max="26" width="19.140625" style="2" bestFit="1" customWidth="1"/>
    <col min="27" max="27" width="17" style="2" bestFit="1" customWidth="1"/>
    <col min="28" max="28" width="17.85546875" style="2" customWidth="1"/>
    <col min="29" max="16384" width="10.7109375" style="2"/>
  </cols>
  <sheetData>
    <row r="2" spans="1:26" ht="15">
      <c r="A2" s="1" t="s">
        <v>0</v>
      </c>
    </row>
    <row r="3" spans="1:26" s="4" customFormat="1" ht="15">
      <c r="A3" s="3"/>
    </row>
    <row r="4" spans="1:26" ht="21.6" customHeight="1">
      <c r="A4" s="5"/>
      <c r="B4" s="6" t="str">
        <f>Portafolio_PA_Papa!C119</f>
        <v>8. Articulación de los agentes de la cadena</v>
      </c>
      <c r="C4" s="7"/>
      <c r="D4" s="8"/>
    </row>
    <row r="5" spans="1:26" ht="26.1" customHeight="1"/>
    <row r="6" spans="1:26" ht="15">
      <c r="E6" s="9">
        <v>1</v>
      </c>
      <c r="F6" s="9">
        <v>2</v>
      </c>
      <c r="G6" s="9">
        <v>3</v>
      </c>
      <c r="H6" s="9">
        <v>4</v>
      </c>
      <c r="I6" s="9">
        <v>5</v>
      </c>
      <c r="J6" s="9">
        <v>6</v>
      </c>
      <c r="K6" s="9">
        <v>7</v>
      </c>
      <c r="L6" s="9">
        <v>8</v>
      </c>
      <c r="M6" s="9">
        <v>9</v>
      </c>
      <c r="N6" s="9">
        <v>10</v>
      </c>
      <c r="O6" s="9">
        <v>11</v>
      </c>
      <c r="P6" s="9">
        <v>12</v>
      </c>
      <c r="Q6" s="9">
        <v>13</v>
      </c>
      <c r="R6" s="9">
        <v>14</v>
      </c>
      <c r="S6" s="9">
        <v>15</v>
      </c>
      <c r="T6" s="9">
        <v>16</v>
      </c>
      <c r="U6" s="9">
        <v>17</v>
      </c>
      <c r="V6" s="9">
        <v>18</v>
      </c>
      <c r="W6" s="9">
        <v>19</v>
      </c>
      <c r="X6" s="9">
        <v>20</v>
      </c>
      <c r="Y6" s="9" t="s">
        <v>1</v>
      </c>
    </row>
    <row r="7" spans="1:26" s="13" customFormat="1" ht="15">
      <c r="A7" s="2"/>
      <c r="B7" s="10" t="s">
        <v>2</v>
      </c>
      <c r="C7" s="11" t="s">
        <v>3</v>
      </c>
      <c r="D7" s="11" t="s">
        <v>4</v>
      </c>
      <c r="E7" s="12">
        <f>SUM(E8:E11)</f>
        <v>1851842063.6666665</v>
      </c>
      <c r="F7" s="12">
        <f t="shared" ref="F7:Y7" si="0">SUM(F8:F11)</f>
        <v>441625272</v>
      </c>
      <c r="G7" s="12">
        <f t="shared" si="0"/>
        <v>441625272</v>
      </c>
      <c r="H7" s="12">
        <f t="shared" si="0"/>
        <v>441625272</v>
      </c>
      <c r="I7" s="12">
        <f t="shared" si="0"/>
        <v>441625272</v>
      </c>
      <c r="J7" s="12">
        <f t="shared" si="0"/>
        <v>441625272</v>
      </c>
      <c r="K7" s="12">
        <f t="shared" si="0"/>
        <v>441625272</v>
      </c>
      <c r="L7" s="12">
        <f t="shared" si="0"/>
        <v>441625272</v>
      </c>
      <c r="M7" s="12">
        <f t="shared" si="0"/>
        <v>441625272</v>
      </c>
      <c r="N7" s="12">
        <f t="shared" si="0"/>
        <v>441625272</v>
      </c>
      <c r="O7" s="12">
        <f t="shared" si="0"/>
        <v>441625272</v>
      </c>
      <c r="P7" s="12">
        <f t="shared" si="0"/>
        <v>441625272</v>
      </c>
      <c r="Q7" s="12">
        <f t="shared" si="0"/>
        <v>441625272</v>
      </c>
      <c r="R7" s="12">
        <f t="shared" si="0"/>
        <v>441625272</v>
      </c>
      <c r="S7" s="12">
        <f t="shared" si="0"/>
        <v>441625272</v>
      </c>
      <c r="T7" s="12">
        <f t="shared" si="0"/>
        <v>441625272</v>
      </c>
      <c r="U7" s="12">
        <f t="shared" si="0"/>
        <v>441625272</v>
      </c>
      <c r="V7" s="12">
        <f t="shared" si="0"/>
        <v>441625272</v>
      </c>
      <c r="W7" s="12">
        <f t="shared" si="0"/>
        <v>441625272</v>
      </c>
      <c r="X7" s="12">
        <f t="shared" si="0"/>
        <v>441625272</v>
      </c>
      <c r="Y7" s="12">
        <f t="shared" si="0"/>
        <v>10242722231.666666</v>
      </c>
    </row>
    <row r="8" spans="1:26" s="18" customFormat="1" ht="28.5">
      <c r="A8" s="14"/>
      <c r="B8" s="65" t="str">
        <f>Portafolio_PA_Papa!D119</f>
        <v>8.1. Adopción, promoción y monitoreo de la política pública para la cadena de la papa</v>
      </c>
      <c r="C8" s="16" t="s">
        <v>505</v>
      </c>
      <c r="D8" s="16" t="s">
        <v>502</v>
      </c>
      <c r="E8" s="17">
        <f>H37</f>
        <v>547370652</v>
      </c>
      <c r="F8" s="17">
        <f>H38</f>
        <v>71708504</v>
      </c>
      <c r="G8" s="17">
        <f>H38</f>
        <v>71708504</v>
      </c>
      <c r="H8" s="17">
        <f t="shared" ref="H8:X8" si="1">G8</f>
        <v>71708504</v>
      </c>
      <c r="I8" s="17">
        <f t="shared" si="1"/>
        <v>71708504</v>
      </c>
      <c r="J8" s="17">
        <f t="shared" si="1"/>
        <v>71708504</v>
      </c>
      <c r="K8" s="17">
        <f t="shared" si="1"/>
        <v>71708504</v>
      </c>
      <c r="L8" s="17">
        <f t="shared" si="1"/>
        <v>71708504</v>
      </c>
      <c r="M8" s="17">
        <f t="shared" si="1"/>
        <v>71708504</v>
      </c>
      <c r="N8" s="17">
        <f t="shared" si="1"/>
        <v>71708504</v>
      </c>
      <c r="O8" s="17">
        <f t="shared" si="1"/>
        <v>71708504</v>
      </c>
      <c r="P8" s="17">
        <f t="shared" si="1"/>
        <v>71708504</v>
      </c>
      <c r="Q8" s="17">
        <f t="shared" si="1"/>
        <v>71708504</v>
      </c>
      <c r="R8" s="17">
        <f t="shared" si="1"/>
        <v>71708504</v>
      </c>
      <c r="S8" s="17">
        <f t="shared" si="1"/>
        <v>71708504</v>
      </c>
      <c r="T8" s="17">
        <f t="shared" si="1"/>
        <v>71708504</v>
      </c>
      <c r="U8" s="17">
        <f t="shared" si="1"/>
        <v>71708504</v>
      </c>
      <c r="V8" s="17">
        <f t="shared" si="1"/>
        <v>71708504</v>
      </c>
      <c r="W8" s="17">
        <f t="shared" si="1"/>
        <v>71708504</v>
      </c>
      <c r="X8" s="17">
        <f t="shared" si="1"/>
        <v>71708504</v>
      </c>
      <c r="Y8" s="17">
        <f>SUM(E8:X8)</f>
        <v>1909832228</v>
      </c>
    </row>
    <row r="9" spans="1:26" s="18" customFormat="1">
      <c r="A9" s="14"/>
      <c r="B9" s="65" t="str">
        <f>Portafolio_PA_Papa!D124</f>
        <v>8.2. Fortalecimiento de la Organización de Cadena de la papa</v>
      </c>
      <c r="C9" s="16" t="s">
        <v>506</v>
      </c>
      <c r="D9" s="16" t="s">
        <v>502</v>
      </c>
      <c r="E9" s="17">
        <f>I59*10</f>
        <v>308263973.33333331</v>
      </c>
      <c r="F9" s="17">
        <f>H59</f>
        <v>369916768</v>
      </c>
      <c r="G9" s="17">
        <f>F9</f>
        <v>369916768</v>
      </c>
      <c r="H9" s="17">
        <f t="shared" ref="H9:X9" si="2">G9</f>
        <v>369916768</v>
      </c>
      <c r="I9" s="17">
        <f t="shared" si="2"/>
        <v>369916768</v>
      </c>
      <c r="J9" s="17">
        <f t="shared" si="2"/>
        <v>369916768</v>
      </c>
      <c r="K9" s="17">
        <f t="shared" si="2"/>
        <v>369916768</v>
      </c>
      <c r="L9" s="17">
        <f t="shared" si="2"/>
        <v>369916768</v>
      </c>
      <c r="M9" s="17">
        <f t="shared" si="2"/>
        <v>369916768</v>
      </c>
      <c r="N9" s="17">
        <f t="shared" si="2"/>
        <v>369916768</v>
      </c>
      <c r="O9" s="17">
        <f t="shared" si="2"/>
        <v>369916768</v>
      </c>
      <c r="P9" s="17">
        <f t="shared" si="2"/>
        <v>369916768</v>
      </c>
      <c r="Q9" s="17">
        <f t="shared" si="2"/>
        <v>369916768</v>
      </c>
      <c r="R9" s="17">
        <f t="shared" si="2"/>
        <v>369916768</v>
      </c>
      <c r="S9" s="17">
        <f t="shared" si="2"/>
        <v>369916768</v>
      </c>
      <c r="T9" s="17">
        <f t="shared" si="2"/>
        <v>369916768</v>
      </c>
      <c r="U9" s="17">
        <f t="shared" si="2"/>
        <v>369916768</v>
      </c>
      <c r="V9" s="17">
        <f t="shared" si="2"/>
        <v>369916768</v>
      </c>
      <c r="W9" s="17">
        <f t="shared" si="2"/>
        <v>369916768</v>
      </c>
      <c r="X9" s="17">
        <f t="shared" si="2"/>
        <v>369916768</v>
      </c>
      <c r="Y9" s="17">
        <f t="shared" ref="Y9:Y11" si="3">SUM(E9:X9)</f>
        <v>7336682565.333333</v>
      </c>
    </row>
    <row r="10" spans="1:26" s="18" customFormat="1" ht="28.5">
      <c r="A10" s="14"/>
      <c r="B10" s="65" t="str">
        <f>Portafolio_PA_Papa!D127</f>
        <v>8.3. Desarrollo de un Sistema integral de información para la cadena de la papa</v>
      </c>
      <c r="C10" s="16" t="s">
        <v>506</v>
      </c>
      <c r="D10" s="16" t="s">
        <v>502</v>
      </c>
      <c r="E10" s="17">
        <f>I59*10</f>
        <v>308263973.33333331</v>
      </c>
      <c r="F10" s="17" t="s">
        <v>46</v>
      </c>
      <c r="G10" s="17" t="s">
        <v>46</v>
      </c>
      <c r="H10" s="17" t="s">
        <v>46</v>
      </c>
      <c r="I10" s="17" t="s">
        <v>46</v>
      </c>
      <c r="J10" s="17" t="s">
        <v>46</v>
      </c>
      <c r="K10" s="17" t="s">
        <v>46</v>
      </c>
      <c r="L10" s="17" t="s">
        <v>46</v>
      </c>
      <c r="M10" s="17" t="s">
        <v>46</v>
      </c>
      <c r="N10" s="17" t="s">
        <v>46</v>
      </c>
      <c r="O10" s="17" t="s">
        <v>46</v>
      </c>
      <c r="P10" s="17" t="s">
        <v>46</v>
      </c>
      <c r="Q10" s="17" t="s">
        <v>46</v>
      </c>
      <c r="R10" s="17" t="s">
        <v>46</v>
      </c>
      <c r="S10" s="17" t="s">
        <v>46</v>
      </c>
      <c r="T10" s="17" t="s">
        <v>46</v>
      </c>
      <c r="U10" s="17" t="s">
        <v>46</v>
      </c>
      <c r="V10" s="17" t="s">
        <v>46</v>
      </c>
      <c r="W10" s="17" t="s">
        <v>46</v>
      </c>
      <c r="X10" s="17" t="s">
        <v>46</v>
      </c>
      <c r="Y10" s="17">
        <f t="shared" si="3"/>
        <v>308263973.33333331</v>
      </c>
    </row>
    <row r="11" spans="1:26" s="18" customFormat="1" ht="42.75">
      <c r="A11" s="14"/>
      <c r="B11" s="65" t="str">
        <f>Portafolio_PA_Papa!D131</f>
        <v>8.4. Fortalecimiento y creación de instrumentos de financiamiento, comercialización, gestión de riesgos y empresarización para la cadena de la papa</v>
      </c>
      <c r="C11" s="16" t="s">
        <v>506</v>
      </c>
      <c r="D11" s="16" t="s">
        <v>502</v>
      </c>
      <c r="E11" s="17">
        <f>I82*10</f>
        <v>687943465</v>
      </c>
      <c r="F11" s="17" t="s">
        <v>46</v>
      </c>
      <c r="G11" s="17" t="s">
        <v>46</v>
      </c>
      <c r="H11" s="17" t="s">
        <v>46</v>
      </c>
      <c r="I11" s="17" t="s">
        <v>46</v>
      </c>
      <c r="J11" s="17" t="s">
        <v>46</v>
      </c>
      <c r="K11" s="17" t="s">
        <v>46</v>
      </c>
      <c r="L11" s="17" t="s">
        <v>46</v>
      </c>
      <c r="M11" s="17" t="s">
        <v>46</v>
      </c>
      <c r="N11" s="17" t="s">
        <v>46</v>
      </c>
      <c r="O11" s="17" t="s">
        <v>46</v>
      </c>
      <c r="P11" s="17" t="s">
        <v>46</v>
      </c>
      <c r="Q11" s="17" t="s">
        <v>46</v>
      </c>
      <c r="R11" s="17" t="s">
        <v>46</v>
      </c>
      <c r="S11" s="17" t="s">
        <v>46</v>
      </c>
      <c r="T11" s="17" t="s">
        <v>46</v>
      </c>
      <c r="U11" s="17" t="s">
        <v>46</v>
      </c>
      <c r="V11" s="17" t="s">
        <v>46</v>
      </c>
      <c r="W11" s="17" t="s">
        <v>46</v>
      </c>
      <c r="X11" s="17" t="s">
        <v>46</v>
      </c>
      <c r="Y11" s="17">
        <f t="shared" si="3"/>
        <v>687943465</v>
      </c>
    </row>
    <row r="12" spans="1:26" s="13" customFormat="1" ht="24.6" customHeight="1">
      <c r="A12" s="2"/>
      <c r="B12" s="10" t="s">
        <v>1</v>
      </c>
      <c r="C12" s="10"/>
      <c r="D12" s="10"/>
      <c r="E12" s="19">
        <f>SUM(E8:E11)</f>
        <v>1851842063.6666665</v>
      </c>
      <c r="F12" s="19">
        <f t="shared" ref="F12:Y12" si="4">SUM(F8:F11)</f>
        <v>441625272</v>
      </c>
      <c r="G12" s="19">
        <f t="shared" si="4"/>
        <v>441625272</v>
      </c>
      <c r="H12" s="19">
        <f t="shared" si="4"/>
        <v>441625272</v>
      </c>
      <c r="I12" s="19">
        <f t="shared" si="4"/>
        <v>441625272</v>
      </c>
      <c r="J12" s="19">
        <f t="shared" si="4"/>
        <v>441625272</v>
      </c>
      <c r="K12" s="19">
        <f t="shared" si="4"/>
        <v>441625272</v>
      </c>
      <c r="L12" s="19">
        <f t="shared" si="4"/>
        <v>441625272</v>
      </c>
      <c r="M12" s="19">
        <f t="shared" si="4"/>
        <v>441625272</v>
      </c>
      <c r="N12" s="19">
        <f t="shared" si="4"/>
        <v>441625272</v>
      </c>
      <c r="O12" s="19">
        <f t="shared" si="4"/>
        <v>441625272</v>
      </c>
      <c r="P12" s="19">
        <f t="shared" si="4"/>
        <v>441625272</v>
      </c>
      <c r="Q12" s="19">
        <f t="shared" si="4"/>
        <v>441625272</v>
      </c>
      <c r="R12" s="19">
        <f t="shared" si="4"/>
        <v>441625272</v>
      </c>
      <c r="S12" s="19">
        <f t="shared" si="4"/>
        <v>441625272</v>
      </c>
      <c r="T12" s="19">
        <f t="shared" si="4"/>
        <v>441625272</v>
      </c>
      <c r="U12" s="19">
        <f t="shared" si="4"/>
        <v>441625272</v>
      </c>
      <c r="V12" s="19">
        <f t="shared" si="4"/>
        <v>441625272</v>
      </c>
      <c r="W12" s="19">
        <f t="shared" si="4"/>
        <v>441625272</v>
      </c>
      <c r="X12" s="19">
        <f t="shared" si="4"/>
        <v>441625272</v>
      </c>
      <c r="Y12" s="19">
        <f t="shared" si="4"/>
        <v>10242722231.666666</v>
      </c>
    </row>
    <row r="13" spans="1:26" s="23" customFormat="1" ht="24.6" customHeight="1">
      <c r="A13" s="4"/>
      <c r="B13" s="20"/>
      <c r="C13" s="20"/>
      <c r="D13" s="20"/>
      <c r="E13" s="20"/>
      <c r="F13" s="21"/>
      <c r="G13" s="22"/>
      <c r="H13" s="21"/>
      <c r="I13" s="21"/>
      <c r="J13" s="21"/>
      <c r="K13" s="21"/>
      <c r="L13" s="21"/>
      <c r="M13" s="21"/>
      <c r="N13" s="21"/>
      <c r="O13" s="21"/>
      <c r="P13" s="21"/>
      <c r="Q13" s="21"/>
      <c r="R13" s="21"/>
      <c r="S13" s="21"/>
      <c r="T13" s="21"/>
      <c r="U13" s="21"/>
      <c r="V13" s="21"/>
      <c r="W13" s="21"/>
      <c r="X13" s="21"/>
      <c r="Y13" s="21"/>
      <c r="Z13" s="21"/>
    </row>
    <row r="15" spans="1:26" s="4" customFormat="1" ht="14.45" customHeight="1">
      <c r="B15" s="746" t="str">
        <f>B8</f>
        <v>8.1. Adopción, promoción y monitoreo de la política pública para la cadena de la papa</v>
      </c>
      <c r="C15" s="738"/>
      <c r="D15" s="738"/>
      <c r="E15" s="738"/>
      <c r="F15" s="738"/>
      <c r="G15" s="738"/>
      <c r="H15" s="738"/>
      <c r="I15" s="24"/>
      <c r="X15" s="25"/>
    </row>
    <row r="16" spans="1:26" s="4" customFormat="1" ht="14.45" customHeight="1">
      <c r="B16" s="738"/>
      <c r="C16" s="738"/>
      <c r="D16" s="738"/>
      <c r="E16" s="738"/>
      <c r="F16" s="738"/>
      <c r="G16" s="738"/>
      <c r="H16" s="738"/>
      <c r="I16" s="24"/>
      <c r="X16" s="25"/>
    </row>
    <row r="17" spans="2:24" ht="15">
      <c r="B17" s="740" t="str">
        <f>Portafolio_PA_Papa!E119</f>
        <v xml:space="preserve">8.1.1. Adoptar como política pública el Plan de Ordenamiento Productivo para la cadena de la papa, mediante resolución expedida por el Minagricultura. </v>
      </c>
      <c r="C17" s="741"/>
      <c r="D17" s="741"/>
      <c r="E17" s="741"/>
      <c r="F17" s="741"/>
      <c r="G17" s="741"/>
      <c r="H17" s="741"/>
    </row>
    <row r="18" spans="2:24" ht="15">
      <c r="B18" s="740" t="str">
        <f>Portafolio_PA_Papa!E120</f>
        <v>8.1.2. Establecer el cronograma anual detallado, para la implementación del Plan de Ordenamiento Productivo de la cadena de la papa.</v>
      </c>
      <c r="C18" s="741"/>
      <c r="D18" s="741"/>
      <c r="E18" s="741"/>
      <c r="F18" s="741"/>
      <c r="G18" s="741"/>
      <c r="H18" s="741"/>
    </row>
    <row r="19" spans="2:24" ht="15">
      <c r="B19" s="740" t="str">
        <f>Portafolio_PA_Papa!E121</f>
        <v>8.1.3. Socializar y divulgar el Plan de Ordenamiento Productivo para la cadena de la papa, a nivel nacional y regional, con énfasis en departamentos y municipios con alta importancia para la cadena de la papa.</v>
      </c>
      <c r="C19" s="741"/>
      <c r="D19" s="741"/>
      <c r="E19" s="741"/>
      <c r="F19" s="741"/>
      <c r="G19" s="741"/>
      <c r="H19" s="741"/>
    </row>
    <row r="20" spans="2:24" ht="29.1" customHeight="1">
      <c r="B20" s="740" t="str">
        <f>Portafolio_PA_Papa!E122</f>
        <v xml:space="preserve">8.1.4. Estructurar el presupuesto para cada uno de los proyectos de este Plan de Acción, teniendo en cuenta la estimación de costos del portafolio de programas y proyectos, los actores líderes y aliados, y los instrumentos de política identificados en el entorno político y gestionar ante las entidades pertinentes, tanto nacionales como locales, los recursos requeridos su implementación. </v>
      </c>
      <c r="C20" s="741"/>
      <c r="D20" s="741"/>
      <c r="E20" s="741"/>
      <c r="F20" s="741"/>
      <c r="G20" s="741"/>
      <c r="H20" s="741"/>
    </row>
    <row r="21" spans="2:24" ht="17.45" customHeight="1">
      <c r="B21" s="740" t="str">
        <f>Portafolio_PA_Papa!E123</f>
        <v xml:space="preserve">8.1.5. Diseñar e implementar, por parte de la UPRA, el sistema de seguimiento y evaluación del Plan de Ordenamiento Productivo para la cadena de la papa, </v>
      </c>
      <c r="C21" s="741"/>
      <c r="D21" s="741"/>
      <c r="E21" s="741"/>
      <c r="F21" s="741"/>
      <c r="G21" s="741"/>
      <c r="H21" s="741"/>
    </row>
    <row r="22" spans="2:24" ht="15">
      <c r="B22" s="529"/>
      <c r="C22" s="542"/>
      <c r="D22" s="542"/>
      <c r="E22" s="542"/>
      <c r="F22" s="542"/>
      <c r="G22" s="542"/>
      <c r="H22" s="542"/>
    </row>
    <row r="23" spans="2:24" s="99" customFormat="1" ht="14.45" customHeight="1">
      <c r="B23" s="742" t="s">
        <v>1078</v>
      </c>
      <c r="C23" s="753"/>
      <c r="D23" s="753"/>
      <c r="E23" s="753"/>
      <c r="F23" s="753"/>
      <c r="G23" s="753"/>
      <c r="H23" s="753"/>
      <c r="I23" s="318"/>
      <c r="X23" s="100"/>
    </row>
    <row r="24" spans="2:24" ht="15">
      <c r="B24" s="26" t="s">
        <v>5</v>
      </c>
      <c r="C24" s="26" t="s">
        <v>6</v>
      </c>
      <c r="D24" s="26" t="s">
        <v>7</v>
      </c>
      <c r="E24" s="26" t="s">
        <v>8</v>
      </c>
      <c r="F24" s="27" t="s">
        <v>9</v>
      </c>
      <c r="G24" s="26" t="s">
        <v>10</v>
      </c>
      <c r="H24" s="26" t="s">
        <v>11</v>
      </c>
      <c r="X24" s="28"/>
    </row>
    <row r="25" spans="2:24">
      <c r="B25" s="33" t="s">
        <v>12</v>
      </c>
      <c r="C25" s="29">
        <v>12</v>
      </c>
      <c r="D25" s="29" t="s">
        <v>13</v>
      </c>
      <c r="E25" s="30">
        <v>500000</v>
      </c>
      <c r="F25" s="66"/>
      <c r="G25" s="66"/>
      <c r="H25" s="31">
        <f>+C25*E25</f>
        <v>6000000</v>
      </c>
    </row>
    <row r="26" spans="2:24">
      <c r="B26" s="33" t="s">
        <v>95</v>
      </c>
      <c r="C26" s="29">
        <v>24</v>
      </c>
      <c r="D26" s="29" t="s">
        <v>13</v>
      </c>
      <c r="E26" s="30">
        <v>100000</v>
      </c>
      <c r="F26" s="66"/>
      <c r="G26" s="66"/>
      <c r="H26" s="31">
        <f t="shared" ref="H26:H28" si="5">+C26*E26</f>
        <v>2400000</v>
      </c>
    </row>
    <row r="27" spans="2:24">
      <c r="B27" s="72" t="s">
        <v>96</v>
      </c>
      <c r="C27" s="29">
        <v>13</v>
      </c>
      <c r="D27" s="29" t="s">
        <v>13</v>
      </c>
      <c r="E27" s="30">
        <v>1625000</v>
      </c>
      <c r="F27" s="66"/>
      <c r="G27" s="66"/>
      <c r="H27" s="31">
        <f t="shared" si="5"/>
        <v>21125000</v>
      </c>
      <c r="I27" s="32"/>
      <c r="J27" s="4"/>
    </row>
    <row r="28" spans="2:24">
      <c r="B28" s="73" t="s">
        <v>97</v>
      </c>
      <c r="C28" s="29">
        <v>12</v>
      </c>
      <c r="D28" s="29" t="s">
        <v>13</v>
      </c>
      <c r="E28" s="30">
        <v>3000000</v>
      </c>
      <c r="F28" s="66"/>
      <c r="G28" s="66"/>
      <c r="H28" s="31">
        <f t="shared" si="5"/>
        <v>36000000</v>
      </c>
    </row>
    <row r="29" spans="2:24">
      <c r="B29" s="73" t="s">
        <v>35</v>
      </c>
      <c r="C29" s="29">
        <v>4</v>
      </c>
      <c r="D29" s="29" t="s">
        <v>87</v>
      </c>
      <c r="E29" s="30">
        <v>8963563</v>
      </c>
      <c r="F29" s="74">
        <v>0.5</v>
      </c>
      <c r="G29" s="66">
        <v>10</v>
      </c>
      <c r="H29" s="31">
        <f>C29*E29*G29*F29</f>
        <v>179271260</v>
      </c>
    </row>
    <row r="30" spans="2:24">
      <c r="B30" s="73" t="s">
        <v>98</v>
      </c>
      <c r="C30" s="29">
        <v>8</v>
      </c>
      <c r="D30" s="29" t="s">
        <v>13</v>
      </c>
      <c r="E30" s="30">
        <v>1213122</v>
      </c>
      <c r="F30" s="74"/>
      <c r="G30" s="66"/>
      <c r="H30" s="31">
        <f>+C30*E30</f>
        <v>9704976</v>
      </c>
    </row>
    <row r="31" spans="2:24">
      <c r="B31" s="73" t="s">
        <v>99</v>
      </c>
      <c r="C31" s="29">
        <v>4</v>
      </c>
      <c r="D31" s="29" t="s">
        <v>13</v>
      </c>
      <c r="E31" s="30">
        <v>18452126</v>
      </c>
      <c r="F31" s="74"/>
      <c r="G31" s="66"/>
      <c r="H31" s="31">
        <f>+C31*E31</f>
        <v>73808504</v>
      </c>
    </row>
    <row r="32" spans="2:24">
      <c r="B32" s="72" t="s">
        <v>83</v>
      </c>
      <c r="C32" s="29">
        <v>1</v>
      </c>
      <c r="D32" s="29" t="s">
        <v>87</v>
      </c>
      <c r="E32" s="30">
        <v>7862772</v>
      </c>
      <c r="F32" s="66"/>
      <c r="G32" s="66">
        <v>4</v>
      </c>
      <c r="H32" s="31">
        <f>+C32*E32*G32</f>
        <v>31451088</v>
      </c>
      <c r="I32" s="35"/>
      <c r="J32" s="4"/>
    </row>
    <row r="33" spans="1:10">
      <c r="B33" s="72" t="s">
        <v>100</v>
      </c>
      <c r="C33" s="29">
        <v>9</v>
      </c>
      <c r="D33" s="29" t="s">
        <v>87</v>
      </c>
      <c r="E33" s="30">
        <v>3931384</v>
      </c>
      <c r="F33" s="75"/>
      <c r="G33" s="66">
        <v>4</v>
      </c>
      <c r="H33" s="31">
        <f t="shared" ref="H33:H35" si="6">+C33*E33*G33</f>
        <v>141529824</v>
      </c>
      <c r="I33" s="35"/>
      <c r="J33" s="4"/>
    </row>
    <row r="34" spans="1:10">
      <c r="B34" s="72" t="s">
        <v>43</v>
      </c>
      <c r="C34" s="29">
        <v>9</v>
      </c>
      <c r="D34" s="29" t="s">
        <v>82</v>
      </c>
      <c r="E34" s="30">
        <v>1160000</v>
      </c>
      <c r="F34" s="75"/>
      <c r="G34" s="66">
        <v>4</v>
      </c>
      <c r="H34" s="31">
        <f t="shared" si="6"/>
        <v>41760000</v>
      </c>
      <c r="I34" s="35"/>
      <c r="J34" s="4"/>
    </row>
    <row r="35" spans="1:10">
      <c r="B35" s="72" t="s">
        <v>44</v>
      </c>
      <c r="C35" s="29">
        <v>9</v>
      </c>
      <c r="D35" s="29" t="s">
        <v>13</v>
      </c>
      <c r="E35" s="30">
        <v>120000</v>
      </c>
      <c r="F35" s="75"/>
      <c r="G35" s="66">
        <v>4</v>
      </c>
      <c r="H35" s="31">
        <f t="shared" si="6"/>
        <v>4320000</v>
      </c>
      <c r="I35" s="35"/>
      <c r="J35" s="4"/>
    </row>
    <row r="36" spans="1:10">
      <c r="B36" s="73" t="s">
        <v>507</v>
      </c>
      <c r="C36" s="29">
        <v>2</v>
      </c>
      <c r="D36" s="29" t="s">
        <v>13</v>
      </c>
      <c r="E36" s="34">
        <v>8963563</v>
      </c>
      <c r="F36" s="66"/>
      <c r="G36" s="66">
        <v>4</v>
      </c>
      <c r="H36" s="31">
        <f>C36*E36*G36</f>
        <v>71708504</v>
      </c>
      <c r="I36" s="35"/>
    </row>
    <row r="37" spans="1:10" ht="15">
      <c r="B37" s="39" t="s">
        <v>1</v>
      </c>
      <c r="C37" s="41"/>
      <c r="D37" s="41"/>
      <c r="E37" s="41"/>
      <c r="F37" s="42"/>
      <c r="G37" s="42"/>
      <c r="H37" s="43">
        <f>SUM(H25:H36)-H36</f>
        <v>547370652</v>
      </c>
      <c r="I37" s="35"/>
    </row>
    <row r="38" spans="1:10" ht="15">
      <c r="B38" s="76" t="s">
        <v>508</v>
      </c>
      <c r="C38" s="77"/>
      <c r="D38" s="77"/>
      <c r="E38" s="77"/>
      <c r="F38" s="78"/>
      <c r="G38" s="78"/>
      <c r="H38" s="79">
        <f>H36</f>
        <v>71708504</v>
      </c>
      <c r="I38" s="35"/>
    </row>
    <row r="39" spans="1:10" ht="152.1" customHeight="1">
      <c r="B39" s="176" t="s">
        <v>534</v>
      </c>
      <c r="C39" s="230"/>
      <c r="D39" s="45"/>
      <c r="E39" s="45"/>
      <c r="F39" s="80"/>
      <c r="G39" s="45"/>
      <c r="H39" s="45"/>
      <c r="I39" s="35"/>
    </row>
    <row r="40" spans="1:10" s="4" customFormat="1" ht="23.25" customHeight="1">
      <c r="B40" s="44"/>
      <c r="C40" s="45"/>
      <c r="D40" s="45"/>
      <c r="E40" s="45"/>
      <c r="F40" s="45"/>
      <c r="G40" s="45"/>
      <c r="H40" s="45"/>
      <c r="I40" s="2"/>
      <c r="J40" s="2"/>
    </row>
    <row r="41" spans="1:10" ht="15">
      <c r="B41" s="45"/>
      <c r="C41" s="45"/>
      <c r="D41" s="45"/>
      <c r="E41" s="45"/>
      <c r="F41" s="45"/>
      <c r="G41" s="45"/>
      <c r="H41" s="45"/>
      <c r="I41" s="46"/>
    </row>
    <row r="42" spans="1:10" s="4" customFormat="1" ht="14.45" customHeight="1">
      <c r="A42" s="47"/>
      <c r="B42" s="736" t="str">
        <f>B9</f>
        <v>8.2. Fortalecimiento de la Organización de Cadena de la papa</v>
      </c>
      <c r="C42" s="737"/>
      <c r="D42" s="737"/>
      <c r="E42" s="737"/>
      <c r="F42" s="737"/>
      <c r="G42" s="737"/>
      <c r="H42" s="737"/>
    </row>
    <row r="43" spans="1:10" ht="41.1" customHeight="1">
      <c r="B43" s="740" t="str">
        <f>Portafolio_PA_Papa!E124</f>
        <v>8.2.1. Realizar un análisis de alternativas orientadas a que el Consejo Nacional de la Papa, fortalezca su capacidad ejecutiva, técnica y operativa, con participación representativa de los actores de la cadena tanto en el ámbito nacional como regional, así como para crear y fortalecer los comités regionales; seleccionando la alternativa óptima que cuente con factibilidad técnica, financiera y jurídica para su desarrollo, acorde con lo establecido sobre la creación y funcionamiento de organizaciones de cadena en el sector agropecuario (Ley 811 de 2003) y la Resolución 81 de 2011 de Minagricultura que reconoce la Organización de la Cadena Agroalimentaria de la Papa y su Industria.</v>
      </c>
      <c r="C43" s="741"/>
      <c r="D43" s="741"/>
      <c r="E43" s="741"/>
      <c r="F43" s="741"/>
      <c r="G43" s="741"/>
      <c r="H43" s="741"/>
    </row>
    <row r="44" spans="1:10" ht="15">
      <c r="B44" s="740" t="str">
        <f>Portafolio_PA_Papa!E125</f>
        <v>8.2.2. Fortalecer el Consejo Nacional de la Papa y sus Comités Regionales, de acuerdo con la alternativa óptima seleccionada, mediante un proceso concertado y participativo entre los miembros de este Consejo.</v>
      </c>
      <c r="C44" s="741"/>
      <c r="D44" s="741"/>
      <c r="E44" s="741"/>
      <c r="F44" s="741"/>
      <c r="G44" s="741"/>
      <c r="H44" s="741"/>
    </row>
    <row r="45" spans="1:10" ht="30.95" customHeight="1">
      <c r="B45" s="740" t="str">
        <f>Portafolio_PA_Papa!E126</f>
        <v>8.2.3. Consolidar la gestión del Consejo Nacional de la Papa, a través de la gestión gradual del Plan de Ordenamiento Productivo para la cadena la papa y los Planes Maestros de Reconversión Productiva - PMRP, en articulación con los diferentes instrumentos de política relacionados con el sector.</v>
      </c>
      <c r="C45" s="741"/>
      <c r="D45" s="741"/>
      <c r="E45" s="741"/>
      <c r="F45" s="741"/>
      <c r="G45" s="741"/>
      <c r="H45" s="741"/>
    </row>
    <row r="46" spans="1:10" ht="29.1" customHeight="1">
      <c r="B46" s="740"/>
      <c r="C46" s="741"/>
      <c r="D46" s="741"/>
      <c r="E46" s="741"/>
      <c r="F46" s="741"/>
      <c r="G46" s="741"/>
      <c r="H46" s="741"/>
    </row>
    <row r="47" spans="1:10" ht="17.45" customHeight="1">
      <c r="B47" s="742" t="s">
        <v>1078</v>
      </c>
      <c r="C47" s="753"/>
      <c r="D47" s="753"/>
      <c r="E47" s="753"/>
      <c r="F47" s="753"/>
      <c r="G47" s="753"/>
      <c r="H47" s="753"/>
    </row>
    <row r="48" spans="1:10" ht="15">
      <c r="B48" s="26" t="s">
        <v>5</v>
      </c>
      <c r="C48" s="26" t="s">
        <v>6</v>
      </c>
      <c r="D48" s="26" t="s">
        <v>7</v>
      </c>
      <c r="E48" s="26" t="s">
        <v>8</v>
      </c>
      <c r="F48" s="26" t="s">
        <v>48</v>
      </c>
      <c r="G48" s="26" t="s">
        <v>10</v>
      </c>
      <c r="H48" s="26" t="s">
        <v>11</v>
      </c>
    </row>
    <row r="49" spans="1:10" s="4" customFormat="1">
      <c r="A49" s="48"/>
      <c r="B49" s="29" t="s">
        <v>12</v>
      </c>
      <c r="C49" s="81">
        <v>8</v>
      </c>
      <c r="D49" s="29" t="s">
        <v>13</v>
      </c>
      <c r="E49" s="30">
        <v>500000</v>
      </c>
      <c r="F49" s="29"/>
      <c r="G49" s="29"/>
      <c r="H49" s="31">
        <f>+C49*E49</f>
        <v>4000000</v>
      </c>
      <c r="I49" s="37"/>
    </row>
    <row r="50" spans="1:10" s="4" customFormat="1">
      <c r="B50" s="29" t="s">
        <v>101</v>
      </c>
      <c r="C50" s="81">
        <v>8</v>
      </c>
      <c r="D50" s="29" t="s">
        <v>13</v>
      </c>
      <c r="E50" s="30">
        <v>100000</v>
      </c>
      <c r="F50" s="29"/>
      <c r="G50" s="29"/>
      <c r="H50" s="31">
        <f>+C50*E50</f>
        <v>800000</v>
      </c>
      <c r="I50" s="37"/>
    </row>
    <row r="51" spans="1:10" s="4" customFormat="1">
      <c r="B51" s="29" t="s">
        <v>96</v>
      </c>
      <c r="C51" s="81">
        <v>4</v>
      </c>
      <c r="D51" s="29" t="s">
        <v>13</v>
      </c>
      <c r="E51" s="30">
        <v>1625000</v>
      </c>
      <c r="F51" s="29"/>
      <c r="G51" s="29"/>
      <c r="H51" s="31">
        <f>+C51*E51</f>
        <v>6500000</v>
      </c>
      <c r="I51" s="37"/>
    </row>
    <row r="52" spans="1:10">
      <c r="B52" s="73" t="s">
        <v>35</v>
      </c>
      <c r="C52" s="81">
        <v>4</v>
      </c>
      <c r="D52" s="29" t="s">
        <v>87</v>
      </c>
      <c r="E52" s="30">
        <v>8963563</v>
      </c>
      <c r="F52" s="36">
        <v>0.5</v>
      </c>
      <c r="G52" s="29">
        <v>10</v>
      </c>
      <c r="H52" s="31">
        <f>+C52*E52*G52*F52</f>
        <v>179271260</v>
      </c>
      <c r="I52" s="32"/>
      <c r="J52" s="4"/>
    </row>
    <row r="53" spans="1:10">
      <c r="B53" s="73" t="s">
        <v>98</v>
      </c>
      <c r="C53" s="73">
        <v>8</v>
      </c>
      <c r="D53" s="73" t="s">
        <v>82</v>
      </c>
      <c r="E53" s="82">
        <v>1213122</v>
      </c>
      <c r="F53" s="73"/>
      <c r="G53" s="73"/>
      <c r="H53" s="83">
        <f>+C53*E53</f>
        <v>9704976</v>
      </c>
      <c r="I53" s="32"/>
      <c r="J53" s="4"/>
    </row>
    <row r="54" spans="1:10">
      <c r="B54" s="73" t="s">
        <v>99</v>
      </c>
      <c r="C54" s="73">
        <v>2</v>
      </c>
      <c r="D54" s="73" t="s">
        <v>82</v>
      </c>
      <c r="E54" s="82">
        <v>1438122</v>
      </c>
      <c r="F54" s="73"/>
      <c r="G54" s="73"/>
      <c r="H54" s="83">
        <f>+C54*E54</f>
        <v>2876244</v>
      </c>
      <c r="I54" s="32"/>
      <c r="J54" s="4"/>
    </row>
    <row r="55" spans="1:10">
      <c r="B55" s="72" t="s">
        <v>100</v>
      </c>
      <c r="C55" s="81">
        <v>4</v>
      </c>
      <c r="D55" s="29" t="s">
        <v>87</v>
      </c>
      <c r="E55" s="30">
        <v>3931384</v>
      </c>
      <c r="F55" s="29"/>
      <c r="G55" s="29">
        <v>8</v>
      </c>
      <c r="H55" s="31">
        <f>C55*E55*G55</f>
        <v>125804288</v>
      </c>
      <c r="I55" s="32"/>
      <c r="J55" s="4"/>
    </row>
    <row r="56" spans="1:10" s="4" customFormat="1">
      <c r="A56" s="48"/>
      <c r="B56" s="72" t="s">
        <v>43</v>
      </c>
      <c r="C56" s="84">
        <v>4</v>
      </c>
      <c r="D56" s="29" t="s">
        <v>87</v>
      </c>
      <c r="E56" s="30">
        <v>1160000</v>
      </c>
      <c r="F56" s="29"/>
      <c r="G56" s="29">
        <v>8</v>
      </c>
      <c r="H56" s="31">
        <f t="shared" ref="H56:H57" si="7">C56*E56*G56</f>
        <v>37120000</v>
      </c>
      <c r="I56" s="35"/>
    </row>
    <row r="57" spans="1:10" s="4" customFormat="1">
      <c r="A57" s="48"/>
      <c r="B57" s="73" t="s">
        <v>44</v>
      </c>
      <c r="C57" s="84">
        <v>4</v>
      </c>
      <c r="D57" s="29" t="s">
        <v>87</v>
      </c>
      <c r="E57" s="30">
        <v>120000</v>
      </c>
      <c r="F57" s="29"/>
      <c r="G57" s="29">
        <v>8</v>
      </c>
      <c r="H57" s="31">
        <f t="shared" si="7"/>
        <v>3840000</v>
      </c>
      <c r="I57" s="49"/>
    </row>
    <row r="58" spans="1:10" s="4" customFormat="1" ht="15">
      <c r="B58" s="73" t="s">
        <v>104</v>
      </c>
      <c r="C58" s="84"/>
      <c r="E58" s="30"/>
      <c r="F58" s="29"/>
      <c r="G58" s="29"/>
      <c r="H58" s="85" t="s">
        <v>93</v>
      </c>
      <c r="I58" s="57" t="s">
        <v>496</v>
      </c>
    </row>
    <row r="59" spans="1:10" ht="15">
      <c r="B59" s="39"/>
      <c r="C59" s="41"/>
      <c r="D59" s="41"/>
      <c r="E59" s="42"/>
      <c r="F59" s="42"/>
      <c r="G59" s="41"/>
      <c r="H59" s="57">
        <f>SUM(H49:H58)</f>
        <v>369916768</v>
      </c>
      <c r="I59" s="57">
        <f>H59/12</f>
        <v>30826397.333333332</v>
      </c>
    </row>
    <row r="60" spans="1:10" s="4" customFormat="1" ht="260.45" hidden="1" customHeight="1">
      <c r="B60" s="58" t="s">
        <v>68</v>
      </c>
      <c r="C60" s="45"/>
      <c r="D60" s="45"/>
      <c r="E60" s="45"/>
      <c r="F60" s="45"/>
      <c r="G60" s="45"/>
      <c r="H60" s="57">
        <f>SUM(H50:H59)</f>
        <v>735833536</v>
      </c>
      <c r="I60" s="2"/>
      <c r="J60" s="2"/>
    </row>
    <row r="61" spans="1:10" ht="120" customHeight="1">
      <c r="B61" s="175" t="s">
        <v>420</v>
      </c>
      <c r="C61" s="4"/>
      <c r="D61" s="4"/>
      <c r="E61" s="4"/>
      <c r="F61" s="25"/>
      <c r="G61" s="25"/>
    </row>
    <row r="62" spans="1:10">
      <c r="B62" s="4"/>
      <c r="C62" s="4"/>
      <c r="D62" s="4"/>
      <c r="E62" s="4"/>
      <c r="F62" s="4"/>
      <c r="G62" s="4"/>
    </row>
    <row r="63" spans="1:10" ht="15">
      <c r="B63" s="736" t="str">
        <f>+B10</f>
        <v>8.3. Desarrollo de un Sistema integral de información para la cadena de la papa</v>
      </c>
      <c r="C63" s="737"/>
      <c r="D63" s="737"/>
      <c r="E63" s="737"/>
      <c r="F63" s="737"/>
      <c r="G63" s="737"/>
      <c r="H63" s="737"/>
    </row>
    <row r="64" spans="1:10" ht="60" customHeight="1">
      <c r="B64" s="740" t="str">
        <f>Portafolio_PA_Papa!E127</f>
        <v xml:space="preserve">8.3.1. Elaborar un estudio técnico, financiero, jurídico y operativo para el desarrollo de un Sistema integral de Información para la cadena de la papa, a partir de la identificación del estado arte y de los requerimientos de información de esta cadena, enfocados en el monitoreo y análisis de la competitividad, la eficiencia, el desempeño productivo, y la implementación de la política sectorial, determinando las fuentes y variables de información en sistemas existentes, entre otros criterios; y seleccionando la mejor alternativa para la gestión de la información sectorial a nivel nacional y regional, articulada con el Plan Estadístico Sectorial Agropecuario - PES Agropecuario  2022-2026 y el Sistema Nacional Unificado de Información Rural y Agropecuaria - SNUIRA. </v>
      </c>
      <c r="C64" s="741"/>
      <c r="D64" s="741"/>
      <c r="E64" s="741"/>
      <c r="F64" s="741"/>
      <c r="G64" s="741"/>
      <c r="H64" s="741"/>
    </row>
    <row r="65" spans="2:8" ht="15">
      <c r="B65" s="740" t="str">
        <f>Portafolio_PA_Papa!E128</f>
        <v xml:space="preserve">8.3.2. Poner en funcionamiento el sistema de información para la cadena de la papa, a partir del establecimiento de acuerdos con los actores generadores de información, en articulación con el Plan estratégico estadístico del sector y con los subsistemas interoperables del Sistema Nacional Unificado de Información Rural y Agropecuaria (SNUIRA), realizando el levantamiento, procesamiento, análisis, monitoreo, actualización, publicación y divulgación de la información requerida por los diferentes actores, estableciendo con un registro de productores y área sembrada, dirigidos al monitoreo de la competitividad y sostenibilidad de la cadena estableciendo:  reportes y análisis de precio y calidad de la papa y sus derivados, indicadores de costos y eficiencia productiva y de desempeño (área, producción y rendimiento), consumo aparente, monitoreo y reporte del clima basado en escenarios de variabilidad climática y cambio climático, así como de afectación y riesgo agroclimático (SIGRA), a nivel nacional, regional y local, entre otros. </v>
      </c>
      <c r="C65" s="741"/>
      <c r="D65" s="741"/>
      <c r="E65" s="741"/>
      <c r="F65" s="741"/>
      <c r="G65" s="741"/>
      <c r="H65" s="741"/>
    </row>
    <row r="66" spans="2:8" ht="30.95" customHeight="1">
      <c r="B66" s="740" t="str">
        <f>Portafolio_PA_Papa!E129</f>
        <v>8.3.3. Caracterizar la producción, comercialización y procesamiento de la papa, a nivel regional, identificando productores, empresas, esquemas asociativos, y de integración vertical y horizontal, actuales y potenciales, y su oferta de productos y desempeño, modelos de negocio exitosos a lo largo de la cadena, inventario de la infraestructura y equipos para almacenamiento, adecuación y transformación, e identificación de productores de semilla certificada, necesidades de formación básica y técnica de productores, procesadores, y comercializadores, entre otros aspectos.</v>
      </c>
      <c r="C66" s="741"/>
      <c r="D66" s="741"/>
      <c r="E66" s="741"/>
      <c r="F66" s="741"/>
      <c r="G66" s="741"/>
      <c r="H66" s="741"/>
    </row>
    <row r="67" spans="2:8" ht="30.95" customHeight="1">
      <c r="B67" s="740" t="str">
        <f>Portafolio_PA_Papa!E130</f>
        <v>8.3.4. Realizar un estudio del mercado nacional e internacional de la papa y sus derivados, incluidos los diferenciados, actualizando permanentemente la información sobre el comportamiento de la demanda de estos, así como caracterizar el consumo nacional de la papa y sus derivados, en sus diferentes segmentos de mercado, escalas de producción y tipos de industria.</v>
      </c>
      <c r="C67" s="741"/>
      <c r="D67" s="741"/>
      <c r="E67" s="741"/>
      <c r="F67" s="741"/>
      <c r="G67" s="741"/>
      <c r="H67" s="741"/>
    </row>
    <row r="68" spans="2:8" ht="12.95" customHeight="1">
      <c r="B68" s="529"/>
      <c r="C68" s="542"/>
      <c r="D68" s="542"/>
      <c r="E68" s="542"/>
      <c r="F68" s="542"/>
      <c r="G68" s="542"/>
      <c r="H68" s="542"/>
    </row>
    <row r="69" spans="2:8" ht="17.45" customHeight="1">
      <c r="B69" s="742" t="s">
        <v>1078</v>
      </c>
      <c r="C69" s="753"/>
      <c r="D69" s="753"/>
      <c r="E69" s="753"/>
      <c r="F69" s="753"/>
      <c r="G69" s="753"/>
      <c r="H69" s="753"/>
    </row>
    <row r="70" spans="2:8" ht="15">
      <c r="B70" s="26" t="s">
        <v>5</v>
      </c>
      <c r="C70" s="26" t="s">
        <v>6</v>
      </c>
      <c r="D70" s="26" t="s">
        <v>7</v>
      </c>
      <c r="E70" s="26" t="s">
        <v>8</v>
      </c>
      <c r="F70" s="26" t="s">
        <v>48</v>
      </c>
      <c r="G70" s="26" t="s">
        <v>10</v>
      </c>
      <c r="H70" s="26" t="s">
        <v>11</v>
      </c>
    </row>
    <row r="71" spans="2:8">
      <c r="B71" s="86" t="s">
        <v>58</v>
      </c>
      <c r="C71" s="29">
        <v>13</v>
      </c>
      <c r="D71" s="29"/>
      <c r="E71" s="30">
        <v>1625000</v>
      </c>
      <c r="F71" s="29"/>
      <c r="G71" s="29"/>
      <c r="H71" s="31">
        <f>+C71*E71</f>
        <v>21125000</v>
      </c>
    </row>
    <row r="72" spans="2:8">
      <c r="B72" s="87" t="s">
        <v>12</v>
      </c>
      <c r="C72" s="29">
        <v>12</v>
      </c>
      <c r="D72" s="29"/>
      <c r="E72" s="30">
        <v>500000</v>
      </c>
      <c r="F72" s="29"/>
      <c r="G72" s="29"/>
      <c r="H72" s="31">
        <f>+C72*E72</f>
        <v>6000000</v>
      </c>
    </row>
    <row r="73" spans="2:8">
      <c r="B73" s="86" t="s">
        <v>14</v>
      </c>
      <c r="C73" s="29">
        <v>24</v>
      </c>
      <c r="D73" s="29"/>
      <c r="E73" s="30">
        <v>100000</v>
      </c>
      <c r="F73" s="29"/>
      <c r="G73" s="29"/>
      <c r="H73" s="31">
        <f>+C73*E73</f>
        <v>2400000</v>
      </c>
    </row>
    <row r="74" spans="2:8">
      <c r="B74" s="86" t="s">
        <v>15</v>
      </c>
      <c r="C74" s="29">
        <v>1</v>
      </c>
      <c r="D74" s="29"/>
      <c r="E74" s="30">
        <v>11349940</v>
      </c>
      <c r="F74" s="29"/>
      <c r="G74" s="29"/>
      <c r="H74" s="31">
        <f>+C74*E74</f>
        <v>11349940</v>
      </c>
    </row>
    <row r="75" spans="2:8">
      <c r="B75" s="87" t="s">
        <v>86</v>
      </c>
      <c r="C75" s="29">
        <v>3</v>
      </c>
      <c r="D75" s="29"/>
      <c r="E75" s="30">
        <v>8963563</v>
      </c>
      <c r="F75" s="29"/>
      <c r="G75" s="29">
        <v>10</v>
      </c>
      <c r="H75" s="31">
        <f>+C75*E75*G75</f>
        <v>268906890</v>
      </c>
    </row>
    <row r="76" spans="2:8">
      <c r="B76" s="87" t="s">
        <v>98</v>
      </c>
      <c r="C76" s="29">
        <v>8</v>
      </c>
      <c r="D76" s="29"/>
      <c r="E76" s="30">
        <v>1213122</v>
      </c>
      <c r="F76" s="29"/>
      <c r="G76" s="29"/>
      <c r="H76" s="31">
        <f>+C76*E76</f>
        <v>9704976</v>
      </c>
    </row>
    <row r="77" spans="2:8">
      <c r="B77" s="87" t="s">
        <v>99</v>
      </c>
      <c r="C77" s="29">
        <v>4</v>
      </c>
      <c r="D77" s="29"/>
      <c r="E77" s="30">
        <v>1438122</v>
      </c>
      <c r="F77" s="29"/>
      <c r="G77" s="29"/>
      <c r="H77" s="31">
        <f>+C77*E77</f>
        <v>5752488</v>
      </c>
    </row>
    <row r="78" spans="2:8">
      <c r="B78" s="87" t="s">
        <v>90</v>
      </c>
      <c r="C78" s="29">
        <v>12</v>
      </c>
      <c r="D78" s="29"/>
      <c r="E78" s="30">
        <v>3931384</v>
      </c>
      <c r="F78" s="29"/>
      <c r="G78" s="29">
        <v>8</v>
      </c>
      <c r="H78" s="31">
        <f>+C78*E78*G78</f>
        <v>377412864</v>
      </c>
    </row>
    <row r="79" spans="2:8">
      <c r="B79" s="87" t="s">
        <v>43</v>
      </c>
      <c r="C79" s="29">
        <v>12</v>
      </c>
      <c r="D79" s="29"/>
      <c r="E79" s="30">
        <v>1160000</v>
      </c>
      <c r="F79" s="29"/>
      <c r="G79" s="29">
        <v>8</v>
      </c>
      <c r="H79" s="31">
        <f>+C79*E79*G79</f>
        <v>111360000</v>
      </c>
    </row>
    <row r="80" spans="2:8">
      <c r="B80" s="73" t="s">
        <v>44</v>
      </c>
      <c r="C80" s="33">
        <v>12</v>
      </c>
      <c r="D80" s="29"/>
      <c r="E80" s="30">
        <v>120000</v>
      </c>
      <c r="F80" s="29"/>
      <c r="G80" s="29">
        <v>8</v>
      </c>
      <c r="H80" s="31">
        <f>+C80*E80*G80</f>
        <v>11520000</v>
      </c>
    </row>
    <row r="81" spans="2:9" ht="15">
      <c r="B81" s="88" t="s">
        <v>102</v>
      </c>
      <c r="C81" s="33"/>
      <c r="D81" s="4"/>
      <c r="E81" s="30"/>
      <c r="F81" s="29"/>
      <c r="G81" s="29"/>
      <c r="H81" s="89" t="s">
        <v>46</v>
      </c>
      <c r="I81" s="57" t="s">
        <v>496</v>
      </c>
    </row>
    <row r="82" spans="2:9" ht="15">
      <c r="B82" s="39"/>
      <c r="C82" s="41"/>
      <c r="D82" s="41"/>
      <c r="E82" s="42"/>
      <c r="F82" s="42"/>
      <c r="G82" s="41"/>
      <c r="H82" s="57">
        <f>SUM(H71:H81)</f>
        <v>825532158</v>
      </c>
      <c r="I82" s="57">
        <f>H82/12</f>
        <v>68794346.5</v>
      </c>
    </row>
    <row r="83" spans="2:9" ht="214.5" customHeight="1">
      <c r="B83" s="108" t="s">
        <v>421</v>
      </c>
    </row>
    <row r="85" spans="2:9" ht="15">
      <c r="B85" s="736" t="str">
        <f>+B11</f>
        <v>8.4. Fortalecimiento y creación de instrumentos de financiamiento, comercialización, gestión de riesgos y empresarización para la cadena de la papa</v>
      </c>
      <c r="C85" s="737"/>
      <c r="D85" s="737"/>
      <c r="E85" s="737"/>
      <c r="F85" s="737"/>
      <c r="G85" s="737"/>
      <c r="H85" s="737"/>
    </row>
    <row r="86" spans="2:9" ht="27.6" customHeight="1">
      <c r="B86" s="740" t="str">
        <f>Portafolio_PA_Papa!E131</f>
        <v xml:space="preserve">8.4.1. Diseñar y/o mejorar los instrumentos de financiamiento formales, para promover  el crecimiento, la cobertura y el acceso, individual o asociativo al crédito de fomento bancario, así como profundizar en la implementación de garantías alternativas al crédito, tales como garantías mobiliarias, cesión de derechos, entre otros. </v>
      </c>
      <c r="C86" s="741"/>
      <c r="D86" s="741"/>
      <c r="E86" s="741"/>
      <c r="F86" s="741"/>
      <c r="G86" s="741"/>
      <c r="H86" s="741"/>
    </row>
    <row r="87" spans="2:9" ht="30.95" customHeight="1">
      <c r="B87" s="740" t="str">
        <f>Portafolio_PA_Papa!E132</f>
        <v>8.4.2. Gestionar mejoras en la asignación de recursos dirigidos a las líneas especiales de crédito e incentivos que permitan priorizar el apalancamiento en activos y gestión de riesgos y mejorar el desempeño productivo de la cadena, ofertando al mercado productos ajustados a las necesidades de la demanda.</v>
      </c>
      <c r="C87" s="741"/>
      <c r="D87" s="741"/>
      <c r="E87" s="741"/>
      <c r="F87" s="741"/>
      <c r="G87" s="741"/>
      <c r="H87" s="741"/>
    </row>
    <row r="88" spans="2:9" ht="30.95" customHeight="1">
      <c r="B88" s="740" t="str">
        <f>Portafolio_PA_Papa!E133</f>
        <v xml:space="preserve">8.4.3. Diseñar y/o mejorar programas que permitan la inclusión financiera de pequeños y medianos productores de papa y MiPymes relacionadas con la cadena, que redunden en la mejora en el acceso y cobertura tanto al crédito de fomento como al comercial, articulado con la Ley de fortalecimiento al financiamiento de los pequeños y medianos productores agropecuarios (Ley 2186 del 2022). </v>
      </c>
      <c r="C88" s="741"/>
      <c r="D88" s="741"/>
      <c r="E88" s="741"/>
      <c r="F88" s="741"/>
      <c r="G88" s="741"/>
      <c r="H88" s="741"/>
    </row>
    <row r="89" spans="2:9" ht="15">
      <c r="B89" s="740" t="str">
        <f>Portafolio_PA_Papa!E134</f>
        <v xml:space="preserve">8.4.4. Diseñar y/o mejorar instrumentos de comercialización y financiación no bancaria a lo largo de la cadena de la papa, tales como contratos a futuro, con anticipo financiero y garantía FAG, entre otros. </v>
      </c>
      <c r="C89" s="741"/>
      <c r="D89" s="741"/>
      <c r="E89" s="741"/>
      <c r="F89" s="741"/>
      <c r="G89" s="741"/>
      <c r="H89" s="741"/>
    </row>
    <row r="90" spans="2:9" ht="27.6" customHeight="1">
      <c r="B90" s="740" t="str">
        <f>Portafolio_PA_Papa!E135</f>
        <v xml:space="preserve">8.4.5. Diseñar y/o mejorar los instrumentos para la gestión de riesgos climáticos, biológicos y de mercados, fortaleciendo e incrementando el uso de seguros agrícolas, los contratos de futuro y las coberturas de precios y tasa de cambio, entre otros, relacionados con la cadena de la papa, en articulación con la Ley de seguridad jurídica y financiera del seguro agropecuario (Ley 2178 de 2021). </v>
      </c>
      <c r="C90" s="741"/>
      <c r="D90" s="741"/>
      <c r="E90" s="741"/>
      <c r="F90" s="741"/>
      <c r="G90" s="741"/>
      <c r="H90" s="741"/>
    </row>
    <row r="91" spans="2:9" ht="30.95" customHeight="1">
      <c r="B91" s="740" t="str">
        <f>Portafolio_PA_Papa!E136</f>
        <v xml:space="preserve">8.4.6. Diseñar y/o mejorar instrumentos de política, para promover la asociatividad y la integración, a lo largo de la cadena de la papa, articulado con los lineamientos de Política Pública para la asociatividad Rural Productiva (Resolución 161 de 2021). </v>
      </c>
      <c r="C91" s="741"/>
      <c r="D91" s="741"/>
      <c r="E91" s="741"/>
      <c r="F91" s="741"/>
      <c r="G91" s="741"/>
      <c r="H91" s="741"/>
    </row>
    <row r="92" spans="2:9" ht="15">
      <c r="B92" s="740" t="str">
        <f>Portafolio_PA_Papa!E137</f>
        <v>8.4.7. Diseñar y/o mejorar instrumentos de política para promover la formalización y empresarización, a lo largo de la cadena de la papa, teniendo en cuenta, entre otros, la Política de formalización empresarial (CONPES 3956 de 2019).</v>
      </c>
      <c r="C92" s="741"/>
      <c r="D92" s="741"/>
      <c r="E92" s="741"/>
      <c r="F92" s="741"/>
      <c r="G92" s="741"/>
      <c r="H92" s="741"/>
    </row>
    <row r="93" spans="2:9" ht="29.45" customHeight="1">
      <c r="B93" s="740" t="str">
        <f>Portafolio_PA_Papa!E138</f>
        <v>8.4.8. Promover la evaluación y actualización periódica de los beneficios tributarios para las inversiones, acordes con las necesidades de la cadena de la papa, valorando las condiciones de acceso a estos y su aplicación a las particularidades de la actividad productiva, así como su impacto en la inversión, empleo, avance tecnológico y competitividad en la cadena.</v>
      </c>
      <c r="C93" s="741"/>
      <c r="D93" s="741"/>
      <c r="E93" s="741"/>
      <c r="F93" s="741"/>
      <c r="G93" s="741"/>
      <c r="H93" s="741"/>
    </row>
    <row r="94" spans="2:9" ht="29.45" customHeight="1">
      <c r="B94" s="740" t="str">
        <f>Portafolio_PA_Papa!E139</f>
        <v xml:space="preserve">8.4.9. Contribuir en el desarrollo de acciones que mejoren la gestión y el recaudo de la cuota de fomento de la papa, acordes con lo establecido en la Ley 1707 de 2014, por medio de la cual se crea el Fondo de Fomento y se establecen las normas para el recaudo y administración de la cuota de fomento. </v>
      </c>
      <c r="C94" s="741"/>
      <c r="D94" s="741"/>
      <c r="E94" s="741"/>
      <c r="F94" s="741"/>
      <c r="G94" s="741"/>
      <c r="H94" s="741"/>
    </row>
    <row r="95" spans="2:9" ht="15">
      <c r="B95" s="740" t="str">
        <f>Portafolio_PA_Papa!E140</f>
        <v xml:space="preserve">8.4.10. Evaluar técnica y jurídicamente la creación de instrumentos y/o mecanismos de estabilización de precios para la papa fresca. </v>
      </c>
      <c r="C95" s="741"/>
      <c r="D95" s="741"/>
      <c r="E95" s="741"/>
      <c r="F95" s="741"/>
      <c r="G95" s="741"/>
      <c r="H95" s="741"/>
    </row>
    <row r="96" spans="2:9" ht="15">
      <c r="B96" s="529"/>
      <c r="C96" s="542"/>
      <c r="D96" s="542"/>
      <c r="E96" s="542"/>
      <c r="F96" s="542"/>
      <c r="G96" s="542"/>
      <c r="H96" s="542"/>
    </row>
    <row r="97" spans="2:9" ht="15">
      <c r="B97" s="742" t="s">
        <v>1078</v>
      </c>
      <c r="C97" s="753"/>
      <c r="D97" s="753"/>
      <c r="E97" s="753"/>
      <c r="F97" s="753"/>
      <c r="G97" s="753"/>
      <c r="H97" s="753"/>
    </row>
    <row r="98" spans="2:9" ht="15">
      <c r="B98" s="26" t="s">
        <v>5</v>
      </c>
      <c r="C98" s="26" t="s">
        <v>6</v>
      </c>
      <c r="D98" s="26" t="s">
        <v>7</v>
      </c>
      <c r="E98" s="26" t="s">
        <v>8</v>
      </c>
      <c r="F98" s="26" t="s">
        <v>48</v>
      </c>
      <c r="G98" s="26" t="s">
        <v>10</v>
      </c>
      <c r="H98" s="26" t="s">
        <v>11</v>
      </c>
    </row>
    <row r="99" spans="2:9">
      <c r="B99" s="86" t="s">
        <v>58</v>
      </c>
      <c r="C99" s="29">
        <v>13</v>
      </c>
      <c r="D99" s="29"/>
      <c r="E99" s="30">
        <v>1625000</v>
      </c>
      <c r="F99" s="29"/>
      <c r="G99" s="29"/>
      <c r="H99" s="31">
        <f>+C99*E99</f>
        <v>21125000</v>
      </c>
    </row>
    <row r="100" spans="2:9">
      <c r="B100" s="29" t="s">
        <v>12</v>
      </c>
      <c r="C100" s="29">
        <v>4</v>
      </c>
      <c r="D100" s="29"/>
      <c r="E100" s="30">
        <v>500000</v>
      </c>
      <c r="F100" s="29"/>
      <c r="G100" s="29"/>
      <c r="H100" s="31">
        <f>+C100*E100</f>
        <v>2000000</v>
      </c>
    </row>
    <row r="101" spans="2:9">
      <c r="B101" s="29" t="s">
        <v>95</v>
      </c>
      <c r="C101" s="29">
        <v>10</v>
      </c>
      <c r="D101" s="29"/>
      <c r="E101" s="30">
        <v>100000</v>
      </c>
      <c r="F101" s="29"/>
      <c r="G101" s="29"/>
      <c r="H101" s="31">
        <f>+C101*E101</f>
        <v>1000000</v>
      </c>
    </row>
    <row r="102" spans="2:9">
      <c r="B102" s="29" t="s">
        <v>86</v>
      </c>
      <c r="C102" s="29">
        <v>3</v>
      </c>
      <c r="D102" s="29"/>
      <c r="E102" s="30">
        <v>8963563</v>
      </c>
      <c r="F102" s="29"/>
      <c r="G102" s="29">
        <v>10</v>
      </c>
      <c r="H102" s="31">
        <f>+C102*E102*G102</f>
        <v>268906890</v>
      </c>
    </row>
    <row r="103" spans="2:9">
      <c r="B103" s="87" t="s">
        <v>98</v>
      </c>
      <c r="C103" s="29">
        <v>3</v>
      </c>
      <c r="D103" s="29"/>
      <c r="E103" s="30">
        <v>1213122</v>
      </c>
      <c r="F103" s="29"/>
      <c r="G103" s="29">
        <v>10</v>
      </c>
      <c r="H103" s="31">
        <f>+C103*E103*G103</f>
        <v>36393660</v>
      </c>
    </row>
    <row r="104" spans="2:9">
      <c r="B104" s="73" t="s">
        <v>104</v>
      </c>
      <c r="C104" s="29"/>
      <c r="D104" s="29"/>
      <c r="E104" s="30"/>
      <c r="F104" s="29"/>
      <c r="G104" s="29"/>
      <c r="H104" s="31" t="s">
        <v>93</v>
      </c>
    </row>
    <row r="105" spans="2:9" ht="15">
      <c r="B105" s="73" t="s">
        <v>94</v>
      </c>
      <c r="C105" s="29"/>
      <c r="D105" s="29"/>
      <c r="E105" s="30"/>
      <c r="F105" s="29"/>
      <c r="G105" s="29"/>
      <c r="H105" s="31" t="s">
        <v>93</v>
      </c>
      <c r="I105" s="57" t="s">
        <v>496</v>
      </c>
    </row>
    <row r="106" spans="2:9" ht="15">
      <c r="B106" s="39"/>
      <c r="C106" s="41"/>
      <c r="D106" s="41"/>
      <c r="E106" s="42"/>
      <c r="F106" s="42"/>
      <c r="G106" s="41"/>
      <c r="H106" s="57">
        <f>SUM(H99:H104)</f>
        <v>329425550</v>
      </c>
      <c r="I106" s="57">
        <f>H106/12</f>
        <v>27452129.166666668</v>
      </c>
    </row>
    <row r="107" spans="2:9" ht="173.1" customHeight="1">
      <c r="B107" s="177" t="s">
        <v>103</v>
      </c>
    </row>
  </sheetData>
  <sheetProtection algorithmName="SHA-512" hashValue="pFS/bif8dr212AWA3Qgv57mWrHYyrZoweQ8kl8vNw0Mooe0zyJuL5WIEvgKfB+ktKb6vFNfFFArrIfxkfdC0eA==" saltValue="kOd+fiHJliDnMbjP0/oY1g==" spinCount="100000" sheet="1" objects="1" scenarios="1"/>
  <mergeCells count="31">
    <mergeCell ref="B15:H16"/>
    <mergeCell ref="B42:H42"/>
    <mergeCell ref="B63:H63"/>
    <mergeCell ref="B85:H85"/>
    <mergeCell ref="B17:H17"/>
    <mergeCell ref="B18:H18"/>
    <mergeCell ref="B19:H19"/>
    <mergeCell ref="B20:H20"/>
    <mergeCell ref="B21:H21"/>
    <mergeCell ref="B23:H23"/>
    <mergeCell ref="B43:H43"/>
    <mergeCell ref="B44:H44"/>
    <mergeCell ref="B45:H45"/>
    <mergeCell ref="B46:H46"/>
    <mergeCell ref="B47:H47"/>
    <mergeCell ref="B64:H64"/>
    <mergeCell ref="B65:H65"/>
    <mergeCell ref="B66:H66"/>
    <mergeCell ref="B67:H67"/>
    <mergeCell ref="B69:H69"/>
    <mergeCell ref="B86:H86"/>
    <mergeCell ref="B87:H87"/>
    <mergeCell ref="B88:H88"/>
    <mergeCell ref="B89:H89"/>
    <mergeCell ref="B95:H95"/>
    <mergeCell ref="B97:H97"/>
    <mergeCell ref="B90:H90"/>
    <mergeCell ref="B91:H91"/>
    <mergeCell ref="B92:H92"/>
    <mergeCell ref="B93:H93"/>
    <mergeCell ref="B94:H9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Z23"/>
  <sheetViews>
    <sheetView showGridLines="0" zoomScale="80" zoomScaleNormal="80" workbookViewId="0">
      <selection activeCell="B1" sqref="B1:D3"/>
    </sheetView>
  </sheetViews>
  <sheetFormatPr baseColWidth="10" defaultColWidth="10.85546875" defaultRowHeight="14.25"/>
  <cols>
    <col min="1" max="1" width="0.85546875" style="256" customWidth="1"/>
    <col min="2" max="2" width="23" style="256" customWidth="1"/>
    <col min="3" max="3" width="18.42578125" style="256" customWidth="1"/>
    <col min="4" max="4" width="12.5703125" style="256" customWidth="1"/>
    <col min="5" max="5" width="11.28515625" style="579" customWidth="1"/>
    <col min="6" max="6" width="13.7109375" style="579" customWidth="1"/>
    <col min="7" max="8" width="13.140625" style="579" customWidth="1"/>
    <col min="9" max="9" width="12.28515625" style="579" customWidth="1"/>
    <col min="10" max="14" width="8.28515625" style="579" customWidth="1"/>
    <col min="15" max="15" width="12.140625" style="579" customWidth="1"/>
    <col min="16" max="16" width="16.5703125" style="256" customWidth="1"/>
    <col min="17" max="17" width="19.140625" style="256" customWidth="1"/>
    <col min="18" max="18" width="3" style="257" customWidth="1"/>
    <col min="19" max="19" width="5.5703125" style="257" bestFit="1" customWidth="1"/>
    <col min="20" max="22" width="2.85546875" style="257" customWidth="1"/>
    <col min="23" max="26" width="11.140625" style="257" bestFit="1" customWidth="1"/>
    <col min="27" max="16384" width="10.85546875" style="257"/>
  </cols>
  <sheetData>
    <row r="1" spans="1:26" ht="15" customHeight="1">
      <c r="B1" s="657"/>
      <c r="C1" s="658"/>
      <c r="D1" s="658"/>
      <c r="E1" s="663" t="s">
        <v>454</v>
      </c>
      <c r="F1" s="664"/>
      <c r="G1" s="664"/>
      <c r="H1" s="664"/>
      <c r="I1" s="664"/>
      <c r="J1" s="664"/>
      <c r="K1" s="664"/>
      <c r="L1" s="664"/>
      <c r="M1" s="664"/>
      <c r="N1" s="664"/>
      <c r="O1" s="664"/>
      <c r="P1" s="665"/>
      <c r="Q1" s="666"/>
    </row>
    <row r="2" spans="1:26">
      <c r="B2" s="659"/>
      <c r="C2" s="660"/>
      <c r="D2" s="660"/>
      <c r="E2" s="664"/>
      <c r="F2" s="664"/>
      <c r="G2" s="664"/>
      <c r="H2" s="664"/>
      <c r="I2" s="664"/>
      <c r="J2" s="664"/>
      <c r="K2" s="664"/>
      <c r="L2" s="664"/>
      <c r="M2" s="664"/>
      <c r="N2" s="664"/>
      <c r="O2" s="664"/>
      <c r="P2" s="665"/>
      <c r="Q2" s="666"/>
    </row>
    <row r="3" spans="1:26" ht="28.5" customHeight="1">
      <c r="B3" s="661"/>
      <c r="C3" s="662"/>
      <c r="D3" s="662"/>
      <c r="E3" s="664"/>
      <c r="F3" s="664"/>
      <c r="G3" s="664"/>
      <c r="H3" s="664"/>
      <c r="I3" s="664"/>
      <c r="J3" s="664"/>
      <c r="K3" s="664"/>
      <c r="L3" s="664"/>
      <c r="M3" s="664"/>
      <c r="N3" s="664"/>
      <c r="O3" s="664"/>
      <c r="P3" s="665"/>
      <c r="Q3" s="666"/>
    </row>
    <row r="4" spans="1:26" ht="28.5" customHeight="1">
      <c r="B4" s="258"/>
      <c r="C4" s="258"/>
      <c r="D4" s="258"/>
      <c r="E4" s="259"/>
      <c r="F4" s="259"/>
      <c r="G4" s="259"/>
      <c r="H4" s="259"/>
      <c r="I4" s="259"/>
      <c r="J4" s="259"/>
      <c r="K4" s="259"/>
      <c r="L4" s="259"/>
      <c r="M4" s="259"/>
      <c r="N4" s="259"/>
      <c r="O4" s="259"/>
      <c r="P4" s="258"/>
      <c r="Q4" s="258"/>
    </row>
    <row r="5" spans="1:26" ht="50.1" customHeight="1">
      <c r="B5" s="653" t="s">
        <v>423</v>
      </c>
      <c r="C5" s="654"/>
      <c r="D5" s="654"/>
      <c r="E5" s="655" t="s">
        <v>455</v>
      </c>
      <c r="F5" s="656"/>
      <c r="G5" s="656"/>
      <c r="H5" s="656"/>
      <c r="I5" s="656"/>
      <c r="J5" s="656"/>
      <c r="K5" s="656"/>
      <c r="L5" s="656"/>
      <c r="M5" s="656"/>
      <c r="N5" s="656"/>
      <c r="O5" s="656"/>
      <c r="P5" s="258"/>
      <c r="Q5" s="258"/>
    </row>
    <row r="6" spans="1:26" ht="69" customHeight="1">
      <c r="B6" s="653" t="s">
        <v>456</v>
      </c>
      <c r="C6" s="654"/>
      <c r="D6" s="654"/>
      <c r="E6" s="655" t="s">
        <v>457</v>
      </c>
      <c r="F6" s="656"/>
      <c r="G6" s="656"/>
      <c r="H6" s="656"/>
      <c r="I6" s="656"/>
      <c r="J6" s="656"/>
      <c r="K6" s="656"/>
      <c r="L6" s="656"/>
      <c r="M6" s="656"/>
      <c r="N6" s="656"/>
      <c r="O6" s="656"/>
      <c r="P6" s="258"/>
      <c r="Q6" s="258"/>
    </row>
    <row r="7" spans="1:26" ht="78.599999999999994" customHeight="1">
      <c r="B7" s="653" t="s">
        <v>458</v>
      </c>
      <c r="C7" s="654"/>
      <c r="D7" s="654"/>
      <c r="E7" s="655" t="s">
        <v>459</v>
      </c>
      <c r="F7" s="656"/>
      <c r="G7" s="656"/>
      <c r="H7" s="656"/>
      <c r="I7" s="656"/>
      <c r="J7" s="656"/>
      <c r="K7" s="656"/>
      <c r="L7" s="656"/>
      <c r="M7" s="656"/>
      <c r="N7" s="656"/>
      <c r="O7" s="656"/>
      <c r="P7" s="258"/>
      <c r="Q7" s="258"/>
    </row>
    <row r="8" spans="1:26" ht="105" customHeight="1">
      <c r="B8" s="653" t="s">
        <v>460</v>
      </c>
      <c r="C8" s="654"/>
      <c r="D8" s="654"/>
      <c r="E8" s="655" t="s">
        <v>1332</v>
      </c>
      <c r="F8" s="656"/>
      <c r="G8" s="656"/>
      <c r="H8" s="656"/>
      <c r="I8" s="656"/>
      <c r="J8" s="656"/>
      <c r="K8" s="656"/>
      <c r="L8" s="656"/>
      <c r="M8" s="656"/>
      <c r="N8" s="656"/>
      <c r="O8" s="656"/>
      <c r="P8" s="258"/>
      <c r="Q8" s="258"/>
    </row>
    <row r="9" spans="1:26" ht="280.5" customHeight="1">
      <c r="B9" s="653" t="s">
        <v>461</v>
      </c>
      <c r="C9" s="654"/>
      <c r="D9" s="654"/>
      <c r="E9" s="655" t="s">
        <v>1099</v>
      </c>
      <c r="F9" s="656"/>
      <c r="G9" s="656"/>
      <c r="H9" s="656"/>
      <c r="I9" s="656"/>
      <c r="J9" s="656"/>
      <c r="K9" s="656"/>
      <c r="L9" s="656"/>
      <c r="M9" s="656"/>
      <c r="N9" s="656"/>
      <c r="O9" s="656"/>
      <c r="P9" s="258"/>
      <c r="Q9" s="258"/>
    </row>
    <row r="10" spans="1:26" s="232" customFormat="1" ht="124.5" customHeight="1">
      <c r="A10" s="260"/>
      <c r="B10" s="653" t="s">
        <v>462</v>
      </c>
      <c r="C10" s="654"/>
      <c r="D10" s="654"/>
      <c r="E10" s="655" t="s">
        <v>463</v>
      </c>
      <c r="F10" s="656"/>
      <c r="G10" s="656"/>
      <c r="H10" s="656"/>
      <c r="I10" s="656"/>
      <c r="J10" s="656"/>
      <c r="K10" s="656"/>
      <c r="L10" s="656"/>
      <c r="M10" s="656"/>
      <c r="N10" s="656"/>
      <c r="O10" s="656"/>
      <c r="P10" s="261"/>
      <c r="Q10" s="261"/>
    </row>
    <row r="11" spans="1:26" ht="39.6" customHeight="1">
      <c r="B11" s="258"/>
      <c r="C11" s="258"/>
      <c r="D11" s="258"/>
      <c r="E11" s="262"/>
      <c r="F11" s="262"/>
      <c r="G11" s="262"/>
      <c r="H11" s="262"/>
      <c r="I11" s="262"/>
      <c r="J11" s="262"/>
      <c r="K11" s="262"/>
      <c r="L11" s="262"/>
      <c r="M11" s="262"/>
      <c r="N11" s="262"/>
      <c r="O11" s="262"/>
      <c r="P11" s="258"/>
      <c r="Q11" s="258"/>
    </row>
    <row r="12" spans="1:26" ht="20.100000000000001" customHeight="1">
      <c r="B12" s="676" t="s">
        <v>464</v>
      </c>
      <c r="C12" s="677"/>
      <c r="D12" s="677"/>
      <c r="E12" s="677"/>
      <c r="F12" s="677"/>
      <c r="G12" s="677"/>
      <c r="H12" s="677"/>
      <c r="I12" s="677"/>
      <c r="J12" s="677"/>
      <c r="K12" s="677"/>
      <c r="L12" s="677"/>
      <c r="M12" s="677"/>
      <c r="N12" s="677"/>
      <c r="O12" s="677"/>
      <c r="P12" s="258"/>
      <c r="Q12" s="258"/>
    </row>
    <row r="14" spans="1:26" ht="66" customHeight="1">
      <c r="B14" s="678" t="s">
        <v>465</v>
      </c>
      <c r="C14" s="679"/>
      <c r="D14" s="679"/>
      <c r="E14" s="680" t="s">
        <v>510</v>
      </c>
      <c r="F14" s="681"/>
      <c r="G14" s="681"/>
      <c r="H14" s="681"/>
      <c r="I14" s="681"/>
      <c r="J14" s="681"/>
      <c r="K14" s="681"/>
      <c r="L14" s="681"/>
      <c r="M14" s="681"/>
      <c r="N14" s="681"/>
      <c r="O14" s="647"/>
      <c r="P14" s="257"/>
      <c r="Q14" s="257"/>
    </row>
    <row r="15" spans="1:26" ht="26.1" customHeight="1">
      <c r="B15" s="667" t="s">
        <v>466</v>
      </c>
      <c r="C15" s="668"/>
      <c r="D15" s="668"/>
      <c r="E15" s="680" t="s">
        <v>467</v>
      </c>
      <c r="F15" s="681"/>
      <c r="G15" s="681"/>
      <c r="H15" s="681"/>
      <c r="I15" s="681"/>
      <c r="J15" s="681"/>
      <c r="K15" s="681"/>
      <c r="L15" s="681"/>
      <c r="M15" s="681"/>
      <c r="N15" s="681"/>
      <c r="O15" s="647"/>
      <c r="P15" s="257"/>
      <c r="Q15" s="257"/>
    </row>
    <row r="16" spans="1:26" ht="183" customHeight="1">
      <c r="A16" s="260"/>
      <c r="B16" s="667" t="s">
        <v>468</v>
      </c>
      <c r="C16" s="668"/>
      <c r="D16" s="668"/>
      <c r="E16" s="669" t="s">
        <v>469</v>
      </c>
      <c r="F16" s="670"/>
      <c r="G16" s="670"/>
      <c r="H16" s="670"/>
      <c r="I16" s="670"/>
      <c r="J16" s="670"/>
      <c r="K16" s="670"/>
      <c r="L16" s="670"/>
      <c r="M16" s="670"/>
      <c r="N16" s="670"/>
      <c r="O16" s="649"/>
      <c r="P16" s="257"/>
      <c r="Q16" s="257"/>
      <c r="Y16" s="263"/>
      <c r="Z16" s="263"/>
    </row>
    <row r="17" spans="1:17">
      <c r="A17" s="260"/>
      <c r="B17" s="671"/>
      <c r="C17" s="672"/>
      <c r="D17" s="672"/>
      <c r="E17" s="672"/>
      <c r="F17" s="672"/>
      <c r="G17" s="672"/>
      <c r="H17" s="672"/>
      <c r="I17" s="672"/>
      <c r="J17" s="672"/>
      <c r="K17" s="672"/>
      <c r="L17" s="672"/>
      <c r="M17" s="672"/>
      <c r="N17" s="672"/>
      <c r="O17" s="673"/>
      <c r="P17" s="257"/>
      <c r="Q17" s="257"/>
    </row>
    <row r="18" spans="1:17">
      <c r="A18" s="260"/>
      <c r="B18" s="264"/>
      <c r="G18" s="143"/>
      <c r="H18" s="143"/>
      <c r="I18" s="143"/>
      <c r="J18" s="143"/>
      <c r="K18" s="143"/>
      <c r="L18" s="143"/>
      <c r="M18" s="143"/>
      <c r="N18" s="143"/>
      <c r="O18" s="581"/>
      <c r="P18" s="257"/>
      <c r="Q18" s="257"/>
    </row>
    <row r="19" spans="1:17">
      <c r="A19" s="260"/>
      <c r="B19" s="674"/>
      <c r="C19" s="675"/>
      <c r="D19" s="675"/>
      <c r="E19" s="675"/>
      <c r="F19" s="675"/>
      <c r="G19" s="675"/>
      <c r="H19" s="675"/>
      <c r="I19" s="675"/>
      <c r="J19" s="675"/>
      <c r="K19" s="675"/>
      <c r="L19" s="675"/>
      <c r="M19" s="675"/>
      <c r="N19" s="675"/>
      <c r="O19" s="675"/>
      <c r="P19" s="257"/>
      <c r="Q19" s="257"/>
    </row>
    <row r="20" spans="1:17">
      <c r="A20" s="260"/>
      <c r="B20" s="675"/>
      <c r="C20" s="675"/>
      <c r="D20" s="675"/>
      <c r="E20" s="675"/>
      <c r="F20" s="675"/>
      <c r="G20" s="675"/>
      <c r="H20" s="675"/>
      <c r="I20" s="675"/>
      <c r="J20" s="675"/>
      <c r="K20" s="675"/>
      <c r="L20" s="675"/>
      <c r="M20" s="675"/>
      <c r="N20" s="675"/>
      <c r="O20" s="675"/>
      <c r="P20" s="257"/>
      <c r="Q20" s="257"/>
    </row>
    <row r="21" spans="1:17">
      <c r="A21" s="260"/>
      <c r="B21" s="675"/>
      <c r="C21" s="675"/>
      <c r="D21" s="675"/>
      <c r="E21" s="675"/>
      <c r="F21" s="675"/>
      <c r="G21" s="675"/>
      <c r="H21" s="675"/>
      <c r="I21" s="675"/>
      <c r="J21" s="675"/>
      <c r="K21" s="675"/>
      <c r="L21" s="675"/>
      <c r="M21" s="675"/>
      <c r="N21" s="675"/>
      <c r="O21" s="675"/>
      <c r="P21" s="257"/>
      <c r="Q21" s="257"/>
    </row>
    <row r="22" spans="1:17">
      <c r="A22" s="260"/>
      <c r="B22" s="265"/>
      <c r="C22" s="265"/>
      <c r="D22" s="265"/>
      <c r="E22" s="580"/>
      <c r="F22" s="580"/>
      <c r="G22" s="580"/>
      <c r="H22" s="580"/>
      <c r="I22" s="580"/>
      <c r="J22" s="580"/>
      <c r="K22" s="580"/>
      <c r="L22" s="580"/>
      <c r="M22" s="580"/>
      <c r="N22" s="580"/>
      <c r="O22" s="580"/>
      <c r="P22" s="257"/>
      <c r="Q22" s="257"/>
    </row>
    <row r="23" spans="1:17">
      <c r="A23" s="260"/>
      <c r="B23" s="266"/>
      <c r="G23" s="143"/>
      <c r="H23" s="143"/>
      <c r="I23" s="143"/>
      <c r="J23" s="143"/>
      <c r="K23" s="143"/>
      <c r="L23" s="143"/>
      <c r="M23" s="143"/>
      <c r="N23" s="143"/>
      <c r="O23" s="143"/>
      <c r="P23" s="257"/>
      <c r="Q23" s="257"/>
    </row>
  </sheetData>
  <sheetProtection algorithmName="SHA-512" hashValue="mhnho1rqLyjkh0w+XUFJukmMULXZ1XayCIfHCX39dauGeR4X7xPU7OU08wyvlvAtaeQBIcmOZ3M4tB2mMhQo8w==" saltValue="gksGJHhLekhJyjvp3tSxlQ==" spinCount="100000" sheet="1" objects="1" scenarios="1"/>
  <mergeCells count="24">
    <mergeCell ref="B16:D16"/>
    <mergeCell ref="E16:O16"/>
    <mergeCell ref="B17:O17"/>
    <mergeCell ref="B19:O21"/>
    <mergeCell ref="B10:D10"/>
    <mergeCell ref="E10:O10"/>
    <mergeCell ref="B12:O12"/>
    <mergeCell ref="B14:D14"/>
    <mergeCell ref="E14:O14"/>
    <mergeCell ref="B15:D15"/>
    <mergeCell ref="E15:O15"/>
    <mergeCell ref="B7:D7"/>
    <mergeCell ref="E7:O7"/>
    <mergeCell ref="B8:D8"/>
    <mergeCell ref="E8:O8"/>
    <mergeCell ref="B9:D9"/>
    <mergeCell ref="E9:O9"/>
    <mergeCell ref="B6:D6"/>
    <mergeCell ref="E6:O6"/>
    <mergeCell ref="B1:D3"/>
    <mergeCell ref="E1:O3"/>
    <mergeCell ref="P1:Q3"/>
    <mergeCell ref="B5:D5"/>
    <mergeCell ref="E5:O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EX122"/>
  <sheetViews>
    <sheetView showGridLines="0" zoomScale="80" zoomScaleNormal="80" workbookViewId="0">
      <selection activeCell="A5" sqref="A5"/>
    </sheetView>
  </sheetViews>
  <sheetFormatPr baseColWidth="10" defaultColWidth="10.7109375" defaultRowHeight="14.25"/>
  <cols>
    <col min="1" max="1" width="53.7109375" style="608" customWidth="1"/>
    <col min="2" max="2" width="52.7109375" style="623" customWidth="1"/>
    <col min="3" max="3" width="34.42578125" style="623" customWidth="1"/>
    <col min="4" max="4" width="19.140625" style="634" customWidth="1"/>
    <col min="5" max="7" width="10.7109375" style="608"/>
    <col min="8" max="8" width="13.7109375" style="608" bestFit="1" customWidth="1"/>
    <col min="9" max="16384" width="10.7109375" style="608"/>
  </cols>
  <sheetData>
    <row r="2" spans="1:18" ht="18">
      <c r="B2" s="692" t="s">
        <v>1288</v>
      </c>
      <c r="C2" s="692"/>
      <c r="D2" s="692"/>
      <c r="E2" s="693"/>
      <c r="F2" s="693"/>
      <c r="G2" s="693"/>
    </row>
    <row r="3" spans="1:18" ht="18">
      <c r="B3" s="609"/>
      <c r="C3" s="609"/>
      <c r="D3" s="610"/>
      <c r="E3" s="609"/>
      <c r="F3" s="609"/>
      <c r="G3" s="609"/>
    </row>
    <row r="4" spans="1:18">
      <c r="A4" s="611"/>
      <c r="B4" s="612"/>
      <c r="C4" s="612"/>
      <c r="D4" s="613"/>
    </row>
    <row r="5" spans="1:18" ht="32.1" customHeight="1">
      <c r="A5" s="614" t="s">
        <v>559</v>
      </c>
      <c r="B5" s="682" t="s">
        <v>1287</v>
      </c>
      <c r="C5" s="683"/>
      <c r="D5" s="683"/>
      <c r="E5" s="683"/>
      <c r="F5" s="683"/>
      <c r="G5" s="683"/>
    </row>
    <row r="6" spans="1:18" s="611" customFormat="1" ht="57" customHeight="1">
      <c r="A6" s="615" t="s">
        <v>560</v>
      </c>
      <c r="B6" s="682" t="s">
        <v>1286</v>
      </c>
      <c r="C6" s="683" t="s">
        <v>1285</v>
      </c>
      <c r="D6" s="683" t="s">
        <v>1284</v>
      </c>
      <c r="E6" s="683"/>
      <c r="F6" s="683"/>
      <c r="G6" s="683"/>
    </row>
    <row r="7" spans="1:18" s="611" customFormat="1" ht="73.5" customHeight="1">
      <c r="A7" s="614" t="s">
        <v>1283</v>
      </c>
      <c r="B7" s="682" t="s">
        <v>1330</v>
      </c>
      <c r="C7" s="683" t="s">
        <v>1282</v>
      </c>
      <c r="D7" s="683" t="s">
        <v>1281</v>
      </c>
      <c r="E7" s="683"/>
      <c r="F7" s="683"/>
      <c r="G7" s="683"/>
    </row>
    <row r="8" spans="1:18" s="611" customFormat="1" ht="79.5" customHeight="1">
      <c r="A8" s="615" t="s">
        <v>630</v>
      </c>
      <c r="B8" s="682" t="s">
        <v>1280</v>
      </c>
      <c r="C8" s="683"/>
      <c r="D8" s="683"/>
      <c r="E8" s="683"/>
      <c r="F8" s="683"/>
      <c r="G8" s="683"/>
    </row>
    <row r="9" spans="1:18" s="611" customFormat="1" ht="47.45" customHeight="1">
      <c r="A9" s="615" t="s">
        <v>1279</v>
      </c>
      <c r="B9" s="682" t="s">
        <v>1278</v>
      </c>
      <c r="C9" s="683"/>
      <c r="D9" s="683"/>
      <c r="E9" s="683"/>
      <c r="F9" s="683"/>
      <c r="G9" s="683"/>
    </row>
    <row r="10" spans="1:18" ht="27.6" customHeight="1">
      <c r="A10" s="615" t="s">
        <v>1277</v>
      </c>
      <c r="B10" s="694" t="s">
        <v>1276</v>
      </c>
      <c r="C10" s="695"/>
      <c r="D10" s="695"/>
      <c r="E10" s="695"/>
      <c r="F10" s="695"/>
      <c r="G10" s="696"/>
    </row>
    <row r="11" spans="1:18" ht="33" customHeight="1">
      <c r="A11" s="615" t="s">
        <v>1275</v>
      </c>
      <c r="B11" s="682" t="s">
        <v>1274</v>
      </c>
      <c r="C11" s="683"/>
      <c r="D11" s="683"/>
      <c r="E11" s="683"/>
      <c r="F11" s="683"/>
      <c r="G11" s="683"/>
    </row>
    <row r="12" spans="1:18" ht="30" customHeight="1">
      <c r="A12" s="615" t="s">
        <v>1273</v>
      </c>
      <c r="B12" s="682" t="s">
        <v>1272</v>
      </c>
      <c r="C12" s="683"/>
      <c r="D12" s="683"/>
      <c r="E12" s="683"/>
      <c r="F12" s="683"/>
      <c r="G12" s="683"/>
    </row>
    <row r="13" spans="1:18" ht="33.6" customHeight="1">
      <c r="A13" s="615" t="s">
        <v>699</v>
      </c>
      <c r="B13" s="682" t="s">
        <v>1331</v>
      </c>
      <c r="C13" s="683"/>
      <c r="D13" s="683"/>
      <c r="E13" s="683"/>
      <c r="F13" s="683"/>
      <c r="G13" s="683"/>
    </row>
    <row r="14" spans="1:18" ht="47.45" customHeight="1">
      <c r="A14" s="614" t="s">
        <v>1271</v>
      </c>
      <c r="B14" s="682" t="s">
        <v>1270</v>
      </c>
      <c r="C14" s="683"/>
      <c r="D14" s="683"/>
      <c r="E14" s="683"/>
      <c r="F14" s="683"/>
      <c r="G14" s="683"/>
    </row>
    <row r="15" spans="1:18" s="611" customFormat="1" ht="46.5" customHeight="1">
      <c r="A15" s="614" t="s">
        <v>1269</v>
      </c>
      <c r="B15" s="682" t="s">
        <v>1268</v>
      </c>
      <c r="C15" s="683"/>
      <c r="D15" s="683"/>
      <c r="E15" s="683"/>
      <c r="F15" s="683"/>
      <c r="G15" s="683"/>
    </row>
    <row r="16" spans="1:18" ht="43.5" customHeight="1">
      <c r="A16" s="616" t="s">
        <v>738</v>
      </c>
      <c r="B16" s="682" t="s">
        <v>1267</v>
      </c>
      <c r="C16" s="683"/>
      <c r="D16" s="683"/>
      <c r="E16" s="683"/>
      <c r="F16" s="683"/>
      <c r="G16" s="683"/>
      <c r="I16" s="611"/>
      <c r="J16" s="611"/>
      <c r="K16" s="611"/>
      <c r="L16" s="611"/>
      <c r="M16" s="611"/>
      <c r="N16" s="611"/>
      <c r="O16" s="611"/>
      <c r="P16" s="611"/>
      <c r="Q16" s="611"/>
      <c r="R16" s="611"/>
    </row>
    <row r="17" spans="1:18" s="611" customFormat="1" ht="66.599999999999994" customHeight="1">
      <c r="A17" s="617" t="s">
        <v>743</v>
      </c>
      <c r="B17" s="682" t="s">
        <v>1266</v>
      </c>
      <c r="C17" s="683"/>
      <c r="D17" s="683"/>
      <c r="E17" s="683"/>
      <c r="F17" s="683"/>
      <c r="G17" s="683"/>
    </row>
    <row r="18" spans="1:18" s="611" customFormat="1" ht="80.45" customHeight="1">
      <c r="A18" s="618" t="s">
        <v>752</v>
      </c>
      <c r="B18" s="682" t="s">
        <v>1265</v>
      </c>
      <c r="C18" s="683"/>
      <c r="D18" s="683"/>
      <c r="E18" s="683"/>
      <c r="F18" s="683"/>
      <c r="G18" s="683"/>
    </row>
    <row r="19" spans="1:18" s="611" customFormat="1" ht="66.599999999999994" customHeight="1">
      <c r="A19" s="617" t="s">
        <v>1264</v>
      </c>
      <c r="B19" s="682" t="s">
        <v>1263</v>
      </c>
      <c r="C19" s="683"/>
      <c r="D19" s="683"/>
      <c r="E19" s="683"/>
      <c r="F19" s="683"/>
      <c r="G19" s="683"/>
      <c r="H19" s="613"/>
    </row>
    <row r="20" spans="1:18" ht="43.5" customHeight="1">
      <c r="A20" s="616" t="s">
        <v>1262</v>
      </c>
      <c r="B20" s="682" t="s">
        <v>1261</v>
      </c>
      <c r="C20" s="683"/>
      <c r="D20" s="683"/>
      <c r="E20" s="683"/>
      <c r="F20" s="683"/>
      <c r="G20" s="683"/>
      <c r="I20" s="611"/>
      <c r="J20" s="611"/>
      <c r="K20" s="611"/>
      <c r="L20" s="611"/>
      <c r="M20" s="611"/>
      <c r="N20" s="611"/>
      <c r="O20" s="611"/>
      <c r="P20" s="611"/>
      <c r="Q20" s="611"/>
      <c r="R20" s="611"/>
    </row>
    <row r="21" spans="1:18" s="611" customFormat="1" ht="66.599999999999994" customHeight="1">
      <c r="A21" s="617" t="s">
        <v>1260</v>
      </c>
      <c r="B21" s="682" t="s">
        <v>1259</v>
      </c>
      <c r="C21" s="683"/>
      <c r="D21" s="683"/>
      <c r="E21" s="683"/>
      <c r="F21" s="683"/>
      <c r="G21" s="683"/>
    </row>
    <row r="22" spans="1:18" s="611" customFormat="1" ht="66.599999999999994" customHeight="1">
      <c r="A22" s="617" t="s">
        <v>1258</v>
      </c>
      <c r="B22" s="682" t="s">
        <v>1257</v>
      </c>
      <c r="C22" s="683"/>
      <c r="D22" s="683"/>
      <c r="E22" s="683"/>
      <c r="F22" s="683"/>
      <c r="G22" s="683"/>
    </row>
    <row r="23" spans="1:18" s="611" customFormat="1" ht="66.599999999999994" customHeight="1">
      <c r="A23" s="617" t="s">
        <v>736</v>
      </c>
      <c r="B23" s="682" t="s">
        <v>1256</v>
      </c>
      <c r="C23" s="683"/>
      <c r="D23" s="683"/>
      <c r="E23" s="683"/>
      <c r="F23" s="683"/>
      <c r="G23" s="683"/>
    </row>
    <row r="24" spans="1:18" ht="15">
      <c r="A24" s="619" t="s">
        <v>786</v>
      </c>
      <c r="B24" s="608"/>
      <c r="C24" s="608"/>
      <c r="D24" s="620"/>
    </row>
    <row r="25" spans="1:18" ht="30.75" customHeight="1">
      <c r="A25" s="621" t="s">
        <v>787</v>
      </c>
      <c r="B25" s="690" t="s">
        <v>1255</v>
      </c>
      <c r="C25" s="691"/>
      <c r="D25" s="691"/>
      <c r="E25" s="691"/>
      <c r="F25" s="691"/>
      <c r="G25" s="691"/>
    </row>
    <row r="26" spans="1:18" ht="32.25" customHeight="1">
      <c r="A26" s="616" t="s">
        <v>788</v>
      </c>
      <c r="B26" s="690" t="s">
        <v>1254</v>
      </c>
      <c r="C26" s="691"/>
      <c r="D26" s="691"/>
      <c r="E26" s="691"/>
      <c r="F26" s="691"/>
      <c r="G26" s="691"/>
    </row>
    <row r="27" spans="1:18" ht="33" customHeight="1">
      <c r="A27" s="616" t="s">
        <v>789</v>
      </c>
      <c r="B27" s="690" t="s">
        <v>1253</v>
      </c>
      <c r="C27" s="691"/>
      <c r="D27" s="691"/>
      <c r="E27" s="691"/>
      <c r="F27" s="691"/>
      <c r="G27" s="691"/>
    </row>
    <row r="28" spans="1:18" ht="15">
      <c r="A28" s="622" t="s">
        <v>792</v>
      </c>
      <c r="B28" s="608"/>
      <c r="C28" s="608"/>
      <c r="D28" s="620"/>
    </row>
    <row r="29" spans="1:18" ht="91.5" customHeight="1">
      <c r="A29" s="616" t="s">
        <v>1252</v>
      </c>
      <c r="B29" s="690" t="s">
        <v>1251</v>
      </c>
      <c r="C29" s="691"/>
      <c r="D29" s="691"/>
      <c r="E29" s="691"/>
      <c r="F29" s="691"/>
      <c r="G29" s="691"/>
    </row>
    <row r="30" spans="1:18" ht="48" customHeight="1">
      <c r="A30" s="616" t="s">
        <v>1250</v>
      </c>
      <c r="B30" s="690" t="s">
        <v>1249</v>
      </c>
      <c r="C30" s="691"/>
      <c r="D30" s="691"/>
      <c r="E30" s="691"/>
      <c r="F30" s="691"/>
      <c r="G30" s="691"/>
    </row>
    <row r="31" spans="1:18" ht="50.25" customHeight="1">
      <c r="A31" s="616" t="s">
        <v>1248</v>
      </c>
      <c r="B31" s="690" t="s">
        <v>1247</v>
      </c>
      <c r="C31" s="691"/>
      <c r="D31" s="691"/>
      <c r="E31" s="691"/>
      <c r="F31" s="691"/>
      <c r="G31" s="691"/>
    </row>
    <row r="32" spans="1:18" ht="60" customHeight="1">
      <c r="A32" s="616" t="s">
        <v>1246</v>
      </c>
      <c r="B32" s="690" t="s">
        <v>1245</v>
      </c>
      <c r="C32" s="691"/>
      <c r="D32" s="691"/>
      <c r="E32" s="691"/>
      <c r="F32" s="691"/>
      <c r="G32" s="691"/>
    </row>
    <row r="33" spans="1:7" ht="42.75" customHeight="1">
      <c r="A33" s="616" t="s">
        <v>1244</v>
      </c>
      <c r="B33" s="690" t="s">
        <v>1243</v>
      </c>
      <c r="C33" s="691"/>
      <c r="D33" s="691"/>
      <c r="E33" s="691"/>
      <c r="F33" s="691"/>
      <c r="G33" s="691"/>
    </row>
    <row r="34" spans="1:7" ht="46.5" customHeight="1">
      <c r="A34" s="616" t="s">
        <v>1242</v>
      </c>
      <c r="B34" s="690" t="s">
        <v>1241</v>
      </c>
      <c r="C34" s="691"/>
      <c r="D34" s="691"/>
      <c r="E34" s="691"/>
      <c r="F34" s="691"/>
      <c r="G34" s="691"/>
    </row>
    <row r="35" spans="1:7" ht="45.95" customHeight="1">
      <c r="A35" s="616" t="s">
        <v>1240</v>
      </c>
      <c r="B35" s="690" t="s">
        <v>1239</v>
      </c>
      <c r="C35" s="691"/>
      <c r="D35" s="691"/>
      <c r="E35" s="691"/>
      <c r="F35" s="691"/>
      <c r="G35" s="691"/>
    </row>
    <row r="36" spans="1:7" ht="57.95" customHeight="1">
      <c r="A36" s="616" t="s">
        <v>1238</v>
      </c>
      <c r="B36" s="690" t="s">
        <v>1237</v>
      </c>
      <c r="C36" s="691"/>
      <c r="D36" s="691"/>
      <c r="E36" s="691"/>
      <c r="F36" s="691"/>
      <c r="G36" s="691"/>
    </row>
    <row r="37" spans="1:7" ht="60.95" customHeight="1">
      <c r="A37" s="616" t="s">
        <v>1236</v>
      </c>
      <c r="B37" s="690" t="s">
        <v>1235</v>
      </c>
      <c r="C37" s="691"/>
      <c r="D37" s="691"/>
      <c r="E37" s="691"/>
      <c r="F37" s="691"/>
      <c r="G37" s="691"/>
    </row>
    <row r="38" spans="1:7" s="623" customFormat="1" ht="34.5" customHeight="1">
      <c r="A38" s="616" t="s">
        <v>1234</v>
      </c>
      <c r="B38" s="690" t="s">
        <v>1233</v>
      </c>
      <c r="C38" s="691"/>
      <c r="D38" s="691"/>
      <c r="E38" s="691"/>
      <c r="F38" s="691"/>
      <c r="G38" s="691"/>
    </row>
    <row r="39" spans="1:7" s="623" customFormat="1" ht="30.6" customHeight="1">
      <c r="A39" s="616" t="s">
        <v>1232</v>
      </c>
      <c r="B39" s="690" t="s">
        <v>1231</v>
      </c>
      <c r="C39" s="691"/>
      <c r="D39" s="691"/>
      <c r="E39" s="691"/>
      <c r="F39" s="691"/>
      <c r="G39" s="691"/>
    </row>
    <row r="40" spans="1:7" s="623" customFormat="1" ht="30.6" customHeight="1">
      <c r="A40" s="616" t="s">
        <v>1230</v>
      </c>
      <c r="B40" s="690" t="s">
        <v>1229</v>
      </c>
      <c r="C40" s="691"/>
      <c r="D40" s="691"/>
      <c r="E40" s="691"/>
      <c r="F40" s="691"/>
      <c r="G40" s="691"/>
    </row>
    <row r="41" spans="1:7" s="623" customFormat="1" ht="32.25" customHeight="1">
      <c r="A41" s="616" t="s">
        <v>1228</v>
      </c>
      <c r="B41" s="690" t="s">
        <v>1227</v>
      </c>
      <c r="C41" s="691"/>
      <c r="D41" s="691"/>
      <c r="E41" s="691"/>
      <c r="F41" s="691"/>
      <c r="G41" s="691"/>
    </row>
    <row r="42" spans="1:7" s="623" customFormat="1" ht="32.25" customHeight="1">
      <c r="A42" s="616" t="s">
        <v>1226</v>
      </c>
      <c r="B42" s="690" t="s">
        <v>1225</v>
      </c>
      <c r="C42" s="691"/>
      <c r="D42" s="691"/>
      <c r="E42" s="691"/>
      <c r="F42" s="691"/>
      <c r="G42" s="691"/>
    </row>
    <row r="43" spans="1:7" s="623" customFormat="1" ht="32.25" customHeight="1">
      <c r="A43" s="616" t="s">
        <v>1224</v>
      </c>
      <c r="B43" s="690" t="s">
        <v>1223</v>
      </c>
      <c r="C43" s="691"/>
      <c r="D43" s="691"/>
      <c r="E43" s="691"/>
      <c r="F43" s="691"/>
      <c r="G43" s="691"/>
    </row>
    <row r="44" spans="1:7" s="623" customFormat="1" ht="15">
      <c r="A44" s="624" t="s">
        <v>842</v>
      </c>
      <c r="B44" s="625"/>
      <c r="C44" s="625"/>
      <c r="D44" s="626"/>
      <c r="E44" s="627"/>
      <c r="F44" s="627"/>
      <c r="G44" s="627"/>
    </row>
    <row r="45" spans="1:7" s="623" customFormat="1" ht="48" customHeight="1">
      <c r="A45" s="616" t="s">
        <v>1222</v>
      </c>
      <c r="B45" s="697" t="s">
        <v>1221</v>
      </c>
      <c r="C45" s="698"/>
      <c r="D45" s="698"/>
      <c r="E45" s="698"/>
      <c r="F45" s="698"/>
      <c r="G45" s="698"/>
    </row>
    <row r="46" spans="1:7" s="623" customFormat="1" ht="48" customHeight="1">
      <c r="A46" s="616" t="s">
        <v>1220</v>
      </c>
      <c r="B46" s="697" t="s">
        <v>1219</v>
      </c>
      <c r="C46" s="698"/>
      <c r="D46" s="698"/>
      <c r="E46" s="698"/>
      <c r="F46" s="698"/>
      <c r="G46" s="698"/>
    </row>
    <row r="47" spans="1:7" s="623" customFormat="1" ht="45" customHeight="1">
      <c r="A47" s="616" t="s">
        <v>1218</v>
      </c>
      <c r="B47" s="697" t="s">
        <v>1217</v>
      </c>
      <c r="C47" s="698"/>
      <c r="D47" s="698"/>
      <c r="E47" s="698"/>
      <c r="F47" s="698"/>
      <c r="G47" s="698"/>
    </row>
    <row r="48" spans="1:7" s="623" customFormat="1" ht="51" customHeight="1">
      <c r="A48" s="616" t="s">
        <v>1216</v>
      </c>
      <c r="B48" s="697" t="s">
        <v>1215</v>
      </c>
      <c r="C48" s="698"/>
      <c r="D48" s="698"/>
      <c r="E48" s="698"/>
      <c r="F48" s="698"/>
      <c r="G48" s="698"/>
    </row>
    <row r="49" spans="1:7" s="623" customFormat="1" ht="51" customHeight="1">
      <c r="A49" s="616" t="s">
        <v>843</v>
      </c>
      <c r="B49" s="697" t="s">
        <v>1214</v>
      </c>
      <c r="C49" s="698"/>
      <c r="D49" s="698"/>
      <c r="E49" s="698"/>
      <c r="F49" s="698"/>
      <c r="G49" s="698"/>
    </row>
    <row r="50" spans="1:7" s="623" customFormat="1" ht="51" customHeight="1">
      <c r="A50" s="616" t="s">
        <v>1213</v>
      </c>
      <c r="B50" s="697" t="s">
        <v>1212</v>
      </c>
      <c r="C50" s="698"/>
      <c r="D50" s="698"/>
      <c r="E50" s="698"/>
      <c r="F50" s="698"/>
      <c r="G50" s="698"/>
    </row>
    <row r="51" spans="1:7" s="623" customFormat="1" ht="51" customHeight="1">
      <c r="A51" s="616" t="s">
        <v>844</v>
      </c>
      <c r="B51" s="697" t="s">
        <v>1211</v>
      </c>
      <c r="C51" s="698"/>
      <c r="D51" s="698"/>
      <c r="E51" s="698"/>
      <c r="F51" s="698"/>
      <c r="G51" s="698"/>
    </row>
    <row r="52" spans="1:7" s="623" customFormat="1" ht="51" customHeight="1">
      <c r="A52" s="621"/>
      <c r="B52" s="44"/>
      <c r="C52" s="628"/>
      <c r="D52" s="628"/>
      <c r="E52" s="628"/>
      <c r="F52" s="628"/>
      <c r="G52" s="628"/>
    </row>
    <row r="53" spans="1:7">
      <c r="B53" s="625"/>
      <c r="C53" s="625"/>
      <c r="D53" s="626"/>
      <c r="E53" s="627"/>
      <c r="F53" s="627"/>
      <c r="G53" s="627"/>
    </row>
    <row r="54" spans="1:7" s="623" customFormat="1" ht="15">
      <c r="A54" s="624" t="s">
        <v>882</v>
      </c>
      <c r="B54" s="625"/>
      <c r="C54" s="625"/>
      <c r="D54" s="625"/>
      <c r="E54" s="625"/>
      <c r="F54" s="625"/>
      <c r="G54" s="625"/>
    </row>
    <row r="55" spans="1:7" s="623" customFormat="1" ht="33.75" customHeight="1">
      <c r="A55" s="616" t="s">
        <v>883</v>
      </c>
      <c r="B55" s="701" t="s">
        <v>1210</v>
      </c>
      <c r="C55" s="702"/>
      <c r="D55" s="702"/>
      <c r="E55" s="702"/>
      <c r="F55" s="702"/>
      <c r="G55" s="703"/>
    </row>
    <row r="56" spans="1:7" s="623" customFormat="1" ht="33.75" customHeight="1">
      <c r="A56" s="616" t="s">
        <v>1209</v>
      </c>
      <c r="B56" s="701" t="s">
        <v>1208</v>
      </c>
      <c r="C56" s="702"/>
      <c r="D56" s="702"/>
      <c r="E56" s="702"/>
      <c r="F56" s="702"/>
      <c r="G56" s="703"/>
    </row>
    <row r="57" spans="1:7" s="623" customFormat="1" ht="60" customHeight="1">
      <c r="A57" s="616" t="s">
        <v>887</v>
      </c>
      <c r="B57" s="701" t="s">
        <v>1207</v>
      </c>
      <c r="C57" s="702"/>
      <c r="D57" s="702"/>
      <c r="E57" s="702"/>
      <c r="F57" s="702"/>
      <c r="G57" s="703"/>
    </row>
    <row r="58" spans="1:7" s="623" customFormat="1" ht="56.45" customHeight="1">
      <c r="A58" s="616" t="s">
        <v>889</v>
      </c>
      <c r="B58" s="701" t="s">
        <v>1206</v>
      </c>
      <c r="C58" s="702"/>
      <c r="D58" s="702"/>
      <c r="E58" s="702"/>
      <c r="F58" s="702"/>
      <c r="G58" s="703"/>
    </row>
    <row r="59" spans="1:7" s="623" customFormat="1" ht="21.6" customHeight="1">
      <c r="A59" s="616" t="s">
        <v>891</v>
      </c>
      <c r="B59" s="701" t="s">
        <v>1205</v>
      </c>
      <c r="C59" s="702"/>
      <c r="D59" s="702"/>
      <c r="E59" s="702"/>
      <c r="F59" s="702"/>
      <c r="G59" s="703"/>
    </row>
    <row r="60" spans="1:7" s="623" customFormat="1" ht="32.25" customHeight="1">
      <c r="A60" s="616" t="s">
        <v>892</v>
      </c>
      <c r="B60" s="701" t="s">
        <v>1204</v>
      </c>
      <c r="C60" s="702"/>
      <c r="D60" s="702"/>
      <c r="E60" s="702"/>
      <c r="F60" s="702"/>
      <c r="G60" s="703"/>
    </row>
    <row r="61" spans="1:7" s="623" customFormat="1" ht="32.25" customHeight="1">
      <c r="A61" s="616" t="s">
        <v>894</v>
      </c>
      <c r="B61" s="701" t="s">
        <v>1203</v>
      </c>
      <c r="C61" s="702"/>
      <c r="D61" s="702"/>
      <c r="E61" s="702"/>
      <c r="F61" s="702"/>
      <c r="G61" s="703"/>
    </row>
    <row r="62" spans="1:7" s="623" customFormat="1" ht="32.25" customHeight="1">
      <c r="A62" s="616" t="s">
        <v>1202</v>
      </c>
      <c r="B62" s="701" t="s">
        <v>1201</v>
      </c>
      <c r="C62" s="702"/>
      <c r="D62" s="702"/>
      <c r="E62" s="702"/>
      <c r="F62" s="702"/>
      <c r="G62" s="703"/>
    </row>
    <row r="63" spans="1:7" s="623" customFormat="1">
      <c r="A63" s="616" t="s">
        <v>1200</v>
      </c>
      <c r="B63" s="697" t="s">
        <v>1199</v>
      </c>
      <c r="C63" s="698"/>
      <c r="D63" s="698"/>
      <c r="E63" s="698"/>
      <c r="F63" s="698"/>
      <c r="G63" s="698"/>
    </row>
    <row r="64" spans="1:7" s="623" customFormat="1" ht="37.5" customHeight="1">
      <c r="A64" s="616" t="s">
        <v>1198</v>
      </c>
      <c r="B64" s="697" t="s">
        <v>1197</v>
      </c>
      <c r="C64" s="698"/>
      <c r="D64" s="698"/>
      <c r="E64" s="698"/>
      <c r="F64" s="698"/>
      <c r="G64" s="698"/>
    </row>
    <row r="65" spans="1:16378" s="623" customFormat="1">
      <c r="B65" s="625"/>
      <c r="C65" s="625"/>
      <c r="D65" s="625"/>
      <c r="E65" s="625"/>
      <c r="F65" s="625"/>
      <c r="G65" s="625"/>
    </row>
    <row r="66" spans="1:16378" s="623" customFormat="1" ht="15.75" customHeight="1">
      <c r="A66" s="624" t="s">
        <v>899</v>
      </c>
      <c r="B66" s="625"/>
      <c r="C66" s="625"/>
      <c r="D66" s="626"/>
      <c r="E66" s="627"/>
      <c r="F66" s="627"/>
      <c r="G66" s="627"/>
    </row>
    <row r="67" spans="1:16378" s="623" customFormat="1" ht="33.6" customHeight="1">
      <c r="A67" s="616" t="s">
        <v>900</v>
      </c>
      <c r="B67" s="697" t="s">
        <v>1196</v>
      </c>
      <c r="C67" s="698"/>
      <c r="D67" s="698"/>
      <c r="E67" s="698"/>
      <c r="F67" s="698"/>
      <c r="G67" s="698"/>
    </row>
    <row r="68" spans="1:16378" s="623" customFormat="1" ht="43.5" customHeight="1">
      <c r="A68" s="616" t="s">
        <v>905</v>
      </c>
      <c r="B68" s="697" t="s">
        <v>1195</v>
      </c>
      <c r="C68" s="698"/>
      <c r="D68" s="698"/>
      <c r="E68" s="698"/>
      <c r="F68" s="698"/>
      <c r="G68" s="698"/>
    </row>
    <row r="69" spans="1:16378" s="623" customFormat="1" ht="33.6" customHeight="1">
      <c r="A69" s="616" t="s">
        <v>1194</v>
      </c>
      <c r="B69" s="697" t="s">
        <v>1193</v>
      </c>
      <c r="C69" s="698"/>
      <c r="D69" s="698"/>
      <c r="E69" s="698"/>
      <c r="F69" s="698"/>
      <c r="G69" s="698"/>
    </row>
    <row r="70" spans="1:16378" s="623" customFormat="1" ht="33.6" customHeight="1">
      <c r="A70" s="621"/>
      <c r="B70" s="44"/>
      <c r="C70" s="628"/>
      <c r="D70" s="628"/>
      <c r="E70" s="628"/>
      <c r="F70" s="628"/>
      <c r="G70" s="628"/>
    </row>
    <row r="71" spans="1:16378" s="623" customFormat="1">
      <c r="B71" s="625"/>
      <c r="C71" s="625"/>
      <c r="D71" s="625"/>
      <c r="E71" s="625"/>
      <c r="F71" s="625"/>
      <c r="G71" s="625"/>
    </row>
    <row r="72" spans="1:16378" s="623" customFormat="1" ht="15">
      <c r="A72" s="629" t="s">
        <v>909</v>
      </c>
      <c r="B72" s="625"/>
      <c r="C72" s="625"/>
      <c r="D72" s="626"/>
      <c r="E72" s="627"/>
      <c r="F72" s="627"/>
      <c r="G72" s="627"/>
    </row>
    <row r="73" spans="1:16378" s="623" customFormat="1" ht="31.5" customHeight="1">
      <c r="A73" s="617" t="s">
        <v>913</v>
      </c>
      <c r="B73" s="697" t="s">
        <v>1192</v>
      </c>
      <c r="C73" s="698"/>
      <c r="D73" s="698"/>
      <c r="E73" s="698"/>
      <c r="F73" s="698"/>
      <c r="G73" s="698"/>
    </row>
    <row r="74" spans="1:16378" s="623" customFormat="1" ht="32.25" customHeight="1">
      <c r="A74" s="617" t="s">
        <v>916</v>
      </c>
      <c r="B74" s="697" t="s">
        <v>1191</v>
      </c>
      <c r="C74" s="698"/>
      <c r="D74" s="698"/>
      <c r="E74" s="698"/>
      <c r="F74" s="698"/>
      <c r="G74" s="698"/>
      <c r="I74" s="630"/>
      <c r="J74" s="699"/>
      <c r="K74" s="700"/>
      <c r="L74" s="700"/>
      <c r="M74" s="700"/>
      <c r="N74" s="700"/>
      <c r="O74" s="700"/>
      <c r="P74" s="630"/>
      <c r="Q74" s="699"/>
      <c r="R74" s="700"/>
      <c r="S74" s="700"/>
      <c r="T74" s="700"/>
      <c r="U74" s="700"/>
      <c r="V74" s="700"/>
      <c r="W74" s="630"/>
      <c r="X74" s="699"/>
      <c r="Y74" s="700"/>
      <c r="Z74" s="700"/>
      <c r="AA74" s="700"/>
      <c r="AB74" s="700"/>
      <c r="AC74" s="700"/>
      <c r="AD74" s="630"/>
      <c r="AE74" s="699"/>
      <c r="AF74" s="700"/>
      <c r="AG74" s="700"/>
      <c r="AH74" s="700"/>
      <c r="AI74" s="700"/>
      <c r="AJ74" s="700"/>
      <c r="AK74" s="630"/>
      <c r="AL74" s="699"/>
      <c r="AM74" s="700"/>
      <c r="AN74" s="700"/>
      <c r="AO74" s="700"/>
      <c r="AP74" s="700"/>
      <c r="AQ74" s="700"/>
      <c r="AR74" s="630"/>
      <c r="AS74" s="699"/>
      <c r="AT74" s="700"/>
      <c r="AU74" s="700"/>
      <c r="AV74" s="700"/>
      <c r="AW74" s="700"/>
      <c r="AX74" s="700"/>
      <c r="AY74" s="631"/>
      <c r="AZ74" s="682"/>
      <c r="BA74" s="683"/>
      <c r="BB74" s="683"/>
      <c r="BC74" s="683"/>
      <c r="BD74" s="683"/>
      <c r="BE74" s="683"/>
      <c r="BF74" s="617"/>
      <c r="BG74" s="682"/>
      <c r="BH74" s="683"/>
      <c r="BI74" s="683"/>
      <c r="BJ74" s="683"/>
      <c r="BK74" s="683"/>
      <c r="BL74" s="683"/>
      <c r="BM74" s="617"/>
      <c r="BN74" s="682"/>
      <c r="BO74" s="683"/>
      <c r="BP74" s="683"/>
      <c r="BQ74" s="683"/>
      <c r="BR74" s="683"/>
      <c r="BS74" s="683"/>
      <c r="BT74" s="617"/>
      <c r="BU74" s="682"/>
      <c r="BV74" s="683"/>
      <c r="BW74" s="683"/>
      <c r="BX74" s="683"/>
      <c r="BY74" s="683"/>
      <c r="BZ74" s="683"/>
      <c r="CA74" s="617"/>
      <c r="CB74" s="682"/>
      <c r="CC74" s="683"/>
      <c r="CD74" s="683"/>
      <c r="CE74" s="683"/>
      <c r="CF74" s="683"/>
      <c r="CG74" s="683"/>
      <c r="CH74" s="617"/>
      <c r="CI74" s="682"/>
      <c r="CJ74" s="683"/>
      <c r="CK74" s="683"/>
      <c r="CL74" s="683"/>
      <c r="CM74" s="683"/>
      <c r="CN74" s="683"/>
      <c r="CO74" s="617"/>
      <c r="CP74" s="682"/>
      <c r="CQ74" s="683"/>
      <c r="CR74" s="683"/>
      <c r="CS74" s="683"/>
      <c r="CT74" s="683"/>
      <c r="CU74" s="683"/>
      <c r="CV74" s="617"/>
      <c r="CW74" s="682"/>
      <c r="CX74" s="683"/>
      <c r="CY74" s="683"/>
      <c r="CZ74" s="683"/>
      <c r="DA74" s="683"/>
      <c r="DB74" s="683"/>
      <c r="DC74" s="617"/>
      <c r="DD74" s="682"/>
      <c r="DE74" s="683"/>
      <c r="DF74" s="683"/>
      <c r="DG74" s="683"/>
      <c r="DH74" s="683"/>
      <c r="DI74" s="683"/>
      <c r="DJ74" s="617"/>
      <c r="DK74" s="682"/>
      <c r="DL74" s="683"/>
      <c r="DM74" s="683"/>
      <c r="DN74" s="683"/>
      <c r="DO74" s="683"/>
      <c r="DP74" s="683"/>
      <c r="DQ74" s="617"/>
      <c r="DR74" s="682"/>
      <c r="DS74" s="683"/>
      <c r="DT74" s="683"/>
      <c r="DU74" s="683"/>
      <c r="DV74" s="683"/>
      <c r="DW74" s="683"/>
      <c r="DX74" s="617"/>
      <c r="DY74" s="682"/>
      <c r="DZ74" s="683"/>
      <c r="EA74" s="683"/>
      <c r="EB74" s="683"/>
      <c r="EC74" s="683"/>
      <c r="ED74" s="683"/>
      <c r="EE74" s="617"/>
      <c r="EF74" s="682"/>
      <c r="EG74" s="683"/>
      <c r="EH74" s="683"/>
      <c r="EI74" s="683"/>
      <c r="EJ74" s="683"/>
      <c r="EK74" s="683"/>
      <c r="EL74" s="617"/>
      <c r="EM74" s="682"/>
      <c r="EN74" s="683"/>
      <c r="EO74" s="683"/>
      <c r="EP74" s="683"/>
      <c r="EQ74" s="683"/>
      <c r="ER74" s="683"/>
      <c r="ES74" s="617"/>
      <c r="ET74" s="682"/>
      <c r="EU74" s="683"/>
      <c r="EV74" s="683"/>
      <c r="EW74" s="683"/>
      <c r="EX74" s="683"/>
      <c r="EY74" s="683"/>
      <c r="EZ74" s="617"/>
      <c r="FA74" s="682"/>
      <c r="FB74" s="683"/>
      <c r="FC74" s="683"/>
      <c r="FD74" s="683"/>
      <c r="FE74" s="683"/>
      <c r="FF74" s="683"/>
      <c r="FG74" s="617"/>
      <c r="FH74" s="682"/>
      <c r="FI74" s="683"/>
      <c r="FJ74" s="683"/>
      <c r="FK74" s="683"/>
      <c r="FL74" s="683"/>
      <c r="FM74" s="683"/>
      <c r="FN74" s="617"/>
      <c r="FO74" s="682"/>
      <c r="FP74" s="683"/>
      <c r="FQ74" s="683"/>
      <c r="FR74" s="683"/>
      <c r="FS74" s="683"/>
      <c r="FT74" s="683"/>
      <c r="FU74" s="617"/>
      <c r="FV74" s="682"/>
      <c r="FW74" s="683"/>
      <c r="FX74" s="683"/>
      <c r="FY74" s="683"/>
      <c r="FZ74" s="683"/>
      <c r="GA74" s="683"/>
      <c r="GB74" s="617"/>
      <c r="GC74" s="682"/>
      <c r="GD74" s="683"/>
      <c r="GE74" s="683"/>
      <c r="GF74" s="683"/>
      <c r="GG74" s="683"/>
      <c r="GH74" s="683"/>
      <c r="GI74" s="617"/>
      <c r="GJ74" s="682"/>
      <c r="GK74" s="683"/>
      <c r="GL74" s="683"/>
      <c r="GM74" s="683"/>
      <c r="GN74" s="683"/>
      <c r="GO74" s="683"/>
      <c r="GP74" s="617"/>
      <c r="GQ74" s="682"/>
      <c r="GR74" s="683"/>
      <c r="GS74" s="683"/>
      <c r="GT74" s="683"/>
      <c r="GU74" s="683"/>
      <c r="GV74" s="683"/>
      <c r="GW74" s="617"/>
      <c r="GX74" s="682"/>
      <c r="GY74" s="683"/>
      <c r="GZ74" s="683"/>
      <c r="HA74" s="683"/>
      <c r="HB74" s="683"/>
      <c r="HC74" s="683"/>
      <c r="HD74" s="617"/>
      <c r="HE74" s="682"/>
      <c r="HF74" s="683"/>
      <c r="HG74" s="683"/>
      <c r="HH74" s="683"/>
      <c r="HI74" s="683"/>
      <c r="HJ74" s="683"/>
      <c r="HK74" s="617"/>
      <c r="HL74" s="682"/>
      <c r="HM74" s="683"/>
      <c r="HN74" s="683"/>
      <c r="HO74" s="683"/>
      <c r="HP74" s="683"/>
      <c r="HQ74" s="683"/>
      <c r="HR74" s="617"/>
      <c r="HS74" s="682"/>
      <c r="HT74" s="683"/>
      <c r="HU74" s="683"/>
      <c r="HV74" s="683"/>
      <c r="HW74" s="683"/>
      <c r="HX74" s="683"/>
      <c r="HY74" s="617"/>
      <c r="HZ74" s="682"/>
      <c r="IA74" s="683"/>
      <c r="IB74" s="683"/>
      <c r="IC74" s="683"/>
      <c r="ID74" s="683"/>
      <c r="IE74" s="683"/>
      <c r="IF74" s="617"/>
      <c r="IG74" s="682"/>
      <c r="IH74" s="683"/>
      <c r="II74" s="683"/>
      <c r="IJ74" s="683"/>
      <c r="IK74" s="683"/>
      <c r="IL74" s="683"/>
      <c r="IM74" s="617"/>
      <c r="IN74" s="682"/>
      <c r="IO74" s="683"/>
      <c r="IP74" s="683"/>
      <c r="IQ74" s="683"/>
      <c r="IR74" s="683"/>
      <c r="IS74" s="683"/>
      <c r="IT74" s="617"/>
      <c r="IU74" s="682"/>
      <c r="IV74" s="683"/>
      <c r="IW74" s="683"/>
      <c r="IX74" s="683"/>
      <c r="IY74" s="683"/>
      <c r="IZ74" s="683"/>
      <c r="JA74" s="617"/>
      <c r="JB74" s="682"/>
      <c r="JC74" s="683"/>
      <c r="JD74" s="683"/>
      <c r="JE74" s="683"/>
      <c r="JF74" s="683"/>
      <c r="JG74" s="683"/>
      <c r="JH74" s="617"/>
      <c r="JI74" s="682"/>
      <c r="JJ74" s="683"/>
      <c r="JK74" s="683"/>
      <c r="JL74" s="683"/>
      <c r="JM74" s="683"/>
      <c r="JN74" s="683"/>
      <c r="JO74" s="617"/>
      <c r="JP74" s="682"/>
      <c r="JQ74" s="683"/>
      <c r="JR74" s="683"/>
      <c r="JS74" s="683"/>
      <c r="JT74" s="683"/>
      <c r="JU74" s="683"/>
      <c r="JV74" s="617"/>
      <c r="JW74" s="682"/>
      <c r="JX74" s="683"/>
      <c r="JY74" s="683"/>
      <c r="JZ74" s="683"/>
      <c r="KA74" s="683"/>
      <c r="KB74" s="683"/>
      <c r="KC74" s="617"/>
      <c r="KD74" s="682"/>
      <c r="KE74" s="683"/>
      <c r="KF74" s="683"/>
      <c r="KG74" s="683"/>
      <c r="KH74" s="683"/>
      <c r="KI74" s="683"/>
      <c r="KJ74" s="617"/>
      <c r="KK74" s="682"/>
      <c r="KL74" s="683"/>
      <c r="KM74" s="683"/>
      <c r="KN74" s="683"/>
      <c r="KO74" s="683"/>
      <c r="KP74" s="683"/>
      <c r="KQ74" s="617"/>
      <c r="KR74" s="682"/>
      <c r="KS74" s="683"/>
      <c r="KT74" s="683"/>
      <c r="KU74" s="683"/>
      <c r="KV74" s="683"/>
      <c r="KW74" s="683"/>
      <c r="KX74" s="617"/>
      <c r="KY74" s="682"/>
      <c r="KZ74" s="683"/>
      <c r="LA74" s="683"/>
      <c r="LB74" s="683"/>
      <c r="LC74" s="683"/>
      <c r="LD74" s="683"/>
      <c r="LE74" s="617"/>
      <c r="LF74" s="682"/>
      <c r="LG74" s="683"/>
      <c r="LH74" s="683"/>
      <c r="LI74" s="683"/>
      <c r="LJ74" s="683"/>
      <c r="LK74" s="683"/>
      <c r="LL74" s="617"/>
      <c r="LM74" s="682"/>
      <c r="LN74" s="683"/>
      <c r="LO74" s="683"/>
      <c r="LP74" s="683"/>
      <c r="LQ74" s="683"/>
      <c r="LR74" s="683"/>
      <c r="LS74" s="617"/>
      <c r="LT74" s="682"/>
      <c r="LU74" s="683"/>
      <c r="LV74" s="683"/>
      <c r="LW74" s="683"/>
      <c r="LX74" s="683"/>
      <c r="LY74" s="683"/>
      <c r="LZ74" s="617"/>
      <c r="MA74" s="682"/>
      <c r="MB74" s="683"/>
      <c r="MC74" s="683"/>
      <c r="MD74" s="683"/>
      <c r="ME74" s="683"/>
      <c r="MF74" s="683"/>
      <c r="MG74" s="617"/>
      <c r="MH74" s="682"/>
      <c r="MI74" s="683"/>
      <c r="MJ74" s="683"/>
      <c r="MK74" s="683"/>
      <c r="ML74" s="683"/>
      <c r="MM74" s="683"/>
      <c r="MN74" s="617"/>
      <c r="MO74" s="682"/>
      <c r="MP74" s="683"/>
      <c r="MQ74" s="683"/>
      <c r="MR74" s="683"/>
      <c r="MS74" s="683"/>
      <c r="MT74" s="683"/>
      <c r="MU74" s="617"/>
      <c r="MV74" s="682"/>
      <c r="MW74" s="683"/>
      <c r="MX74" s="683"/>
      <c r="MY74" s="683"/>
      <c r="MZ74" s="683"/>
      <c r="NA74" s="683"/>
      <c r="NB74" s="617"/>
      <c r="NC74" s="682"/>
      <c r="ND74" s="683"/>
      <c r="NE74" s="683"/>
      <c r="NF74" s="683"/>
      <c r="NG74" s="683"/>
      <c r="NH74" s="683"/>
      <c r="NI74" s="617"/>
      <c r="NJ74" s="682"/>
      <c r="NK74" s="683"/>
      <c r="NL74" s="683"/>
      <c r="NM74" s="683"/>
      <c r="NN74" s="683"/>
      <c r="NO74" s="683"/>
      <c r="NP74" s="617"/>
      <c r="NQ74" s="682"/>
      <c r="NR74" s="683"/>
      <c r="NS74" s="683"/>
      <c r="NT74" s="683"/>
      <c r="NU74" s="683"/>
      <c r="NV74" s="683"/>
      <c r="NW74" s="617"/>
      <c r="NX74" s="682"/>
      <c r="NY74" s="683"/>
      <c r="NZ74" s="683"/>
      <c r="OA74" s="683"/>
      <c r="OB74" s="683"/>
      <c r="OC74" s="683"/>
      <c r="OD74" s="617"/>
      <c r="OE74" s="682"/>
      <c r="OF74" s="683"/>
      <c r="OG74" s="683"/>
      <c r="OH74" s="683"/>
      <c r="OI74" s="683"/>
      <c r="OJ74" s="683"/>
      <c r="OK74" s="617"/>
      <c r="OL74" s="682"/>
      <c r="OM74" s="683"/>
      <c r="ON74" s="683"/>
      <c r="OO74" s="683"/>
      <c r="OP74" s="683"/>
      <c r="OQ74" s="683"/>
      <c r="OR74" s="617"/>
      <c r="OS74" s="682"/>
      <c r="OT74" s="683"/>
      <c r="OU74" s="683"/>
      <c r="OV74" s="683"/>
      <c r="OW74" s="683"/>
      <c r="OX74" s="683"/>
      <c r="OY74" s="617"/>
      <c r="OZ74" s="682"/>
      <c r="PA74" s="683"/>
      <c r="PB74" s="683"/>
      <c r="PC74" s="683"/>
      <c r="PD74" s="683"/>
      <c r="PE74" s="683"/>
      <c r="PF74" s="617"/>
      <c r="PG74" s="682"/>
      <c r="PH74" s="683"/>
      <c r="PI74" s="683"/>
      <c r="PJ74" s="683"/>
      <c r="PK74" s="683"/>
      <c r="PL74" s="683"/>
      <c r="PM74" s="617"/>
      <c r="PN74" s="682"/>
      <c r="PO74" s="683"/>
      <c r="PP74" s="683"/>
      <c r="PQ74" s="683"/>
      <c r="PR74" s="683"/>
      <c r="PS74" s="683"/>
      <c r="PT74" s="617"/>
      <c r="PU74" s="682"/>
      <c r="PV74" s="683"/>
      <c r="PW74" s="683"/>
      <c r="PX74" s="683"/>
      <c r="PY74" s="683"/>
      <c r="PZ74" s="683"/>
      <c r="QA74" s="617"/>
      <c r="QB74" s="682"/>
      <c r="QC74" s="683"/>
      <c r="QD74" s="683"/>
      <c r="QE74" s="683"/>
      <c r="QF74" s="683"/>
      <c r="QG74" s="683"/>
      <c r="QH74" s="617"/>
      <c r="QI74" s="682"/>
      <c r="QJ74" s="683"/>
      <c r="QK74" s="683"/>
      <c r="QL74" s="683"/>
      <c r="QM74" s="683"/>
      <c r="QN74" s="683"/>
      <c r="QO74" s="617"/>
      <c r="QP74" s="682"/>
      <c r="QQ74" s="683"/>
      <c r="QR74" s="683"/>
      <c r="QS74" s="683"/>
      <c r="QT74" s="683"/>
      <c r="QU74" s="683"/>
      <c r="QV74" s="617"/>
      <c r="QW74" s="682"/>
      <c r="QX74" s="683"/>
      <c r="QY74" s="683"/>
      <c r="QZ74" s="683"/>
      <c r="RA74" s="683"/>
      <c r="RB74" s="683"/>
      <c r="RC74" s="617"/>
      <c r="RD74" s="682"/>
      <c r="RE74" s="683"/>
      <c r="RF74" s="683"/>
      <c r="RG74" s="683"/>
      <c r="RH74" s="683"/>
      <c r="RI74" s="683"/>
      <c r="RJ74" s="617"/>
      <c r="RK74" s="682"/>
      <c r="RL74" s="683"/>
      <c r="RM74" s="683"/>
      <c r="RN74" s="683"/>
      <c r="RO74" s="683"/>
      <c r="RP74" s="683"/>
      <c r="RQ74" s="617"/>
      <c r="RR74" s="682"/>
      <c r="RS74" s="683"/>
      <c r="RT74" s="683"/>
      <c r="RU74" s="683"/>
      <c r="RV74" s="683"/>
      <c r="RW74" s="683"/>
      <c r="RX74" s="617"/>
      <c r="RY74" s="682"/>
      <c r="RZ74" s="683"/>
      <c r="SA74" s="683"/>
      <c r="SB74" s="683"/>
      <c r="SC74" s="683"/>
      <c r="SD74" s="683"/>
      <c r="SE74" s="617"/>
      <c r="SF74" s="682"/>
      <c r="SG74" s="683"/>
      <c r="SH74" s="683"/>
      <c r="SI74" s="683"/>
      <c r="SJ74" s="683"/>
      <c r="SK74" s="683"/>
      <c r="SL74" s="617"/>
      <c r="SM74" s="682"/>
      <c r="SN74" s="683"/>
      <c r="SO74" s="683"/>
      <c r="SP74" s="683"/>
      <c r="SQ74" s="683"/>
      <c r="SR74" s="683"/>
      <c r="SS74" s="617"/>
      <c r="ST74" s="682"/>
      <c r="SU74" s="683"/>
      <c r="SV74" s="683"/>
      <c r="SW74" s="683"/>
      <c r="SX74" s="683"/>
      <c r="SY74" s="683"/>
      <c r="SZ74" s="617"/>
      <c r="TA74" s="682"/>
      <c r="TB74" s="683"/>
      <c r="TC74" s="683"/>
      <c r="TD74" s="683"/>
      <c r="TE74" s="683"/>
      <c r="TF74" s="683"/>
      <c r="TG74" s="617"/>
      <c r="TH74" s="682"/>
      <c r="TI74" s="683"/>
      <c r="TJ74" s="683"/>
      <c r="TK74" s="683"/>
      <c r="TL74" s="683"/>
      <c r="TM74" s="683"/>
      <c r="TN74" s="617"/>
      <c r="TO74" s="682"/>
      <c r="TP74" s="683"/>
      <c r="TQ74" s="683"/>
      <c r="TR74" s="683"/>
      <c r="TS74" s="683"/>
      <c r="TT74" s="683"/>
      <c r="TU74" s="617"/>
      <c r="TV74" s="682"/>
      <c r="TW74" s="683"/>
      <c r="TX74" s="683"/>
      <c r="TY74" s="683"/>
      <c r="TZ74" s="683"/>
      <c r="UA74" s="683"/>
      <c r="UB74" s="617"/>
      <c r="UC74" s="682"/>
      <c r="UD74" s="683"/>
      <c r="UE74" s="683"/>
      <c r="UF74" s="683"/>
      <c r="UG74" s="683"/>
      <c r="UH74" s="683"/>
      <c r="UI74" s="617"/>
      <c r="UJ74" s="682"/>
      <c r="UK74" s="683"/>
      <c r="UL74" s="683"/>
      <c r="UM74" s="683"/>
      <c r="UN74" s="683"/>
      <c r="UO74" s="683"/>
      <c r="UP74" s="617"/>
      <c r="UQ74" s="682"/>
      <c r="UR74" s="683"/>
      <c r="US74" s="683"/>
      <c r="UT74" s="683"/>
      <c r="UU74" s="683"/>
      <c r="UV74" s="683"/>
      <c r="UW74" s="617"/>
      <c r="UX74" s="682"/>
      <c r="UY74" s="683"/>
      <c r="UZ74" s="683"/>
      <c r="VA74" s="683"/>
      <c r="VB74" s="683"/>
      <c r="VC74" s="683"/>
      <c r="VD74" s="617"/>
      <c r="VE74" s="682"/>
      <c r="VF74" s="683"/>
      <c r="VG74" s="683"/>
      <c r="VH74" s="683"/>
      <c r="VI74" s="683"/>
      <c r="VJ74" s="683"/>
      <c r="VK74" s="617"/>
      <c r="VL74" s="682"/>
      <c r="VM74" s="683"/>
      <c r="VN74" s="683"/>
      <c r="VO74" s="683"/>
      <c r="VP74" s="683"/>
      <c r="VQ74" s="683"/>
      <c r="VR74" s="617"/>
      <c r="VS74" s="682"/>
      <c r="VT74" s="683"/>
      <c r="VU74" s="683"/>
      <c r="VV74" s="683"/>
      <c r="VW74" s="683"/>
      <c r="VX74" s="683"/>
      <c r="VY74" s="617"/>
      <c r="VZ74" s="682"/>
      <c r="WA74" s="683"/>
      <c r="WB74" s="683"/>
      <c r="WC74" s="683"/>
      <c r="WD74" s="683"/>
      <c r="WE74" s="683"/>
      <c r="WF74" s="617"/>
      <c r="WG74" s="682"/>
      <c r="WH74" s="683"/>
      <c r="WI74" s="683"/>
      <c r="WJ74" s="683"/>
      <c r="WK74" s="683"/>
      <c r="WL74" s="683"/>
      <c r="WM74" s="617"/>
      <c r="WN74" s="682"/>
      <c r="WO74" s="683"/>
      <c r="WP74" s="683"/>
      <c r="WQ74" s="683"/>
      <c r="WR74" s="683"/>
      <c r="WS74" s="683"/>
      <c r="WT74" s="617"/>
      <c r="WU74" s="682"/>
      <c r="WV74" s="683"/>
      <c r="WW74" s="683"/>
      <c r="WX74" s="683"/>
      <c r="WY74" s="683"/>
      <c r="WZ74" s="683"/>
      <c r="XA74" s="617"/>
      <c r="XB74" s="682"/>
      <c r="XC74" s="683"/>
      <c r="XD74" s="683"/>
      <c r="XE74" s="683"/>
      <c r="XF74" s="683"/>
      <c r="XG74" s="683"/>
      <c r="XH74" s="617"/>
      <c r="XI74" s="682"/>
      <c r="XJ74" s="683"/>
      <c r="XK74" s="683"/>
      <c r="XL74" s="683"/>
      <c r="XM74" s="683"/>
      <c r="XN74" s="683"/>
      <c r="XO74" s="617"/>
      <c r="XP74" s="682"/>
      <c r="XQ74" s="683"/>
      <c r="XR74" s="683"/>
      <c r="XS74" s="683"/>
      <c r="XT74" s="683"/>
      <c r="XU74" s="683"/>
      <c r="XV74" s="617"/>
      <c r="XW74" s="682"/>
      <c r="XX74" s="683"/>
      <c r="XY74" s="683"/>
      <c r="XZ74" s="683"/>
      <c r="YA74" s="683"/>
      <c r="YB74" s="683"/>
      <c r="YC74" s="617"/>
      <c r="YD74" s="682"/>
      <c r="YE74" s="683"/>
      <c r="YF74" s="683"/>
      <c r="YG74" s="683"/>
      <c r="YH74" s="683"/>
      <c r="YI74" s="683"/>
      <c r="YJ74" s="617"/>
      <c r="YK74" s="682"/>
      <c r="YL74" s="683"/>
      <c r="YM74" s="683"/>
      <c r="YN74" s="683"/>
      <c r="YO74" s="683"/>
      <c r="YP74" s="683"/>
      <c r="YQ74" s="617"/>
      <c r="YR74" s="682"/>
      <c r="YS74" s="683"/>
      <c r="YT74" s="683"/>
      <c r="YU74" s="683"/>
      <c r="YV74" s="683"/>
      <c r="YW74" s="683"/>
      <c r="YX74" s="617"/>
      <c r="YY74" s="682"/>
      <c r="YZ74" s="683"/>
      <c r="ZA74" s="683"/>
      <c r="ZB74" s="683"/>
      <c r="ZC74" s="683"/>
      <c r="ZD74" s="683"/>
      <c r="ZE74" s="617"/>
      <c r="ZF74" s="682"/>
      <c r="ZG74" s="683"/>
      <c r="ZH74" s="683"/>
      <c r="ZI74" s="683"/>
      <c r="ZJ74" s="683"/>
      <c r="ZK74" s="683"/>
      <c r="ZL74" s="617"/>
      <c r="ZM74" s="682"/>
      <c r="ZN74" s="683"/>
      <c r="ZO74" s="683"/>
      <c r="ZP74" s="683"/>
      <c r="ZQ74" s="683"/>
      <c r="ZR74" s="683"/>
      <c r="ZS74" s="617"/>
      <c r="ZT74" s="682"/>
      <c r="ZU74" s="683"/>
      <c r="ZV74" s="683"/>
      <c r="ZW74" s="683"/>
      <c r="ZX74" s="683"/>
      <c r="ZY74" s="683"/>
      <c r="ZZ74" s="617"/>
      <c r="AAA74" s="682"/>
      <c r="AAB74" s="683"/>
      <c r="AAC74" s="683"/>
      <c r="AAD74" s="683"/>
      <c r="AAE74" s="683"/>
      <c r="AAF74" s="683"/>
      <c r="AAG74" s="617"/>
      <c r="AAH74" s="682"/>
      <c r="AAI74" s="683"/>
      <c r="AAJ74" s="683"/>
      <c r="AAK74" s="683"/>
      <c r="AAL74" s="683"/>
      <c r="AAM74" s="683"/>
      <c r="AAN74" s="617"/>
      <c r="AAO74" s="682"/>
      <c r="AAP74" s="683"/>
      <c r="AAQ74" s="683"/>
      <c r="AAR74" s="683"/>
      <c r="AAS74" s="683"/>
      <c r="AAT74" s="683"/>
      <c r="AAU74" s="617"/>
      <c r="AAV74" s="682"/>
      <c r="AAW74" s="683"/>
      <c r="AAX74" s="683"/>
      <c r="AAY74" s="683"/>
      <c r="AAZ74" s="683"/>
      <c r="ABA74" s="683"/>
      <c r="ABB74" s="617"/>
      <c r="ABC74" s="682"/>
      <c r="ABD74" s="683"/>
      <c r="ABE74" s="683"/>
      <c r="ABF74" s="683"/>
      <c r="ABG74" s="683"/>
      <c r="ABH74" s="683"/>
      <c r="ABI74" s="617"/>
      <c r="ABJ74" s="682"/>
      <c r="ABK74" s="683"/>
      <c r="ABL74" s="683"/>
      <c r="ABM74" s="683"/>
      <c r="ABN74" s="683"/>
      <c r="ABO74" s="683"/>
      <c r="ABP74" s="617"/>
      <c r="ABQ74" s="682"/>
      <c r="ABR74" s="683"/>
      <c r="ABS74" s="683"/>
      <c r="ABT74" s="683"/>
      <c r="ABU74" s="683"/>
      <c r="ABV74" s="683"/>
      <c r="ABW74" s="617"/>
      <c r="ABX74" s="682"/>
      <c r="ABY74" s="683"/>
      <c r="ABZ74" s="683"/>
      <c r="ACA74" s="683"/>
      <c r="ACB74" s="683"/>
      <c r="ACC74" s="683"/>
      <c r="ACD74" s="617"/>
      <c r="ACE74" s="682"/>
      <c r="ACF74" s="683"/>
      <c r="ACG74" s="683"/>
      <c r="ACH74" s="683"/>
      <c r="ACI74" s="683"/>
      <c r="ACJ74" s="683"/>
      <c r="ACK74" s="617"/>
      <c r="ACL74" s="682"/>
      <c r="ACM74" s="683"/>
      <c r="ACN74" s="683"/>
      <c r="ACO74" s="683"/>
      <c r="ACP74" s="683"/>
      <c r="ACQ74" s="683"/>
      <c r="ACR74" s="617"/>
      <c r="ACS74" s="682"/>
      <c r="ACT74" s="683"/>
      <c r="ACU74" s="683"/>
      <c r="ACV74" s="683"/>
      <c r="ACW74" s="683"/>
      <c r="ACX74" s="683"/>
      <c r="ACY74" s="617"/>
      <c r="ACZ74" s="682"/>
      <c r="ADA74" s="683"/>
      <c r="ADB74" s="683"/>
      <c r="ADC74" s="683"/>
      <c r="ADD74" s="683"/>
      <c r="ADE74" s="683"/>
      <c r="ADF74" s="617"/>
      <c r="ADG74" s="682"/>
      <c r="ADH74" s="683"/>
      <c r="ADI74" s="683"/>
      <c r="ADJ74" s="683"/>
      <c r="ADK74" s="683"/>
      <c r="ADL74" s="683"/>
      <c r="ADM74" s="617"/>
      <c r="ADN74" s="682"/>
      <c r="ADO74" s="683"/>
      <c r="ADP74" s="683"/>
      <c r="ADQ74" s="683"/>
      <c r="ADR74" s="683"/>
      <c r="ADS74" s="683"/>
      <c r="ADT74" s="617"/>
      <c r="ADU74" s="682"/>
      <c r="ADV74" s="683"/>
      <c r="ADW74" s="683"/>
      <c r="ADX74" s="683"/>
      <c r="ADY74" s="683"/>
      <c r="ADZ74" s="683"/>
      <c r="AEA74" s="617"/>
      <c r="AEB74" s="682"/>
      <c r="AEC74" s="683"/>
      <c r="AED74" s="683"/>
      <c r="AEE74" s="683"/>
      <c r="AEF74" s="683"/>
      <c r="AEG74" s="683"/>
      <c r="AEH74" s="617"/>
      <c r="AEI74" s="682"/>
      <c r="AEJ74" s="683"/>
      <c r="AEK74" s="683"/>
      <c r="AEL74" s="683"/>
      <c r="AEM74" s="683"/>
      <c r="AEN74" s="683"/>
      <c r="AEO74" s="617"/>
      <c r="AEP74" s="682"/>
      <c r="AEQ74" s="683"/>
      <c r="AER74" s="683"/>
      <c r="AES74" s="683"/>
      <c r="AET74" s="683"/>
      <c r="AEU74" s="683"/>
      <c r="AEV74" s="617"/>
      <c r="AEW74" s="682"/>
      <c r="AEX74" s="683"/>
      <c r="AEY74" s="683"/>
      <c r="AEZ74" s="683"/>
      <c r="AFA74" s="683"/>
      <c r="AFB74" s="683"/>
      <c r="AFC74" s="617"/>
      <c r="AFD74" s="682"/>
      <c r="AFE74" s="683"/>
      <c r="AFF74" s="683"/>
      <c r="AFG74" s="683"/>
      <c r="AFH74" s="683"/>
      <c r="AFI74" s="683"/>
      <c r="AFJ74" s="617"/>
      <c r="AFK74" s="682"/>
      <c r="AFL74" s="683"/>
      <c r="AFM74" s="683"/>
      <c r="AFN74" s="683"/>
      <c r="AFO74" s="683"/>
      <c r="AFP74" s="683"/>
      <c r="AFQ74" s="617"/>
      <c r="AFR74" s="682"/>
      <c r="AFS74" s="683"/>
      <c r="AFT74" s="683"/>
      <c r="AFU74" s="683"/>
      <c r="AFV74" s="683"/>
      <c r="AFW74" s="683"/>
      <c r="AFX74" s="617"/>
      <c r="AFY74" s="682"/>
      <c r="AFZ74" s="683"/>
      <c r="AGA74" s="683"/>
      <c r="AGB74" s="683"/>
      <c r="AGC74" s="683"/>
      <c r="AGD74" s="683"/>
      <c r="AGE74" s="617"/>
      <c r="AGF74" s="682"/>
      <c r="AGG74" s="683"/>
      <c r="AGH74" s="683"/>
      <c r="AGI74" s="683"/>
      <c r="AGJ74" s="683"/>
      <c r="AGK74" s="683"/>
      <c r="AGL74" s="617"/>
      <c r="AGM74" s="682"/>
      <c r="AGN74" s="683"/>
      <c r="AGO74" s="683"/>
      <c r="AGP74" s="683"/>
      <c r="AGQ74" s="683"/>
      <c r="AGR74" s="683"/>
      <c r="AGS74" s="617"/>
      <c r="AGT74" s="682"/>
      <c r="AGU74" s="683"/>
      <c r="AGV74" s="683"/>
      <c r="AGW74" s="683"/>
      <c r="AGX74" s="683"/>
      <c r="AGY74" s="683"/>
      <c r="AGZ74" s="617"/>
      <c r="AHA74" s="682"/>
      <c r="AHB74" s="683"/>
      <c r="AHC74" s="683"/>
      <c r="AHD74" s="683"/>
      <c r="AHE74" s="683"/>
      <c r="AHF74" s="683"/>
      <c r="AHG74" s="617"/>
      <c r="AHH74" s="682"/>
      <c r="AHI74" s="683"/>
      <c r="AHJ74" s="683"/>
      <c r="AHK74" s="683"/>
      <c r="AHL74" s="683"/>
      <c r="AHM74" s="683"/>
      <c r="AHN74" s="617"/>
      <c r="AHO74" s="682"/>
      <c r="AHP74" s="683"/>
      <c r="AHQ74" s="683"/>
      <c r="AHR74" s="683"/>
      <c r="AHS74" s="683"/>
      <c r="AHT74" s="683"/>
      <c r="AHU74" s="617"/>
      <c r="AHV74" s="682"/>
      <c r="AHW74" s="683"/>
      <c r="AHX74" s="683"/>
      <c r="AHY74" s="683"/>
      <c r="AHZ74" s="683"/>
      <c r="AIA74" s="683"/>
      <c r="AIB74" s="617"/>
      <c r="AIC74" s="682"/>
      <c r="AID74" s="683"/>
      <c r="AIE74" s="683"/>
      <c r="AIF74" s="683"/>
      <c r="AIG74" s="683"/>
      <c r="AIH74" s="683"/>
      <c r="AII74" s="617"/>
      <c r="AIJ74" s="682"/>
      <c r="AIK74" s="683"/>
      <c r="AIL74" s="683"/>
      <c r="AIM74" s="683"/>
      <c r="AIN74" s="683"/>
      <c r="AIO74" s="683"/>
      <c r="AIP74" s="617"/>
      <c r="AIQ74" s="682"/>
      <c r="AIR74" s="683"/>
      <c r="AIS74" s="683"/>
      <c r="AIT74" s="683"/>
      <c r="AIU74" s="683"/>
      <c r="AIV74" s="683"/>
      <c r="AIW74" s="617"/>
      <c r="AIX74" s="682"/>
      <c r="AIY74" s="683"/>
      <c r="AIZ74" s="683"/>
      <c r="AJA74" s="683"/>
      <c r="AJB74" s="683"/>
      <c r="AJC74" s="683"/>
      <c r="AJD74" s="617"/>
      <c r="AJE74" s="682"/>
      <c r="AJF74" s="683"/>
      <c r="AJG74" s="683"/>
      <c r="AJH74" s="683"/>
      <c r="AJI74" s="683"/>
      <c r="AJJ74" s="683"/>
      <c r="AJK74" s="617"/>
      <c r="AJL74" s="682"/>
      <c r="AJM74" s="683"/>
      <c r="AJN74" s="683"/>
      <c r="AJO74" s="683"/>
      <c r="AJP74" s="683"/>
      <c r="AJQ74" s="683"/>
      <c r="AJR74" s="617"/>
      <c r="AJS74" s="682"/>
      <c r="AJT74" s="683"/>
      <c r="AJU74" s="683"/>
      <c r="AJV74" s="683"/>
      <c r="AJW74" s="683"/>
      <c r="AJX74" s="683"/>
      <c r="AJY74" s="617"/>
      <c r="AJZ74" s="682"/>
      <c r="AKA74" s="683"/>
      <c r="AKB74" s="683"/>
      <c r="AKC74" s="683"/>
      <c r="AKD74" s="683"/>
      <c r="AKE74" s="683"/>
      <c r="AKF74" s="617"/>
      <c r="AKG74" s="682"/>
      <c r="AKH74" s="683"/>
      <c r="AKI74" s="683"/>
      <c r="AKJ74" s="683"/>
      <c r="AKK74" s="683"/>
      <c r="AKL74" s="683"/>
      <c r="AKM74" s="617"/>
      <c r="AKN74" s="682"/>
      <c r="AKO74" s="683"/>
      <c r="AKP74" s="683"/>
      <c r="AKQ74" s="683"/>
      <c r="AKR74" s="683"/>
      <c r="AKS74" s="683"/>
      <c r="AKT74" s="617"/>
      <c r="AKU74" s="682"/>
      <c r="AKV74" s="683"/>
      <c r="AKW74" s="683"/>
      <c r="AKX74" s="683"/>
      <c r="AKY74" s="683"/>
      <c r="AKZ74" s="683"/>
      <c r="ALA74" s="617"/>
      <c r="ALB74" s="682"/>
      <c r="ALC74" s="683"/>
      <c r="ALD74" s="683"/>
      <c r="ALE74" s="683"/>
      <c r="ALF74" s="683"/>
      <c r="ALG74" s="683"/>
      <c r="ALH74" s="617"/>
      <c r="ALI74" s="682"/>
      <c r="ALJ74" s="683"/>
      <c r="ALK74" s="683"/>
      <c r="ALL74" s="683"/>
      <c r="ALM74" s="683"/>
      <c r="ALN74" s="683"/>
      <c r="ALO74" s="617"/>
      <c r="ALP74" s="682"/>
      <c r="ALQ74" s="683"/>
      <c r="ALR74" s="683"/>
      <c r="ALS74" s="683"/>
      <c r="ALT74" s="683"/>
      <c r="ALU74" s="683"/>
      <c r="ALV74" s="617"/>
      <c r="ALW74" s="682"/>
      <c r="ALX74" s="683"/>
      <c r="ALY74" s="683"/>
      <c r="ALZ74" s="683"/>
      <c r="AMA74" s="683"/>
      <c r="AMB74" s="683"/>
      <c r="AMC74" s="617"/>
      <c r="AMD74" s="682"/>
      <c r="AME74" s="683"/>
      <c r="AMF74" s="683"/>
      <c r="AMG74" s="683"/>
      <c r="AMH74" s="683"/>
      <c r="AMI74" s="683"/>
      <c r="AMJ74" s="617"/>
      <c r="AMK74" s="682"/>
      <c r="AML74" s="683"/>
      <c r="AMM74" s="683"/>
      <c r="AMN74" s="683"/>
      <c r="AMO74" s="683"/>
      <c r="AMP74" s="683"/>
      <c r="AMQ74" s="617"/>
      <c r="AMR74" s="682"/>
      <c r="AMS74" s="683"/>
      <c r="AMT74" s="683"/>
      <c r="AMU74" s="683"/>
      <c r="AMV74" s="683"/>
      <c r="AMW74" s="683"/>
      <c r="AMX74" s="617"/>
      <c r="AMY74" s="682"/>
      <c r="AMZ74" s="683"/>
      <c r="ANA74" s="683"/>
      <c r="ANB74" s="683"/>
      <c r="ANC74" s="683"/>
      <c r="AND74" s="683"/>
      <c r="ANE74" s="617"/>
      <c r="ANF74" s="682"/>
      <c r="ANG74" s="683"/>
      <c r="ANH74" s="683"/>
      <c r="ANI74" s="683"/>
      <c r="ANJ74" s="683"/>
      <c r="ANK74" s="683"/>
      <c r="ANL74" s="617"/>
      <c r="ANM74" s="682"/>
      <c r="ANN74" s="683"/>
      <c r="ANO74" s="683"/>
      <c r="ANP74" s="683"/>
      <c r="ANQ74" s="683"/>
      <c r="ANR74" s="683"/>
      <c r="ANS74" s="617"/>
      <c r="ANT74" s="682"/>
      <c r="ANU74" s="683"/>
      <c r="ANV74" s="683"/>
      <c r="ANW74" s="683"/>
      <c r="ANX74" s="683"/>
      <c r="ANY74" s="683"/>
      <c r="ANZ74" s="617"/>
      <c r="AOA74" s="682"/>
      <c r="AOB74" s="683"/>
      <c r="AOC74" s="683"/>
      <c r="AOD74" s="683"/>
      <c r="AOE74" s="683"/>
      <c r="AOF74" s="683"/>
      <c r="AOG74" s="617"/>
      <c r="AOH74" s="682"/>
      <c r="AOI74" s="683"/>
      <c r="AOJ74" s="683"/>
      <c r="AOK74" s="683"/>
      <c r="AOL74" s="683"/>
      <c r="AOM74" s="683"/>
      <c r="AON74" s="617"/>
      <c r="AOO74" s="682"/>
      <c r="AOP74" s="683"/>
      <c r="AOQ74" s="683"/>
      <c r="AOR74" s="683"/>
      <c r="AOS74" s="683"/>
      <c r="AOT74" s="683"/>
      <c r="AOU74" s="617"/>
      <c r="AOV74" s="682"/>
      <c r="AOW74" s="683"/>
      <c r="AOX74" s="683"/>
      <c r="AOY74" s="683"/>
      <c r="AOZ74" s="683"/>
      <c r="APA74" s="683"/>
      <c r="APB74" s="617"/>
      <c r="APC74" s="682"/>
      <c r="APD74" s="683"/>
      <c r="APE74" s="683"/>
      <c r="APF74" s="683"/>
      <c r="APG74" s="683"/>
      <c r="APH74" s="683"/>
      <c r="API74" s="617"/>
      <c r="APJ74" s="682"/>
      <c r="APK74" s="683"/>
      <c r="APL74" s="683"/>
      <c r="APM74" s="683"/>
      <c r="APN74" s="683"/>
      <c r="APO74" s="683"/>
      <c r="APP74" s="617"/>
      <c r="APQ74" s="682"/>
      <c r="APR74" s="683"/>
      <c r="APS74" s="683"/>
      <c r="APT74" s="683"/>
      <c r="APU74" s="683"/>
      <c r="APV74" s="683"/>
      <c r="APW74" s="617"/>
      <c r="APX74" s="682"/>
      <c r="APY74" s="683"/>
      <c r="APZ74" s="683"/>
      <c r="AQA74" s="683"/>
      <c r="AQB74" s="683"/>
      <c r="AQC74" s="683"/>
      <c r="AQD74" s="617"/>
      <c r="AQE74" s="682"/>
      <c r="AQF74" s="683"/>
      <c r="AQG74" s="683"/>
      <c r="AQH74" s="683"/>
      <c r="AQI74" s="683"/>
      <c r="AQJ74" s="683"/>
      <c r="AQK74" s="617"/>
      <c r="AQL74" s="682"/>
      <c r="AQM74" s="683"/>
      <c r="AQN74" s="683"/>
      <c r="AQO74" s="683"/>
      <c r="AQP74" s="683"/>
      <c r="AQQ74" s="683"/>
      <c r="AQR74" s="617"/>
      <c r="AQS74" s="682"/>
      <c r="AQT74" s="683"/>
      <c r="AQU74" s="683"/>
      <c r="AQV74" s="683"/>
      <c r="AQW74" s="683"/>
      <c r="AQX74" s="683"/>
      <c r="AQY74" s="617"/>
      <c r="AQZ74" s="682"/>
      <c r="ARA74" s="683"/>
      <c r="ARB74" s="683"/>
      <c r="ARC74" s="683"/>
      <c r="ARD74" s="683"/>
      <c r="ARE74" s="683"/>
      <c r="ARF74" s="617"/>
      <c r="ARG74" s="682"/>
      <c r="ARH74" s="683"/>
      <c r="ARI74" s="683"/>
      <c r="ARJ74" s="683"/>
      <c r="ARK74" s="683"/>
      <c r="ARL74" s="683"/>
      <c r="ARM74" s="617"/>
      <c r="ARN74" s="682"/>
      <c r="ARO74" s="683"/>
      <c r="ARP74" s="683"/>
      <c r="ARQ74" s="683"/>
      <c r="ARR74" s="683"/>
      <c r="ARS74" s="683"/>
      <c r="ART74" s="617"/>
      <c r="ARU74" s="682"/>
      <c r="ARV74" s="683"/>
      <c r="ARW74" s="683"/>
      <c r="ARX74" s="683"/>
      <c r="ARY74" s="683"/>
      <c r="ARZ74" s="683"/>
      <c r="ASA74" s="617"/>
      <c r="ASB74" s="682"/>
      <c r="ASC74" s="683"/>
      <c r="ASD74" s="683"/>
      <c r="ASE74" s="683"/>
      <c r="ASF74" s="683"/>
      <c r="ASG74" s="683"/>
      <c r="ASH74" s="617"/>
      <c r="ASI74" s="682"/>
      <c r="ASJ74" s="683"/>
      <c r="ASK74" s="683"/>
      <c r="ASL74" s="683"/>
      <c r="ASM74" s="683"/>
      <c r="ASN74" s="683"/>
      <c r="ASO74" s="617"/>
      <c r="ASP74" s="682"/>
      <c r="ASQ74" s="683"/>
      <c r="ASR74" s="683"/>
      <c r="ASS74" s="683"/>
      <c r="AST74" s="683"/>
      <c r="ASU74" s="683"/>
      <c r="ASV74" s="617"/>
      <c r="ASW74" s="682"/>
      <c r="ASX74" s="683"/>
      <c r="ASY74" s="683"/>
      <c r="ASZ74" s="683"/>
      <c r="ATA74" s="683"/>
      <c r="ATB74" s="683"/>
      <c r="ATC74" s="617"/>
      <c r="ATD74" s="682"/>
      <c r="ATE74" s="683"/>
      <c r="ATF74" s="683"/>
      <c r="ATG74" s="683"/>
      <c r="ATH74" s="683"/>
      <c r="ATI74" s="683"/>
      <c r="ATJ74" s="617"/>
      <c r="ATK74" s="682"/>
      <c r="ATL74" s="683"/>
      <c r="ATM74" s="683"/>
      <c r="ATN74" s="683"/>
      <c r="ATO74" s="683"/>
      <c r="ATP74" s="683"/>
      <c r="ATQ74" s="617"/>
      <c r="ATR74" s="682"/>
      <c r="ATS74" s="683"/>
      <c r="ATT74" s="683"/>
      <c r="ATU74" s="683"/>
      <c r="ATV74" s="683"/>
      <c r="ATW74" s="683"/>
      <c r="ATX74" s="617"/>
      <c r="ATY74" s="682"/>
      <c r="ATZ74" s="683"/>
      <c r="AUA74" s="683"/>
      <c r="AUB74" s="683"/>
      <c r="AUC74" s="683"/>
      <c r="AUD74" s="683"/>
      <c r="AUE74" s="617"/>
      <c r="AUF74" s="682"/>
      <c r="AUG74" s="683"/>
      <c r="AUH74" s="683"/>
      <c r="AUI74" s="683"/>
      <c r="AUJ74" s="683"/>
      <c r="AUK74" s="683"/>
      <c r="AUL74" s="617"/>
      <c r="AUM74" s="682"/>
      <c r="AUN74" s="683"/>
      <c r="AUO74" s="683"/>
      <c r="AUP74" s="683"/>
      <c r="AUQ74" s="683"/>
      <c r="AUR74" s="683"/>
      <c r="AUS74" s="617"/>
      <c r="AUT74" s="682"/>
      <c r="AUU74" s="683"/>
      <c r="AUV74" s="683"/>
      <c r="AUW74" s="683"/>
      <c r="AUX74" s="683"/>
      <c r="AUY74" s="683"/>
      <c r="AUZ74" s="617"/>
      <c r="AVA74" s="682"/>
      <c r="AVB74" s="683"/>
      <c r="AVC74" s="683"/>
      <c r="AVD74" s="683"/>
      <c r="AVE74" s="683"/>
      <c r="AVF74" s="683"/>
      <c r="AVG74" s="617"/>
      <c r="AVH74" s="682"/>
      <c r="AVI74" s="683"/>
      <c r="AVJ74" s="683"/>
      <c r="AVK74" s="683"/>
      <c r="AVL74" s="683"/>
      <c r="AVM74" s="683"/>
      <c r="AVN74" s="617"/>
      <c r="AVO74" s="682"/>
      <c r="AVP74" s="683"/>
      <c r="AVQ74" s="683"/>
      <c r="AVR74" s="683"/>
      <c r="AVS74" s="683"/>
      <c r="AVT74" s="683"/>
      <c r="AVU74" s="617"/>
      <c r="AVV74" s="682"/>
      <c r="AVW74" s="683"/>
      <c r="AVX74" s="683"/>
      <c r="AVY74" s="683"/>
      <c r="AVZ74" s="683"/>
      <c r="AWA74" s="683"/>
      <c r="AWB74" s="617"/>
      <c r="AWC74" s="682"/>
      <c r="AWD74" s="683"/>
      <c r="AWE74" s="683"/>
      <c r="AWF74" s="683"/>
      <c r="AWG74" s="683"/>
      <c r="AWH74" s="683"/>
      <c r="AWI74" s="617"/>
      <c r="AWJ74" s="682"/>
      <c r="AWK74" s="683"/>
      <c r="AWL74" s="683"/>
      <c r="AWM74" s="683"/>
      <c r="AWN74" s="683"/>
      <c r="AWO74" s="683"/>
      <c r="AWP74" s="617"/>
      <c r="AWQ74" s="682"/>
      <c r="AWR74" s="683"/>
      <c r="AWS74" s="683"/>
      <c r="AWT74" s="683"/>
      <c r="AWU74" s="683"/>
      <c r="AWV74" s="683"/>
      <c r="AWW74" s="617"/>
      <c r="AWX74" s="682"/>
      <c r="AWY74" s="683"/>
      <c r="AWZ74" s="683"/>
      <c r="AXA74" s="683"/>
      <c r="AXB74" s="683"/>
      <c r="AXC74" s="683"/>
      <c r="AXD74" s="617"/>
      <c r="AXE74" s="682"/>
      <c r="AXF74" s="683"/>
      <c r="AXG74" s="683"/>
      <c r="AXH74" s="683"/>
      <c r="AXI74" s="683"/>
      <c r="AXJ74" s="683"/>
      <c r="AXK74" s="617"/>
      <c r="AXL74" s="682"/>
      <c r="AXM74" s="683"/>
      <c r="AXN74" s="683"/>
      <c r="AXO74" s="683"/>
      <c r="AXP74" s="683"/>
      <c r="AXQ74" s="683"/>
      <c r="AXR74" s="617"/>
      <c r="AXS74" s="682"/>
      <c r="AXT74" s="683"/>
      <c r="AXU74" s="683"/>
      <c r="AXV74" s="683"/>
      <c r="AXW74" s="683"/>
      <c r="AXX74" s="683"/>
      <c r="AXY74" s="617"/>
      <c r="AXZ74" s="682"/>
      <c r="AYA74" s="683"/>
      <c r="AYB74" s="683"/>
      <c r="AYC74" s="683"/>
      <c r="AYD74" s="683"/>
      <c r="AYE74" s="683"/>
      <c r="AYF74" s="617"/>
      <c r="AYG74" s="682"/>
      <c r="AYH74" s="683"/>
      <c r="AYI74" s="683"/>
      <c r="AYJ74" s="683"/>
      <c r="AYK74" s="683"/>
      <c r="AYL74" s="683"/>
      <c r="AYM74" s="617"/>
      <c r="AYN74" s="682"/>
      <c r="AYO74" s="683"/>
      <c r="AYP74" s="683"/>
      <c r="AYQ74" s="683"/>
      <c r="AYR74" s="683"/>
      <c r="AYS74" s="683"/>
      <c r="AYT74" s="617"/>
      <c r="AYU74" s="682"/>
      <c r="AYV74" s="683"/>
      <c r="AYW74" s="683"/>
      <c r="AYX74" s="683"/>
      <c r="AYY74" s="683"/>
      <c r="AYZ74" s="683"/>
      <c r="AZA74" s="617"/>
      <c r="AZB74" s="682"/>
      <c r="AZC74" s="683"/>
      <c r="AZD74" s="683"/>
      <c r="AZE74" s="683"/>
      <c r="AZF74" s="683"/>
      <c r="AZG74" s="683"/>
      <c r="AZH74" s="617"/>
      <c r="AZI74" s="682"/>
      <c r="AZJ74" s="683"/>
      <c r="AZK74" s="683"/>
      <c r="AZL74" s="683"/>
      <c r="AZM74" s="683"/>
      <c r="AZN74" s="683"/>
      <c r="AZO74" s="617"/>
      <c r="AZP74" s="682"/>
      <c r="AZQ74" s="683"/>
      <c r="AZR74" s="683"/>
      <c r="AZS74" s="683"/>
      <c r="AZT74" s="683"/>
      <c r="AZU74" s="683"/>
      <c r="AZV74" s="617"/>
      <c r="AZW74" s="682"/>
      <c r="AZX74" s="683"/>
      <c r="AZY74" s="683"/>
      <c r="AZZ74" s="683"/>
      <c r="BAA74" s="683"/>
      <c r="BAB74" s="683"/>
      <c r="BAC74" s="617"/>
      <c r="BAD74" s="682"/>
      <c r="BAE74" s="683"/>
      <c r="BAF74" s="683"/>
      <c r="BAG74" s="683"/>
      <c r="BAH74" s="683"/>
      <c r="BAI74" s="683"/>
      <c r="BAJ74" s="617"/>
      <c r="BAK74" s="682"/>
      <c r="BAL74" s="683"/>
      <c r="BAM74" s="683"/>
      <c r="BAN74" s="683"/>
      <c r="BAO74" s="683"/>
      <c r="BAP74" s="683"/>
      <c r="BAQ74" s="617"/>
      <c r="BAR74" s="682"/>
      <c r="BAS74" s="683"/>
      <c r="BAT74" s="683"/>
      <c r="BAU74" s="683"/>
      <c r="BAV74" s="683"/>
      <c r="BAW74" s="683"/>
      <c r="BAX74" s="617"/>
      <c r="BAY74" s="682"/>
      <c r="BAZ74" s="683"/>
      <c r="BBA74" s="683"/>
      <c r="BBB74" s="683"/>
      <c r="BBC74" s="683"/>
      <c r="BBD74" s="683"/>
      <c r="BBE74" s="617"/>
      <c r="BBF74" s="682"/>
      <c r="BBG74" s="683"/>
      <c r="BBH74" s="683"/>
      <c r="BBI74" s="683"/>
      <c r="BBJ74" s="683"/>
      <c r="BBK74" s="683"/>
      <c r="BBL74" s="617"/>
      <c r="BBM74" s="682"/>
      <c r="BBN74" s="683"/>
      <c r="BBO74" s="683"/>
      <c r="BBP74" s="683"/>
      <c r="BBQ74" s="683"/>
      <c r="BBR74" s="683"/>
      <c r="BBS74" s="617"/>
      <c r="BBT74" s="682"/>
      <c r="BBU74" s="683"/>
      <c r="BBV74" s="683"/>
      <c r="BBW74" s="683"/>
      <c r="BBX74" s="683"/>
      <c r="BBY74" s="683"/>
      <c r="BBZ74" s="617"/>
      <c r="BCA74" s="682"/>
      <c r="BCB74" s="683"/>
      <c r="BCC74" s="683"/>
      <c r="BCD74" s="683"/>
      <c r="BCE74" s="683"/>
      <c r="BCF74" s="683"/>
      <c r="BCG74" s="617"/>
      <c r="BCH74" s="682"/>
      <c r="BCI74" s="683"/>
      <c r="BCJ74" s="683"/>
      <c r="BCK74" s="683"/>
      <c r="BCL74" s="683"/>
      <c r="BCM74" s="683"/>
      <c r="BCN74" s="617"/>
      <c r="BCO74" s="682"/>
      <c r="BCP74" s="683"/>
      <c r="BCQ74" s="683"/>
      <c r="BCR74" s="683"/>
      <c r="BCS74" s="683"/>
      <c r="BCT74" s="683"/>
      <c r="BCU74" s="617"/>
      <c r="BCV74" s="682"/>
      <c r="BCW74" s="683"/>
      <c r="BCX74" s="683"/>
      <c r="BCY74" s="683"/>
      <c r="BCZ74" s="683"/>
      <c r="BDA74" s="683"/>
      <c r="BDB74" s="617"/>
      <c r="BDC74" s="682"/>
      <c r="BDD74" s="683"/>
      <c r="BDE74" s="683"/>
      <c r="BDF74" s="683"/>
      <c r="BDG74" s="683"/>
      <c r="BDH74" s="683"/>
      <c r="BDI74" s="617"/>
      <c r="BDJ74" s="682"/>
      <c r="BDK74" s="683"/>
      <c r="BDL74" s="683"/>
      <c r="BDM74" s="683"/>
      <c r="BDN74" s="683"/>
      <c r="BDO74" s="683"/>
      <c r="BDP74" s="617"/>
      <c r="BDQ74" s="682"/>
      <c r="BDR74" s="683"/>
      <c r="BDS74" s="683"/>
      <c r="BDT74" s="683"/>
      <c r="BDU74" s="683"/>
      <c r="BDV74" s="683"/>
      <c r="BDW74" s="617"/>
      <c r="BDX74" s="682"/>
      <c r="BDY74" s="683"/>
      <c r="BDZ74" s="683"/>
      <c r="BEA74" s="683"/>
      <c r="BEB74" s="683"/>
      <c r="BEC74" s="683"/>
      <c r="BED74" s="617"/>
      <c r="BEE74" s="682"/>
      <c r="BEF74" s="683"/>
      <c r="BEG74" s="683"/>
      <c r="BEH74" s="683"/>
      <c r="BEI74" s="683"/>
      <c r="BEJ74" s="683"/>
      <c r="BEK74" s="617"/>
      <c r="BEL74" s="682"/>
      <c r="BEM74" s="683"/>
      <c r="BEN74" s="683"/>
      <c r="BEO74" s="683"/>
      <c r="BEP74" s="683"/>
      <c r="BEQ74" s="683"/>
      <c r="BER74" s="617"/>
      <c r="BES74" s="682"/>
      <c r="BET74" s="683"/>
      <c r="BEU74" s="683"/>
      <c r="BEV74" s="683"/>
      <c r="BEW74" s="683"/>
      <c r="BEX74" s="683"/>
      <c r="BEY74" s="617"/>
      <c r="BEZ74" s="682"/>
      <c r="BFA74" s="683"/>
      <c r="BFB74" s="683"/>
      <c r="BFC74" s="683"/>
      <c r="BFD74" s="683"/>
      <c r="BFE74" s="683"/>
      <c r="BFF74" s="617"/>
      <c r="BFG74" s="682"/>
      <c r="BFH74" s="683"/>
      <c r="BFI74" s="683"/>
      <c r="BFJ74" s="683"/>
      <c r="BFK74" s="683"/>
      <c r="BFL74" s="683"/>
      <c r="BFM74" s="617"/>
      <c r="BFN74" s="682"/>
      <c r="BFO74" s="683"/>
      <c r="BFP74" s="683"/>
      <c r="BFQ74" s="683"/>
      <c r="BFR74" s="683"/>
      <c r="BFS74" s="683"/>
      <c r="BFT74" s="617"/>
      <c r="BFU74" s="682"/>
      <c r="BFV74" s="683"/>
      <c r="BFW74" s="683"/>
      <c r="BFX74" s="683"/>
      <c r="BFY74" s="683"/>
      <c r="BFZ74" s="683"/>
      <c r="BGA74" s="617"/>
      <c r="BGB74" s="682"/>
      <c r="BGC74" s="683"/>
      <c r="BGD74" s="683"/>
      <c r="BGE74" s="683"/>
      <c r="BGF74" s="683"/>
      <c r="BGG74" s="683"/>
      <c r="BGH74" s="617"/>
      <c r="BGI74" s="682"/>
      <c r="BGJ74" s="683"/>
      <c r="BGK74" s="683"/>
      <c r="BGL74" s="683"/>
      <c r="BGM74" s="683"/>
      <c r="BGN74" s="683"/>
      <c r="BGO74" s="617"/>
      <c r="BGP74" s="682"/>
      <c r="BGQ74" s="683"/>
      <c r="BGR74" s="683"/>
      <c r="BGS74" s="683"/>
      <c r="BGT74" s="683"/>
      <c r="BGU74" s="683"/>
      <c r="BGV74" s="617"/>
      <c r="BGW74" s="682"/>
      <c r="BGX74" s="683"/>
      <c r="BGY74" s="683"/>
      <c r="BGZ74" s="683"/>
      <c r="BHA74" s="683"/>
      <c r="BHB74" s="683"/>
      <c r="BHC74" s="617"/>
      <c r="BHD74" s="682"/>
      <c r="BHE74" s="683"/>
      <c r="BHF74" s="683"/>
      <c r="BHG74" s="683"/>
      <c r="BHH74" s="683"/>
      <c r="BHI74" s="683"/>
      <c r="BHJ74" s="617"/>
      <c r="BHK74" s="682"/>
      <c r="BHL74" s="683"/>
      <c r="BHM74" s="683"/>
      <c r="BHN74" s="683"/>
      <c r="BHO74" s="683"/>
      <c r="BHP74" s="683"/>
      <c r="BHQ74" s="617"/>
      <c r="BHR74" s="682"/>
      <c r="BHS74" s="683"/>
      <c r="BHT74" s="683"/>
      <c r="BHU74" s="683"/>
      <c r="BHV74" s="683"/>
      <c r="BHW74" s="683"/>
      <c r="BHX74" s="617"/>
      <c r="BHY74" s="682"/>
      <c r="BHZ74" s="683"/>
      <c r="BIA74" s="683"/>
      <c r="BIB74" s="683"/>
      <c r="BIC74" s="683"/>
      <c r="BID74" s="683"/>
      <c r="BIE74" s="617"/>
      <c r="BIF74" s="682"/>
      <c r="BIG74" s="683"/>
      <c r="BIH74" s="683"/>
      <c r="BII74" s="683"/>
      <c r="BIJ74" s="683"/>
      <c r="BIK74" s="683"/>
      <c r="BIL74" s="617"/>
      <c r="BIM74" s="682"/>
      <c r="BIN74" s="683"/>
      <c r="BIO74" s="683"/>
      <c r="BIP74" s="683"/>
      <c r="BIQ74" s="683"/>
      <c r="BIR74" s="683"/>
      <c r="BIS74" s="617"/>
      <c r="BIT74" s="682"/>
      <c r="BIU74" s="683"/>
      <c r="BIV74" s="683"/>
      <c r="BIW74" s="683"/>
      <c r="BIX74" s="683"/>
      <c r="BIY74" s="683"/>
      <c r="BIZ74" s="617"/>
      <c r="BJA74" s="682"/>
      <c r="BJB74" s="683"/>
      <c r="BJC74" s="683"/>
      <c r="BJD74" s="683"/>
      <c r="BJE74" s="683"/>
      <c r="BJF74" s="683"/>
      <c r="BJG74" s="617"/>
      <c r="BJH74" s="682"/>
      <c r="BJI74" s="683"/>
      <c r="BJJ74" s="683"/>
      <c r="BJK74" s="683"/>
      <c r="BJL74" s="683"/>
      <c r="BJM74" s="683"/>
      <c r="BJN74" s="617"/>
      <c r="BJO74" s="682"/>
      <c r="BJP74" s="683"/>
      <c r="BJQ74" s="683"/>
      <c r="BJR74" s="683"/>
      <c r="BJS74" s="683"/>
      <c r="BJT74" s="683"/>
      <c r="BJU74" s="617"/>
      <c r="BJV74" s="682"/>
      <c r="BJW74" s="683"/>
      <c r="BJX74" s="683"/>
      <c r="BJY74" s="683"/>
      <c r="BJZ74" s="683"/>
      <c r="BKA74" s="683"/>
      <c r="BKB74" s="617"/>
      <c r="BKC74" s="682"/>
      <c r="BKD74" s="683"/>
      <c r="BKE74" s="683"/>
      <c r="BKF74" s="683"/>
      <c r="BKG74" s="683"/>
      <c r="BKH74" s="683"/>
      <c r="BKI74" s="617"/>
      <c r="BKJ74" s="682"/>
      <c r="BKK74" s="683"/>
      <c r="BKL74" s="683"/>
      <c r="BKM74" s="683"/>
      <c r="BKN74" s="683"/>
      <c r="BKO74" s="683"/>
      <c r="BKP74" s="617"/>
      <c r="BKQ74" s="682"/>
      <c r="BKR74" s="683"/>
      <c r="BKS74" s="683"/>
      <c r="BKT74" s="683"/>
      <c r="BKU74" s="683"/>
      <c r="BKV74" s="683"/>
      <c r="BKW74" s="617"/>
      <c r="BKX74" s="682"/>
      <c r="BKY74" s="683"/>
      <c r="BKZ74" s="683"/>
      <c r="BLA74" s="683"/>
      <c r="BLB74" s="683"/>
      <c r="BLC74" s="683"/>
      <c r="BLD74" s="617"/>
      <c r="BLE74" s="682"/>
      <c r="BLF74" s="683"/>
      <c r="BLG74" s="683"/>
      <c r="BLH74" s="683"/>
      <c r="BLI74" s="683"/>
      <c r="BLJ74" s="683"/>
      <c r="BLK74" s="617"/>
      <c r="BLL74" s="682"/>
      <c r="BLM74" s="683"/>
      <c r="BLN74" s="683"/>
      <c r="BLO74" s="683"/>
      <c r="BLP74" s="683"/>
      <c r="BLQ74" s="683"/>
      <c r="BLR74" s="617"/>
      <c r="BLS74" s="682"/>
      <c r="BLT74" s="683"/>
      <c r="BLU74" s="683"/>
      <c r="BLV74" s="683"/>
      <c r="BLW74" s="683"/>
      <c r="BLX74" s="683"/>
      <c r="BLY74" s="617"/>
      <c r="BLZ74" s="682"/>
      <c r="BMA74" s="683"/>
      <c r="BMB74" s="683"/>
      <c r="BMC74" s="683"/>
      <c r="BMD74" s="683"/>
      <c r="BME74" s="683"/>
      <c r="BMF74" s="617"/>
      <c r="BMG74" s="682"/>
      <c r="BMH74" s="683"/>
      <c r="BMI74" s="683"/>
      <c r="BMJ74" s="683"/>
      <c r="BMK74" s="683"/>
      <c r="BML74" s="683"/>
      <c r="BMM74" s="617"/>
      <c r="BMN74" s="682"/>
      <c r="BMO74" s="683"/>
      <c r="BMP74" s="683"/>
      <c r="BMQ74" s="683"/>
      <c r="BMR74" s="683"/>
      <c r="BMS74" s="683"/>
      <c r="BMT74" s="617"/>
      <c r="BMU74" s="682"/>
      <c r="BMV74" s="683"/>
      <c r="BMW74" s="683"/>
      <c r="BMX74" s="683"/>
      <c r="BMY74" s="683"/>
      <c r="BMZ74" s="683"/>
      <c r="BNA74" s="617"/>
      <c r="BNB74" s="682"/>
      <c r="BNC74" s="683"/>
      <c r="BND74" s="683"/>
      <c r="BNE74" s="683"/>
      <c r="BNF74" s="683"/>
      <c r="BNG74" s="683"/>
      <c r="BNH74" s="617"/>
      <c r="BNI74" s="682"/>
      <c r="BNJ74" s="683"/>
      <c r="BNK74" s="683"/>
      <c r="BNL74" s="683"/>
      <c r="BNM74" s="683"/>
      <c r="BNN74" s="683"/>
      <c r="BNO74" s="617"/>
      <c r="BNP74" s="682"/>
      <c r="BNQ74" s="683"/>
      <c r="BNR74" s="683"/>
      <c r="BNS74" s="683"/>
      <c r="BNT74" s="683"/>
      <c r="BNU74" s="683"/>
      <c r="BNV74" s="617"/>
      <c r="BNW74" s="682"/>
      <c r="BNX74" s="683"/>
      <c r="BNY74" s="683"/>
      <c r="BNZ74" s="683"/>
      <c r="BOA74" s="683"/>
      <c r="BOB74" s="683"/>
      <c r="BOC74" s="617"/>
      <c r="BOD74" s="682"/>
      <c r="BOE74" s="683"/>
      <c r="BOF74" s="683"/>
      <c r="BOG74" s="683"/>
      <c r="BOH74" s="683"/>
      <c r="BOI74" s="683"/>
      <c r="BOJ74" s="617"/>
      <c r="BOK74" s="682"/>
      <c r="BOL74" s="683"/>
      <c r="BOM74" s="683"/>
      <c r="BON74" s="683"/>
      <c r="BOO74" s="683"/>
      <c r="BOP74" s="683"/>
      <c r="BOQ74" s="617"/>
      <c r="BOR74" s="682"/>
      <c r="BOS74" s="683"/>
      <c r="BOT74" s="683"/>
      <c r="BOU74" s="683"/>
      <c r="BOV74" s="683"/>
      <c r="BOW74" s="683"/>
      <c r="BOX74" s="617"/>
      <c r="BOY74" s="682"/>
      <c r="BOZ74" s="683"/>
      <c r="BPA74" s="683"/>
      <c r="BPB74" s="683"/>
      <c r="BPC74" s="683"/>
      <c r="BPD74" s="683"/>
      <c r="BPE74" s="617"/>
      <c r="BPF74" s="682"/>
      <c r="BPG74" s="683"/>
      <c r="BPH74" s="683"/>
      <c r="BPI74" s="683"/>
      <c r="BPJ74" s="683"/>
      <c r="BPK74" s="683"/>
      <c r="BPL74" s="617"/>
      <c r="BPM74" s="682"/>
      <c r="BPN74" s="683"/>
      <c r="BPO74" s="683"/>
      <c r="BPP74" s="683"/>
      <c r="BPQ74" s="683"/>
      <c r="BPR74" s="683"/>
      <c r="BPS74" s="617"/>
      <c r="BPT74" s="682"/>
      <c r="BPU74" s="683"/>
      <c r="BPV74" s="683"/>
      <c r="BPW74" s="683"/>
      <c r="BPX74" s="683"/>
      <c r="BPY74" s="683"/>
      <c r="BPZ74" s="617"/>
      <c r="BQA74" s="682"/>
      <c r="BQB74" s="683"/>
      <c r="BQC74" s="683"/>
      <c r="BQD74" s="683"/>
      <c r="BQE74" s="683"/>
      <c r="BQF74" s="683"/>
      <c r="BQG74" s="617"/>
      <c r="BQH74" s="682"/>
      <c r="BQI74" s="683"/>
      <c r="BQJ74" s="683"/>
      <c r="BQK74" s="683"/>
      <c r="BQL74" s="683"/>
      <c r="BQM74" s="683"/>
      <c r="BQN74" s="617"/>
      <c r="BQO74" s="682"/>
      <c r="BQP74" s="683"/>
      <c r="BQQ74" s="683"/>
      <c r="BQR74" s="683"/>
      <c r="BQS74" s="683"/>
      <c r="BQT74" s="683"/>
      <c r="BQU74" s="617"/>
      <c r="BQV74" s="682"/>
      <c r="BQW74" s="683"/>
      <c r="BQX74" s="683"/>
      <c r="BQY74" s="683"/>
      <c r="BQZ74" s="683"/>
      <c r="BRA74" s="683"/>
      <c r="BRB74" s="617"/>
      <c r="BRC74" s="682"/>
      <c r="BRD74" s="683"/>
      <c r="BRE74" s="683"/>
      <c r="BRF74" s="683"/>
      <c r="BRG74" s="683"/>
      <c r="BRH74" s="683"/>
      <c r="BRI74" s="617"/>
      <c r="BRJ74" s="682"/>
      <c r="BRK74" s="683"/>
      <c r="BRL74" s="683"/>
      <c r="BRM74" s="683"/>
      <c r="BRN74" s="683"/>
      <c r="BRO74" s="683"/>
      <c r="BRP74" s="617"/>
      <c r="BRQ74" s="682"/>
      <c r="BRR74" s="683"/>
      <c r="BRS74" s="683"/>
      <c r="BRT74" s="683"/>
      <c r="BRU74" s="683"/>
      <c r="BRV74" s="683"/>
      <c r="BRW74" s="617"/>
      <c r="BRX74" s="682"/>
      <c r="BRY74" s="683"/>
      <c r="BRZ74" s="683"/>
      <c r="BSA74" s="683"/>
      <c r="BSB74" s="683"/>
      <c r="BSC74" s="683"/>
      <c r="BSD74" s="617"/>
      <c r="BSE74" s="682"/>
      <c r="BSF74" s="683"/>
      <c r="BSG74" s="683"/>
      <c r="BSH74" s="683"/>
      <c r="BSI74" s="683"/>
      <c r="BSJ74" s="683"/>
      <c r="BSK74" s="617"/>
      <c r="BSL74" s="682"/>
      <c r="BSM74" s="683"/>
      <c r="BSN74" s="683"/>
      <c r="BSO74" s="683"/>
      <c r="BSP74" s="683"/>
      <c r="BSQ74" s="683"/>
      <c r="BSR74" s="617"/>
      <c r="BSS74" s="682"/>
      <c r="BST74" s="683"/>
      <c r="BSU74" s="683"/>
      <c r="BSV74" s="683"/>
      <c r="BSW74" s="683"/>
      <c r="BSX74" s="683"/>
      <c r="BSY74" s="617"/>
      <c r="BSZ74" s="682"/>
      <c r="BTA74" s="683"/>
      <c r="BTB74" s="683"/>
      <c r="BTC74" s="683"/>
      <c r="BTD74" s="683"/>
      <c r="BTE74" s="683"/>
      <c r="BTF74" s="617"/>
      <c r="BTG74" s="682"/>
      <c r="BTH74" s="683"/>
      <c r="BTI74" s="683"/>
      <c r="BTJ74" s="683"/>
      <c r="BTK74" s="683"/>
      <c r="BTL74" s="683"/>
      <c r="BTM74" s="617"/>
      <c r="BTN74" s="682"/>
      <c r="BTO74" s="683"/>
      <c r="BTP74" s="683"/>
      <c r="BTQ74" s="683"/>
      <c r="BTR74" s="683"/>
      <c r="BTS74" s="683"/>
      <c r="BTT74" s="617"/>
      <c r="BTU74" s="682"/>
      <c r="BTV74" s="683"/>
      <c r="BTW74" s="683"/>
      <c r="BTX74" s="683"/>
      <c r="BTY74" s="683"/>
      <c r="BTZ74" s="683"/>
      <c r="BUA74" s="617"/>
      <c r="BUB74" s="682"/>
      <c r="BUC74" s="683"/>
      <c r="BUD74" s="683"/>
      <c r="BUE74" s="683"/>
      <c r="BUF74" s="683"/>
      <c r="BUG74" s="683"/>
      <c r="BUH74" s="617"/>
      <c r="BUI74" s="682"/>
      <c r="BUJ74" s="683"/>
      <c r="BUK74" s="683"/>
      <c r="BUL74" s="683"/>
      <c r="BUM74" s="683"/>
      <c r="BUN74" s="683"/>
      <c r="BUO74" s="617"/>
      <c r="BUP74" s="682"/>
      <c r="BUQ74" s="683"/>
      <c r="BUR74" s="683"/>
      <c r="BUS74" s="683"/>
      <c r="BUT74" s="683"/>
      <c r="BUU74" s="683"/>
      <c r="BUV74" s="617"/>
      <c r="BUW74" s="682"/>
      <c r="BUX74" s="683"/>
      <c r="BUY74" s="683"/>
      <c r="BUZ74" s="683"/>
      <c r="BVA74" s="683"/>
      <c r="BVB74" s="683"/>
      <c r="BVC74" s="617"/>
      <c r="BVD74" s="682"/>
      <c r="BVE74" s="683"/>
      <c r="BVF74" s="683"/>
      <c r="BVG74" s="683"/>
      <c r="BVH74" s="683"/>
      <c r="BVI74" s="683"/>
      <c r="BVJ74" s="617"/>
      <c r="BVK74" s="682"/>
      <c r="BVL74" s="683"/>
      <c r="BVM74" s="683"/>
      <c r="BVN74" s="683"/>
      <c r="BVO74" s="683"/>
      <c r="BVP74" s="683"/>
      <c r="BVQ74" s="617"/>
      <c r="BVR74" s="682"/>
      <c r="BVS74" s="683"/>
      <c r="BVT74" s="683"/>
      <c r="BVU74" s="683"/>
      <c r="BVV74" s="683"/>
      <c r="BVW74" s="683"/>
      <c r="BVX74" s="617"/>
      <c r="BVY74" s="682"/>
      <c r="BVZ74" s="683"/>
      <c r="BWA74" s="683"/>
      <c r="BWB74" s="683"/>
      <c r="BWC74" s="683"/>
      <c r="BWD74" s="683"/>
      <c r="BWE74" s="617"/>
      <c r="BWF74" s="682"/>
      <c r="BWG74" s="683"/>
      <c r="BWH74" s="683"/>
      <c r="BWI74" s="683"/>
      <c r="BWJ74" s="683"/>
      <c r="BWK74" s="683"/>
      <c r="BWL74" s="617"/>
      <c r="BWM74" s="682"/>
      <c r="BWN74" s="683"/>
      <c r="BWO74" s="683"/>
      <c r="BWP74" s="683"/>
      <c r="BWQ74" s="683"/>
      <c r="BWR74" s="683"/>
      <c r="BWS74" s="617"/>
      <c r="BWT74" s="682"/>
      <c r="BWU74" s="683"/>
      <c r="BWV74" s="683"/>
      <c r="BWW74" s="683"/>
      <c r="BWX74" s="683"/>
      <c r="BWY74" s="683"/>
      <c r="BWZ74" s="617"/>
      <c r="BXA74" s="682"/>
      <c r="BXB74" s="683"/>
      <c r="BXC74" s="683"/>
      <c r="BXD74" s="683"/>
      <c r="BXE74" s="683"/>
      <c r="BXF74" s="683"/>
      <c r="BXG74" s="617"/>
      <c r="BXH74" s="682"/>
      <c r="BXI74" s="683"/>
      <c r="BXJ74" s="683"/>
      <c r="BXK74" s="683"/>
      <c r="BXL74" s="683"/>
      <c r="BXM74" s="683"/>
      <c r="BXN74" s="617"/>
      <c r="BXO74" s="682"/>
      <c r="BXP74" s="683"/>
      <c r="BXQ74" s="683"/>
      <c r="BXR74" s="683"/>
      <c r="BXS74" s="683"/>
      <c r="BXT74" s="683"/>
      <c r="BXU74" s="617"/>
      <c r="BXV74" s="682"/>
      <c r="BXW74" s="683"/>
      <c r="BXX74" s="683"/>
      <c r="BXY74" s="683"/>
      <c r="BXZ74" s="683"/>
      <c r="BYA74" s="683"/>
      <c r="BYB74" s="617"/>
      <c r="BYC74" s="682"/>
      <c r="BYD74" s="683"/>
      <c r="BYE74" s="683"/>
      <c r="BYF74" s="683"/>
      <c r="BYG74" s="683"/>
      <c r="BYH74" s="683"/>
      <c r="BYI74" s="617"/>
      <c r="BYJ74" s="682"/>
      <c r="BYK74" s="683"/>
      <c r="BYL74" s="683"/>
      <c r="BYM74" s="683"/>
      <c r="BYN74" s="683"/>
      <c r="BYO74" s="683"/>
      <c r="BYP74" s="617"/>
      <c r="BYQ74" s="682"/>
      <c r="BYR74" s="683"/>
      <c r="BYS74" s="683"/>
      <c r="BYT74" s="683"/>
      <c r="BYU74" s="683"/>
      <c r="BYV74" s="683"/>
      <c r="BYW74" s="617"/>
      <c r="BYX74" s="682"/>
      <c r="BYY74" s="683"/>
      <c r="BYZ74" s="683"/>
      <c r="BZA74" s="683"/>
      <c r="BZB74" s="683"/>
      <c r="BZC74" s="683"/>
      <c r="BZD74" s="617"/>
      <c r="BZE74" s="682"/>
      <c r="BZF74" s="683"/>
      <c r="BZG74" s="683"/>
      <c r="BZH74" s="683"/>
      <c r="BZI74" s="683"/>
      <c r="BZJ74" s="683"/>
      <c r="BZK74" s="617"/>
      <c r="BZL74" s="682"/>
      <c r="BZM74" s="683"/>
      <c r="BZN74" s="683"/>
      <c r="BZO74" s="683"/>
      <c r="BZP74" s="683"/>
      <c r="BZQ74" s="683"/>
      <c r="BZR74" s="617"/>
      <c r="BZS74" s="682"/>
      <c r="BZT74" s="683"/>
      <c r="BZU74" s="683"/>
      <c r="BZV74" s="683"/>
      <c r="BZW74" s="683"/>
      <c r="BZX74" s="683"/>
      <c r="BZY74" s="617"/>
      <c r="BZZ74" s="682"/>
      <c r="CAA74" s="683"/>
      <c r="CAB74" s="683"/>
      <c r="CAC74" s="683"/>
      <c r="CAD74" s="683"/>
      <c r="CAE74" s="683"/>
      <c r="CAF74" s="617"/>
      <c r="CAG74" s="682"/>
      <c r="CAH74" s="683"/>
      <c r="CAI74" s="683"/>
      <c r="CAJ74" s="683"/>
      <c r="CAK74" s="683"/>
      <c r="CAL74" s="683"/>
      <c r="CAM74" s="617"/>
      <c r="CAN74" s="682"/>
      <c r="CAO74" s="683"/>
      <c r="CAP74" s="683"/>
      <c r="CAQ74" s="683"/>
      <c r="CAR74" s="683"/>
      <c r="CAS74" s="683"/>
      <c r="CAT74" s="617"/>
      <c r="CAU74" s="682"/>
      <c r="CAV74" s="683"/>
      <c r="CAW74" s="683"/>
      <c r="CAX74" s="683"/>
      <c r="CAY74" s="683"/>
      <c r="CAZ74" s="683"/>
      <c r="CBA74" s="617"/>
      <c r="CBB74" s="682"/>
      <c r="CBC74" s="683"/>
      <c r="CBD74" s="683"/>
      <c r="CBE74" s="683"/>
      <c r="CBF74" s="683"/>
      <c r="CBG74" s="683"/>
      <c r="CBH74" s="617"/>
      <c r="CBI74" s="682"/>
      <c r="CBJ74" s="683"/>
      <c r="CBK74" s="683"/>
      <c r="CBL74" s="683"/>
      <c r="CBM74" s="683"/>
      <c r="CBN74" s="683"/>
      <c r="CBO74" s="617"/>
      <c r="CBP74" s="682"/>
      <c r="CBQ74" s="683"/>
      <c r="CBR74" s="683"/>
      <c r="CBS74" s="683"/>
      <c r="CBT74" s="683"/>
      <c r="CBU74" s="683"/>
      <c r="CBV74" s="617"/>
      <c r="CBW74" s="682"/>
      <c r="CBX74" s="683"/>
      <c r="CBY74" s="683"/>
      <c r="CBZ74" s="683"/>
      <c r="CCA74" s="683"/>
      <c r="CCB74" s="683"/>
      <c r="CCC74" s="617"/>
      <c r="CCD74" s="682"/>
      <c r="CCE74" s="683"/>
      <c r="CCF74" s="683"/>
      <c r="CCG74" s="683"/>
      <c r="CCH74" s="683"/>
      <c r="CCI74" s="683"/>
      <c r="CCJ74" s="617"/>
      <c r="CCK74" s="682"/>
      <c r="CCL74" s="683"/>
      <c r="CCM74" s="683"/>
      <c r="CCN74" s="683"/>
      <c r="CCO74" s="683"/>
      <c r="CCP74" s="683"/>
      <c r="CCQ74" s="617"/>
      <c r="CCR74" s="682"/>
      <c r="CCS74" s="683"/>
      <c r="CCT74" s="683"/>
      <c r="CCU74" s="683"/>
      <c r="CCV74" s="683"/>
      <c r="CCW74" s="683"/>
      <c r="CCX74" s="617"/>
      <c r="CCY74" s="682"/>
      <c r="CCZ74" s="683"/>
      <c r="CDA74" s="683"/>
      <c r="CDB74" s="683"/>
      <c r="CDC74" s="683"/>
      <c r="CDD74" s="683"/>
      <c r="CDE74" s="617"/>
      <c r="CDF74" s="682"/>
      <c r="CDG74" s="683"/>
      <c r="CDH74" s="683"/>
      <c r="CDI74" s="683"/>
      <c r="CDJ74" s="683"/>
      <c r="CDK74" s="683"/>
      <c r="CDL74" s="617"/>
      <c r="CDM74" s="682"/>
      <c r="CDN74" s="683"/>
      <c r="CDO74" s="683"/>
      <c r="CDP74" s="683"/>
      <c r="CDQ74" s="683"/>
      <c r="CDR74" s="683"/>
      <c r="CDS74" s="617"/>
      <c r="CDT74" s="682"/>
      <c r="CDU74" s="683"/>
      <c r="CDV74" s="683"/>
      <c r="CDW74" s="683"/>
      <c r="CDX74" s="683"/>
      <c r="CDY74" s="683"/>
      <c r="CDZ74" s="617"/>
      <c r="CEA74" s="682"/>
      <c r="CEB74" s="683"/>
      <c r="CEC74" s="683"/>
      <c r="CED74" s="683"/>
      <c r="CEE74" s="683"/>
      <c r="CEF74" s="683"/>
      <c r="CEG74" s="617"/>
      <c r="CEH74" s="682"/>
      <c r="CEI74" s="683"/>
      <c r="CEJ74" s="683"/>
      <c r="CEK74" s="683"/>
      <c r="CEL74" s="683"/>
      <c r="CEM74" s="683"/>
      <c r="CEN74" s="617"/>
      <c r="CEO74" s="682"/>
      <c r="CEP74" s="683"/>
      <c r="CEQ74" s="683"/>
      <c r="CER74" s="683"/>
      <c r="CES74" s="683"/>
      <c r="CET74" s="683"/>
      <c r="CEU74" s="617"/>
      <c r="CEV74" s="682"/>
      <c r="CEW74" s="683"/>
      <c r="CEX74" s="683"/>
      <c r="CEY74" s="683"/>
      <c r="CEZ74" s="683"/>
      <c r="CFA74" s="683"/>
      <c r="CFB74" s="617"/>
      <c r="CFC74" s="682"/>
      <c r="CFD74" s="683"/>
      <c r="CFE74" s="683"/>
      <c r="CFF74" s="683"/>
      <c r="CFG74" s="683"/>
      <c r="CFH74" s="683"/>
      <c r="CFI74" s="617"/>
      <c r="CFJ74" s="682"/>
      <c r="CFK74" s="683"/>
      <c r="CFL74" s="683"/>
      <c r="CFM74" s="683"/>
      <c r="CFN74" s="683"/>
      <c r="CFO74" s="683"/>
      <c r="CFP74" s="617"/>
      <c r="CFQ74" s="682"/>
      <c r="CFR74" s="683"/>
      <c r="CFS74" s="683"/>
      <c r="CFT74" s="683"/>
      <c r="CFU74" s="683"/>
      <c r="CFV74" s="683"/>
      <c r="CFW74" s="617"/>
      <c r="CFX74" s="682"/>
      <c r="CFY74" s="683"/>
      <c r="CFZ74" s="683"/>
      <c r="CGA74" s="683"/>
      <c r="CGB74" s="683"/>
      <c r="CGC74" s="683"/>
      <c r="CGD74" s="617"/>
      <c r="CGE74" s="682"/>
      <c r="CGF74" s="683"/>
      <c r="CGG74" s="683"/>
      <c r="CGH74" s="683"/>
      <c r="CGI74" s="683"/>
      <c r="CGJ74" s="683"/>
      <c r="CGK74" s="617"/>
      <c r="CGL74" s="682"/>
      <c r="CGM74" s="683"/>
      <c r="CGN74" s="683"/>
      <c r="CGO74" s="683"/>
      <c r="CGP74" s="683"/>
      <c r="CGQ74" s="683"/>
      <c r="CGR74" s="617"/>
      <c r="CGS74" s="682"/>
      <c r="CGT74" s="683"/>
      <c r="CGU74" s="683"/>
      <c r="CGV74" s="683"/>
      <c r="CGW74" s="683"/>
      <c r="CGX74" s="683"/>
      <c r="CGY74" s="617"/>
      <c r="CGZ74" s="682"/>
      <c r="CHA74" s="683"/>
      <c r="CHB74" s="683"/>
      <c r="CHC74" s="683"/>
      <c r="CHD74" s="683"/>
      <c r="CHE74" s="683"/>
      <c r="CHF74" s="617"/>
      <c r="CHG74" s="682"/>
      <c r="CHH74" s="683"/>
      <c r="CHI74" s="683"/>
      <c r="CHJ74" s="683"/>
      <c r="CHK74" s="683"/>
      <c r="CHL74" s="683"/>
      <c r="CHM74" s="617"/>
      <c r="CHN74" s="682"/>
      <c r="CHO74" s="683"/>
      <c r="CHP74" s="683"/>
      <c r="CHQ74" s="683"/>
      <c r="CHR74" s="683"/>
      <c r="CHS74" s="683"/>
      <c r="CHT74" s="617"/>
      <c r="CHU74" s="682"/>
      <c r="CHV74" s="683"/>
      <c r="CHW74" s="683"/>
      <c r="CHX74" s="683"/>
      <c r="CHY74" s="683"/>
      <c r="CHZ74" s="683"/>
      <c r="CIA74" s="617"/>
      <c r="CIB74" s="682"/>
      <c r="CIC74" s="683"/>
      <c r="CID74" s="683"/>
      <c r="CIE74" s="683"/>
      <c r="CIF74" s="683"/>
      <c r="CIG74" s="683"/>
      <c r="CIH74" s="617"/>
      <c r="CII74" s="682"/>
      <c r="CIJ74" s="683"/>
      <c r="CIK74" s="683"/>
      <c r="CIL74" s="683"/>
      <c r="CIM74" s="683"/>
      <c r="CIN74" s="683"/>
      <c r="CIO74" s="617"/>
      <c r="CIP74" s="682"/>
      <c r="CIQ74" s="683"/>
      <c r="CIR74" s="683"/>
      <c r="CIS74" s="683"/>
      <c r="CIT74" s="683"/>
      <c r="CIU74" s="683"/>
      <c r="CIV74" s="617"/>
      <c r="CIW74" s="682"/>
      <c r="CIX74" s="683"/>
      <c r="CIY74" s="683"/>
      <c r="CIZ74" s="683"/>
      <c r="CJA74" s="683"/>
      <c r="CJB74" s="683"/>
      <c r="CJC74" s="617"/>
      <c r="CJD74" s="682"/>
      <c r="CJE74" s="683"/>
      <c r="CJF74" s="683"/>
      <c r="CJG74" s="683"/>
      <c r="CJH74" s="683"/>
      <c r="CJI74" s="683"/>
      <c r="CJJ74" s="617"/>
      <c r="CJK74" s="682"/>
      <c r="CJL74" s="683"/>
      <c r="CJM74" s="683"/>
      <c r="CJN74" s="683"/>
      <c r="CJO74" s="683"/>
      <c r="CJP74" s="683"/>
      <c r="CJQ74" s="617"/>
      <c r="CJR74" s="682"/>
      <c r="CJS74" s="683"/>
      <c r="CJT74" s="683"/>
      <c r="CJU74" s="683"/>
      <c r="CJV74" s="683"/>
      <c r="CJW74" s="683"/>
      <c r="CJX74" s="617"/>
      <c r="CJY74" s="682"/>
      <c r="CJZ74" s="683"/>
      <c r="CKA74" s="683"/>
      <c r="CKB74" s="683"/>
      <c r="CKC74" s="683"/>
      <c r="CKD74" s="683"/>
      <c r="CKE74" s="617"/>
      <c r="CKF74" s="682"/>
      <c r="CKG74" s="683"/>
      <c r="CKH74" s="683"/>
      <c r="CKI74" s="683"/>
      <c r="CKJ74" s="683"/>
      <c r="CKK74" s="683"/>
      <c r="CKL74" s="617"/>
      <c r="CKM74" s="682"/>
      <c r="CKN74" s="683"/>
      <c r="CKO74" s="683"/>
      <c r="CKP74" s="683"/>
      <c r="CKQ74" s="683"/>
      <c r="CKR74" s="683"/>
      <c r="CKS74" s="617"/>
      <c r="CKT74" s="682"/>
      <c r="CKU74" s="683"/>
      <c r="CKV74" s="683"/>
      <c r="CKW74" s="683"/>
      <c r="CKX74" s="683"/>
      <c r="CKY74" s="683"/>
      <c r="CKZ74" s="617"/>
      <c r="CLA74" s="682"/>
      <c r="CLB74" s="683"/>
      <c r="CLC74" s="683"/>
      <c r="CLD74" s="683"/>
      <c r="CLE74" s="683"/>
      <c r="CLF74" s="683"/>
      <c r="CLG74" s="617"/>
      <c r="CLH74" s="682"/>
      <c r="CLI74" s="683"/>
      <c r="CLJ74" s="683"/>
      <c r="CLK74" s="683"/>
      <c r="CLL74" s="683"/>
      <c r="CLM74" s="683"/>
      <c r="CLN74" s="617"/>
      <c r="CLO74" s="682"/>
      <c r="CLP74" s="683"/>
      <c r="CLQ74" s="683"/>
      <c r="CLR74" s="683"/>
      <c r="CLS74" s="683"/>
      <c r="CLT74" s="683"/>
      <c r="CLU74" s="617"/>
      <c r="CLV74" s="682"/>
      <c r="CLW74" s="683"/>
      <c r="CLX74" s="683"/>
      <c r="CLY74" s="683"/>
      <c r="CLZ74" s="683"/>
      <c r="CMA74" s="683"/>
      <c r="CMB74" s="617"/>
      <c r="CMC74" s="682"/>
      <c r="CMD74" s="683"/>
      <c r="CME74" s="683"/>
      <c r="CMF74" s="683"/>
      <c r="CMG74" s="683"/>
      <c r="CMH74" s="683"/>
      <c r="CMI74" s="617"/>
      <c r="CMJ74" s="682"/>
      <c r="CMK74" s="683"/>
      <c r="CML74" s="683"/>
      <c r="CMM74" s="683"/>
      <c r="CMN74" s="683"/>
      <c r="CMO74" s="683"/>
      <c r="CMP74" s="617"/>
      <c r="CMQ74" s="682"/>
      <c r="CMR74" s="683"/>
      <c r="CMS74" s="683"/>
      <c r="CMT74" s="683"/>
      <c r="CMU74" s="683"/>
      <c r="CMV74" s="683"/>
      <c r="CMW74" s="617"/>
      <c r="CMX74" s="682"/>
      <c r="CMY74" s="683"/>
      <c r="CMZ74" s="683"/>
      <c r="CNA74" s="683"/>
      <c r="CNB74" s="683"/>
      <c r="CNC74" s="683"/>
      <c r="CND74" s="617"/>
      <c r="CNE74" s="682"/>
      <c r="CNF74" s="683"/>
      <c r="CNG74" s="683"/>
      <c r="CNH74" s="683"/>
      <c r="CNI74" s="683"/>
      <c r="CNJ74" s="683"/>
      <c r="CNK74" s="617"/>
      <c r="CNL74" s="682"/>
      <c r="CNM74" s="683"/>
      <c r="CNN74" s="683"/>
      <c r="CNO74" s="683"/>
      <c r="CNP74" s="683"/>
      <c r="CNQ74" s="683"/>
      <c r="CNR74" s="617"/>
      <c r="CNS74" s="682"/>
      <c r="CNT74" s="683"/>
      <c r="CNU74" s="683"/>
      <c r="CNV74" s="683"/>
      <c r="CNW74" s="683"/>
      <c r="CNX74" s="683"/>
      <c r="CNY74" s="617"/>
      <c r="CNZ74" s="682"/>
      <c r="COA74" s="683"/>
      <c r="COB74" s="683"/>
      <c r="COC74" s="683"/>
      <c r="COD74" s="683"/>
      <c r="COE74" s="683"/>
      <c r="COF74" s="617"/>
      <c r="COG74" s="682"/>
      <c r="COH74" s="683"/>
      <c r="COI74" s="683"/>
      <c r="COJ74" s="683"/>
      <c r="COK74" s="683"/>
      <c r="COL74" s="683"/>
      <c r="COM74" s="617"/>
      <c r="CON74" s="682"/>
      <c r="COO74" s="683"/>
      <c r="COP74" s="683"/>
      <c r="COQ74" s="683"/>
      <c r="COR74" s="683"/>
      <c r="COS74" s="683"/>
      <c r="COT74" s="617"/>
      <c r="COU74" s="682"/>
      <c r="COV74" s="683"/>
      <c r="COW74" s="683"/>
      <c r="COX74" s="683"/>
      <c r="COY74" s="683"/>
      <c r="COZ74" s="683"/>
      <c r="CPA74" s="617"/>
      <c r="CPB74" s="682"/>
      <c r="CPC74" s="683"/>
      <c r="CPD74" s="683"/>
      <c r="CPE74" s="683"/>
      <c r="CPF74" s="683"/>
      <c r="CPG74" s="683"/>
      <c r="CPH74" s="617"/>
      <c r="CPI74" s="682"/>
      <c r="CPJ74" s="683"/>
      <c r="CPK74" s="683"/>
      <c r="CPL74" s="683"/>
      <c r="CPM74" s="683"/>
      <c r="CPN74" s="683"/>
      <c r="CPO74" s="617"/>
      <c r="CPP74" s="682"/>
      <c r="CPQ74" s="683"/>
      <c r="CPR74" s="683"/>
      <c r="CPS74" s="683"/>
      <c r="CPT74" s="683"/>
      <c r="CPU74" s="683"/>
      <c r="CPV74" s="617"/>
      <c r="CPW74" s="682"/>
      <c r="CPX74" s="683"/>
      <c r="CPY74" s="683"/>
      <c r="CPZ74" s="683"/>
      <c r="CQA74" s="683"/>
      <c r="CQB74" s="683"/>
      <c r="CQC74" s="617"/>
      <c r="CQD74" s="682"/>
      <c r="CQE74" s="683"/>
      <c r="CQF74" s="683"/>
      <c r="CQG74" s="683"/>
      <c r="CQH74" s="683"/>
      <c r="CQI74" s="683"/>
      <c r="CQJ74" s="617"/>
      <c r="CQK74" s="682"/>
      <c r="CQL74" s="683"/>
      <c r="CQM74" s="683"/>
      <c r="CQN74" s="683"/>
      <c r="CQO74" s="683"/>
      <c r="CQP74" s="683"/>
      <c r="CQQ74" s="617"/>
      <c r="CQR74" s="682"/>
      <c r="CQS74" s="683"/>
      <c r="CQT74" s="683"/>
      <c r="CQU74" s="683"/>
      <c r="CQV74" s="683"/>
      <c r="CQW74" s="683"/>
      <c r="CQX74" s="617"/>
      <c r="CQY74" s="682"/>
      <c r="CQZ74" s="683"/>
      <c r="CRA74" s="683"/>
      <c r="CRB74" s="683"/>
      <c r="CRC74" s="683"/>
      <c r="CRD74" s="683"/>
      <c r="CRE74" s="617"/>
      <c r="CRF74" s="682"/>
      <c r="CRG74" s="683"/>
      <c r="CRH74" s="683"/>
      <c r="CRI74" s="683"/>
      <c r="CRJ74" s="683"/>
      <c r="CRK74" s="683"/>
      <c r="CRL74" s="617"/>
      <c r="CRM74" s="682"/>
      <c r="CRN74" s="683"/>
      <c r="CRO74" s="683"/>
      <c r="CRP74" s="683"/>
      <c r="CRQ74" s="683"/>
      <c r="CRR74" s="683"/>
      <c r="CRS74" s="617"/>
      <c r="CRT74" s="682"/>
      <c r="CRU74" s="683"/>
      <c r="CRV74" s="683"/>
      <c r="CRW74" s="683"/>
      <c r="CRX74" s="683"/>
      <c r="CRY74" s="683"/>
      <c r="CRZ74" s="617"/>
      <c r="CSA74" s="682"/>
      <c r="CSB74" s="683"/>
      <c r="CSC74" s="683"/>
      <c r="CSD74" s="683"/>
      <c r="CSE74" s="683"/>
      <c r="CSF74" s="683"/>
      <c r="CSG74" s="617"/>
      <c r="CSH74" s="682"/>
      <c r="CSI74" s="683"/>
      <c r="CSJ74" s="683"/>
      <c r="CSK74" s="683"/>
      <c r="CSL74" s="683"/>
      <c r="CSM74" s="683"/>
      <c r="CSN74" s="617"/>
      <c r="CSO74" s="682"/>
      <c r="CSP74" s="683"/>
      <c r="CSQ74" s="683"/>
      <c r="CSR74" s="683"/>
      <c r="CSS74" s="683"/>
      <c r="CST74" s="683"/>
      <c r="CSU74" s="617"/>
      <c r="CSV74" s="682"/>
      <c r="CSW74" s="683"/>
      <c r="CSX74" s="683"/>
      <c r="CSY74" s="683"/>
      <c r="CSZ74" s="683"/>
      <c r="CTA74" s="683"/>
      <c r="CTB74" s="617"/>
      <c r="CTC74" s="682"/>
      <c r="CTD74" s="683"/>
      <c r="CTE74" s="683"/>
      <c r="CTF74" s="683"/>
      <c r="CTG74" s="683"/>
      <c r="CTH74" s="683"/>
      <c r="CTI74" s="617"/>
      <c r="CTJ74" s="682"/>
      <c r="CTK74" s="683"/>
      <c r="CTL74" s="683"/>
      <c r="CTM74" s="683"/>
      <c r="CTN74" s="683"/>
      <c r="CTO74" s="683"/>
      <c r="CTP74" s="617"/>
      <c r="CTQ74" s="682"/>
      <c r="CTR74" s="683"/>
      <c r="CTS74" s="683"/>
      <c r="CTT74" s="683"/>
      <c r="CTU74" s="683"/>
      <c r="CTV74" s="683"/>
      <c r="CTW74" s="617"/>
      <c r="CTX74" s="682"/>
      <c r="CTY74" s="683"/>
      <c r="CTZ74" s="683"/>
      <c r="CUA74" s="683"/>
      <c r="CUB74" s="683"/>
      <c r="CUC74" s="683"/>
      <c r="CUD74" s="617"/>
      <c r="CUE74" s="682"/>
      <c r="CUF74" s="683"/>
      <c r="CUG74" s="683"/>
      <c r="CUH74" s="683"/>
      <c r="CUI74" s="683"/>
      <c r="CUJ74" s="683"/>
      <c r="CUK74" s="617"/>
      <c r="CUL74" s="682"/>
      <c r="CUM74" s="683"/>
      <c r="CUN74" s="683"/>
      <c r="CUO74" s="683"/>
      <c r="CUP74" s="683"/>
      <c r="CUQ74" s="683"/>
      <c r="CUR74" s="617"/>
      <c r="CUS74" s="682"/>
      <c r="CUT74" s="683"/>
      <c r="CUU74" s="683"/>
      <c r="CUV74" s="683"/>
      <c r="CUW74" s="683"/>
      <c r="CUX74" s="683"/>
      <c r="CUY74" s="617"/>
      <c r="CUZ74" s="682"/>
      <c r="CVA74" s="683"/>
      <c r="CVB74" s="683"/>
      <c r="CVC74" s="683"/>
      <c r="CVD74" s="683"/>
      <c r="CVE74" s="683"/>
      <c r="CVF74" s="617"/>
      <c r="CVG74" s="682"/>
      <c r="CVH74" s="683"/>
      <c r="CVI74" s="683"/>
      <c r="CVJ74" s="683"/>
      <c r="CVK74" s="683"/>
      <c r="CVL74" s="683"/>
      <c r="CVM74" s="617"/>
      <c r="CVN74" s="682"/>
      <c r="CVO74" s="683"/>
      <c r="CVP74" s="683"/>
      <c r="CVQ74" s="683"/>
      <c r="CVR74" s="683"/>
      <c r="CVS74" s="683"/>
      <c r="CVT74" s="617"/>
      <c r="CVU74" s="682"/>
      <c r="CVV74" s="683"/>
      <c r="CVW74" s="683"/>
      <c r="CVX74" s="683"/>
      <c r="CVY74" s="683"/>
      <c r="CVZ74" s="683"/>
      <c r="CWA74" s="617"/>
      <c r="CWB74" s="682"/>
      <c r="CWC74" s="683"/>
      <c r="CWD74" s="683"/>
      <c r="CWE74" s="683"/>
      <c r="CWF74" s="683"/>
      <c r="CWG74" s="683"/>
      <c r="CWH74" s="617"/>
      <c r="CWI74" s="682"/>
      <c r="CWJ74" s="683"/>
      <c r="CWK74" s="683"/>
      <c r="CWL74" s="683"/>
      <c r="CWM74" s="683"/>
      <c r="CWN74" s="683"/>
      <c r="CWO74" s="617"/>
      <c r="CWP74" s="682"/>
      <c r="CWQ74" s="683"/>
      <c r="CWR74" s="683"/>
      <c r="CWS74" s="683"/>
      <c r="CWT74" s="683"/>
      <c r="CWU74" s="683"/>
      <c r="CWV74" s="617"/>
      <c r="CWW74" s="682"/>
      <c r="CWX74" s="683"/>
      <c r="CWY74" s="683"/>
      <c r="CWZ74" s="683"/>
      <c r="CXA74" s="683"/>
      <c r="CXB74" s="683"/>
      <c r="CXC74" s="617"/>
      <c r="CXD74" s="682"/>
      <c r="CXE74" s="683"/>
      <c r="CXF74" s="683"/>
      <c r="CXG74" s="683"/>
      <c r="CXH74" s="683"/>
      <c r="CXI74" s="683"/>
      <c r="CXJ74" s="617"/>
      <c r="CXK74" s="682"/>
      <c r="CXL74" s="683"/>
      <c r="CXM74" s="683"/>
      <c r="CXN74" s="683"/>
      <c r="CXO74" s="683"/>
      <c r="CXP74" s="683"/>
      <c r="CXQ74" s="617"/>
      <c r="CXR74" s="682"/>
      <c r="CXS74" s="683"/>
      <c r="CXT74" s="683"/>
      <c r="CXU74" s="683"/>
      <c r="CXV74" s="683"/>
      <c r="CXW74" s="683"/>
      <c r="CXX74" s="617"/>
      <c r="CXY74" s="682"/>
      <c r="CXZ74" s="683"/>
      <c r="CYA74" s="683"/>
      <c r="CYB74" s="683"/>
      <c r="CYC74" s="683"/>
      <c r="CYD74" s="683"/>
      <c r="CYE74" s="617"/>
      <c r="CYF74" s="682"/>
      <c r="CYG74" s="683"/>
      <c r="CYH74" s="683"/>
      <c r="CYI74" s="683"/>
      <c r="CYJ74" s="683"/>
      <c r="CYK74" s="683"/>
      <c r="CYL74" s="617"/>
      <c r="CYM74" s="682"/>
      <c r="CYN74" s="683"/>
      <c r="CYO74" s="683"/>
      <c r="CYP74" s="683"/>
      <c r="CYQ74" s="683"/>
      <c r="CYR74" s="683"/>
      <c r="CYS74" s="617"/>
      <c r="CYT74" s="682"/>
      <c r="CYU74" s="683"/>
      <c r="CYV74" s="683"/>
      <c r="CYW74" s="683"/>
      <c r="CYX74" s="683"/>
      <c r="CYY74" s="683"/>
      <c r="CYZ74" s="617"/>
      <c r="CZA74" s="682"/>
      <c r="CZB74" s="683"/>
      <c r="CZC74" s="683"/>
      <c r="CZD74" s="683"/>
      <c r="CZE74" s="683"/>
      <c r="CZF74" s="683"/>
      <c r="CZG74" s="617"/>
      <c r="CZH74" s="682"/>
      <c r="CZI74" s="683"/>
      <c r="CZJ74" s="683"/>
      <c r="CZK74" s="683"/>
      <c r="CZL74" s="683"/>
      <c r="CZM74" s="683"/>
      <c r="CZN74" s="617"/>
      <c r="CZO74" s="682"/>
      <c r="CZP74" s="683"/>
      <c r="CZQ74" s="683"/>
      <c r="CZR74" s="683"/>
      <c r="CZS74" s="683"/>
      <c r="CZT74" s="683"/>
      <c r="CZU74" s="617"/>
      <c r="CZV74" s="682"/>
      <c r="CZW74" s="683"/>
      <c r="CZX74" s="683"/>
      <c r="CZY74" s="683"/>
      <c r="CZZ74" s="683"/>
      <c r="DAA74" s="683"/>
      <c r="DAB74" s="617"/>
      <c r="DAC74" s="682"/>
      <c r="DAD74" s="683"/>
      <c r="DAE74" s="683"/>
      <c r="DAF74" s="683"/>
      <c r="DAG74" s="683"/>
      <c r="DAH74" s="683"/>
      <c r="DAI74" s="617"/>
      <c r="DAJ74" s="682"/>
      <c r="DAK74" s="683"/>
      <c r="DAL74" s="683"/>
      <c r="DAM74" s="683"/>
      <c r="DAN74" s="683"/>
      <c r="DAO74" s="683"/>
      <c r="DAP74" s="617"/>
      <c r="DAQ74" s="682"/>
      <c r="DAR74" s="683"/>
      <c r="DAS74" s="683"/>
      <c r="DAT74" s="683"/>
      <c r="DAU74" s="683"/>
      <c r="DAV74" s="683"/>
      <c r="DAW74" s="617"/>
      <c r="DAX74" s="682"/>
      <c r="DAY74" s="683"/>
      <c r="DAZ74" s="683"/>
      <c r="DBA74" s="683"/>
      <c r="DBB74" s="683"/>
      <c r="DBC74" s="683"/>
      <c r="DBD74" s="617"/>
      <c r="DBE74" s="682"/>
      <c r="DBF74" s="683"/>
      <c r="DBG74" s="683"/>
      <c r="DBH74" s="683"/>
      <c r="DBI74" s="683"/>
      <c r="DBJ74" s="683"/>
      <c r="DBK74" s="617"/>
      <c r="DBL74" s="682"/>
      <c r="DBM74" s="683"/>
      <c r="DBN74" s="683"/>
      <c r="DBO74" s="683"/>
      <c r="DBP74" s="683"/>
      <c r="DBQ74" s="683"/>
      <c r="DBR74" s="617"/>
      <c r="DBS74" s="682"/>
      <c r="DBT74" s="683"/>
      <c r="DBU74" s="683"/>
      <c r="DBV74" s="683"/>
      <c r="DBW74" s="683"/>
      <c r="DBX74" s="683"/>
      <c r="DBY74" s="617"/>
      <c r="DBZ74" s="682"/>
      <c r="DCA74" s="683"/>
      <c r="DCB74" s="683"/>
      <c r="DCC74" s="683"/>
      <c r="DCD74" s="683"/>
      <c r="DCE74" s="683"/>
      <c r="DCF74" s="617"/>
      <c r="DCG74" s="682"/>
      <c r="DCH74" s="683"/>
      <c r="DCI74" s="683"/>
      <c r="DCJ74" s="683"/>
      <c r="DCK74" s="683"/>
      <c r="DCL74" s="683"/>
      <c r="DCM74" s="617"/>
      <c r="DCN74" s="682"/>
      <c r="DCO74" s="683"/>
      <c r="DCP74" s="683"/>
      <c r="DCQ74" s="683"/>
      <c r="DCR74" s="683"/>
      <c r="DCS74" s="683"/>
      <c r="DCT74" s="617"/>
      <c r="DCU74" s="682"/>
      <c r="DCV74" s="683"/>
      <c r="DCW74" s="683"/>
      <c r="DCX74" s="683"/>
      <c r="DCY74" s="683"/>
      <c r="DCZ74" s="683"/>
      <c r="DDA74" s="617"/>
      <c r="DDB74" s="682"/>
      <c r="DDC74" s="683"/>
      <c r="DDD74" s="683"/>
      <c r="DDE74" s="683"/>
      <c r="DDF74" s="683"/>
      <c r="DDG74" s="683"/>
      <c r="DDH74" s="617"/>
      <c r="DDI74" s="682"/>
      <c r="DDJ74" s="683"/>
      <c r="DDK74" s="683"/>
      <c r="DDL74" s="683"/>
      <c r="DDM74" s="683"/>
      <c r="DDN74" s="683"/>
      <c r="DDO74" s="617"/>
      <c r="DDP74" s="682"/>
      <c r="DDQ74" s="683"/>
      <c r="DDR74" s="683"/>
      <c r="DDS74" s="683"/>
      <c r="DDT74" s="683"/>
      <c r="DDU74" s="683"/>
      <c r="DDV74" s="617"/>
      <c r="DDW74" s="682"/>
      <c r="DDX74" s="683"/>
      <c r="DDY74" s="683"/>
      <c r="DDZ74" s="683"/>
      <c r="DEA74" s="683"/>
      <c r="DEB74" s="683"/>
      <c r="DEC74" s="617"/>
      <c r="DED74" s="682"/>
      <c r="DEE74" s="683"/>
      <c r="DEF74" s="683"/>
      <c r="DEG74" s="683"/>
      <c r="DEH74" s="683"/>
      <c r="DEI74" s="683"/>
      <c r="DEJ74" s="617"/>
      <c r="DEK74" s="682"/>
      <c r="DEL74" s="683"/>
      <c r="DEM74" s="683"/>
      <c r="DEN74" s="683"/>
      <c r="DEO74" s="683"/>
      <c r="DEP74" s="683"/>
      <c r="DEQ74" s="617"/>
      <c r="DER74" s="682"/>
      <c r="DES74" s="683"/>
      <c r="DET74" s="683"/>
      <c r="DEU74" s="683"/>
      <c r="DEV74" s="683"/>
      <c r="DEW74" s="683"/>
      <c r="DEX74" s="617"/>
      <c r="DEY74" s="682"/>
      <c r="DEZ74" s="683"/>
      <c r="DFA74" s="683"/>
      <c r="DFB74" s="683"/>
      <c r="DFC74" s="683"/>
      <c r="DFD74" s="683"/>
      <c r="DFE74" s="617"/>
      <c r="DFF74" s="682"/>
      <c r="DFG74" s="683"/>
      <c r="DFH74" s="683"/>
      <c r="DFI74" s="683"/>
      <c r="DFJ74" s="683"/>
      <c r="DFK74" s="683"/>
      <c r="DFL74" s="617"/>
      <c r="DFM74" s="682"/>
      <c r="DFN74" s="683"/>
      <c r="DFO74" s="683"/>
      <c r="DFP74" s="683"/>
      <c r="DFQ74" s="683"/>
      <c r="DFR74" s="683"/>
      <c r="DFS74" s="617"/>
      <c r="DFT74" s="682"/>
      <c r="DFU74" s="683"/>
      <c r="DFV74" s="683"/>
      <c r="DFW74" s="683"/>
      <c r="DFX74" s="683"/>
      <c r="DFY74" s="683"/>
      <c r="DFZ74" s="617"/>
      <c r="DGA74" s="682"/>
      <c r="DGB74" s="683"/>
      <c r="DGC74" s="683"/>
      <c r="DGD74" s="683"/>
      <c r="DGE74" s="683"/>
      <c r="DGF74" s="683"/>
      <c r="DGG74" s="617"/>
      <c r="DGH74" s="682"/>
      <c r="DGI74" s="683"/>
      <c r="DGJ74" s="683"/>
      <c r="DGK74" s="683"/>
      <c r="DGL74" s="683"/>
      <c r="DGM74" s="683"/>
      <c r="DGN74" s="617"/>
      <c r="DGO74" s="682"/>
      <c r="DGP74" s="683"/>
      <c r="DGQ74" s="683"/>
      <c r="DGR74" s="683"/>
      <c r="DGS74" s="683"/>
      <c r="DGT74" s="683"/>
      <c r="DGU74" s="617"/>
      <c r="DGV74" s="682"/>
      <c r="DGW74" s="683"/>
      <c r="DGX74" s="683"/>
      <c r="DGY74" s="683"/>
      <c r="DGZ74" s="683"/>
      <c r="DHA74" s="683"/>
      <c r="DHB74" s="617"/>
      <c r="DHC74" s="682"/>
      <c r="DHD74" s="683"/>
      <c r="DHE74" s="683"/>
      <c r="DHF74" s="683"/>
      <c r="DHG74" s="683"/>
      <c r="DHH74" s="683"/>
      <c r="DHI74" s="617"/>
      <c r="DHJ74" s="682"/>
      <c r="DHK74" s="683"/>
      <c r="DHL74" s="683"/>
      <c r="DHM74" s="683"/>
      <c r="DHN74" s="683"/>
      <c r="DHO74" s="683"/>
      <c r="DHP74" s="617"/>
      <c r="DHQ74" s="682"/>
      <c r="DHR74" s="683"/>
      <c r="DHS74" s="683"/>
      <c r="DHT74" s="683"/>
      <c r="DHU74" s="683"/>
      <c r="DHV74" s="683"/>
      <c r="DHW74" s="617"/>
      <c r="DHX74" s="682"/>
      <c r="DHY74" s="683"/>
      <c r="DHZ74" s="683"/>
      <c r="DIA74" s="683"/>
      <c r="DIB74" s="683"/>
      <c r="DIC74" s="683"/>
      <c r="DID74" s="617"/>
      <c r="DIE74" s="682"/>
      <c r="DIF74" s="683"/>
      <c r="DIG74" s="683"/>
      <c r="DIH74" s="683"/>
      <c r="DII74" s="683"/>
      <c r="DIJ74" s="683"/>
      <c r="DIK74" s="617"/>
      <c r="DIL74" s="682"/>
      <c r="DIM74" s="683"/>
      <c r="DIN74" s="683"/>
      <c r="DIO74" s="683"/>
      <c r="DIP74" s="683"/>
      <c r="DIQ74" s="683"/>
      <c r="DIR74" s="617"/>
      <c r="DIS74" s="682"/>
      <c r="DIT74" s="683"/>
      <c r="DIU74" s="683"/>
      <c r="DIV74" s="683"/>
      <c r="DIW74" s="683"/>
      <c r="DIX74" s="683"/>
      <c r="DIY74" s="617"/>
      <c r="DIZ74" s="682"/>
      <c r="DJA74" s="683"/>
      <c r="DJB74" s="683"/>
      <c r="DJC74" s="683"/>
      <c r="DJD74" s="683"/>
      <c r="DJE74" s="683"/>
      <c r="DJF74" s="617"/>
      <c r="DJG74" s="682"/>
      <c r="DJH74" s="683"/>
      <c r="DJI74" s="683"/>
      <c r="DJJ74" s="683"/>
      <c r="DJK74" s="683"/>
      <c r="DJL74" s="683"/>
      <c r="DJM74" s="617"/>
      <c r="DJN74" s="682"/>
      <c r="DJO74" s="683"/>
      <c r="DJP74" s="683"/>
      <c r="DJQ74" s="683"/>
      <c r="DJR74" s="683"/>
      <c r="DJS74" s="683"/>
      <c r="DJT74" s="617"/>
      <c r="DJU74" s="682"/>
      <c r="DJV74" s="683"/>
      <c r="DJW74" s="683"/>
      <c r="DJX74" s="683"/>
      <c r="DJY74" s="683"/>
      <c r="DJZ74" s="683"/>
      <c r="DKA74" s="617"/>
      <c r="DKB74" s="682"/>
      <c r="DKC74" s="683"/>
      <c r="DKD74" s="683"/>
      <c r="DKE74" s="683"/>
      <c r="DKF74" s="683"/>
      <c r="DKG74" s="683"/>
      <c r="DKH74" s="617"/>
      <c r="DKI74" s="682"/>
      <c r="DKJ74" s="683"/>
      <c r="DKK74" s="683"/>
      <c r="DKL74" s="683"/>
      <c r="DKM74" s="683"/>
      <c r="DKN74" s="683"/>
      <c r="DKO74" s="617"/>
      <c r="DKP74" s="682"/>
      <c r="DKQ74" s="683"/>
      <c r="DKR74" s="683"/>
      <c r="DKS74" s="683"/>
      <c r="DKT74" s="683"/>
      <c r="DKU74" s="683"/>
      <c r="DKV74" s="617"/>
      <c r="DKW74" s="682"/>
      <c r="DKX74" s="683"/>
      <c r="DKY74" s="683"/>
      <c r="DKZ74" s="683"/>
      <c r="DLA74" s="683"/>
      <c r="DLB74" s="683"/>
      <c r="DLC74" s="617"/>
      <c r="DLD74" s="682"/>
      <c r="DLE74" s="683"/>
      <c r="DLF74" s="683"/>
      <c r="DLG74" s="683"/>
      <c r="DLH74" s="683"/>
      <c r="DLI74" s="683"/>
      <c r="DLJ74" s="617"/>
      <c r="DLK74" s="682"/>
      <c r="DLL74" s="683"/>
      <c r="DLM74" s="683"/>
      <c r="DLN74" s="683"/>
      <c r="DLO74" s="683"/>
      <c r="DLP74" s="683"/>
      <c r="DLQ74" s="617"/>
      <c r="DLR74" s="682"/>
      <c r="DLS74" s="683"/>
      <c r="DLT74" s="683"/>
      <c r="DLU74" s="683"/>
      <c r="DLV74" s="683"/>
      <c r="DLW74" s="683"/>
      <c r="DLX74" s="617"/>
      <c r="DLY74" s="682"/>
      <c r="DLZ74" s="683"/>
      <c r="DMA74" s="683"/>
      <c r="DMB74" s="683"/>
      <c r="DMC74" s="683"/>
      <c r="DMD74" s="683"/>
      <c r="DME74" s="617"/>
      <c r="DMF74" s="682"/>
      <c r="DMG74" s="683"/>
      <c r="DMH74" s="683"/>
      <c r="DMI74" s="683"/>
      <c r="DMJ74" s="683"/>
      <c r="DMK74" s="683"/>
      <c r="DML74" s="617"/>
      <c r="DMM74" s="682"/>
      <c r="DMN74" s="683"/>
      <c r="DMO74" s="683"/>
      <c r="DMP74" s="683"/>
      <c r="DMQ74" s="683"/>
      <c r="DMR74" s="683"/>
      <c r="DMS74" s="617"/>
      <c r="DMT74" s="682"/>
      <c r="DMU74" s="683"/>
      <c r="DMV74" s="683"/>
      <c r="DMW74" s="683"/>
      <c r="DMX74" s="683"/>
      <c r="DMY74" s="683"/>
      <c r="DMZ74" s="617"/>
      <c r="DNA74" s="682"/>
      <c r="DNB74" s="683"/>
      <c r="DNC74" s="683"/>
      <c r="DND74" s="683"/>
      <c r="DNE74" s="683"/>
      <c r="DNF74" s="683"/>
      <c r="DNG74" s="617"/>
      <c r="DNH74" s="682"/>
      <c r="DNI74" s="683"/>
      <c r="DNJ74" s="683"/>
      <c r="DNK74" s="683"/>
      <c r="DNL74" s="683"/>
      <c r="DNM74" s="683"/>
      <c r="DNN74" s="617"/>
      <c r="DNO74" s="682"/>
      <c r="DNP74" s="683"/>
      <c r="DNQ74" s="683"/>
      <c r="DNR74" s="683"/>
      <c r="DNS74" s="683"/>
      <c r="DNT74" s="683"/>
      <c r="DNU74" s="617"/>
      <c r="DNV74" s="682"/>
      <c r="DNW74" s="683"/>
      <c r="DNX74" s="683"/>
      <c r="DNY74" s="683"/>
      <c r="DNZ74" s="683"/>
      <c r="DOA74" s="683"/>
      <c r="DOB74" s="617"/>
      <c r="DOC74" s="682"/>
      <c r="DOD74" s="683"/>
      <c r="DOE74" s="683"/>
      <c r="DOF74" s="683"/>
      <c r="DOG74" s="683"/>
      <c r="DOH74" s="683"/>
      <c r="DOI74" s="617"/>
      <c r="DOJ74" s="682"/>
      <c r="DOK74" s="683"/>
      <c r="DOL74" s="683"/>
      <c r="DOM74" s="683"/>
      <c r="DON74" s="683"/>
      <c r="DOO74" s="683"/>
      <c r="DOP74" s="617"/>
      <c r="DOQ74" s="682"/>
      <c r="DOR74" s="683"/>
      <c r="DOS74" s="683"/>
      <c r="DOT74" s="683"/>
      <c r="DOU74" s="683"/>
      <c r="DOV74" s="683"/>
      <c r="DOW74" s="617"/>
      <c r="DOX74" s="682"/>
      <c r="DOY74" s="683"/>
      <c r="DOZ74" s="683"/>
      <c r="DPA74" s="683"/>
      <c r="DPB74" s="683"/>
      <c r="DPC74" s="683"/>
      <c r="DPD74" s="617"/>
      <c r="DPE74" s="682"/>
      <c r="DPF74" s="683"/>
      <c r="DPG74" s="683"/>
      <c r="DPH74" s="683"/>
      <c r="DPI74" s="683"/>
      <c r="DPJ74" s="683"/>
      <c r="DPK74" s="617"/>
      <c r="DPL74" s="682"/>
      <c r="DPM74" s="683"/>
      <c r="DPN74" s="683"/>
      <c r="DPO74" s="683"/>
      <c r="DPP74" s="683"/>
      <c r="DPQ74" s="683"/>
      <c r="DPR74" s="617"/>
      <c r="DPS74" s="682"/>
      <c r="DPT74" s="683"/>
      <c r="DPU74" s="683"/>
      <c r="DPV74" s="683"/>
      <c r="DPW74" s="683"/>
      <c r="DPX74" s="683"/>
      <c r="DPY74" s="617"/>
      <c r="DPZ74" s="682"/>
      <c r="DQA74" s="683"/>
      <c r="DQB74" s="683"/>
      <c r="DQC74" s="683"/>
      <c r="DQD74" s="683"/>
      <c r="DQE74" s="683"/>
      <c r="DQF74" s="617"/>
      <c r="DQG74" s="682"/>
      <c r="DQH74" s="683"/>
      <c r="DQI74" s="683"/>
      <c r="DQJ74" s="683"/>
      <c r="DQK74" s="683"/>
      <c r="DQL74" s="683"/>
      <c r="DQM74" s="617"/>
      <c r="DQN74" s="682"/>
      <c r="DQO74" s="683"/>
      <c r="DQP74" s="683"/>
      <c r="DQQ74" s="683"/>
      <c r="DQR74" s="683"/>
      <c r="DQS74" s="683"/>
      <c r="DQT74" s="617"/>
      <c r="DQU74" s="682"/>
      <c r="DQV74" s="683"/>
      <c r="DQW74" s="683"/>
      <c r="DQX74" s="683"/>
      <c r="DQY74" s="683"/>
      <c r="DQZ74" s="683"/>
      <c r="DRA74" s="617"/>
      <c r="DRB74" s="682"/>
      <c r="DRC74" s="683"/>
      <c r="DRD74" s="683"/>
      <c r="DRE74" s="683"/>
      <c r="DRF74" s="683"/>
      <c r="DRG74" s="683"/>
      <c r="DRH74" s="617"/>
      <c r="DRI74" s="682"/>
      <c r="DRJ74" s="683"/>
      <c r="DRK74" s="683"/>
      <c r="DRL74" s="683"/>
      <c r="DRM74" s="683"/>
      <c r="DRN74" s="683"/>
      <c r="DRO74" s="617"/>
      <c r="DRP74" s="682"/>
      <c r="DRQ74" s="683"/>
      <c r="DRR74" s="683"/>
      <c r="DRS74" s="683"/>
      <c r="DRT74" s="683"/>
      <c r="DRU74" s="683"/>
      <c r="DRV74" s="617"/>
      <c r="DRW74" s="682"/>
      <c r="DRX74" s="683"/>
      <c r="DRY74" s="683"/>
      <c r="DRZ74" s="683"/>
      <c r="DSA74" s="683"/>
      <c r="DSB74" s="683"/>
      <c r="DSC74" s="617"/>
      <c r="DSD74" s="682"/>
      <c r="DSE74" s="683"/>
      <c r="DSF74" s="683"/>
      <c r="DSG74" s="683"/>
      <c r="DSH74" s="683"/>
      <c r="DSI74" s="683"/>
      <c r="DSJ74" s="617"/>
      <c r="DSK74" s="682"/>
      <c r="DSL74" s="683"/>
      <c r="DSM74" s="683"/>
      <c r="DSN74" s="683"/>
      <c r="DSO74" s="683"/>
      <c r="DSP74" s="683"/>
      <c r="DSQ74" s="617"/>
      <c r="DSR74" s="682"/>
      <c r="DSS74" s="683"/>
      <c r="DST74" s="683"/>
      <c r="DSU74" s="683"/>
      <c r="DSV74" s="683"/>
      <c r="DSW74" s="683"/>
      <c r="DSX74" s="617"/>
      <c r="DSY74" s="682"/>
      <c r="DSZ74" s="683"/>
      <c r="DTA74" s="683"/>
      <c r="DTB74" s="683"/>
      <c r="DTC74" s="683"/>
      <c r="DTD74" s="683"/>
      <c r="DTE74" s="617"/>
      <c r="DTF74" s="682"/>
      <c r="DTG74" s="683"/>
      <c r="DTH74" s="683"/>
      <c r="DTI74" s="683"/>
      <c r="DTJ74" s="683"/>
      <c r="DTK74" s="683"/>
      <c r="DTL74" s="617"/>
      <c r="DTM74" s="682"/>
      <c r="DTN74" s="683"/>
      <c r="DTO74" s="683"/>
      <c r="DTP74" s="683"/>
      <c r="DTQ74" s="683"/>
      <c r="DTR74" s="683"/>
      <c r="DTS74" s="617"/>
      <c r="DTT74" s="682"/>
      <c r="DTU74" s="683"/>
      <c r="DTV74" s="683"/>
      <c r="DTW74" s="683"/>
      <c r="DTX74" s="683"/>
      <c r="DTY74" s="683"/>
      <c r="DTZ74" s="617"/>
      <c r="DUA74" s="682"/>
      <c r="DUB74" s="683"/>
      <c r="DUC74" s="683"/>
      <c r="DUD74" s="683"/>
      <c r="DUE74" s="683"/>
      <c r="DUF74" s="683"/>
      <c r="DUG74" s="617"/>
      <c r="DUH74" s="682"/>
      <c r="DUI74" s="683"/>
      <c r="DUJ74" s="683"/>
      <c r="DUK74" s="683"/>
      <c r="DUL74" s="683"/>
      <c r="DUM74" s="683"/>
      <c r="DUN74" s="617"/>
      <c r="DUO74" s="682"/>
      <c r="DUP74" s="683"/>
      <c r="DUQ74" s="683"/>
      <c r="DUR74" s="683"/>
      <c r="DUS74" s="683"/>
      <c r="DUT74" s="683"/>
      <c r="DUU74" s="617"/>
      <c r="DUV74" s="682"/>
      <c r="DUW74" s="683"/>
      <c r="DUX74" s="683"/>
      <c r="DUY74" s="683"/>
      <c r="DUZ74" s="683"/>
      <c r="DVA74" s="683"/>
      <c r="DVB74" s="617"/>
      <c r="DVC74" s="682"/>
      <c r="DVD74" s="683"/>
      <c r="DVE74" s="683"/>
      <c r="DVF74" s="683"/>
      <c r="DVG74" s="683"/>
      <c r="DVH74" s="683"/>
      <c r="DVI74" s="617"/>
      <c r="DVJ74" s="682"/>
      <c r="DVK74" s="683"/>
      <c r="DVL74" s="683"/>
      <c r="DVM74" s="683"/>
      <c r="DVN74" s="683"/>
      <c r="DVO74" s="683"/>
      <c r="DVP74" s="617"/>
      <c r="DVQ74" s="682"/>
      <c r="DVR74" s="683"/>
      <c r="DVS74" s="683"/>
      <c r="DVT74" s="683"/>
      <c r="DVU74" s="683"/>
      <c r="DVV74" s="683"/>
      <c r="DVW74" s="617"/>
      <c r="DVX74" s="682"/>
      <c r="DVY74" s="683"/>
      <c r="DVZ74" s="683"/>
      <c r="DWA74" s="683"/>
      <c r="DWB74" s="683"/>
      <c r="DWC74" s="683"/>
      <c r="DWD74" s="617"/>
      <c r="DWE74" s="682"/>
      <c r="DWF74" s="683"/>
      <c r="DWG74" s="683"/>
      <c r="DWH74" s="683"/>
      <c r="DWI74" s="683"/>
      <c r="DWJ74" s="683"/>
      <c r="DWK74" s="617"/>
      <c r="DWL74" s="682"/>
      <c r="DWM74" s="683"/>
      <c r="DWN74" s="683"/>
      <c r="DWO74" s="683"/>
      <c r="DWP74" s="683"/>
      <c r="DWQ74" s="683"/>
      <c r="DWR74" s="617"/>
      <c r="DWS74" s="682"/>
      <c r="DWT74" s="683"/>
      <c r="DWU74" s="683"/>
      <c r="DWV74" s="683"/>
      <c r="DWW74" s="683"/>
      <c r="DWX74" s="683"/>
      <c r="DWY74" s="617"/>
      <c r="DWZ74" s="682"/>
      <c r="DXA74" s="683"/>
      <c r="DXB74" s="683"/>
      <c r="DXC74" s="683"/>
      <c r="DXD74" s="683"/>
      <c r="DXE74" s="683"/>
      <c r="DXF74" s="617"/>
      <c r="DXG74" s="682"/>
      <c r="DXH74" s="683"/>
      <c r="DXI74" s="683"/>
      <c r="DXJ74" s="683"/>
      <c r="DXK74" s="683"/>
      <c r="DXL74" s="683"/>
      <c r="DXM74" s="617"/>
      <c r="DXN74" s="682"/>
      <c r="DXO74" s="683"/>
      <c r="DXP74" s="683"/>
      <c r="DXQ74" s="683"/>
      <c r="DXR74" s="683"/>
      <c r="DXS74" s="683"/>
      <c r="DXT74" s="617"/>
      <c r="DXU74" s="682"/>
      <c r="DXV74" s="683"/>
      <c r="DXW74" s="683"/>
      <c r="DXX74" s="683"/>
      <c r="DXY74" s="683"/>
      <c r="DXZ74" s="683"/>
      <c r="DYA74" s="617"/>
      <c r="DYB74" s="682"/>
      <c r="DYC74" s="683"/>
      <c r="DYD74" s="683"/>
      <c r="DYE74" s="683"/>
      <c r="DYF74" s="683"/>
      <c r="DYG74" s="683"/>
      <c r="DYH74" s="617"/>
      <c r="DYI74" s="682"/>
      <c r="DYJ74" s="683"/>
      <c r="DYK74" s="683"/>
      <c r="DYL74" s="683"/>
      <c r="DYM74" s="683"/>
      <c r="DYN74" s="683"/>
      <c r="DYO74" s="617"/>
      <c r="DYP74" s="682"/>
      <c r="DYQ74" s="683"/>
      <c r="DYR74" s="683"/>
      <c r="DYS74" s="683"/>
      <c r="DYT74" s="683"/>
      <c r="DYU74" s="683"/>
      <c r="DYV74" s="617"/>
      <c r="DYW74" s="682"/>
      <c r="DYX74" s="683"/>
      <c r="DYY74" s="683"/>
      <c r="DYZ74" s="683"/>
      <c r="DZA74" s="683"/>
      <c r="DZB74" s="683"/>
      <c r="DZC74" s="617"/>
      <c r="DZD74" s="682"/>
      <c r="DZE74" s="683"/>
      <c r="DZF74" s="683"/>
      <c r="DZG74" s="683"/>
      <c r="DZH74" s="683"/>
      <c r="DZI74" s="683"/>
      <c r="DZJ74" s="617"/>
      <c r="DZK74" s="682"/>
      <c r="DZL74" s="683"/>
      <c r="DZM74" s="683"/>
      <c r="DZN74" s="683"/>
      <c r="DZO74" s="683"/>
      <c r="DZP74" s="683"/>
      <c r="DZQ74" s="617"/>
      <c r="DZR74" s="682"/>
      <c r="DZS74" s="683"/>
      <c r="DZT74" s="683"/>
      <c r="DZU74" s="683"/>
      <c r="DZV74" s="683"/>
      <c r="DZW74" s="683"/>
      <c r="DZX74" s="617"/>
      <c r="DZY74" s="682"/>
      <c r="DZZ74" s="683"/>
      <c r="EAA74" s="683"/>
      <c r="EAB74" s="683"/>
      <c r="EAC74" s="683"/>
      <c r="EAD74" s="683"/>
      <c r="EAE74" s="617"/>
      <c r="EAF74" s="682"/>
      <c r="EAG74" s="683"/>
      <c r="EAH74" s="683"/>
      <c r="EAI74" s="683"/>
      <c r="EAJ74" s="683"/>
      <c r="EAK74" s="683"/>
      <c r="EAL74" s="617"/>
      <c r="EAM74" s="682"/>
      <c r="EAN74" s="683"/>
      <c r="EAO74" s="683"/>
      <c r="EAP74" s="683"/>
      <c r="EAQ74" s="683"/>
      <c r="EAR74" s="683"/>
      <c r="EAS74" s="617"/>
      <c r="EAT74" s="682"/>
      <c r="EAU74" s="683"/>
      <c r="EAV74" s="683"/>
      <c r="EAW74" s="683"/>
      <c r="EAX74" s="683"/>
      <c r="EAY74" s="683"/>
      <c r="EAZ74" s="617"/>
      <c r="EBA74" s="682"/>
      <c r="EBB74" s="683"/>
      <c r="EBC74" s="683"/>
      <c r="EBD74" s="683"/>
      <c r="EBE74" s="683"/>
      <c r="EBF74" s="683"/>
      <c r="EBG74" s="617"/>
      <c r="EBH74" s="682"/>
      <c r="EBI74" s="683"/>
      <c r="EBJ74" s="683"/>
      <c r="EBK74" s="683"/>
      <c r="EBL74" s="683"/>
      <c r="EBM74" s="683"/>
      <c r="EBN74" s="617"/>
      <c r="EBO74" s="682"/>
      <c r="EBP74" s="683"/>
      <c r="EBQ74" s="683"/>
      <c r="EBR74" s="683"/>
      <c r="EBS74" s="683"/>
      <c r="EBT74" s="683"/>
      <c r="EBU74" s="617"/>
      <c r="EBV74" s="682"/>
      <c r="EBW74" s="683"/>
      <c r="EBX74" s="683"/>
      <c r="EBY74" s="683"/>
      <c r="EBZ74" s="683"/>
      <c r="ECA74" s="683"/>
      <c r="ECB74" s="617"/>
      <c r="ECC74" s="682"/>
      <c r="ECD74" s="683"/>
      <c r="ECE74" s="683"/>
      <c r="ECF74" s="683"/>
      <c r="ECG74" s="683"/>
      <c r="ECH74" s="683"/>
      <c r="ECI74" s="617"/>
      <c r="ECJ74" s="682"/>
      <c r="ECK74" s="683"/>
      <c r="ECL74" s="683"/>
      <c r="ECM74" s="683"/>
      <c r="ECN74" s="683"/>
      <c r="ECO74" s="683"/>
      <c r="ECP74" s="617"/>
      <c r="ECQ74" s="682"/>
      <c r="ECR74" s="683"/>
      <c r="ECS74" s="683"/>
      <c r="ECT74" s="683"/>
      <c r="ECU74" s="683"/>
      <c r="ECV74" s="683"/>
      <c r="ECW74" s="617"/>
      <c r="ECX74" s="682"/>
      <c r="ECY74" s="683"/>
      <c r="ECZ74" s="683"/>
      <c r="EDA74" s="683"/>
      <c r="EDB74" s="683"/>
      <c r="EDC74" s="683"/>
      <c r="EDD74" s="617"/>
      <c r="EDE74" s="682"/>
      <c r="EDF74" s="683"/>
      <c r="EDG74" s="683"/>
      <c r="EDH74" s="683"/>
      <c r="EDI74" s="683"/>
      <c r="EDJ74" s="683"/>
      <c r="EDK74" s="617"/>
      <c r="EDL74" s="682"/>
      <c r="EDM74" s="683"/>
      <c r="EDN74" s="683"/>
      <c r="EDO74" s="683"/>
      <c r="EDP74" s="683"/>
      <c r="EDQ74" s="683"/>
      <c r="EDR74" s="617"/>
      <c r="EDS74" s="682"/>
      <c r="EDT74" s="683"/>
      <c r="EDU74" s="683"/>
      <c r="EDV74" s="683"/>
      <c r="EDW74" s="683"/>
      <c r="EDX74" s="683"/>
      <c r="EDY74" s="617"/>
      <c r="EDZ74" s="682"/>
      <c r="EEA74" s="683"/>
      <c r="EEB74" s="683"/>
      <c r="EEC74" s="683"/>
      <c r="EED74" s="683"/>
      <c r="EEE74" s="683"/>
      <c r="EEF74" s="617"/>
      <c r="EEG74" s="682"/>
      <c r="EEH74" s="683"/>
      <c r="EEI74" s="683"/>
      <c r="EEJ74" s="683"/>
      <c r="EEK74" s="683"/>
      <c r="EEL74" s="683"/>
      <c r="EEM74" s="617"/>
      <c r="EEN74" s="682"/>
      <c r="EEO74" s="683"/>
      <c r="EEP74" s="683"/>
      <c r="EEQ74" s="683"/>
      <c r="EER74" s="683"/>
      <c r="EES74" s="683"/>
      <c r="EET74" s="617"/>
      <c r="EEU74" s="682"/>
      <c r="EEV74" s="683"/>
      <c r="EEW74" s="683"/>
      <c r="EEX74" s="683"/>
      <c r="EEY74" s="683"/>
      <c r="EEZ74" s="683"/>
      <c r="EFA74" s="617"/>
      <c r="EFB74" s="682"/>
      <c r="EFC74" s="683"/>
      <c r="EFD74" s="683"/>
      <c r="EFE74" s="683"/>
      <c r="EFF74" s="683"/>
      <c r="EFG74" s="683"/>
      <c r="EFH74" s="617"/>
      <c r="EFI74" s="682"/>
      <c r="EFJ74" s="683"/>
      <c r="EFK74" s="683"/>
      <c r="EFL74" s="683"/>
      <c r="EFM74" s="683"/>
      <c r="EFN74" s="683"/>
      <c r="EFO74" s="617"/>
      <c r="EFP74" s="682"/>
      <c r="EFQ74" s="683"/>
      <c r="EFR74" s="683"/>
      <c r="EFS74" s="683"/>
      <c r="EFT74" s="683"/>
      <c r="EFU74" s="683"/>
      <c r="EFV74" s="617"/>
      <c r="EFW74" s="682"/>
      <c r="EFX74" s="683"/>
      <c r="EFY74" s="683"/>
      <c r="EFZ74" s="683"/>
      <c r="EGA74" s="683"/>
      <c r="EGB74" s="683"/>
      <c r="EGC74" s="617"/>
      <c r="EGD74" s="682"/>
      <c r="EGE74" s="683"/>
      <c r="EGF74" s="683"/>
      <c r="EGG74" s="683"/>
      <c r="EGH74" s="683"/>
      <c r="EGI74" s="683"/>
      <c r="EGJ74" s="617"/>
      <c r="EGK74" s="682"/>
      <c r="EGL74" s="683"/>
      <c r="EGM74" s="683"/>
      <c r="EGN74" s="683"/>
      <c r="EGO74" s="683"/>
      <c r="EGP74" s="683"/>
      <c r="EGQ74" s="617"/>
      <c r="EGR74" s="682"/>
      <c r="EGS74" s="683"/>
      <c r="EGT74" s="683"/>
      <c r="EGU74" s="683"/>
      <c r="EGV74" s="683"/>
      <c r="EGW74" s="683"/>
      <c r="EGX74" s="617"/>
      <c r="EGY74" s="682"/>
      <c r="EGZ74" s="683"/>
      <c r="EHA74" s="683"/>
      <c r="EHB74" s="683"/>
      <c r="EHC74" s="683"/>
      <c r="EHD74" s="683"/>
      <c r="EHE74" s="617"/>
      <c r="EHF74" s="682"/>
      <c r="EHG74" s="683"/>
      <c r="EHH74" s="683"/>
      <c r="EHI74" s="683"/>
      <c r="EHJ74" s="683"/>
      <c r="EHK74" s="683"/>
      <c r="EHL74" s="617"/>
      <c r="EHM74" s="682"/>
      <c r="EHN74" s="683"/>
      <c r="EHO74" s="683"/>
      <c r="EHP74" s="683"/>
      <c r="EHQ74" s="683"/>
      <c r="EHR74" s="683"/>
      <c r="EHS74" s="617"/>
      <c r="EHT74" s="682"/>
      <c r="EHU74" s="683"/>
      <c r="EHV74" s="683"/>
      <c r="EHW74" s="683"/>
      <c r="EHX74" s="683"/>
      <c r="EHY74" s="683"/>
      <c r="EHZ74" s="617"/>
      <c r="EIA74" s="682"/>
      <c r="EIB74" s="683"/>
      <c r="EIC74" s="683"/>
      <c r="EID74" s="683"/>
      <c r="EIE74" s="683"/>
      <c r="EIF74" s="683"/>
      <c r="EIG74" s="617"/>
      <c r="EIH74" s="682"/>
      <c r="EII74" s="683"/>
      <c r="EIJ74" s="683"/>
      <c r="EIK74" s="683"/>
      <c r="EIL74" s="683"/>
      <c r="EIM74" s="683"/>
      <c r="EIN74" s="617"/>
      <c r="EIO74" s="682"/>
      <c r="EIP74" s="683"/>
      <c r="EIQ74" s="683"/>
      <c r="EIR74" s="683"/>
      <c r="EIS74" s="683"/>
      <c r="EIT74" s="683"/>
      <c r="EIU74" s="617"/>
      <c r="EIV74" s="682"/>
      <c r="EIW74" s="683"/>
      <c r="EIX74" s="683"/>
      <c r="EIY74" s="683"/>
      <c r="EIZ74" s="683"/>
      <c r="EJA74" s="683"/>
      <c r="EJB74" s="617"/>
      <c r="EJC74" s="682"/>
      <c r="EJD74" s="683"/>
      <c r="EJE74" s="683"/>
      <c r="EJF74" s="683"/>
      <c r="EJG74" s="683"/>
      <c r="EJH74" s="683"/>
      <c r="EJI74" s="617"/>
      <c r="EJJ74" s="682"/>
      <c r="EJK74" s="683"/>
      <c r="EJL74" s="683"/>
      <c r="EJM74" s="683"/>
      <c r="EJN74" s="683"/>
      <c r="EJO74" s="683"/>
      <c r="EJP74" s="617"/>
      <c r="EJQ74" s="682"/>
      <c r="EJR74" s="683"/>
      <c r="EJS74" s="683"/>
      <c r="EJT74" s="683"/>
      <c r="EJU74" s="683"/>
      <c r="EJV74" s="683"/>
      <c r="EJW74" s="617"/>
      <c r="EJX74" s="682"/>
      <c r="EJY74" s="683"/>
      <c r="EJZ74" s="683"/>
      <c r="EKA74" s="683"/>
      <c r="EKB74" s="683"/>
      <c r="EKC74" s="683"/>
      <c r="EKD74" s="617"/>
      <c r="EKE74" s="682"/>
      <c r="EKF74" s="683"/>
      <c r="EKG74" s="683"/>
      <c r="EKH74" s="683"/>
      <c r="EKI74" s="683"/>
      <c r="EKJ74" s="683"/>
      <c r="EKK74" s="617"/>
      <c r="EKL74" s="682"/>
      <c r="EKM74" s="683"/>
      <c r="EKN74" s="683"/>
      <c r="EKO74" s="683"/>
      <c r="EKP74" s="683"/>
      <c r="EKQ74" s="683"/>
      <c r="EKR74" s="617"/>
      <c r="EKS74" s="682"/>
      <c r="EKT74" s="683"/>
      <c r="EKU74" s="683"/>
      <c r="EKV74" s="683"/>
      <c r="EKW74" s="683"/>
      <c r="EKX74" s="683"/>
      <c r="EKY74" s="617"/>
      <c r="EKZ74" s="682"/>
      <c r="ELA74" s="683"/>
      <c r="ELB74" s="683"/>
      <c r="ELC74" s="683"/>
      <c r="ELD74" s="683"/>
      <c r="ELE74" s="683"/>
      <c r="ELF74" s="617"/>
      <c r="ELG74" s="682"/>
      <c r="ELH74" s="683"/>
      <c r="ELI74" s="683"/>
      <c r="ELJ74" s="683"/>
      <c r="ELK74" s="683"/>
      <c r="ELL74" s="683"/>
      <c r="ELM74" s="617"/>
      <c r="ELN74" s="682"/>
      <c r="ELO74" s="683"/>
      <c r="ELP74" s="683"/>
      <c r="ELQ74" s="683"/>
      <c r="ELR74" s="683"/>
      <c r="ELS74" s="683"/>
      <c r="ELT74" s="617"/>
      <c r="ELU74" s="682"/>
      <c r="ELV74" s="683"/>
      <c r="ELW74" s="683"/>
      <c r="ELX74" s="683"/>
      <c r="ELY74" s="683"/>
      <c r="ELZ74" s="683"/>
      <c r="EMA74" s="617"/>
      <c r="EMB74" s="682"/>
      <c r="EMC74" s="683"/>
      <c r="EMD74" s="683"/>
      <c r="EME74" s="683"/>
      <c r="EMF74" s="683"/>
      <c r="EMG74" s="683"/>
      <c r="EMH74" s="617"/>
      <c r="EMI74" s="682"/>
      <c r="EMJ74" s="683"/>
      <c r="EMK74" s="683"/>
      <c r="EML74" s="683"/>
      <c r="EMM74" s="683"/>
      <c r="EMN74" s="683"/>
      <c r="EMO74" s="617"/>
      <c r="EMP74" s="682"/>
      <c r="EMQ74" s="683"/>
      <c r="EMR74" s="683"/>
      <c r="EMS74" s="683"/>
      <c r="EMT74" s="683"/>
      <c r="EMU74" s="683"/>
      <c r="EMV74" s="617"/>
      <c r="EMW74" s="682"/>
      <c r="EMX74" s="683"/>
      <c r="EMY74" s="683"/>
      <c r="EMZ74" s="683"/>
      <c r="ENA74" s="683"/>
      <c r="ENB74" s="683"/>
      <c r="ENC74" s="617"/>
      <c r="END74" s="682"/>
      <c r="ENE74" s="683"/>
      <c r="ENF74" s="683"/>
      <c r="ENG74" s="683"/>
      <c r="ENH74" s="683"/>
      <c r="ENI74" s="683"/>
      <c r="ENJ74" s="617"/>
      <c r="ENK74" s="682"/>
      <c r="ENL74" s="683"/>
      <c r="ENM74" s="683"/>
      <c r="ENN74" s="683"/>
      <c r="ENO74" s="683"/>
      <c r="ENP74" s="683"/>
      <c r="ENQ74" s="617"/>
      <c r="ENR74" s="682"/>
      <c r="ENS74" s="683"/>
      <c r="ENT74" s="683"/>
      <c r="ENU74" s="683"/>
      <c r="ENV74" s="683"/>
      <c r="ENW74" s="683"/>
      <c r="ENX74" s="617"/>
      <c r="ENY74" s="682"/>
      <c r="ENZ74" s="683"/>
      <c r="EOA74" s="683"/>
      <c r="EOB74" s="683"/>
      <c r="EOC74" s="683"/>
      <c r="EOD74" s="683"/>
      <c r="EOE74" s="617"/>
      <c r="EOF74" s="682"/>
      <c r="EOG74" s="683"/>
      <c r="EOH74" s="683"/>
      <c r="EOI74" s="683"/>
      <c r="EOJ74" s="683"/>
      <c r="EOK74" s="683"/>
      <c r="EOL74" s="617"/>
      <c r="EOM74" s="682"/>
      <c r="EON74" s="683"/>
      <c r="EOO74" s="683"/>
      <c r="EOP74" s="683"/>
      <c r="EOQ74" s="683"/>
      <c r="EOR74" s="683"/>
      <c r="EOS74" s="617"/>
      <c r="EOT74" s="682"/>
      <c r="EOU74" s="683"/>
      <c r="EOV74" s="683"/>
      <c r="EOW74" s="683"/>
      <c r="EOX74" s="683"/>
      <c r="EOY74" s="683"/>
      <c r="EOZ74" s="617"/>
      <c r="EPA74" s="682"/>
      <c r="EPB74" s="683"/>
      <c r="EPC74" s="683"/>
      <c r="EPD74" s="683"/>
      <c r="EPE74" s="683"/>
      <c r="EPF74" s="683"/>
      <c r="EPG74" s="617"/>
      <c r="EPH74" s="682"/>
      <c r="EPI74" s="683"/>
      <c r="EPJ74" s="683"/>
      <c r="EPK74" s="683"/>
      <c r="EPL74" s="683"/>
      <c r="EPM74" s="683"/>
      <c r="EPN74" s="617"/>
      <c r="EPO74" s="682"/>
      <c r="EPP74" s="683"/>
      <c r="EPQ74" s="683"/>
      <c r="EPR74" s="683"/>
      <c r="EPS74" s="683"/>
      <c r="EPT74" s="683"/>
      <c r="EPU74" s="617"/>
      <c r="EPV74" s="682"/>
      <c r="EPW74" s="683"/>
      <c r="EPX74" s="683"/>
      <c r="EPY74" s="683"/>
      <c r="EPZ74" s="683"/>
      <c r="EQA74" s="683"/>
      <c r="EQB74" s="617"/>
      <c r="EQC74" s="682"/>
      <c r="EQD74" s="683"/>
      <c r="EQE74" s="683"/>
      <c r="EQF74" s="683"/>
      <c r="EQG74" s="683"/>
      <c r="EQH74" s="683"/>
      <c r="EQI74" s="617"/>
      <c r="EQJ74" s="682"/>
      <c r="EQK74" s="683"/>
      <c r="EQL74" s="683"/>
      <c r="EQM74" s="683"/>
      <c r="EQN74" s="683"/>
      <c r="EQO74" s="683"/>
      <c r="EQP74" s="617"/>
      <c r="EQQ74" s="682"/>
      <c r="EQR74" s="683"/>
      <c r="EQS74" s="683"/>
      <c r="EQT74" s="683"/>
      <c r="EQU74" s="683"/>
      <c r="EQV74" s="683"/>
      <c r="EQW74" s="617"/>
      <c r="EQX74" s="682"/>
      <c r="EQY74" s="683"/>
      <c r="EQZ74" s="683"/>
      <c r="ERA74" s="683"/>
      <c r="ERB74" s="683"/>
      <c r="ERC74" s="683"/>
      <c r="ERD74" s="617"/>
      <c r="ERE74" s="682"/>
      <c r="ERF74" s="683"/>
      <c r="ERG74" s="683"/>
      <c r="ERH74" s="683"/>
      <c r="ERI74" s="683"/>
      <c r="ERJ74" s="683"/>
      <c r="ERK74" s="617"/>
      <c r="ERL74" s="682"/>
      <c r="ERM74" s="683"/>
      <c r="ERN74" s="683"/>
      <c r="ERO74" s="683"/>
      <c r="ERP74" s="683"/>
      <c r="ERQ74" s="683"/>
      <c r="ERR74" s="617"/>
      <c r="ERS74" s="682"/>
      <c r="ERT74" s="683"/>
      <c r="ERU74" s="683"/>
      <c r="ERV74" s="683"/>
      <c r="ERW74" s="683"/>
      <c r="ERX74" s="683"/>
      <c r="ERY74" s="617"/>
      <c r="ERZ74" s="682"/>
      <c r="ESA74" s="683"/>
      <c r="ESB74" s="683"/>
      <c r="ESC74" s="683"/>
      <c r="ESD74" s="683"/>
      <c r="ESE74" s="683"/>
      <c r="ESF74" s="617"/>
      <c r="ESG74" s="682"/>
      <c r="ESH74" s="683"/>
      <c r="ESI74" s="683"/>
      <c r="ESJ74" s="683"/>
      <c r="ESK74" s="683"/>
      <c r="ESL74" s="683"/>
      <c r="ESM74" s="617"/>
      <c r="ESN74" s="682"/>
      <c r="ESO74" s="683"/>
      <c r="ESP74" s="683"/>
      <c r="ESQ74" s="683"/>
      <c r="ESR74" s="683"/>
      <c r="ESS74" s="683"/>
      <c r="EST74" s="617"/>
      <c r="ESU74" s="682"/>
      <c r="ESV74" s="683"/>
      <c r="ESW74" s="683"/>
      <c r="ESX74" s="683"/>
      <c r="ESY74" s="683"/>
      <c r="ESZ74" s="683"/>
      <c r="ETA74" s="617"/>
      <c r="ETB74" s="682"/>
      <c r="ETC74" s="683"/>
      <c r="ETD74" s="683"/>
      <c r="ETE74" s="683"/>
      <c r="ETF74" s="683"/>
      <c r="ETG74" s="683"/>
      <c r="ETH74" s="617"/>
      <c r="ETI74" s="682"/>
      <c r="ETJ74" s="683"/>
      <c r="ETK74" s="683"/>
      <c r="ETL74" s="683"/>
      <c r="ETM74" s="683"/>
      <c r="ETN74" s="683"/>
      <c r="ETO74" s="617"/>
      <c r="ETP74" s="682"/>
      <c r="ETQ74" s="683"/>
      <c r="ETR74" s="683"/>
      <c r="ETS74" s="683"/>
      <c r="ETT74" s="683"/>
      <c r="ETU74" s="683"/>
      <c r="ETV74" s="617"/>
      <c r="ETW74" s="682"/>
      <c r="ETX74" s="683"/>
      <c r="ETY74" s="683"/>
      <c r="ETZ74" s="683"/>
      <c r="EUA74" s="683"/>
      <c r="EUB74" s="683"/>
      <c r="EUC74" s="617"/>
      <c r="EUD74" s="682"/>
      <c r="EUE74" s="683"/>
      <c r="EUF74" s="683"/>
      <c r="EUG74" s="683"/>
      <c r="EUH74" s="683"/>
      <c r="EUI74" s="683"/>
      <c r="EUJ74" s="617"/>
      <c r="EUK74" s="682"/>
      <c r="EUL74" s="683"/>
      <c r="EUM74" s="683"/>
      <c r="EUN74" s="683"/>
      <c r="EUO74" s="683"/>
      <c r="EUP74" s="683"/>
      <c r="EUQ74" s="617"/>
      <c r="EUR74" s="682"/>
      <c r="EUS74" s="683"/>
      <c r="EUT74" s="683"/>
      <c r="EUU74" s="683"/>
      <c r="EUV74" s="683"/>
      <c r="EUW74" s="683"/>
      <c r="EUX74" s="617"/>
      <c r="EUY74" s="682"/>
      <c r="EUZ74" s="683"/>
      <c r="EVA74" s="683"/>
      <c r="EVB74" s="683"/>
      <c r="EVC74" s="683"/>
      <c r="EVD74" s="683"/>
      <c r="EVE74" s="617"/>
      <c r="EVF74" s="682"/>
      <c r="EVG74" s="683"/>
      <c r="EVH74" s="683"/>
      <c r="EVI74" s="683"/>
      <c r="EVJ74" s="683"/>
      <c r="EVK74" s="683"/>
      <c r="EVL74" s="617"/>
      <c r="EVM74" s="682"/>
      <c r="EVN74" s="683"/>
      <c r="EVO74" s="683"/>
      <c r="EVP74" s="683"/>
      <c r="EVQ74" s="683"/>
      <c r="EVR74" s="683"/>
      <c r="EVS74" s="617"/>
      <c r="EVT74" s="682"/>
      <c r="EVU74" s="683"/>
      <c r="EVV74" s="683"/>
      <c r="EVW74" s="683"/>
      <c r="EVX74" s="683"/>
      <c r="EVY74" s="683"/>
      <c r="EVZ74" s="617"/>
      <c r="EWA74" s="682"/>
      <c r="EWB74" s="683"/>
      <c r="EWC74" s="683"/>
      <c r="EWD74" s="683"/>
      <c r="EWE74" s="683"/>
      <c r="EWF74" s="683"/>
      <c r="EWG74" s="617"/>
      <c r="EWH74" s="682"/>
      <c r="EWI74" s="683"/>
      <c r="EWJ74" s="683"/>
      <c r="EWK74" s="683"/>
      <c r="EWL74" s="683"/>
      <c r="EWM74" s="683"/>
      <c r="EWN74" s="617"/>
      <c r="EWO74" s="682"/>
      <c r="EWP74" s="683"/>
      <c r="EWQ74" s="683"/>
      <c r="EWR74" s="683"/>
      <c r="EWS74" s="683"/>
      <c r="EWT74" s="683"/>
      <c r="EWU74" s="617"/>
      <c r="EWV74" s="682"/>
      <c r="EWW74" s="683"/>
      <c r="EWX74" s="683"/>
      <c r="EWY74" s="683"/>
      <c r="EWZ74" s="683"/>
      <c r="EXA74" s="683"/>
      <c r="EXB74" s="617"/>
      <c r="EXC74" s="682"/>
      <c r="EXD74" s="683"/>
      <c r="EXE74" s="683"/>
      <c r="EXF74" s="683"/>
      <c r="EXG74" s="683"/>
      <c r="EXH74" s="683"/>
      <c r="EXI74" s="617"/>
      <c r="EXJ74" s="682"/>
      <c r="EXK74" s="683"/>
      <c r="EXL74" s="683"/>
      <c r="EXM74" s="683"/>
      <c r="EXN74" s="683"/>
      <c r="EXO74" s="683"/>
      <c r="EXP74" s="617"/>
      <c r="EXQ74" s="682"/>
      <c r="EXR74" s="683"/>
      <c r="EXS74" s="683"/>
      <c r="EXT74" s="683"/>
      <c r="EXU74" s="683"/>
      <c r="EXV74" s="683"/>
      <c r="EXW74" s="617"/>
      <c r="EXX74" s="682"/>
      <c r="EXY74" s="683"/>
      <c r="EXZ74" s="683"/>
      <c r="EYA74" s="683"/>
      <c r="EYB74" s="683"/>
      <c r="EYC74" s="683"/>
      <c r="EYD74" s="617"/>
      <c r="EYE74" s="682"/>
      <c r="EYF74" s="683"/>
      <c r="EYG74" s="683"/>
      <c r="EYH74" s="683"/>
      <c r="EYI74" s="683"/>
      <c r="EYJ74" s="683"/>
      <c r="EYK74" s="617"/>
      <c r="EYL74" s="682"/>
      <c r="EYM74" s="683"/>
      <c r="EYN74" s="683"/>
      <c r="EYO74" s="683"/>
      <c r="EYP74" s="683"/>
      <c r="EYQ74" s="683"/>
      <c r="EYR74" s="617"/>
      <c r="EYS74" s="682"/>
      <c r="EYT74" s="683"/>
      <c r="EYU74" s="683"/>
      <c r="EYV74" s="683"/>
      <c r="EYW74" s="683"/>
      <c r="EYX74" s="683"/>
      <c r="EYY74" s="617"/>
      <c r="EYZ74" s="682"/>
      <c r="EZA74" s="683"/>
      <c r="EZB74" s="683"/>
      <c r="EZC74" s="683"/>
      <c r="EZD74" s="683"/>
      <c r="EZE74" s="683"/>
      <c r="EZF74" s="617"/>
      <c r="EZG74" s="682"/>
      <c r="EZH74" s="683"/>
      <c r="EZI74" s="683"/>
      <c r="EZJ74" s="683"/>
      <c r="EZK74" s="683"/>
      <c r="EZL74" s="683"/>
      <c r="EZM74" s="617"/>
      <c r="EZN74" s="682"/>
      <c r="EZO74" s="683"/>
      <c r="EZP74" s="683"/>
      <c r="EZQ74" s="683"/>
      <c r="EZR74" s="683"/>
      <c r="EZS74" s="683"/>
      <c r="EZT74" s="617"/>
      <c r="EZU74" s="682"/>
      <c r="EZV74" s="683"/>
      <c r="EZW74" s="683"/>
      <c r="EZX74" s="683"/>
      <c r="EZY74" s="683"/>
      <c r="EZZ74" s="683"/>
      <c r="FAA74" s="617"/>
      <c r="FAB74" s="682"/>
      <c r="FAC74" s="683"/>
      <c r="FAD74" s="683"/>
      <c r="FAE74" s="683"/>
      <c r="FAF74" s="683"/>
      <c r="FAG74" s="683"/>
      <c r="FAH74" s="617"/>
      <c r="FAI74" s="682"/>
      <c r="FAJ74" s="683"/>
      <c r="FAK74" s="683"/>
      <c r="FAL74" s="683"/>
      <c r="FAM74" s="683"/>
      <c r="FAN74" s="683"/>
      <c r="FAO74" s="617"/>
      <c r="FAP74" s="682"/>
      <c r="FAQ74" s="683"/>
      <c r="FAR74" s="683"/>
      <c r="FAS74" s="683"/>
      <c r="FAT74" s="683"/>
      <c r="FAU74" s="683"/>
      <c r="FAV74" s="617"/>
      <c r="FAW74" s="682"/>
      <c r="FAX74" s="683"/>
      <c r="FAY74" s="683"/>
      <c r="FAZ74" s="683"/>
      <c r="FBA74" s="683"/>
      <c r="FBB74" s="683"/>
      <c r="FBC74" s="617"/>
      <c r="FBD74" s="682"/>
      <c r="FBE74" s="683"/>
      <c r="FBF74" s="683"/>
      <c r="FBG74" s="683"/>
      <c r="FBH74" s="683"/>
      <c r="FBI74" s="683"/>
      <c r="FBJ74" s="617"/>
      <c r="FBK74" s="682"/>
      <c r="FBL74" s="683"/>
      <c r="FBM74" s="683"/>
      <c r="FBN74" s="683"/>
      <c r="FBO74" s="683"/>
      <c r="FBP74" s="683"/>
      <c r="FBQ74" s="617"/>
      <c r="FBR74" s="682"/>
      <c r="FBS74" s="683"/>
      <c r="FBT74" s="683"/>
      <c r="FBU74" s="683"/>
      <c r="FBV74" s="683"/>
      <c r="FBW74" s="683"/>
      <c r="FBX74" s="617"/>
      <c r="FBY74" s="682"/>
      <c r="FBZ74" s="683"/>
      <c r="FCA74" s="683"/>
      <c r="FCB74" s="683"/>
      <c r="FCC74" s="683"/>
      <c r="FCD74" s="683"/>
      <c r="FCE74" s="617"/>
      <c r="FCF74" s="682"/>
      <c r="FCG74" s="683"/>
      <c r="FCH74" s="683"/>
      <c r="FCI74" s="683"/>
      <c r="FCJ74" s="683"/>
      <c r="FCK74" s="683"/>
      <c r="FCL74" s="617"/>
      <c r="FCM74" s="682"/>
      <c r="FCN74" s="683"/>
      <c r="FCO74" s="683"/>
      <c r="FCP74" s="683"/>
      <c r="FCQ74" s="683"/>
      <c r="FCR74" s="683"/>
      <c r="FCS74" s="617"/>
      <c r="FCT74" s="682"/>
      <c r="FCU74" s="683"/>
      <c r="FCV74" s="683"/>
      <c r="FCW74" s="683"/>
      <c r="FCX74" s="683"/>
      <c r="FCY74" s="683"/>
      <c r="FCZ74" s="617"/>
      <c r="FDA74" s="682"/>
      <c r="FDB74" s="683"/>
      <c r="FDC74" s="683"/>
      <c r="FDD74" s="683"/>
      <c r="FDE74" s="683"/>
      <c r="FDF74" s="683"/>
      <c r="FDG74" s="617"/>
      <c r="FDH74" s="682"/>
      <c r="FDI74" s="683"/>
      <c r="FDJ74" s="683"/>
      <c r="FDK74" s="683"/>
      <c r="FDL74" s="683"/>
      <c r="FDM74" s="683"/>
      <c r="FDN74" s="617"/>
      <c r="FDO74" s="682"/>
      <c r="FDP74" s="683"/>
      <c r="FDQ74" s="683"/>
      <c r="FDR74" s="683"/>
      <c r="FDS74" s="683"/>
      <c r="FDT74" s="683"/>
      <c r="FDU74" s="617"/>
      <c r="FDV74" s="682"/>
      <c r="FDW74" s="683"/>
      <c r="FDX74" s="683"/>
      <c r="FDY74" s="683"/>
      <c r="FDZ74" s="683"/>
      <c r="FEA74" s="683"/>
      <c r="FEB74" s="617"/>
      <c r="FEC74" s="682"/>
      <c r="FED74" s="683"/>
      <c r="FEE74" s="683"/>
      <c r="FEF74" s="683"/>
      <c r="FEG74" s="683"/>
      <c r="FEH74" s="683"/>
      <c r="FEI74" s="617"/>
      <c r="FEJ74" s="682"/>
      <c r="FEK74" s="683"/>
      <c r="FEL74" s="683"/>
      <c r="FEM74" s="683"/>
      <c r="FEN74" s="683"/>
      <c r="FEO74" s="683"/>
      <c r="FEP74" s="617"/>
      <c r="FEQ74" s="682"/>
      <c r="FER74" s="683"/>
      <c r="FES74" s="683"/>
      <c r="FET74" s="683"/>
      <c r="FEU74" s="683"/>
      <c r="FEV74" s="683"/>
      <c r="FEW74" s="617"/>
      <c r="FEX74" s="682"/>
      <c r="FEY74" s="683"/>
      <c r="FEZ74" s="683"/>
      <c r="FFA74" s="683"/>
      <c r="FFB74" s="683"/>
      <c r="FFC74" s="683"/>
      <c r="FFD74" s="617"/>
      <c r="FFE74" s="682"/>
      <c r="FFF74" s="683"/>
      <c r="FFG74" s="683"/>
      <c r="FFH74" s="683"/>
      <c r="FFI74" s="683"/>
      <c r="FFJ74" s="683"/>
      <c r="FFK74" s="617"/>
      <c r="FFL74" s="682"/>
      <c r="FFM74" s="683"/>
      <c r="FFN74" s="683"/>
      <c r="FFO74" s="683"/>
      <c r="FFP74" s="683"/>
      <c r="FFQ74" s="683"/>
      <c r="FFR74" s="617"/>
      <c r="FFS74" s="682"/>
      <c r="FFT74" s="683"/>
      <c r="FFU74" s="683"/>
      <c r="FFV74" s="683"/>
      <c r="FFW74" s="683"/>
      <c r="FFX74" s="683"/>
      <c r="FFY74" s="617"/>
      <c r="FFZ74" s="682"/>
      <c r="FGA74" s="683"/>
      <c r="FGB74" s="683"/>
      <c r="FGC74" s="683"/>
      <c r="FGD74" s="683"/>
      <c r="FGE74" s="683"/>
      <c r="FGF74" s="617"/>
      <c r="FGG74" s="682"/>
      <c r="FGH74" s="683"/>
      <c r="FGI74" s="683"/>
      <c r="FGJ74" s="683"/>
      <c r="FGK74" s="683"/>
      <c r="FGL74" s="683"/>
      <c r="FGM74" s="617"/>
      <c r="FGN74" s="682"/>
      <c r="FGO74" s="683"/>
      <c r="FGP74" s="683"/>
      <c r="FGQ74" s="683"/>
      <c r="FGR74" s="683"/>
      <c r="FGS74" s="683"/>
      <c r="FGT74" s="617"/>
      <c r="FGU74" s="682"/>
      <c r="FGV74" s="683"/>
      <c r="FGW74" s="683"/>
      <c r="FGX74" s="683"/>
      <c r="FGY74" s="683"/>
      <c r="FGZ74" s="683"/>
      <c r="FHA74" s="617"/>
      <c r="FHB74" s="682"/>
      <c r="FHC74" s="683"/>
      <c r="FHD74" s="683"/>
      <c r="FHE74" s="683"/>
      <c r="FHF74" s="683"/>
      <c r="FHG74" s="683"/>
      <c r="FHH74" s="617"/>
      <c r="FHI74" s="682"/>
      <c r="FHJ74" s="683"/>
      <c r="FHK74" s="683"/>
      <c r="FHL74" s="683"/>
      <c r="FHM74" s="683"/>
      <c r="FHN74" s="683"/>
      <c r="FHO74" s="617"/>
      <c r="FHP74" s="682"/>
      <c r="FHQ74" s="683"/>
      <c r="FHR74" s="683"/>
      <c r="FHS74" s="683"/>
      <c r="FHT74" s="683"/>
      <c r="FHU74" s="683"/>
      <c r="FHV74" s="617"/>
      <c r="FHW74" s="682"/>
      <c r="FHX74" s="683"/>
      <c r="FHY74" s="683"/>
      <c r="FHZ74" s="683"/>
      <c r="FIA74" s="683"/>
      <c r="FIB74" s="683"/>
      <c r="FIC74" s="617"/>
      <c r="FID74" s="682"/>
      <c r="FIE74" s="683"/>
      <c r="FIF74" s="683"/>
      <c r="FIG74" s="683"/>
      <c r="FIH74" s="683"/>
      <c r="FII74" s="683"/>
      <c r="FIJ74" s="617"/>
      <c r="FIK74" s="682"/>
      <c r="FIL74" s="683"/>
      <c r="FIM74" s="683"/>
      <c r="FIN74" s="683"/>
      <c r="FIO74" s="683"/>
      <c r="FIP74" s="683"/>
      <c r="FIQ74" s="617"/>
      <c r="FIR74" s="682"/>
      <c r="FIS74" s="683"/>
      <c r="FIT74" s="683"/>
      <c r="FIU74" s="683"/>
      <c r="FIV74" s="683"/>
      <c r="FIW74" s="683"/>
      <c r="FIX74" s="617"/>
      <c r="FIY74" s="682"/>
      <c r="FIZ74" s="683"/>
      <c r="FJA74" s="683"/>
      <c r="FJB74" s="683"/>
      <c r="FJC74" s="683"/>
      <c r="FJD74" s="683"/>
      <c r="FJE74" s="617"/>
      <c r="FJF74" s="682"/>
      <c r="FJG74" s="683"/>
      <c r="FJH74" s="683"/>
      <c r="FJI74" s="683"/>
      <c r="FJJ74" s="683"/>
      <c r="FJK74" s="683"/>
      <c r="FJL74" s="617"/>
      <c r="FJM74" s="682"/>
      <c r="FJN74" s="683"/>
      <c r="FJO74" s="683"/>
      <c r="FJP74" s="683"/>
      <c r="FJQ74" s="683"/>
      <c r="FJR74" s="683"/>
      <c r="FJS74" s="617"/>
      <c r="FJT74" s="682"/>
      <c r="FJU74" s="683"/>
      <c r="FJV74" s="683"/>
      <c r="FJW74" s="683"/>
      <c r="FJX74" s="683"/>
      <c r="FJY74" s="683"/>
      <c r="FJZ74" s="617"/>
      <c r="FKA74" s="682"/>
      <c r="FKB74" s="683"/>
      <c r="FKC74" s="683"/>
      <c r="FKD74" s="683"/>
      <c r="FKE74" s="683"/>
      <c r="FKF74" s="683"/>
      <c r="FKG74" s="617"/>
      <c r="FKH74" s="682"/>
      <c r="FKI74" s="683"/>
      <c r="FKJ74" s="683"/>
      <c r="FKK74" s="683"/>
      <c r="FKL74" s="683"/>
      <c r="FKM74" s="683"/>
      <c r="FKN74" s="617"/>
      <c r="FKO74" s="682"/>
      <c r="FKP74" s="683"/>
      <c r="FKQ74" s="683"/>
      <c r="FKR74" s="683"/>
      <c r="FKS74" s="683"/>
      <c r="FKT74" s="683"/>
      <c r="FKU74" s="617"/>
      <c r="FKV74" s="682"/>
      <c r="FKW74" s="683"/>
      <c r="FKX74" s="683"/>
      <c r="FKY74" s="683"/>
      <c r="FKZ74" s="683"/>
      <c r="FLA74" s="683"/>
      <c r="FLB74" s="617"/>
      <c r="FLC74" s="682"/>
      <c r="FLD74" s="683"/>
      <c r="FLE74" s="683"/>
      <c r="FLF74" s="683"/>
      <c r="FLG74" s="683"/>
      <c r="FLH74" s="683"/>
      <c r="FLI74" s="617"/>
      <c r="FLJ74" s="682"/>
      <c r="FLK74" s="683"/>
      <c r="FLL74" s="683"/>
      <c r="FLM74" s="683"/>
      <c r="FLN74" s="683"/>
      <c r="FLO74" s="683"/>
      <c r="FLP74" s="617"/>
      <c r="FLQ74" s="682"/>
      <c r="FLR74" s="683"/>
      <c r="FLS74" s="683"/>
      <c r="FLT74" s="683"/>
      <c r="FLU74" s="683"/>
      <c r="FLV74" s="683"/>
      <c r="FLW74" s="617"/>
      <c r="FLX74" s="682"/>
      <c r="FLY74" s="683"/>
      <c r="FLZ74" s="683"/>
      <c r="FMA74" s="683"/>
      <c r="FMB74" s="683"/>
      <c r="FMC74" s="683"/>
      <c r="FMD74" s="617"/>
      <c r="FME74" s="682"/>
      <c r="FMF74" s="683"/>
      <c r="FMG74" s="683"/>
      <c r="FMH74" s="683"/>
      <c r="FMI74" s="683"/>
      <c r="FMJ74" s="683"/>
      <c r="FMK74" s="617"/>
      <c r="FML74" s="682"/>
      <c r="FMM74" s="683"/>
      <c r="FMN74" s="683"/>
      <c r="FMO74" s="683"/>
      <c r="FMP74" s="683"/>
      <c r="FMQ74" s="683"/>
      <c r="FMR74" s="617"/>
      <c r="FMS74" s="682"/>
      <c r="FMT74" s="683"/>
      <c r="FMU74" s="683"/>
      <c r="FMV74" s="683"/>
      <c r="FMW74" s="683"/>
      <c r="FMX74" s="683"/>
      <c r="FMY74" s="617"/>
      <c r="FMZ74" s="682"/>
      <c r="FNA74" s="683"/>
      <c r="FNB74" s="683"/>
      <c r="FNC74" s="683"/>
      <c r="FND74" s="683"/>
      <c r="FNE74" s="683"/>
      <c r="FNF74" s="617"/>
      <c r="FNG74" s="682"/>
      <c r="FNH74" s="683"/>
      <c r="FNI74" s="683"/>
      <c r="FNJ74" s="683"/>
      <c r="FNK74" s="683"/>
      <c r="FNL74" s="683"/>
      <c r="FNM74" s="617"/>
      <c r="FNN74" s="682"/>
      <c r="FNO74" s="683"/>
      <c r="FNP74" s="683"/>
      <c r="FNQ74" s="683"/>
      <c r="FNR74" s="683"/>
      <c r="FNS74" s="683"/>
      <c r="FNT74" s="617"/>
      <c r="FNU74" s="682"/>
      <c r="FNV74" s="683"/>
      <c r="FNW74" s="683"/>
      <c r="FNX74" s="683"/>
      <c r="FNY74" s="683"/>
      <c r="FNZ74" s="683"/>
      <c r="FOA74" s="617"/>
      <c r="FOB74" s="682"/>
      <c r="FOC74" s="683"/>
      <c r="FOD74" s="683"/>
      <c r="FOE74" s="683"/>
      <c r="FOF74" s="683"/>
      <c r="FOG74" s="683"/>
      <c r="FOH74" s="617"/>
      <c r="FOI74" s="682"/>
      <c r="FOJ74" s="683"/>
      <c r="FOK74" s="683"/>
      <c r="FOL74" s="683"/>
      <c r="FOM74" s="683"/>
      <c r="FON74" s="683"/>
      <c r="FOO74" s="617"/>
      <c r="FOP74" s="682"/>
      <c r="FOQ74" s="683"/>
      <c r="FOR74" s="683"/>
      <c r="FOS74" s="683"/>
      <c r="FOT74" s="683"/>
      <c r="FOU74" s="683"/>
      <c r="FOV74" s="617"/>
      <c r="FOW74" s="682"/>
      <c r="FOX74" s="683"/>
      <c r="FOY74" s="683"/>
      <c r="FOZ74" s="683"/>
      <c r="FPA74" s="683"/>
      <c r="FPB74" s="683"/>
      <c r="FPC74" s="617"/>
      <c r="FPD74" s="682"/>
      <c r="FPE74" s="683"/>
      <c r="FPF74" s="683"/>
      <c r="FPG74" s="683"/>
      <c r="FPH74" s="683"/>
      <c r="FPI74" s="683"/>
      <c r="FPJ74" s="617"/>
      <c r="FPK74" s="682"/>
      <c r="FPL74" s="683"/>
      <c r="FPM74" s="683"/>
      <c r="FPN74" s="683"/>
      <c r="FPO74" s="683"/>
      <c r="FPP74" s="683"/>
      <c r="FPQ74" s="617"/>
      <c r="FPR74" s="682"/>
      <c r="FPS74" s="683"/>
      <c r="FPT74" s="683"/>
      <c r="FPU74" s="683"/>
      <c r="FPV74" s="683"/>
      <c r="FPW74" s="683"/>
      <c r="FPX74" s="617"/>
      <c r="FPY74" s="682"/>
      <c r="FPZ74" s="683"/>
      <c r="FQA74" s="683"/>
      <c r="FQB74" s="683"/>
      <c r="FQC74" s="683"/>
      <c r="FQD74" s="683"/>
      <c r="FQE74" s="617"/>
      <c r="FQF74" s="682"/>
      <c r="FQG74" s="683"/>
      <c r="FQH74" s="683"/>
      <c r="FQI74" s="683"/>
      <c r="FQJ74" s="683"/>
      <c r="FQK74" s="683"/>
      <c r="FQL74" s="617"/>
      <c r="FQM74" s="682"/>
      <c r="FQN74" s="683"/>
      <c r="FQO74" s="683"/>
      <c r="FQP74" s="683"/>
      <c r="FQQ74" s="683"/>
      <c r="FQR74" s="683"/>
      <c r="FQS74" s="617"/>
      <c r="FQT74" s="682"/>
      <c r="FQU74" s="683"/>
      <c r="FQV74" s="683"/>
      <c r="FQW74" s="683"/>
      <c r="FQX74" s="683"/>
      <c r="FQY74" s="683"/>
      <c r="FQZ74" s="617"/>
      <c r="FRA74" s="682"/>
      <c r="FRB74" s="683"/>
      <c r="FRC74" s="683"/>
      <c r="FRD74" s="683"/>
      <c r="FRE74" s="683"/>
      <c r="FRF74" s="683"/>
      <c r="FRG74" s="617"/>
      <c r="FRH74" s="682"/>
      <c r="FRI74" s="683"/>
      <c r="FRJ74" s="683"/>
      <c r="FRK74" s="683"/>
      <c r="FRL74" s="683"/>
      <c r="FRM74" s="683"/>
      <c r="FRN74" s="617"/>
      <c r="FRO74" s="682"/>
      <c r="FRP74" s="683"/>
      <c r="FRQ74" s="683"/>
      <c r="FRR74" s="683"/>
      <c r="FRS74" s="683"/>
      <c r="FRT74" s="683"/>
      <c r="FRU74" s="617"/>
      <c r="FRV74" s="682"/>
      <c r="FRW74" s="683"/>
      <c r="FRX74" s="683"/>
      <c r="FRY74" s="683"/>
      <c r="FRZ74" s="683"/>
      <c r="FSA74" s="683"/>
      <c r="FSB74" s="617"/>
      <c r="FSC74" s="682"/>
      <c r="FSD74" s="683"/>
      <c r="FSE74" s="683"/>
      <c r="FSF74" s="683"/>
      <c r="FSG74" s="683"/>
      <c r="FSH74" s="683"/>
      <c r="FSI74" s="617"/>
      <c r="FSJ74" s="682"/>
      <c r="FSK74" s="683"/>
      <c r="FSL74" s="683"/>
      <c r="FSM74" s="683"/>
      <c r="FSN74" s="683"/>
      <c r="FSO74" s="683"/>
      <c r="FSP74" s="617"/>
      <c r="FSQ74" s="682"/>
      <c r="FSR74" s="683"/>
      <c r="FSS74" s="683"/>
      <c r="FST74" s="683"/>
      <c r="FSU74" s="683"/>
      <c r="FSV74" s="683"/>
      <c r="FSW74" s="617"/>
      <c r="FSX74" s="682"/>
      <c r="FSY74" s="683"/>
      <c r="FSZ74" s="683"/>
      <c r="FTA74" s="683"/>
      <c r="FTB74" s="683"/>
      <c r="FTC74" s="683"/>
      <c r="FTD74" s="617"/>
      <c r="FTE74" s="682"/>
      <c r="FTF74" s="683"/>
      <c r="FTG74" s="683"/>
      <c r="FTH74" s="683"/>
      <c r="FTI74" s="683"/>
      <c r="FTJ74" s="683"/>
      <c r="FTK74" s="617"/>
      <c r="FTL74" s="682"/>
      <c r="FTM74" s="683"/>
      <c r="FTN74" s="683"/>
      <c r="FTO74" s="683"/>
      <c r="FTP74" s="683"/>
      <c r="FTQ74" s="683"/>
      <c r="FTR74" s="617"/>
      <c r="FTS74" s="682"/>
      <c r="FTT74" s="683"/>
      <c r="FTU74" s="683"/>
      <c r="FTV74" s="683"/>
      <c r="FTW74" s="683"/>
      <c r="FTX74" s="683"/>
      <c r="FTY74" s="617"/>
      <c r="FTZ74" s="682"/>
      <c r="FUA74" s="683"/>
      <c r="FUB74" s="683"/>
      <c r="FUC74" s="683"/>
      <c r="FUD74" s="683"/>
      <c r="FUE74" s="683"/>
      <c r="FUF74" s="617"/>
      <c r="FUG74" s="682"/>
      <c r="FUH74" s="683"/>
      <c r="FUI74" s="683"/>
      <c r="FUJ74" s="683"/>
      <c r="FUK74" s="683"/>
      <c r="FUL74" s="683"/>
      <c r="FUM74" s="617"/>
      <c r="FUN74" s="682"/>
      <c r="FUO74" s="683"/>
      <c r="FUP74" s="683"/>
      <c r="FUQ74" s="683"/>
      <c r="FUR74" s="683"/>
      <c r="FUS74" s="683"/>
      <c r="FUT74" s="617"/>
      <c r="FUU74" s="682"/>
      <c r="FUV74" s="683"/>
      <c r="FUW74" s="683"/>
      <c r="FUX74" s="683"/>
      <c r="FUY74" s="683"/>
      <c r="FUZ74" s="683"/>
      <c r="FVA74" s="617"/>
      <c r="FVB74" s="682"/>
      <c r="FVC74" s="683"/>
      <c r="FVD74" s="683"/>
      <c r="FVE74" s="683"/>
      <c r="FVF74" s="683"/>
      <c r="FVG74" s="683"/>
      <c r="FVH74" s="617"/>
      <c r="FVI74" s="682"/>
      <c r="FVJ74" s="683"/>
      <c r="FVK74" s="683"/>
      <c r="FVL74" s="683"/>
      <c r="FVM74" s="683"/>
      <c r="FVN74" s="683"/>
      <c r="FVO74" s="617"/>
      <c r="FVP74" s="682"/>
      <c r="FVQ74" s="683"/>
      <c r="FVR74" s="683"/>
      <c r="FVS74" s="683"/>
      <c r="FVT74" s="683"/>
      <c r="FVU74" s="683"/>
      <c r="FVV74" s="617"/>
      <c r="FVW74" s="682"/>
      <c r="FVX74" s="683"/>
      <c r="FVY74" s="683"/>
      <c r="FVZ74" s="683"/>
      <c r="FWA74" s="683"/>
      <c r="FWB74" s="683"/>
      <c r="FWC74" s="617"/>
      <c r="FWD74" s="682"/>
      <c r="FWE74" s="683"/>
      <c r="FWF74" s="683"/>
      <c r="FWG74" s="683"/>
      <c r="FWH74" s="683"/>
      <c r="FWI74" s="683"/>
      <c r="FWJ74" s="617"/>
      <c r="FWK74" s="682"/>
      <c r="FWL74" s="683"/>
      <c r="FWM74" s="683"/>
      <c r="FWN74" s="683"/>
      <c r="FWO74" s="683"/>
      <c r="FWP74" s="683"/>
      <c r="FWQ74" s="617"/>
      <c r="FWR74" s="682"/>
      <c r="FWS74" s="683"/>
      <c r="FWT74" s="683"/>
      <c r="FWU74" s="683"/>
      <c r="FWV74" s="683"/>
      <c r="FWW74" s="683"/>
      <c r="FWX74" s="617"/>
      <c r="FWY74" s="682"/>
      <c r="FWZ74" s="683"/>
      <c r="FXA74" s="683"/>
      <c r="FXB74" s="683"/>
      <c r="FXC74" s="683"/>
      <c r="FXD74" s="683"/>
      <c r="FXE74" s="617"/>
      <c r="FXF74" s="682"/>
      <c r="FXG74" s="683"/>
      <c r="FXH74" s="683"/>
      <c r="FXI74" s="683"/>
      <c r="FXJ74" s="683"/>
      <c r="FXK74" s="683"/>
      <c r="FXL74" s="617"/>
      <c r="FXM74" s="682"/>
      <c r="FXN74" s="683"/>
      <c r="FXO74" s="683"/>
      <c r="FXP74" s="683"/>
      <c r="FXQ74" s="683"/>
      <c r="FXR74" s="683"/>
      <c r="FXS74" s="617"/>
      <c r="FXT74" s="682"/>
      <c r="FXU74" s="683"/>
      <c r="FXV74" s="683"/>
      <c r="FXW74" s="683"/>
      <c r="FXX74" s="683"/>
      <c r="FXY74" s="683"/>
      <c r="FXZ74" s="617"/>
      <c r="FYA74" s="682"/>
      <c r="FYB74" s="683"/>
      <c r="FYC74" s="683"/>
      <c r="FYD74" s="683"/>
      <c r="FYE74" s="683"/>
      <c r="FYF74" s="683"/>
      <c r="FYG74" s="617"/>
      <c r="FYH74" s="682"/>
      <c r="FYI74" s="683"/>
      <c r="FYJ74" s="683"/>
      <c r="FYK74" s="683"/>
      <c r="FYL74" s="683"/>
      <c r="FYM74" s="683"/>
      <c r="FYN74" s="617"/>
      <c r="FYO74" s="682"/>
      <c r="FYP74" s="683"/>
      <c r="FYQ74" s="683"/>
      <c r="FYR74" s="683"/>
      <c r="FYS74" s="683"/>
      <c r="FYT74" s="683"/>
      <c r="FYU74" s="617"/>
      <c r="FYV74" s="682"/>
      <c r="FYW74" s="683"/>
      <c r="FYX74" s="683"/>
      <c r="FYY74" s="683"/>
      <c r="FYZ74" s="683"/>
      <c r="FZA74" s="683"/>
      <c r="FZB74" s="617"/>
      <c r="FZC74" s="682"/>
      <c r="FZD74" s="683"/>
      <c r="FZE74" s="683"/>
      <c r="FZF74" s="683"/>
      <c r="FZG74" s="683"/>
      <c r="FZH74" s="683"/>
      <c r="FZI74" s="617"/>
      <c r="FZJ74" s="682"/>
      <c r="FZK74" s="683"/>
      <c r="FZL74" s="683"/>
      <c r="FZM74" s="683"/>
      <c r="FZN74" s="683"/>
      <c r="FZO74" s="683"/>
      <c r="FZP74" s="617"/>
      <c r="FZQ74" s="682"/>
      <c r="FZR74" s="683"/>
      <c r="FZS74" s="683"/>
      <c r="FZT74" s="683"/>
      <c r="FZU74" s="683"/>
      <c r="FZV74" s="683"/>
      <c r="FZW74" s="617"/>
      <c r="FZX74" s="682"/>
      <c r="FZY74" s="683"/>
      <c r="FZZ74" s="683"/>
      <c r="GAA74" s="683"/>
      <c r="GAB74" s="683"/>
      <c r="GAC74" s="683"/>
      <c r="GAD74" s="617"/>
      <c r="GAE74" s="682"/>
      <c r="GAF74" s="683"/>
      <c r="GAG74" s="683"/>
      <c r="GAH74" s="683"/>
      <c r="GAI74" s="683"/>
      <c r="GAJ74" s="683"/>
      <c r="GAK74" s="617"/>
      <c r="GAL74" s="682"/>
      <c r="GAM74" s="683"/>
      <c r="GAN74" s="683"/>
      <c r="GAO74" s="683"/>
      <c r="GAP74" s="683"/>
      <c r="GAQ74" s="683"/>
      <c r="GAR74" s="617"/>
      <c r="GAS74" s="682"/>
      <c r="GAT74" s="683"/>
      <c r="GAU74" s="683"/>
      <c r="GAV74" s="683"/>
      <c r="GAW74" s="683"/>
      <c r="GAX74" s="683"/>
      <c r="GAY74" s="617"/>
      <c r="GAZ74" s="682"/>
      <c r="GBA74" s="683"/>
      <c r="GBB74" s="683"/>
      <c r="GBC74" s="683"/>
      <c r="GBD74" s="683"/>
      <c r="GBE74" s="683"/>
      <c r="GBF74" s="617"/>
      <c r="GBG74" s="682"/>
      <c r="GBH74" s="683"/>
      <c r="GBI74" s="683"/>
      <c r="GBJ74" s="683"/>
      <c r="GBK74" s="683"/>
      <c r="GBL74" s="683"/>
      <c r="GBM74" s="617"/>
      <c r="GBN74" s="682"/>
      <c r="GBO74" s="683"/>
      <c r="GBP74" s="683"/>
      <c r="GBQ74" s="683"/>
      <c r="GBR74" s="683"/>
      <c r="GBS74" s="683"/>
      <c r="GBT74" s="617"/>
      <c r="GBU74" s="682"/>
      <c r="GBV74" s="683"/>
      <c r="GBW74" s="683"/>
      <c r="GBX74" s="683"/>
      <c r="GBY74" s="683"/>
      <c r="GBZ74" s="683"/>
      <c r="GCA74" s="617"/>
      <c r="GCB74" s="682"/>
      <c r="GCC74" s="683"/>
      <c r="GCD74" s="683"/>
      <c r="GCE74" s="683"/>
      <c r="GCF74" s="683"/>
      <c r="GCG74" s="683"/>
      <c r="GCH74" s="617"/>
      <c r="GCI74" s="682"/>
      <c r="GCJ74" s="683"/>
      <c r="GCK74" s="683"/>
      <c r="GCL74" s="683"/>
      <c r="GCM74" s="683"/>
      <c r="GCN74" s="683"/>
      <c r="GCO74" s="617"/>
      <c r="GCP74" s="682"/>
      <c r="GCQ74" s="683"/>
      <c r="GCR74" s="683"/>
      <c r="GCS74" s="683"/>
      <c r="GCT74" s="683"/>
      <c r="GCU74" s="683"/>
      <c r="GCV74" s="617"/>
      <c r="GCW74" s="682"/>
      <c r="GCX74" s="683"/>
      <c r="GCY74" s="683"/>
      <c r="GCZ74" s="683"/>
      <c r="GDA74" s="683"/>
      <c r="GDB74" s="683"/>
      <c r="GDC74" s="617"/>
      <c r="GDD74" s="682"/>
      <c r="GDE74" s="683"/>
      <c r="GDF74" s="683"/>
      <c r="GDG74" s="683"/>
      <c r="GDH74" s="683"/>
      <c r="GDI74" s="683"/>
      <c r="GDJ74" s="617"/>
      <c r="GDK74" s="682"/>
      <c r="GDL74" s="683"/>
      <c r="GDM74" s="683"/>
      <c r="GDN74" s="683"/>
      <c r="GDO74" s="683"/>
      <c r="GDP74" s="683"/>
      <c r="GDQ74" s="617"/>
      <c r="GDR74" s="682"/>
      <c r="GDS74" s="683"/>
      <c r="GDT74" s="683"/>
      <c r="GDU74" s="683"/>
      <c r="GDV74" s="683"/>
      <c r="GDW74" s="683"/>
      <c r="GDX74" s="617"/>
      <c r="GDY74" s="682"/>
      <c r="GDZ74" s="683"/>
      <c r="GEA74" s="683"/>
      <c r="GEB74" s="683"/>
      <c r="GEC74" s="683"/>
      <c r="GED74" s="683"/>
      <c r="GEE74" s="617"/>
      <c r="GEF74" s="682"/>
      <c r="GEG74" s="683"/>
      <c r="GEH74" s="683"/>
      <c r="GEI74" s="683"/>
      <c r="GEJ74" s="683"/>
      <c r="GEK74" s="683"/>
      <c r="GEL74" s="617"/>
      <c r="GEM74" s="682"/>
      <c r="GEN74" s="683"/>
      <c r="GEO74" s="683"/>
      <c r="GEP74" s="683"/>
      <c r="GEQ74" s="683"/>
      <c r="GER74" s="683"/>
      <c r="GES74" s="617"/>
      <c r="GET74" s="682"/>
      <c r="GEU74" s="683"/>
      <c r="GEV74" s="683"/>
      <c r="GEW74" s="683"/>
      <c r="GEX74" s="683"/>
      <c r="GEY74" s="683"/>
      <c r="GEZ74" s="617"/>
      <c r="GFA74" s="682"/>
      <c r="GFB74" s="683"/>
      <c r="GFC74" s="683"/>
      <c r="GFD74" s="683"/>
      <c r="GFE74" s="683"/>
      <c r="GFF74" s="683"/>
      <c r="GFG74" s="617"/>
      <c r="GFH74" s="682"/>
      <c r="GFI74" s="683"/>
      <c r="GFJ74" s="683"/>
      <c r="GFK74" s="683"/>
      <c r="GFL74" s="683"/>
      <c r="GFM74" s="683"/>
      <c r="GFN74" s="617"/>
      <c r="GFO74" s="682"/>
      <c r="GFP74" s="683"/>
      <c r="GFQ74" s="683"/>
      <c r="GFR74" s="683"/>
      <c r="GFS74" s="683"/>
      <c r="GFT74" s="683"/>
      <c r="GFU74" s="617"/>
      <c r="GFV74" s="682"/>
      <c r="GFW74" s="683"/>
      <c r="GFX74" s="683"/>
      <c r="GFY74" s="683"/>
      <c r="GFZ74" s="683"/>
      <c r="GGA74" s="683"/>
      <c r="GGB74" s="617"/>
      <c r="GGC74" s="682"/>
      <c r="GGD74" s="683"/>
      <c r="GGE74" s="683"/>
      <c r="GGF74" s="683"/>
      <c r="GGG74" s="683"/>
      <c r="GGH74" s="683"/>
      <c r="GGI74" s="617"/>
      <c r="GGJ74" s="682"/>
      <c r="GGK74" s="683"/>
      <c r="GGL74" s="683"/>
      <c r="GGM74" s="683"/>
      <c r="GGN74" s="683"/>
      <c r="GGO74" s="683"/>
      <c r="GGP74" s="617"/>
      <c r="GGQ74" s="682"/>
      <c r="GGR74" s="683"/>
      <c r="GGS74" s="683"/>
      <c r="GGT74" s="683"/>
      <c r="GGU74" s="683"/>
      <c r="GGV74" s="683"/>
      <c r="GGW74" s="617"/>
      <c r="GGX74" s="682"/>
      <c r="GGY74" s="683"/>
      <c r="GGZ74" s="683"/>
      <c r="GHA74" s="683"/>
      <c r="GHB74" s="683"/>
      <c r="GHC74" s="683"/>
      <c r="GHD74" s="617"/>
      <c r="GHE74" s="682"/>
      <c r="GHF74" s="683"/>
      <c r="GHG74" s="683"/>
      <c r="GHH74" s="683"/>
      <c r="GHI74" s="683"/>
      <c r="GHJ74" s="683"/>
      <c r="GHK74" s="617"/>
      <c r="GHL74" s="682"/>
      <c r="GHM74" s="683"/>
      <c r="GHN74" s="683"/>
      <c r="GHO74" s="683"/>
      <c r="GHP74" s="683"/>
      <c r="GHQ74" s="683"/>
      <c r="GHR74" s="617"/>
      <c r="GHS74" s="682"/>
      <c r="GHT74" s="683"/>
      <c r="GHU74" s="683"/>
      <c r="GHV74" s="683"/>
      <c r="GHW74" s="683"/>
      <c r="GHX74" s="683"/>
      <c r="GHY74" s="617"/>
      <c r="GHZ74" s="682"/>
      <c r="GIA74" s="683"/>
      <c r="GIB74" s="683"/>
      <c r="GIC74" s="683"/>
      <c r="GID74" s="683"/>
      <c r="GIE74" s="683"/>
      <c r="GIF74" s="617"/>
      <c r="GIG74" s="682"/>
      <c r="GIH74" s="683"/>
      <c r="GII74" s="683"/>
      <c r="GIJ74" s="683"/>
      <c r="GIK74" s="683"/>
      <c r="GIL74" s="683"/>
      <c r="GIM74" s="617"/>
      <c r="GIN74" s="682"/>
      <c r="GIO74" s="683"/>
      <c r="GIP74" s="683"/>
      <c r="GIQ74" s="683"/>
      <c r="GIR74" s="683"/>
      <c r="GIS74" s="683"/>
      <c r="GIT74" s="617"/>
      <c r="GIU74" s="682"/>
      <c r="GIV74" s="683"/>
      <c r="GIW74" s="683"/>
      <c r="GIX74" s="683"/>
      <c r="GIY74" s="683"/>
      <c r="GIZ74" s="683"/>
      <c r="GJA74" s="617"/>
      <c r="GJB74" s="682"/>
      <c r="GJC74" s="683"/>
      <c r="GJD74" s="683"/>
      <c r="GJE74" s="683"/>
      <c r="GJF74" s="683"/>
      <c r="GJG74" s="683"/>
      <c r="GJH74" s="617"/>
      <c r="GJI74" s="682"/>
      <c r="GJJ74" s="683"/>
      <c r="GJK74" s="683"/>
      <c r="GJL74" s="683"/>
      <c r="GJM74" s="683"/>
      <c r="GJN74" s="683"/>
      <c r="GJO74" s="617"/>
      <c r="GJP74" s="682"/>
      <c r="GJQ74" s="683"/>
      <c r="GJR74" s="683"/>
      <c r="GJS74" s="683"/>
      <c r="GJT74" s="683"/>
      <c r="GJU74" s="683"/>
      <c r="GJV74" s="617"/>
      <c r="GJW74" s="682"/>
      <c r="GJX74" s="683"/>
      <c r="GJY74" s="683"/>
      <c r="GJZ74" s="683"/>
      <c r="GKA74" s="683"/>
      <c r="GKB74" s="683"/>
      <c r="GKC74" s="617"/>
      <c r="GKD74" s="682"/>
      <c r="GKE74" s="683"/>
      <c r="GKF74" s="683"/>
      <c r="GKG74" s="683"/>
      <c r="GKH74" s="683"/>
      <c r="GKI74" s="683"/>
      <c r="GKJ74" s="617"/>
      <c r="GKK74" s="682"/>
      <c r="GKL74" s="683"/>
      <c r="GKM74" s="683"/>
      <c r="GKN74" s="683"/>
      <c r="GKO74" s="683"/>
      <c r="GKP74" s="683"/>
      <c r="GKQ74" s="617"/>
      <c r="GKR74" s="682"/>
      <c r="GKS74" s="683"/>
      <c r="GKT74" s="683"/>
      <c r="GKU74" s="683"/>
      <c r="GKV74" s="683"/>
      <c r="GKW74" s="683"/>
      <c r="GKX74" s="617"/>
      <c r="GKY74" s="682"/>
      <c r="GKZ74" s="683"/>
      <c r="GLA74" s="683"/>
      <c r="GLB74" s="683"/>
      <c r="GLC74" s="683"/>
      <c r="GLD74" s="683"/>
      <c r="GLE74" s="617"/>
      <c r="GLF74" s="682"/>
      <c r="GLG74" s="683"/>
      <c r="GLH74" s="683"/>
      <c r="GLI74" s="683"/>
      <c r="GLJ74" s="683"/>
      <c r="GLK74" s="683"/>
      <c r="GLL74" s="617"/>
      <c r="GLM74" s="682"/>
      <c r="GLN74" s="683"/>
      <c r="GLO74" s="683"/>
      <c r="GLP74" s="683"/>
      <c r="GLQ74" s="683"/>
      <c r="GLR74" s="683"/>
      <c r="GLS74" s="617"/>
      <c r="GLT74" s="682"/>
      <c r="GLU74" s="683"/>
      <c r="GLV74" s="683"/>
      <c r="GLW74" s="683"/>
      <c r="GLX74" s="683"/>
      <c r="GLY74" s="683"/>
      <c r="GLZ74" s="617"/>
      <c r="GMA74" s="682"/>
      <c r="GMB74" s="683"/>
      <c r="GMC74" s="683"/>
      <c r="GMD74" s="683"/>
      <c r="GME74" s="683"/>
      <c r="GMF74" s="683"/>
      <c r="GMG74" s="617"/>
      <c r="GMH74" s="682"/>
      <c r="GMI74" s="683"/>
      <c r="GMJ74" s="683"/>
      <c r="GMK74" s="683"/>
      <c r="GML74" s="683"/>
      <c r="GMM74" s="683"/>
      <c r="GMN74" s="617"/>
      <c r="GMO74" s="682"/>
      <c r="GMP74" s="683"/>
      <c r="GMQ74" s="683"/>
      <c r="GMR74" s="683"/>
      <c r="GMS74" s="683"/>
      <c r="GMT74" s="683"/>
      <c r="GMU74" s="617"/>
      <c r="GMV74" s="682"/>
      <c r="GMW74" s="683"/>
      <c r="GMX74" s="683"/>
      <c r="GMY74" s="683"/>
      <c r="GMZ74" s="683"/>
      <c r="GNA74" s="683"/>
      <c r="GNB74" s="617"/>
      <c r="GNC74" s="682"/>
      <c r="GND74" s="683"/>
      <c r="GNE74" s="683"/>
      <c r="GNF74" s="683"/>
      <c r="GNG74" s="683"/>
      <c r="GNH74" s="683"/>
      <c r="GNI74" s="617"/>
      <c r="GNJ74" s="682"/>
      <c r="GNK74" s="683"/>
      <c r="GNL74" s="683"/>
      <c r="GNM74" s="683"/>
      <c r="GNN74" s="683"/>
      <c r="GNO74" s="683"/>
      <c r="GNP74" s="617"/>
      <c r="GNQ74" s="682"/>
      <c r="GNR74" s="683"/>
      <c r="GNS74" s="683"/>
      <c r="GNT74" s="683"/>
      <c r="GNU74" s="683"/>
      <c r="GNV74" s="683"/>
      <c r="GNW74" s="617"/>
      <c r="GNX74" s="682"/>
      <c r="GNY74" s="683"/>
      <c r="GNZ74" s="683"/>
      <c r="GOA74" s="683"/>
      <c r="GOB74" s="683"/>
      <c r="GOC74" s="683"/>
      <c r="GOD74" s="617"/>
      <c r="GOE74" s="682"/>
      <c r="GOF74" s="683"/>
      <c r="GOG74" s="683"/>
      <c r="GOH74" s="683"/>
      <c r="GOI74" s="683"/>
      <c r="GOJ74" s="683"/>
      <c r="GOK74" s="617"/>
      <c r="GOL74" s="682"/>
      <c r="GOM74" s="683"/>
      <c r="GON74" s="683"/>
      <c r="GOO74" s="683"/>
      <c r="GOP74" s="683"/>
      <c r="GOQ74" s="683"/>
      <c r="GOR74" s="617"/>
      <c r="GOS74" s="682"/>
      <c r="GOT74" s="683"/>
      <c r="GOU74" s="683"/>
      <c r="GOV74" s="683"/>
      <c r="GOW74" s="683"/>
      <c r="GOX74" s="683"/>
      <c r="GOY74" s="617"/>
      <c r="GOZ74" s="682"/>
      <c r="GPA74" s="683"/>
      <c r="GPB74" s="683"/>
      <c r="GPC74" s="683"/>
      <c r="GPD74" s="683"/>
      <c r="GPE74" s="683"/>
      <c r="GPF74" s="617"/>
      <c r="GPG74" s="682"/>
      <c r="GPH74" s="683"/>
      <c r="GPI74" s="683"/>
      <c r="GPJ74" s="683"/>
      <c r="GPK74" s="683"/>
      <c r="GPL74" s="683"/>
      <c r="GPM74" s="617"/>
      <c r="GPN74" s="682"/>
      <c r="GPO74" s="683"/>
      <c r="GPP74" s="683"/>
      <c r="GPQ74" s="683"/>
      <c r="GPR74" s="683"/>
      <c r="GPS74" s="683"/>
      <c r="GPT74" s="617"/>
      <c r="GPU74" s="682"/>
      <c r="GPV74" s="683"/>
      <c r="GPW74" s="683"/>
      <c r="GPX74" s="683"/>
      <c r="GPY74" s="683"/>
      <c r="GPZ74" s="683"/>
      <c r="GQA74" s="617"/>
      <c r="GQB74" s="682"/>
      <c r="GQC74" s="683"/>
      <c r="GQD74" s="683"/>
      <c r="GQE74" s="683"/>
      <c r="GQF74" s="683"/>
      <c r="GQG74" s="683"/>
      <c r="GQH74" s="617"/>
      <c r="GQI74" s="682"/>
      <c r="GQJ74" s="683"/>
      <c r="GQK74" s="683"/>
      <c r="GQL74" s="683"/>
      <c r="GQM74" s="683"/>
      <c r="GQN74" s="683"/>
      <c r="GQO74" s="617"/>
      <c r="GQP74" s="682"/>
      <c r="GQQ74" s="683"/>
      <c r="GQR74" s="683"/>
      <c r="GQS74" s="683"/>
      <c r="GQT74" s="683"/>
      <c r="GQU74" s="683"/>
      <c r="GQV74" s="617"/>
      <c r="GQW74" s="682"/>
      <c r="GQX74" s="683"/>
      <c r="GQY74" s="683"/>
      <c r="GQZ74" s="683"/>
      <c r="GRA74" s="683"/>
      <c r="GRB74" s="683"/>
      <c r="GRC74" s="617"/>
      <c r="GRD74" s="682"/>
      <c r="GRE74" s="683"/>
      <c r="GRF74" s="683"/>
      <c r="GRG74" s="683"/>
      <c r="GRH74" s="683"/>
      <c r="GRI74" s="683"/>
      <c r="GRJ74" s="617"/>
      <c r="GRK74" s="682"/>
      <c r="GRL74" s="683"/>
      <c r="GRM74" s="683"/>
      <c r="GRN74" s="683"/>
      <c r="GRO74" s="683"/>
      <c r="GRP74" s="683"/>
      <c r="GRQ74" s="617"/>
      <c r="GRR74" s="682"/>
      <c r="GRS74" s="683"/>
      <c r="GRT74" s="683"/>
      <c r="GRU74" s="683"/>
      <c r="GRV74" s="683"/>
      <c r="GRW74" s="683"/>
      <c r="GRX74" s="617"/>
      <c r="GRY74" s="682"/>
      <c r="GRZ74" s="683"/>
      <c r="GSA74" s="683"/>
      <c r="GSB74" s="683"/>
      <c r="GSC74" s="683"/>
      <c r="GSD74" s="683"/>
      <c r="GSE74" s="617"/>
      <c r="GSF74" s="682"/>
      <c r="GSG74" s="683"/>
      <c r="GSH74" s="683"/>
      <c r="GSI74" s="683"/>
      <c r="GSJ74" s="683"/>
      <c r="GSK74" s="683"/>
      <c r="GSL74" s="617"/>
      <c r="GSM74" s="682"/>
      <c r="GSN74" s="683"/>
      <c r="GSO74" s="683"/>
      <c r="GSP74" s="683"/>
      <c r="GSQ74" s="683"/>
      <c r="GSR74" s="683"/>
      <c r="GSS74" s="617"/>
      <c r="GST74" s="682"/>
      <c r="GSU74" s="683"/>
      <c r="GSV74" s="683"/>
      <c r="GSW74" s="683"/>
      <c r="GSX74" s="683"/>
      <c r="GSY74" s="683"/>
      <c r="GSZ74" s="617"/>
      <c r="GTA74" s="682"/>
      <c r="GTB74" s="683"/>
      <c r="GTC74" s="683"/>
      <c r="GTD74" s="683"/>
      <c r="GTE74" s="683"/>
      <c r="GTF74" s="683"/>
      <c r="GTG74" s="617"/>
      <c r="GTH74" s="682"/>
      <c r="GTI74" s="683"/>
      <c r="GTJ74" s="683"/>
      <c r="GTK74" s="683"/>
      <c r="GTL74" s="683"/>
      <c r="GTM74" s="683"/>
      <c r="GTN74" s="617"/>
      <c r="GTO74" s="682"/>
      <c r="GTP74" s="683"/>
      <c r="GTQ74" s="683"/>
      <c r="GTR74" s="683"/>
      <c r="GTS74" s="683"/>
      <c r="GTT74" s="683"/>
      <c r="GTU74" s="617"/>
      <c r="GTV74" s="682"/>
      <c r="GTW74" s="683"/>
      <c r="GTX74" s="683"/>
      <c r="GTY74" s="683"/>
      <c r="GTZ74" s="683"/>
      <c r="GUA74" s="683"/>
      <c r="GUB74" s="617"/>
      <c r="GUC74" s="682"/>
      <c r="GUD74" s="683"/>
      <c r="GUE74" s="683"/>
      <c r="GUF74" s="683"/>
      <c r="GUG74" s="683"/>
      <c r="GUH74" s="683"/>
      <c r="GUI74" s="617"/>
      <c r="GUJ74" s="682"/>
      <c r="GUK74" s="683"/>
      <c r="GUL74" s="683"/>
      <c r="GUM74" s="683"/>
      <c r="GUN74" s="683"/>
      <c r="GUO74" s="683"/>
      <c r="GUP74" s="617"/>
      <c r="GUQ74" s="682"/>
      <c r="GUR74" s="683"/>
      <c r="GUS74" s="683"/>
      <c r="GUT74" s="683"/>
      <c r="GUU74" s="683"/>
      <c r="GUV74" s="683"/>
      <c r="GUW74" s="617"/>
      <c r="GUX74" s="682"/>
      <c r="GUY74" s="683"/>
      <c r="GUZ74" s="683"/>
      <c r="GVA74" s="683"/>
      <c r="GVB74" s="683"/>
      <c r="GVC74" s="683"/>
      <c r="GVD74" s="617"/>
      <c r="GVE74" s="682"/>
      <c r="GVF74" s="683"/>
      <c r="GVG74" s="683"/>
      <c r="GVH74" s="683"/>
      <c r="GVI74" s="683"/>
      <c r="GVJ74" s="683"/>
      <c r="GVK74" s="617"/>
      <c r="GVL74" s="682"/>
      <c r="GVM74" s="683"/>
      <c r="GVN74" s="683"/>
      <c r="GVO74" s="683"/>
      <c r="GVP74" s="683"/>
      <c r="GVQ74" s="683"/>
      <c r="GVR74" s="617"/>
      <c r="GVS74" s="682"/>
      <c r="GVT74" s="683"/>
      <c r="GVU74" s="683"/>
      <c r="GVV74" s="683"/>
      <c r="GVW74" s="683"/>
      <c r="GVX74" s="683"/>
      <c r="GVY74" s="617"/>
      <c r="GVZ74" s="682"/>
      <c r="GWA74" s="683"/>
      <c r="GWB74" s="683"/>
      <c r="GWC74" s="683"/>
      <c r="GWD74" s="683"/>
      <c r="GWE74" s="683"/>
      <c r="GWF74" s="617"/>
      <c r="GWG74" s="682"/>
      <c r="GWH74" s="683"/>
      <c r="GWI74" s="683"/>
      <c r="GWJ74" s="683"/>
      <c r="GWK74" s="683"/>
      <c r="GWL74" s="683"/>
      <c r="GWM74" s="617"/>
      <c r="GWN74" s="682"/>
      <c r="GWO74" s="683"/>
      <c r="GWP74" s="683"/>
      <c r="GWQ74" s="683"/>
      <c r="GWR74" s="683"/>
      <c r="GWS74" s="683"/>
      <c r="GWT74" s="617"/>
      <c r="GWU74" s="682"/>
      <c r="GWV74" s="683"/>
      <c r="GWW74" s="683"/>
      <c r="GWX74" s="683"/>
      <c r="GWY74" s="683"/>
      <c r="GWZ74" s="683"/>
      <c r="GXA74" s="617"/>
      <c r="GXB74" s="682"/>
      <c r="GXC74" s="683"/>
      <c r="GXD74" s="683"/>
      <c r="GXE74" s="683"/>
      <c r="GXF74" s="683"/>
      <c r="GXG74" s="683"/>
      <c r="GXH74" s="617"/>
      <c r="GXI74" s="682"/>
      <c r="GXJ74" s="683"/>
      <c r="GXK74" s="683"/>
      <c r="GXL74" s="683"/>
      <c r="GXM74" s="683"/>
      <c r="GXN74" s="683"/>
      <c r="GXO74" s="617"/>
      <c r="GXP74" s="682"/>
      <c r="GXQ74" s="683"/>
      <c r="GXR74" s="683"/>
      <c r="GXS74" s="683"/>
      <c r="GXT74" s="683"/>
      <c r="GXU74" s="683"/>
      <c r="GXV74" s="617"/>
      <c r="GXW74" s="682"/>
      <c r="GXX74" s="683"/>
      <c r="GXY74" s="683"/>
      <c r="GXZ74" s="683"/>
      <c r="GYA74" s="683"/>
      <c r="GYB74" s="683"/>
      <c r="GYC74" s="617"/>
      <c r="GYD74" s="682"/>
      <c r="GYE74" s="683"/>
      <c r="GYF74" s="683"/>
      <c r="GYG74" s="683"/>
      <c r="GYH74" s="683"/>
      <c r="GYI74" s="683"/>
      <c r="GYJ74" s="617"/>
      <c r="GYK74" s="682"/>
      <c r="GYL74" s="683"/>
      <c r="GYM74" s="683"/>
      <c r="GYN74" s="683"/>
      <c r="GYO74" s="683"/>
      <c r="GYP74" s="683"/>
      <c r="GYQ74" s="617"/>
      <c r="GYR74" s="682"/>
      <c r="GYS74" s="683"/>
      <c r="GYT74" s="683"/>
      <c r="GYU74" s="683"/>
      <c r="GYV74" s="683"/>
      <c r="GYW74" s="683"/>
      <c r="GYX74" s="617"/>
      <c r="GYY74" s="682"/>
      <c r="GYZ74" s="683"/>
      <c r="GZA74" s="683"/>
      <c r="GZB74" s="683"/>
      <c r="GZC74" s="683"/>
      <c r="GZD74" s="683"/>
      <c r="GZE74" s="617"/>
      <c r="GZF74" s="682"/>
      <c r="GZG74" s="683"/>
      <c r="GZH74" s="683"/>
      <c r="GZI74" s="683"/>
      <c r="GZJ74" s="683"/>
      <c r="GZK74" s="683"/>
      <c r="GZL74" s="617"/>
      <c r="GZM74" s="682"/>
      <c r="GZN74" s="683"/>
      <c r="GZO74" s="683"/>
      <c r="GZP74" s="683"/>
      <c r="GZQ74" s="683"/>
      <c r="GZR74" s="683"/>
      <c r="GZS74" s="617"/>
      <c r="GZT74" s="682"/>
      <c r="GZU74" s="683"/>
      <c r="GZV74" s="683"/>
      <c r="GZW74" s="683"/>
      <c r="GZX74" s="683"/>
      <c r="GZY74" s="683"/>
      <c r="GZZ74" s="617"/>
      <c r="HAA74" s="682"/>
      <c r="HAB74" s="683"/>
      <c r="HAC74" s="683"/>
      <c r="HAD74" s="683"/>
      <c r="HAE74" s="683"/>
      <c r="HAF74" s="683"/>
      <c r="HAG74" s="617"/>
      <c r="HAH74" s="682"/>
      <c r="HAI74" s="683"/>
      <c r="HAJ74" s="683"/>
      <c r="HAK74" s="683"/>
      <c r="HAL74" s="683"/>
      <c r="HAM74" s="683"/>
      <c r="HAN74" s="617"/>
      <c r="HAO74" s="682"/>
      <c r="HAP74" s="683"/>
      <c r="HAQ74" s="683"/>
      <c r="HAR74" s="683"/>
      <c r="HAS74" s="683"/>
      <c r="HAT74" s="683"/>
      <c r="HAU74" s="617"/>
      <c r="HAV74" s="682"/>
      <c r="HAW74" s="683"/>
      <c r="HAX74" s="683"/>
      <c r="HAY74" s="683"/>
      <c r="HAZ74" s="683"/>
      <c r="HBA74" s="683"/>
      <c r="HBB74" s="617"/>
      <c r="HBC74" s="682"/>
      <c r="HBD74" s="683"/>
      <c r="HBE74" s="683"/>
      <c r="HBF74" s="683"/>
      <c r="HBG74" s="683"/>
      <c r="HBH74" s="683"/>
      <c r="HBI74" s="617"/>
      <c r="HBJ74" s="682"/>
      <c r="HBK74" s="683"/>
      <c r="HBL74" s="683"/>
      <c r="HBM74" s="683"/>
      <c r="HBN74" s="683"/>
      <c r="HBO74" s="683"/>
      <c r="HBP74" s="617"/>
      <c r="HBQ74" s="682"/>
      <c r="HBR74" s="683"/>
      <c r="HBS74" s="683"/>
      <c r="HBT74" s="683"/>
      <c r="HBU74" s="683"/>
      <c r="HBV74" s="683"/>
      <c r="HBW74" s="617"/>
      <c r="HBX74" s="682"/>
      <c r="HBY74" s="683"/>
      <c r="HBZ74" s="683"/>
      <c r="HCA74" s="683"/>
      <c r="HCB74" s="683"/>
      <c r="HCC74" s="683"/>
      <c r="HCD74" s="617"/>
      <c r="HCE74" s="682"/>
      <c r="HCF74" s="683"/>
      <c r="HCG74" s="683"/>
      <c r="HCH74" s="683"/>
      <c r="HCI74" s="683"/>
      <c r="HCJ74" s="683"/>
      <c r="HCK74" s="617"/>
      <c r="HCL74" s="682"/>
      <c r="HCM74" s="683"/>
      <c r="HCN74" s="683"/>
      <c r="HCO74" s="683"/>
      <c r="HCP74" s="683"/>
      <c r="HCQ74" s="683"/>
      <c r="HCR74" s="617"/>
      <c r="HCS74" s="682"/>
      <c r="HCT74" s="683"/>
      <c r="HCU74" s="683"/>
      <c r="HCV74" s="683"/>
      <c r="HCW74" s="683"/>
      <c r="HCX74" s="683"/>
      <c r="HCY74" s="617"/>
      <c r="HCZ74" s="682"/>
      <c r="HDA74" s="683"/>
      <c r="HDB74" s="683"/>
      <c r="HDC74" s="683"/>
      <c r="HDD74" s="683"/>
      <c r="HDE74" s="683"/>
      <c r="HDF74" s="617"/>
      <c r="HDG74" s="682"/>
      <c r="HDH74" s="683"/>
      <c r="HDI74" s="683"/>
      <c r="HDJ74" s="683"/>
      <c r="HDK74" s="683"/>
      <c r="HDL74" s="683"/>
      <c r="HDM74" s="617"/>
      <c r="HDN74" s="682"/>
      <c r="HDO74" s="683"/>
      <c r="HDP74" s="683"/>
      <c r="HDQ74" s="683"/>
      <c r="HDR74" s="683"/>
      <c r="HDS74" s="683"/>
      <c r="HDT74" s="617"/>
      <c r="HDU74" s="682"/>
      <c r="HDV74" s="683"/>
      <c r="HDW74" s="683"/>
      <c r="HDX74" s="683"/>
      <c r="HDY74" s="683"/>
      <c r="HDZ74" s="683"/>
      <c r="HEA74" s="617"/>
      <c r="HEB74" s="682"/>
      <c r="HEC74" s="683"/>
      <c r="HED74" s="683"/>
      <c r="HEE74" s="683"/>
      <c r="HEF74" s="683"/>
      <c r="HEG74" s="683"/>
      <c r="HEH74" s="617"/>
      <c r="HEI74" s="682"/>
      <c r="HEJ74" s="683"/>
      <c r="HEK74" s="683"/>
      <c r="HEL74" s="683"/>
      <c r="HEM74" s="683"/>
      <c r="HEN74" s="683"/>
      <c r="HEO74" s="617"/>
      <c r="HEP74" s="682"/>
      <c r="HEQ74" s="683"/>
      <c r="HER74" s="683"/>
      <c r="HES74" s="683"/>
      <c r="HET74" s="683"/>
      <c r="HEU74" s="683"/>
      <c r="HEV74" s="617"/>
      <c r="HEW74" s="682"/>
      <c r="HEX74" s="683"/>
      <c r="HEY74" s="683"/>
      <c r="HEZ74" s="683"/>
      <c r="HFA74" s="683"/>
      <c r="HFB74" s="683"/>
      <c r="HFC74" s="617"/>
      <c r="HFD74" s="682"/>
      <c r="HFE74" s="683"/>
      <c r="HFF74" s="683"/>
      <c r="HFG74" s="683"/>
      <c r="HFH74" s="683"/>
      <c r="HFI74" s="683"/>
      <c r="HFJ74" s="617"/>
      <c r="HFK74" s="682"/>
      <c r="HFL74" s="683"/>
      <c r="HFM74" s="683"/>
      <c r="HFN74" s="683"/>
      <c r="HFO74" s="683"/>
      <c r="HFP74" s="683"/>
      <c r="HFQ74" s="617"/>
      <c r="HFR74" s="682"/>
      <c r="HFS74" s="683"/>
      <c r="HFT74" s="683"/>
      <c r="HFU74" s="683"/>
      <c r="HFV74" s="683"/>
      <c r="HFW74" s="683"/>
      <c r="HFX74" s="617"/>
      <c r="HFY74" s="682"/>
      <c r="HFZ74" s="683"/>
      <c r="HGA74" s="683"/>
      <c r="HGB74" s="683"/>
      <c r="HGC74" s="683"/>
      <c r="HGD74" s="683"/>
      <c r="HGE74" s="617"/>
      <c r="HGF74" s="682"/>
      <c r="HGG74" s="683"/>
      <c r="HGH74" s="683"/>
      <c r="HGI74" s="683"/>
      <c r="HGJ74" s="683"/>
      <c r="HGK74" s="683"/>
      <c r="HGL74" s="617"/>
      <c r="HGM74" s="682"/>
      <c r="HGN74" s="683"/>
      <c r="HGO74" s="683"/>
      <c r="HGP74" s="683"/>
      <c r="HGQ74" s="683"/>
      <c r="HGR74" s="683"/>
      <c r="HGS74" s="617"/>
      <c r="HGT74" s="682"/>
      <c r="HGU74" s="683"/>
      <c r="HGV74" s="683"/>
      <c r="HGW74" s="683"/>
      <c r="HGX74" s="683"/>
      <c r="HGY74" s="683"/>
      <c r="HGZ74" s="617"/>
      <c r="HHA74" s="682"/>
      <c r="HHB74" s="683"/>
      <c r="HHC74" s="683"/>
      <c r="HHD74" s="683"/>
      <c r="HHE74" s="683"/>
      <c r="HHF74" s="683"/>
      <c r="HHG74" s="617"/>
      <c r="HHH74" s="682"/>
      <c r="HHI74" s="683"/>
      <c r="HHJ74" s="683"/>
      <c r="HHK74" s="683"/>
      <c r="HHL74" s="683"/>
      <c r="HHM74" s="683"/>
      <c r="HHN74" s="617"/>
      <c r="HHO74" s="682"/>
      <c r="HHP74" s="683"/>
      <c r="HHQ74" s="683"/>
      <c r="HHR74" s="683"/>
      <c r="HHS74" s="683"/>
      <c r="HHT74" s="683"/>
      <c r="HHU74" s="617"/>
      <c r="HHV74" s="682"/>
      <c r="HHW74" s="683"/>
      <c r="HHX74" s="683"/>
      <c r="HHY74" s="683"/>
      <c r="HHZ74" s="683"/>
      <c r="HIA74" s="683"/>
      <c r="HIB74" s="617"/>
      <c r="HIC74" s="682"/>
      <c r="HID74" s="683"/>
      <c r="HIE74" s="683"/>
      <c r="HIF74" s="683"/>
      <c r="HIG74" s="683"/>
      <c r="HIH74" s="683"/>
      <c r="HII74" s="617"/>
      <c r="HIJ74" s="682"/>
      <c r="HIK74" s="683"/>
      <c r="HIL74" s="683"/>
      <c r="HIM74" s="683"/>
      <c r="HIN74" s="683"/>
      <c r="HIO74" s="683"/>
      <c r="HIP74" s="617"/>
      <c r="HIQ74" s="682"/>
      <c r="HIR74" s="683"/>
      <c r="HIS74" s="683"/>
      <c r="HIT74" s="683"/>
      <c r="HIU74" s="683"/>
      <c r="HIV74" s="683"/>
      <c r="HIW74" s="617"/>
      <c r="HIX74" s="682"/>
      <c r="HIY74" s="683"/>
      <c r="HIZ74" s="683"/>
      <c r="HJA74" s="683"/>
      <c r="HJB74" s="683"/>
      <c r="HJC74" s="683"/>
      <c r="HJD74" s="617"/>
      <c r="HJE74" s="682"/>
      <c r="HJF74" s="683"/>
      <c r="HJG74" s="683"/>
      <c r="HJH74" s="683"/>
      <c r="HJI74" s="683"/>
      <c r="HJJ74" s="683"/>
      <c r="HJK74" s="617"/>
      <c r="HJL74" s="682"/>
      <c r="HJM74" s="683"/>
      <c r="HJN74" s="683"/>
      <c r="HJO74" s="683"/>
      <c r="HJP74" s="683"/>
      <c r="HJQ74" s="683"/>
      <c r="HJR74" s="617"/>
      <c r="HJS74" s="682"/>
      <c r="HJT74" s="683"/>
      <c r="HJU74" s="683"/>
      <c r="HJV74" s="683"/>
      <c r="HJW74" s="683"/>
      <c r="HJX74" s="683"/>
      <c r="HJY74" s="617"/>
      <c r="HJZ74" s="682"/>
      <c r="HKA74" s="683"/>
      <c r="HKB74" s="683"/>
      <c r="HKC74" s="683"/>
      <c r="HKD74" s="683"/>
      <c r="HKE74" s="683"/>
      <c r="HKF74" s="617"/>
      <c r="HKG74" s="682"/>
      <c r="HKH74" s="683"/>
      <c r="HKI74" s="683"/>
      <c r="HKJ74" s="683"/>
      <c r="HKK74" s="683"/>
      <c r="HKL74" s="683"/>
      <c r="HKM74" s="617"/>
      <c r="HKN74" s="682"/>
      <c r="HKO74" s="683"/>
      <c r="HKP74" s="683"/>
      <c r="HKQ74" s="683"/>
      <c r="HKR74" s="683"/>
      <c r="HKS74" s="683"/>
      <c r="HKT74" s="617"/>
      <c r="HKU74" s="682"/>
      <c r="HKV74" s="683"/>
      <c r="HKW74" s="683"/>
      <c r="HKX74" s="683"/>
      <c r="HKY74" s="683"/>
      <c r="HKZ74" s="683"/>
      <c r="HLA74" s="617"/>
      <c r="HLB74" s="682"/>
      <c r="HLC74" s="683"/>
      <c r="HLD74" s="683"/>
      <c r="HLE74" s="683"/>
      <c r="HLF74" s="683"/>
      <c r="HLG74" s="683"/>
      <c r="HLH74" s="617"/>
      <c r="HLI74" s="682"/>
      <c r="HLJ74" s="683"/>
      <c r="HLK74" s="683"/>
      <c r="HLL74" s="683"/>
      <c r="HLM74" s="683"/>
      <c r="HLN74" s="683"/>
      <c r="HLO74" s="617"/>
      <c r="HLP74" s="682"/>
      <c r="HLQ74" s="683"/>
      <c r="HLR74" s="683"/>
      <c r="HLS74" s="683"/>
      <c r="HLT74" s="683"/>
      <c r="HLU74" s="683"/>
      <c r="HLV74" s="617"/>
      <c r="HLW74" s="682"/>
      <c r="HLX74" s="683"/>
      <c r="HLY74" s="683"/>
      <c r="HLZ74" s="683"/>
      <c r="HMA74" s="683"/>
      <c r="HMB74" s="683"/>
      <c r="HMC74" s="617"/>
      <c r="HMD74" s="682"/>
      <c r="HME74" s="683"/>
      <c r="HMF74" s="683"/>
      <c r="HMG74" s="683"/>
      <c r="HMH74" s="683"/>
      <c r="HMI74" s="683"/>
      <c r="HMJ74" s="617"/>
      <c r="HMK74" s="682"/>
      <c r="HML74" s="683"/>
      <c r="HMM74" s="683"/>
      <c r="HMN74" s="683"/>
      <c r="HMO74" s="683"/>
      <c r="HMP74" s="683"/>
      <c r="HMQ74" s="617"/>
      <c r="HMR74" s="682"/>
      <c r="HMS74" s="683"/>
      <c r="HMT74" s="683"/>
      <c r="HMU74" s="683"/>
      <c r="HMV74" s="683"/>
      <c r="HMW74" s="683"/>
      <c r="HMX74" s="617"/>
      <c r="HMY74" s="682"/>
      <c r="HMZ74" s="683"/>
      <c r="HNA74" s="683"/>
      <c r="HNB74" s="683"/>
      <c r="HNC74" s="683"/>
      <c r="HND74" s="683"/>
      <c r="HNE74" s="617"/>
      <c r="HNF74" s="682"/>
      <c r="HNG74" s="683"/>
      <c r="HNH74" s="683"/>
      <c r="HNI74" s="683"/>
      <c r="HNJ74" s="683"/>
      <c r="HNK74" s="683"/>
      <c r="HNL74" s="617"/>
      <c r="HNM74" s="682"/>
      <c r="HNN74" s="683"/>
      <c r="HNO74" s="683"/>
      <c r="HNP74" s="683"/>
      <c r="HNQ74" s="683"/>
      <c r="HNR74" s="683"/>
      <c r="HNS74" s="617"/>
      <c r="HNT74" s="682"/>
      <c r="HNU74" s="683"/>
      <c r="HNV74" s="683"/>
      <c r="HNW74" s="683"/>
      <c r="HNX74" s="683"/>
      <c r="HNY74" s="683"/>
      <c r="HNZ74" s="617"/>
      <c r="HOA74" s="682"/>
      <c r="HOB74" s="683"/>
      <c r="HOC74" s="683"/>
      <c r="HOD74" s="683"/>
      <c r="HOE74" s="683"/>
      <c r="HOF74" s="683"/>
      <c r="HOG74" s="617"/>
      <c r="HOH74" s="682"/>
      <c r="HOI74" s="683"/>
      <c r="HOJ74" s="683"/>
      <c r="HOK74" s="683"/>
      <c r="HOL74" s="683"/>
      <c r="HOM74" s="683"/>
      <c r="HON74" s="617"/>
      <c r="HOO74" s="682"/>
      <c r="HOP74" s="683"/>
      <c r="HOQ74" s="683"/>
      <c r="HOR74" s="683"/>
      <c r="HOS74" s="683"/>
      <c r="HOT74" s="683"/>
      <c r="HOU74" s="617"/>
      <c r="HOV74" s="682"/>
      <c r="HOW74" s="683"/>
      <c r="HOX74" s="683"/>
      <c r="HOY74" s="683"/>
      <c r="HOZ74" s="683"/>
      <c r="HPA74" s="683"/>
      <c r="HPB74" s="617"/>
      <c r="HPC74" s="682"/>
      <c r="HPD74" s="683"/>
      <c r="HPE74" s="683"/>
      <c r="HPF74" s="683"/>
      <c r="HPG74" s="683"/>
      <c r="HPH74" s="683"/>
      <c r="HPI74" s="617"/>
      <c r="HPJ74" s="682"/>
      <c r="HPK74" s="683"/>
      <c r="HPL74" s="683"/>
      <c r="HPM74" s="683"/>
      <c r="HPN74" s="683"/>
      <c r="HPO74" s="683"/>
      <c r="HPP74" s="617"/>
      <c r="HPQ74" s="682"/>
      <c r="HPR74" s="683"/>
      <c r="HPS74" s="683"/>
      <c r="HPT74" s="683"/>
      <c r="HPU74" s="683"/>
      <c r="HPV74" s="683"/>
      <c r="HPW74" s="617"/>
      <c r="HPX74" s="682"/>
      <c r="HPY74" s="683"/>
      <c r="HPZ74" s="683"/>
      <c r="HQA74" s="683"/>
      <c r="HQB74" s="683"/>
      <c r="HQC74" s="683"/>
      <c r="HQD74" s="617"/>
      <c r="HQE74" s="682"/>
      <c r="HQF74" s="683"/>
      <c r="HQG74" s="683"/>
      <c r="HQH74" s="683"/>
      <c r="HQI74" s="683"/>
      <c r="HQJ74" s="683"/>
      <c r="HQK74" s="617"/>
      <c r="HQL74" s="682"/>
      <c r="HQM74" s="683"/>
      <c r="HQN74" s="683"/>
      <c r="HQO74" s="683"/>
      <c r="HQP74" s="683"/>
      <c r="HQQ74" s="683"/>
      <c r="HQR74" s="617"/>
      <c r="HQS74" s="682"/>
      <c r="HQT74" s="683"/>
      <c r="HQU74" s="683"/>
      <c r="HQV74" s="683"/>
      <c r="HQW74" s="683"/>
      <c r="HQX74" s="683"/>
      <c r="HQY74" s="617"/>
      <c r="HQZ74" s="682"/>
      <c r="HRA74" s="683"/>
      <c r="HRB74" s="683"/>
      <c r="HRC74" s="683"/>
      <c r="HRD74" s="683"/>
      <c r="HRE74" s="683"/>
      <c r="HRF74" s="617"/>
      <c r="HRG74" s="682"/>
      <c r="HRH74" s="683"/>
      <c r="HRI74" s="683"/>
      <c r="HRJ74" s="683"/>
      <c r="HRK74" s="683"/>
      <c r="HRL74" s="683"/>
      <c r="HRM74" s="617"/>
      <c r="HRN74" s="682"/>
      <c r="HRO74" s="683"/>
      <c r="HRP74" s="683"/>
      <c r="HRQ74" s="683"/>
      <c r="HRR74" s="683"/>
      <c r="HRS74" s="683"/>
      <c r="HRT74" s="617"/>
      <c r="HRU74" s="682"/>
      <c r="HRV74" s="683"/>
      <c r="HRW74" s="683"/>
      <c r="HRX74" s="683"/>
      <c r="HRY74" s="683"/>
      <c r="HRZ74" s="683"/>
      <c r="HSA74" s="617"/>
      <c r="HSB74" s="682"/>
      <c r="HSC74" s="683"/>
      <c r="HSD74" s="683"/>
      <c r="HSE74" s="683"/>
      <c r="HSF74" s="683"/>
      <c r="HSG74" s="683"/>
      <c r="HSH74" s="617"/>
      <c r="HSI74" s="682"/>
      <c r="HSJ74" s="683"/>
      <c r="HSK74" s="683"/>
      <c r="HSL74" s="683"/>
      <c r="HSM74" s="683"/>
      <c r="HSN74" s="683"/>
      <c r="HSO74" s="617"/>
      <c r="HSP74" s="682"/>
      <c r="HSQ74" s="683"/>
      <c r="HSR74" s="683"/>
      <c r="HSS74" s="683"/>
      <c r="HST74" s="683"/>
      <c r="HSU74" s="683"/>
      <c r="HSV74" s="617"/>
      <c r="HSW74" s="682"/>
      <c r="HSX74" s="683"/>
      <c r="HSY74" s="683"/>
      <c r="HSZ74" s="683"/>
      <c r="HTA74" s="683"/>
      <c r="HTB74" s="683"/>
      <c r="HTC74" s="617"/>
      <c r="HTD74" s="682"/>
      <c r="HTE74" s="683"/>
      <c r="HTF74" s="683"/>
      <c r="HTG74" s="683"/>
      <c r="HTH74" s="683"/>
      <c r="HTI74" s="683"/>
      <c r="HTJ74" s="617"/>
      <c r="HTK74" s="682"/>
      <c r="HTL74" s="683"/>
      <c r="HTM74" s="683"/>
      <c r="HTN74" s="683"/>
      <c r="HTO74" s="683"/>
      <c r="HTP74" s="683"/>
      <c r="HTQ74" s="617"/>
      <c r="HTR74" s="682"/>
      <c r="HTS74" s="683"/>
      <c r="HTT74" s="683"/>
      <c r="HTU74" s="683"/>
      <c r="HTV74" s="683"/>
      <c r="HTW74" s="683"/>
      <c r="HTX74" s="617"/>
      <c r="HTY74" s="682"/>
      <c r="HTZ74" s="683"/>
      <c r="HUA74" s="683"/>
      <c r="HUB74" s="683"/>
      <c r="HUC74" s="683"/>
      <c r="HUD74" s="683"/>
      <c r="HUE74" s="617"/>
      <c r="HUF74" s="682"/>
      <c r="HUG74" s="683"/>
      <c r="HUH74" s="683"/>
      <c r="HUI74" s="683"/>
      <c r="HUJ74" s="683"/>
      <c r="HUK74" s="683"/>
      <c r="HUL74" s="617"/>
      <c r="HUM74" s="682"/>
      <c r="HUN74" s="683"/>
      <c r="HUO74" s="683"/>
      <c r="HUP74" s="683"/>
      <c r="HUQ74" s="683"/>
      <c r="HUR74" s="683"/>
      <c r="HUS74" s="617"/>
      <c r="HUT74" s="682"/>
      <c r="HUU74" s="683"/>
      <c r="HUV74" s="683"/>
      <c r="HUW74" s="683"/>
      <c r="HUX74" s="683"/>
      <c r="HUY74" s="683"/>
      <c r="HUZ74" s="617"/>
      <c r="HVA74" s="682"/>
      <c r="HVB74" s="683"/>
      <c r="HVC74" s="683"/>
      <c r="HVD74" s="683"/>
      <c r="HVE74" s="683"/>
      <c r="HVF74" s="683"/>
      <c r="HVG74" s="617"/>
      <c r="HVH74" s="682"/>
      <c r="HVI74" s="683"/>
      <c r="HVJ74" s="683"/>
      <c r="HVK74" s="683"/>
      <c r="HVL74" s="683"/>
      <c r="HVM74" s="683"/>
      <c r="HVN74" s="617"/>
      <c r="HVO74" s="682"/>
      <c r="HVP74" s="683"/>
      <c r="HVQ74" s="683"/>
      <c r="HVR74" s="683"/>
      <c r="HVS74" s="683"/>
      <c r="HVT74" s="683"/>
      <c r="HVU74" s="617"/>
      <c r="HVV74" s="682"/>
      <c r="HVW74" s="683"/>
      <c r="HVX74" s="683"/>
      <c r="HVY74" s="683"/>
      <c r="HVZ74" s="683"/>
      <c r="HWA74" s="683"/>
      <c r="HWB74" s="617"/>
      <c r="HWC74" s="682"/>
      <c r="HWD74" s="683"/>
      <c r="HWE74" s="683"/>
      <c r="HWF74" s="683"/>
      <c r="HWG74" s="683"/>
      <c r="HWH74" s="683"/>
      <c r="HWI74" s="617"/>
      <c r="HWJ74" s="682"/>
      <c r="HWK74" s="683"/>
      <c r="HWL74" s="683"/>
      <c r="HWM74" s="683"/>
      <c r="HWN74" s="683"/>
      <c r="HWO74" s="683"/>
      <c r="HWP74" s="617"/>
      <c r="HWQ74" s="682"/>
      <c r="HWR74" s="683"/>
      <c r="HWS74" s="683"/>
      <c r="HWT74" s="683"/>
      <c r="HWU74" s="683"/>
      <c r="HWV74" s="683"/>
      <c r="HWW74" s="617"/>
      <c r="HWX74" s="682"/>
      <c r="HWY74" s="683"/>
      <c r="HWZ74" s="683"/>
      <c r="HXA74" s="683"/>
      <c r="HXB74" s="683"/>
      <c r="HXC74" s="683"/>
      <c r="HXD74" s="617"/>
      <c r="HXE74" s="682"/>
      <c r="HXF74" s="683"/>
      <c r="HXG74" s="683"/>
      <c r="HXH74" s="683"/>
      <c r="HXI74" s="683"/>
      <c r="HXJ74" s="683"/>
      <c r="HXK74" s="617"/>
      <c r="HXL74" s="682"/>
      <c r="HXM74" s="683"/>
      <c r="HXN74" s="683"/>
      <c r="HXO74" s="683"/>
      <c r="HXP74" s="683"/>
      <c r="HXQ74" s="683"/>
      <c r="HXR74" s="617"/>
      <c r="HXS74" s="682"/>
      <c r="HXT74" s="683"/>
      <c r="HXU74" s="683"/>
      <c r="HXV74" s="683"/>
      <c r="HXW74" s="683"/>
      <c r="HXX74" s="683"/>
      <c r="HXY74" s="617"/>
      <c r="HXZ74" s="682"/>
      <c r="HYA74" s="683"/>
      <c r="HYB74" s="683"/>
      <c r="HYC74" s="683"/>
      <c r="HYD74" s="683"/>
      <c r="HYE74" s="683"/>
      <c r="HYF74" s="617"/>
      <c r="HYG74" s="682"/>
      <c r="HYH74" s="683"/>
      <c r="HYI74" s="683"/>
      <c r="HYJ74" s="683"/>
      <c r="HYK74" s="683"/>
      <c r="HYL74" s="683"/>
      <c r="HYM74" s="617"/>
      <c r="HYN74" s="682"/>
      <c r="HYO74" s="683"/>
      <c r="HYP74" s="683"/>
      <c r="HYQ74" s="683"/>
      <c r="HYR74" s="683"/>
      <c r="HYS74" s="683"/>
      <c r="HYT74" s="617"/>
      <c r="HYU74" s="682"/>
      <c r="HYV74" s="683"/>
      <c r="HYW74" s="683"/>
      <c r="HYX74" s="683"/>
      <c r="HYY74" s="683"/>
      <c r="HYZ74" s="683"/>
      <c r="HZA74" s="617"/>
      <c r="HZB74" s="682"/>
      <c r="HZC74" s="683"/>
      <c r="HZD74" s="683"/>
      <c r="HZE74" s="683"/>
      <c r="HZF74" s="683"/>
      <c r="HZG74" s="683"/>
      <c r="HZH74" s="617"/>
      <c r="HZI74" s="682"/>
      <c r="HZJ74" s="683"/>
      <c r="HZK74" s="683"/>
      <c r="HZL74" s="683"/>
      <c r="HZM74" s="683"/>
      <c r="HZN74" s="683"/>
      <c r="HZO74" s="617"/>
      <c r="HZP74" s="682"/>
      <c r="HZQ74" s="683"/>
      <c r="HZR74" s="683"/>
      <c r="HZS74" s="683"/>
      <c r="HZT74" s="683"/>
      <c r="HZU74" s="683"/>
      <c r="HZV74" s="617"/>
      <c r="HZW74" s="682"/>
      <c r="HZX74" s="683"/>
      <c r="HZY74" s="683"/>
      <c r="HZZ74" s="683"/>
      <c r="IAA74" s="683"/>
      <c r="IAB74" s="683"/>
      <c r="IAC74" s="617"/>
      <c r="IAD74" s="682"/>
      <c r="IAE74" s="683"/>
      <c r="IAF74" s="683"/>
      <c r="IAG74" s="683"/>
      <c r="IAH74" s="683"/>
      <c r="IAI74" s="683"/>
      <c r="IAJ74" s="617"/>
      <c r="IAK74" s="682"/>
      <c r="IAL74" s="683"/>
      <c r="IAM74" s="683"/>
      <c r="IAN74" s="683"/>
      <c r="IAO74" s="683"/>
      <c r="IAP74" s="683"/>
      <c r="IAQ74" s="617"/>
      <c r="IAR74" s="682"/>
      <c r="IAS74" s="683"/>
      <c r="IAT74" s="683"/>
      <c r="IAU74" s="683"/>
      <c r="IAV74" s="683"/>
      <c r="IAW74" s="683"/>
      <c r="IAX74" s="617"/>
      <c r="IAY74" s="682"/>
      <c r="IAZ74" s="683"/>
      <c r="IBA74" s="683"/>
      <c r="IBB74" s="683"/>
      <c r="IBC74" s="683"/>
      <c r="IBD74" s="683"/>
      <c r="IBE74" s="617"/>
      <c r="IBF74" s="682"/>
      <c r="IBG74" s="683"/>
      <c r="IBH74" s="683"/>
      <c r="IBI74" s="683"/>
      <c r="IBJ74" s="683"/>
      <c r="IBK74" s="683"/>
      <c r="IBL74" s="617"/>
      <c r="IBM74" s="682"/>
      <c r="IBN74" s="683"/>
      <c r="IBO74" s="683"/>
      <c r="IBP74" s="683"/>
      <c r="IBQ74" s="683"/>
      <c r="IBR74" s="683"/>
      <c r="IBS74" s="617"/>
      <c r="IBT74" s="682"/>
      <c r="IBU74" s="683"/>
      <c r="IBV74" s="683"/>
      <c r="IBW74" s="683"/>
      <c r="IBX74" s="683"/>
      <c r="IBY74" s="683"/>
      <c r="IBZ74" s="617"/>
      <c r="ICA74" s="682"/>
      <c r="ICB74" s="683"/>
      <c r="ICC74" s="683"/>
      <c r="ICD74" s="683"/>
      <c r="ICE74" s="683"/>
      <c r="ICF74" s="683"/>
      <c r="ICG74" s="617"/>
      <c r="ICH74" s="682"/>
      <c r="ICI74" s="683"/>
      <c r="ICJ74" s="683"/>
      <c r="ICK74" s="683"/>
      <c r="ICL74" s="683"/>
      <c r="ICM74" s="683"/>
      <c r="ICN74" s="617"/>
      <c r="ICO74" s="682"/>
      <c r="ICP74" s="683"/>
      <c r="ICQ74" s="683"/>
      <c r="ICR74" s="683"/>
      <c r="ICS74" s="683"/>
      <c r="ICT74" s="683"/>
      <c r="ICU74" s="617"/>
      <c r="ICV74" s="682"/>
      <c r="ICW74" s="683"/>
      <c r="ICX74" s="683"/>
      <c r="ICY74" s="683"/>
      <c r="ICZ74" s="683"/>
      <c r="IDA74" s="683"/>
      <c r="IDB74" s="617"/>
      <c r="IDC74" s="682"/>
      <c r="IDD74" s="683"/>
      <c r="IDE74" s="683"/>
      <c r="IDF74" s="683"/>
      <c r="IDG74" s="683"/>
      <c r="IDH74" s="683"/>
      <c r="IDI74" s="617"/>
      <c r="IDJ74" s="682"/>
      <c r="IDK74" s="683"/>
      <c r="IDL74" s="683"/>
      <c r="IDM74" s="683"/>
      <c r="IDN74" s="683"/>
      <c r="IDO74" s="683"/>
      <c r="IDP74" s="617"/>
      <c r="IDQ74" s="682"/>
      <c r="IDR74" s="683"/>
      <c r="IDS74" s="683"/>
      <c r="IDT74" s="683"/>
      <c r="IDU74" s="683"/>
      <c r="IDV74" s="683"/>
      <c r="IDW74" s="617"/>
      <c r="IDX74" s="682"/>
      <c r="IDY74" s="683"/>
      <c r="IDZ74" s="683"/>
      <c r="IEA74" s="683"/>
      <c r="IEB74" s="683"/>
      <c r="IEC74" s="683"/>
      <c r="IED74" s="617"/>
      <c r="IEE74" s="682"/>
      <c r="IEF74" s="683"/>
      <c r="IEG74" s="683"/>
      <c r="IEH74" s="683"/>
      <c r="IEI74" s="683"/>
      <c r="IEJ74" s="683"/>
      <c r="IEK74" s="617"/>
      <c r="IEL74" s="682"/>
      <c r="IEM74" s="683"/>
      <c r="IEN74" s="683"/>
      <c r="IEO74" s="683"/>
      <c r="IEP74" s="683"/>
      <c r="IEQ74" s="683"/>
      <c r="IER74" s="617"/>
      <c r="IES74" s="682"/>
      <c r="IET74" s="683"/>
      <c r="IEU74" s="683"/>
      <c r="IEV74" s="683"/>
      <c r="IEW74" s="683"/>
      <c r="IEX74" s="683"/>
      <c r="IEY74" s="617"/>
      <c r="IEZ74" s="682"/>
      <c r="IFA74" s="683"/>
      <c r="IFB74" s="683"/>
      <c r="IFC74" s="683"/>
      <c r="IFD74" s="683"/>
      <c r="IFE74" s="683"/>
      <c r="IFF74" s="617"/>
      <c r="IFG74" s="682"/>
      <c r="IFH74" s="683"/>
      <c r="IFI74" s="683"/>
      <c r="IFJ74" s="683"/>
      <c r="IFK74" s="683"/>
      <c r="IFL74" s="683"/>
      <c r="IFM74" s="617"/>
      <c r="IFN74" s="682"/>
      <c r="IFO74" s="683"/>
      <c r="IFP74" s="683"/>
      <c r="IFQ74" s="683"/>
      <c r="IFR74" s="683"/>
      <c r="IFS74" s="683"/>
      <c r="IFT74" s="617"/>
      <c r="IFU74" s="682"/>
      <c r="IFV74" s="683"/>
      <c r="IFW74" s="683"/>
      <c r="IFX74" s="683"/>
      <c r="IFY74" s="683"/>
      <c r="IFZ74" s="683"/>
      <c r="IGA74" s="617"/>
      <c r="IGB74" s="682"/>
      <c r="IGC74" s="683"/>
      <c r="IGD74" s="683"/>
      <c r="IGE74" s="683"/>
      <c r="IGF74" s="683"/>
      <c r="IGG74" s="683"/>
      <c r="IGH74" s="617"/>
      <c r="IGI74" s="682"/>
      <c r="IGJ74" s="683"/>
      <c r="IGK74" s="683"/>
      <c r="IGL74" s="683"/>
      <c r="IGM74" s="683"/>
      <c r="IGN74" s="683"/>
      <c r="IGO74" s="617"/>
      <c r="IGP74" s="682"/>
      <c r="IGQ74" s="683"/>
      <c r="IGR74" s="683"/>
      <c r="IGS74" s="683"/>
      <c r="IGT74" s="683"/>
      <c r="IGU74" s="683"/>
      <c r="IGV74" s="617"/>
      <c r="IGW74" s="682"/>
      <c r="IGX74" s="683"/>
      <c r="IGY74" s="683"/>
      <c r="IGZ74" s="683"/>
      <c r="IHA74" s="683"/>
      <c r="IHB74" s="683"/>
      <c r="IHC74" s="617"/>
      <c r="IHD74" s="682"/>
      <c r="IHE74" s="683"/>
      <c r="IHF74" s="683"/>
      <c r="IHG74" s="683"/>
      <c r="IHH74" s="683"/>
      <c r="IHI74" s="683"/>
      <c r="IHJ74" s="617"/>
      <c r="IHK74" s="682"/>
      <c r="IHL74" s="683"/>
      <c r="IHM74" s="683"/>
      <c r="IHN74" s="683"/>
      <c r="IHO74" s="683"/>
      <c r="IHP74" s="683"/>
      <c r="IHQ74" s="617"/>
      <c r="IHR74" s="682"/>
      <c r="IHS74" s="683"/>
      <c r="IHT74" s="683"/>
      <c r="IHU74" s="683"/>
      <c r="IHV74" s="683"/>
      <c r="IHW74" s="683"/>
      <c r="IHX74" s="617"/>
      <c r="IHY74" s="682"/>
      <c r="IHZ74" s="683"/>
      <c r="IIA74" s="683"/>
      <c r="IIB74" s="683"/>
      <c r="IIC74" s="683"/>
      <c r="IID74" s="683"/>
      <c r="IIE74" s="617"/>
      <c r="IIF74" s="682"/>
      <c r="IIG74" s="683"/>
      <c r="IIH74" s="683"/>
      <c r="III74" s="683"/>
      <c r="IIJ74" s="683"/>
      <c r="IIK74" s="683"/>
      <c r="IIL74" s="617"/>
      <c r="IIM74" s="682"/>
      <c r="IIN74" s="683"/>
      <c r="IIO74" s="683"/>
      <c r="IIP74" s="683"/>
      <c r="IIQ74" s="683"/>
      <c r="IIR74" s="683"/>
      <c r="IIS74" s="617"/>
      <c r="IIT74" s="682"/>
      <c r="IIU74" s="683"/>
      <c r="IIV74" s="683"/>
      <c r="IIW74" s="683"/>
      <c r="IIX74" s="683"/>
      <c r="IIY74" s="683"/>
      <c r="IIZ74" s="617"/>
      <c r="IJA74" s="682"/>
      <c r="IJB74" s="683"/>
      <c r="IJC74" s="683"/>
      <c r="IJD74" s="683"/>
      <c r="IJE74" s="683"/>
      <c r="IJF74" s="683"/>
      <c r="IJG74" s="617"/>
      <c r="IJH74" s="682"/>
      <c r="IJI74" s="683"/>
      <c r="IJJ74" s="683"/>
      <c r="IJK74" s="683"/>
      <c r="IJL74" s="683"/>
      <c r="IJM74" s="683"/>
      <c r="IJN74" s="617"/>
      <c r="IJO74" s="682"/>
      <c r="IJP74" s="683"/>
      <c r="IJQ74" s="683"/>
      <c r="IJR74" s="683"/>
      <c r="IJS74" s="683"/>
      <c r="IJT74" s="683"/>
      <c r="IJU74" s="617"/>
      <c r="IJV74" s="682"/>
      <c r="IJW74" s="683"/>
      <c r="IJX74" s="683"/>
      <c r="IJY74" s="683"/>
      <c r="IJZ74" s="683"/>
      <c r="IKA74" s="683"/>
      <c r="IKB74" s="617"/>
      <c r="IKC74" s="682"/>
      <c r="IKD74" s="683"/>
      <c r="IKE74" s="683"/>
      <c r="IKF74" s="683"/>
      <c r="IKG74" s="683"/>
      <c r="IKH74" s="683"/>
      <c r="IKI74" s="617"/>
      <c r="IKJ74" s="682"/>
      <c r="IKK74" s="683"/>
      <c r="IKL74" s="683"/>
      <c r="IKM74" s="683"/>
      <c r="IKN74" s="683"/>
      <c r="IKO74" s="683"/>
      <c r="IKP74" s="617"/>
      <c r="IKQ74" s="682"/>
      <c r="IKR74" s="683"/>
      <c r="IKS74" s="683"/>
      <c r="IKT74" s="683"/>
      <c r="IKU74" s="683"/>
      <c r="IKV74" s="683"/>
      <c r="IKW74" s="617"/>
      <c r="IKX74" s="682"/>
      <c r="IKY74" s="683"/>
      <c r="IKZ74" s="683"/>
      <c r="ILA74" s="683"/>
      <c r="ILB74" s="683"/>
      <c r="ILC74" s="683"/>
      <c r="ILD74" s="617"/>
      <c r="ILE74" s="682"/>
      <c r="ILF74" s="683"/>
      <c r="ILG74" s="683"/>
      <c r="ILH74" s="683"/>
      <c r="ILI74" s="683"/>
      <c r="ILJ74" s="683"/>
      <c r="ILK74" s="617"/>
      <c r="ILL74" s="682"/>
      <c r="ILM74" s="683"/>
      <c r="ILN74" s="683"/>
      <c r="ILO74" s="683"/>
      <c r="ILP74" s="683"/>
      <c r="ILQ74" s="683"/>
      <c r="ILR74" s="617"/>
      <c r="ILS74" s="682"/>
      <c r="ILT74" s="683"/>
      <c r="ILU74" s="683"/>
      <c r="ILV74" s="683"/>
      <c r="ILW74" s="683"/>
      <c r="ILX74" s="683"/>
      <c r="ILY74" s="617"/>
      <c r="ILZ74" s="682"/>
      <c r="IMA74" s="683"/>
      <c r="IMB74" s="683"/>
      <c r="IMC74" s="683"/>
      <c r="IMD74" s="683"/>
      <c r="IME74" s="683"/>
      <c r="IMF74" s="617"/>
      <c r="IMG74" s="682"/>
      <c r="IMH74" s="683"/>
      <c r="IMI74" s="683"/>
      <c r="IMJ74" s="683"/>
      <c r="IMK74" s="683"/>
      <c r="IML74" s="683"/>
      <c r="IMM74" s="617"/>
      <c r="IMN74" s="682"/>
      <c r="IMO74" s="683"/>
      <c r="IMP74" s="683"/>
      <c r="IMQ74" s="683"/>
      <c r="IMR74" s="683"/>
      <c r="IMS74" s="683"/>
      <c r="IMT74" s="617"/>
      <c r="IMU74" s="682"/>
      <c r="IMV74" s="683"/>
      <c r="IMW74" s="683"/>
      <c r="IMX74" s="683"/>
      <c r="IMY74" s="683"/>
      <c r="IMZ74" s="683"/>
      <c r="INA74" s="617"/>
      <c r="INB74" s="682"/>
      <c r="INC74" s="683"/>
      <c r="IND74" s="683"/>
      <c r="INE74" s="683"/>
      <c r="INF74" s="683"/>
      <c r="ING74" s="683"/>
      <c r="INH74" s="617"/>
      <c r="INI74" s="682"/>
      <c r="INJ74" s="683"/>
      <c r="INK74" s="683"/>
      <c r="INL74" s="683"/>
      <c r="INM74" s="683"/>
      <c r="INN74" s="683"/>
      <c r="INO74" s="617"/>
      <c r="INP74" s="682"/>
      <c r="INQ74" s="683"/>
      <c r="INR74" s="683"/>
      <c r="INS74" s="683"/>
      <c r="INT74" s="683"/>
      <c r="INU74" s="683"/>
      <c r="INV74" s="617"/>
      <c r="INW74" s="682"/>
      <c r="INX74" s="683"/>
      <c r="INY74" s="683"/>
      <c r="INZ74" s="683"/>
      <c r="IOA74" s="683"/>
      <c r="IOB74" s="683"/>
      <c r="IOC74" s="617"/>
      <c r="IOD74" s="682"/>
      <c r="IOE74" s="683"/>
      <c r="IOF74" s="683"/>
      <c r="IOG74" s="683"/>
      <c r="IOH74" s="683"/>
      <c r="IOI74" s="683"/>
      <c r="IOJ74" s="617"/>
      <c r="IOK74" s="682"/>
      <c r="IOL74" s="683"/>
      <c r="IOM74" s="683"/>
      <c r="ION74" s="683"/>
      <c r="IOO74" s="683"/>
      <c r="IOP74" s="683"/>
      <c r="IOQ74" s="617"/>
      <c r="IOR74" s="682"/>
      <c r="IOS74" s="683"/>
      <c r="IOT74" s="683"/>
      <c r="IOU74" s="683"/>
      <c r="IOV74" s="683"/>
      <c r="IOW74" s="683"/>
      <c r="IOX74" s="617"/>
      <c r="IOY74" s="682"/>
      <c r="IOZ74" s="683"/>
      <c r="IPA74" s="683"/>
      <c r="IPB74" s="683"/>
      <c r="IPC74" s="683"/>
      <c r="IPD74" s="683"/>
      <c r="IPE74" s="617"/>
      <c r="IPF74" s="682"/>
      <c r="IPG74" s="683"/>
      <c r="IPH74" s="683"/>
      <c r="IPI74" s="683"/>
      <c r="IPJ74" s="683"/>
      <c r="IPK74" s="683"/>
      <c r="IPL74" s="617"/>
      <c r="IPM74" s="682"/>
      <c r="IPN74" s="683"/>
      <c r="IPO74" s="683"/>
      <c r="IPP74" s="683"/>
      <c r="IPQ74" s="683"/>
      <c r="IPR74" s="683"/>
      <c r="IPS74" s="617"/>
      <c r="IPT74" s="682"/>
      <c r="IPU74" s="683"/>
      <c r="IPV74" s="683"/>
      <c r="IPW74" s="683"/>
      <c r="IPX74" s="683"/>
      <c r="IPY74" s="683"/>
      <c r="IPZ74" s="617"/>
      <c r="IQA74" s="682"/>
      <c r="IQB74" s="683"/>
      <c r="IQC74" s="683"/>
      <c r="IQD74" s="683"/>
      <c r="IQE74" s="683"/>
      <c r="IQF74" s="683"/>
      <c r="IQG74" s="617"/>
      <c r="IQH74" s="682"/>
      <c r="IQI74" s="683"/>
      <c r="IQJ74" s="683"/>
      <c r="IQK74" s="683"/>
      <c r="IQL74" s="683"/>
      <c r="IQM74" s="683"/>
      <c r="IQN74" s="617"/>
      <c r="IQO74" s="682"/>
      <c r="IQP74" s="683"/>
      <c r="IQQ74" s="683"/>
      <c r="IQR74" s="683"/>
      <c r="IQS74" s="683"/>
      <c r="IQT74" s="683"/>
      <c r="IQU74" s="617"/>
      <c r="IQV74" s="682"/>
      <c r="IQW74" s="683"/>
      <c r="IQX74" s="683"/>
      <c r="IQY74" s="683"/>
      <c r="IQZ74" s="683"/>
      <c r="IRA74" s="683"/>
      <c r="IRB74" s="617"/>
      <c r="IRC74" s="682"/>
      <c r="IRD74" s="683"/>
      <c r="IRE74" s="683"/>
      <c r="IRF74" s="683"/>
      <c r="IRG74" s="683"/>
      <c r="IRH74" s="683"/>
      <c r="IRI74" s="617"/>
      <c r="IRJ74" s="682"/>
      <c r="IRK74" s="683"/>
      <c r="IRL74" s="683"/>
      <c r="IRM74" s="683"/>
      <c r="IRN74" s="683"/>
      <c r="IRO74" s="683"/>
      <c r="IRP74" s="617"/>
      <c r="IRQ74" s="682"/>
      <c r="IRR74" s="683"/>
      <c r="IRS74" s="683"/>
      <c r="IRT74" s="683"/>
      <c r="IRU74" s="683"/>
      <c r="IRV74" s="683"/>
      <c r="IRW74" s="617"/>
      <c r="IRX74" s="682"/>
      <c r="IRY74" s="683"/>
      <c r="IRZ74" s="683"/>
      <c r="ISA74" s="683"/>
      <c r="ISB74" s="683"/>
      <c r="ISC74" s="683"/>
      <c r="ISD74" s="617"/>
      <c r="ISE74" s="682"/>
      <c r="ISF74" s="683"/>
      <c r="ISG74" s="683"/>
      <c r="ISH74" s="683"/>
      <c r="ISI74" s="683"/>
      <c r="ISJ74" s="683"/>
      <c r="ISK74" s="617"/>
      <c r="ISL74" s="682"/>
      <c r="ISM74" s="683"/>
      <c r="ISN74" s="683"/>
      <c r="ISO74" s="683"/>
      <c r="ISP74" s="683"/>
      <c r="ISQ74" s="683"/>
      <c r="ISR74" s="617"/>
      <c r="ISS74" s="682"/>
      <c r="IST74" s="683"/>
      <c r="ISU74" s="683"/>
      <c r="ISV74" s="683"/>
      <c r="ISW74" s="683"/>
      <c r="ISX74" s="683"/>
      <c r="ISY74" s="617"/>
      <c r="ISZ74" s="682"/>
      <c r="ITA74" s="683"/>
      <c r="ITB74" s="683"/>
      <c r="ITC74" s="683"/>
      <c r="ITD74" s="683"/>
      <c r="ITE74" s="683"/>
      <c r="ITF74" s="617"/>
      <c r="ITG74" s="682"/>
      <c r="ITH74" s="683"/>
      <c r="ITI74" s="683"/>
      <c r="ITJ74" s="683"/>
      <c r="ITK74" s="683"/>
      <c r="ITL74" s="683"/>
      <c r="ITM74" s="617"/>
      <c r="ITN74" s="682"/>
      <c r="ITO74" s="683"/>
      <c r="ITP74" s="683"/>
      <c r="ITQ74" s="683"/>
      <c r="ITR74" s="683"/>
      <c r="ITS74" s="683"/>
      <c r="ITT74" s="617"/>
      <c r="ITU74" s="682"/>
      <c r="ITV74" s="683"/>
      <c r="ITW74" s="683"/>
      <c r="ITX74" s="683"/>
      <c r="ITY74" s="683"/>
      <c r="ITZ74" s="683"/>
      <c r="IUA74" s="617"/>
      <c r="IUB74" s="682"/>
      <c r="IUC74" s="683"/>
      <c r="IUD74" s="683"/>
      <c r="IUE74" s="683"/>
      <c r="IUF74" s="683"/>
      <c r="IUG74" s="683"/>
      <c r="IUH74" s="617"/>
      <c r="IUI74" s="682"/>
      <c r="IUJ74" s="683"/>
      <c r="IUK74" s="683"/>
      <c r="IUL74" s="683"/>
      <c r="IUM74" s="683"/>
      <c r="IUN74" s="683"/>
      <c r="IUO74" s="617"/>
      <c r="IUP74" s="682"/>
      <c r="IUQ74" s="683"/>
      <c r="IUR74" s="683"/>
      <c r="IUS74" s="683"/>
      <c r="IUT74" s="683"/>
      <c r="IUU74" s="683"/>
      <c r="IUV74" s="617"/>
      <c r="IUW74" s="682"/>
      <c r="IUX74" s="683"/>
      <c r="IUY74" s="683"/>
      <c r="IUZ74" s="683"/>
      <c r="IVA74" s="683"/>
      <c r="IVB74" s="683"/>
      <c r="IVC74" s="617"/>
      <c r="IVD74" s="682"/>
      <c r="IVE74" s="683"/>
      <c r="IVF74" s="683"/>
      <c r="IVG74" s="683"/>
      <c r="IVH74" s="683"/>
      <c r="IVI74" s="683"/>
      <c r="IVJ74" s="617"/>
      <c r="IVK74" s="682"/>
      <c r="IVL74" s="683"/>
      <c r="IVM74" s="683"/>
      <c r="IVN74" s="683"/>
      <c r="IVO74" s="683"/>
      <c r="IVP74" s="683"/>
      <c r="IVQ74" s="617"/>
      <c r="IVR74" s="682"/>
      <c r="IVS74" s="683"/>
      <c r="IVT74" s="683"/>
      <c r="IVU74" s="683"/>
      <c r="IVV74" s="683"/>
      <c r="IVW74" s="683"/>
      <c r="IVX74" s="617"/>
      <c r="IVY74" s="682"/>
      <c r="IVZ74" s="683"/>
      <c r="IWA74" s="683"/>
      <c r="IWB74" s="683"/>
      <c r="IWC74" s="683"/>
      <c r="IWD74" s="683"/>
      <c r="IWE74" s="617"/>
      <c r="IWF74" s="682"/>
      <c r="IWG74" s="683"/>
      <c r="IWH74" s="683"/>
      <c r="IWI74" s="683"/>
      <c r="IWJ74" s="683"/>
      <c r="IWK74" s="683"/>
      <c r="IWL74" s="617"/>
      <c r="IWM74" s="682"/>
      <c r="IWN74" s="683"/>
      <c r="IWO74" s="683"/>
      <c r="IWP74" s="683"/>
      <c r="IWQ74" s="683"/>
      <c r="IWR74" s="683"/>
      <c r="IWS74" s="617"/>
      <c r="IWT74" s="682"/>
      <c r="IWU74" s="683"/>
      <c r="IWV74" s="683"/>
      <c r="IWW74" s="683"/>
      <c r="IWX74" s="683"/>
      <c r="IWY74" s="683"/>
      <c r="IWZ74" s="617"/>
      <c r="IXA74" s="682"/>
      <c r="IXB74" s="683"/>
      <c r="IXC74" s="683"/>
      <c r="IXD74" s="683"/>
      <c r="IXE74" s="683"/>
      <c r="IXF74" s="683"/>
      <c r="IXG74" s="617"/>
      <c r="IXH74" s="682"/>
      <c r="IXI74" s="683"/>
      <c r="IXJ74" s="683"/>
      <c r="IXK74" s="683"/>
      <c r="IXL74" s="683"/>
      <c r="IXM74" s="683"/>
      <c r="IXN74" s="617"/>
      <c r="IXO74" s="682"/>
      <c r="IXP74" s="683"/>
      <c r="IXQ74" s="683"/>
      <c r="IXR74" s="683"/>
      <c r="IXS74" s="683"/>
      <c r="IXT74" s="683"/>
      <c r="IXU74" s="617"/>
      <c r="IXV74" s="682"/>
      <c r="IXW74" s="683"/>
      <c r="IXX74" s="683"/>
      <c r="IXY74" s="683"/>
      <c r="IXZ74" s="683"/>
      <c r="IYA74" s="683"/>
      <c r="IYB74" s="617"/>
      <c r="IYC74" s="682"/>
      <c r="IYD74" s="683"/>
      <c r="IYE74" s="683"/>
      <c r="IYF74" s="683"/>
      <c r="IYG74" s="683"/>
      <c r="IYH74" s="683"/>
      <c r="IYI74" s="617"/>
      <c r="IYJ74" s="682"/>
      <c r="IYK74" s="683"/>
      <c r="IYL74" s="683"/>
      <c r="IYM74" s="683"/>
      <c r="IYN74" s="683"/>
      <c r="IYO74" s="683"/>
      <c r="IYP74" s="617"/>
      <c r="IYQ74" s="682"/>
      <c r="IYR74" s="683"/>
      <c r="IYS74" s="683"/>
      <c r="IYT74" s="683"/>
      <c r="IYU74" s="683"/>
      <c r="IYV74" s="683"/>
      <c r="IYW74" s="617"/>
      <c r="IYX74" s="682"/>
      <c r="IYY74" s="683"/>
      <c r="IYZ74" s="683"/>
      <c r="IZA74" s="683"/>
      <c r="IZB74" s="683"/>
      <c r="IZC74" s="683"/>
      <c r="IZD74" s="617"/>
      <c r="IZE74" s="682"/>
      <c r="IZF74" s="683"/>
      <c r="IZG74" s="683"/>
      <c r="IZH74" s="683"/>
      <c r="IZI74" s="683"/>
      <c r="IZJ74" s="683"/>
      <c r="IZK74" s="617"/>
      <c r="IZL74" s="682"/>
      <c r="IZM74" s="683"/>
      <c r="IZN74" s="683"/>
      <c r="IZO74" s="683"/>
      <c r="IZP74" s="683"/>
      <c r="IZQ74" s="683"/>
      <c r="IZR74" s="617"/>
      <c r="IZS74" s="682"/>
      <c r="IZT74" s="683"/>
      <c r="IZU74" s="683"/>
      <c r="IZV74" s="683"/>
      <c r="IZW74" s="683"/>
      <c r="IZX74" s="683"/>
      <c r="IZY74" s="617"/>
      <c r="IZZ74" s="682"/>
      <c r="JAA74" s="683"/>
      <c r="JAB74" s="683"/>
      <c r="JAC74" s="683"/>
      <c r="JAD74" s="683"/>
      <c r="JAE74" s="683"/>
      <c r="JAF74" s="617"/>
      <c r="JAG74" s="682"/>
      <c r="JAH74" s="683"/>
      <c r="JAI74" s="683"/>
      <c r="JAJ74" s="683"/>
      <c r="JAK74" s="683"/>
      <c r="JAL74" s="683"/>
      <c r="JAM74" s="617"/>
      <c r="JAN74" s="682"/>
      <c r="JAO74" s="683"/>
      <c r="JAP74" s="683"/>
      <c r="JAQ74" s="683"/>
      <c r="JAR74" s="683"/>
      <c r="JAS74" s="683"/>
      <c r="JAT74" s="617"/>
      <c r="JAU74" s="682"/>
      <c r="JAV74" s="683"/>
      <c r="JAW74" s="683"/>
      <c r="JAX74" s="683"/>
      <c r="JAY74" s="683"/>
      <c r="JAZ74" s="683"/>
      <c r="JBA74" s="617"/>
      <c r="JBB74" s="682"/>
      <c r="JBC74" s="683"/>
      <c r="JBD74" s="683"/>
      <c r="JBE74" s="683"/>
      <c r="JBF74" s="683"/>
      <c r="JBG74" s="683"/>
      <c r="JBH74" s="617"/>
      <c r="JBI74" s="682"/>
      <c r="JBJ74" s="683"/>
      <c r="JBK74" s="683"/>
      <c r="JBL74" s="683"/>
      <c r="JBM74" s="683"/>
      <c r="JBN74" s="683"/>
      <c r="JBO74" s="617"/>
      <c r="JBP74" s="682"/>
      <c r="JBQ74" s="683"/>
      <c r="JBR74" s="683"/>
      <c r="JBS74" s="683"/>
      <c r="JBT74" s="683"/>
      <c r="JBU74" s="683"/>
      <c r="JBV74" s="617"/>
      <c r="JBW74" s="682"/>
      <c r="JBX74" s="683"/>
      <c r="JBY74" s="683"/>
      <c r="JBZ74" s="683"/>
      <c r="JCA74" s="683"/>
      <c r="JCB74" s="683"/>
      <c r="JCC74" s="617"/>
      <c r="JCD74" s="682"/>
      <c r="JCE74" s="683"/>
      <c r="JCF74" s="683"/>
      <c r="JCG74" s="683"/>
      <c r="JCH74" s="683"/>
      <c r="JCI74" s="683"/>
      <c r="JCJ74" s="617"/>
      <c r="JCK74" s="682"/>
      <c r="JCL74" s="683"/>
      <c r="JCM74" s="683"/>
      <c r="JCN74" s="683"/>
      <c r="JCO74" s="683"/>
      <c r="JCP74" s="683"/>
      <c r="JCQ74" s="617"/>
      <c r="JCR74" s="682"/>
      <c r="JCS74" s="683"/>
      <c r="JCT74" s="683"/>
      <c r="JCU74" s="683"/>
      <c r="JCV74" s="683"/>
      <c r="JCW74" s="683"/>
      <c r="JCX74" s="617"/>
      <c r="JCY74" s="682"/>
      <c r="JCZ74" s="683"/>
      <c r="JDA74" s="683"/>
      <c r="JDB74" s="683"/>
      <c r="JDC74" s="683"/>
      <c r="JDD74" s="683"/>
      <c r="JDE74" s="617"/>
      <c r="JDF74" s="682"/>
      <c r="JDG74" s="683"/>
      <c r="JDH74" s="683"/>
      <c r="JDI74" s="683"/>
      <c r="JDJ74" s="683"/>
      <c r="JDK74" s="683"/>
      <c r="JDL74" s="617"/>
      <c r="JDM74" s="682"/>
      <c r="JDN74" s="683"/>
      <c r="JDO74" s="683"/>
      <c r="JDP74" s="683"/>
      <c r="JDQ74" s="683"/>
      <c r="JDR74" s="683"/>
      <c r="JDS74" s="617"/>
      <c r="JDT74" s="682"/>
      <c r="JDU74" s="683"/>
      <c r="JDV74" s="683"/>
      <c r="JDW74" s="683"/>
      <c r="JDX74" s="683"/>
      <c r="JDY74" s="683"/>
      <c r="JDZ74" s="617"/>
      <c r="JEA74" s="682"/>
      <c r="JEB74" s="683"/>
      <c r="JEC74" s="683"/>
      <c r="JED74" s="683"/>
      <c r="JEE74" s="683"/>
      <c r="JEF74" s="683"/>
      <c r="JEG74" s="617"/>
      <c r="JEH74" s="682"/>
      <c r="JEI74" s="683"/>
      <c r="JEJ74" s="683"/>
      <c r="JEK74" s="683"/>
      <c r="JEL74" s="683"/>
      <c r="JEM74" s="683"/>
      <c r="JEN74" s="617"/>
      <c r="JEO74" s="682"/>
      <c r="JEP74" s="683"/>
      <c r="JEQ74" s="683"/>
      <c r="JER74" s="683"/>
      <c r="JES74" s="683"/>
      <c r="JET74" s="683"/>
      <c r="JEU74" s="617"/>
      <c r="JEV74" s="682"/>
      <c r="JEW74" s="683"/>
      <c r="JEX74" s="683"/>
      <c r="JEY74" s="683"/>
      <c r="JEZ74" s="683"/>
      <c r="JFA74" s="683"/>
      <c r="JFB74" s="617"/>
      <c r="JFC74" s="682"/>
      <c r="JFD74" s="683"/>
      <c r="JFE74" s="683"/>
      <c r="JFF74" s="683"/>
      <c r="JFG74" s="683"/>
      <c r="JFH74" s="683"/>
      <c r="JFI74" s="617"/>
      <c r="JFJ74" s="682"/>
      <c r="JFK74" s="683"/>
      <c r="JFL74" s="683"/>
      <c r="JFM74" s="683"/>
      <c r="JFN74" s="683"/>
      <c r="JFO74" s="683"/>
      <c r="JFP74" s="617"/>
      <c r="JFQ74" s="682"/>
      <c r="JFR74" s="683"/>
      <c r="JFS74" s="683"/>
      <c r="JFT74" s="683"/>
      <c r="JFU74" s="683"/>
      <c r="JFV74" s="683"/>
      <c r="JFW74" s="617"/>
      <c r="JFX74" s="682"/>
      <c r="JFY74" s="683"/>
      <c r="JFZ74" s="683"/>
      <c r="JGA74" s="683"/>
      <c r="JGB74" s="683"/>
      <c r="JGC74" s="683"/>
      <c r="JGD74" s="617"/>
      <c r="JGE74" s="682"/>
      <c r="JGF74" s="683"/>
      <c r="JGG74" s="683"/>
      <c r="JGH74" s="683"/>
      <c r="JGI74" s="683"/>
      <c r="JGJ74" s="683"/>
      <c r="JGK74" s="617"/>
      <c r="JGL74" s="682"/>
      <c r="JGM74" s="683"/>
      <c r="JGN74" s="683"/>
      <c r="JGO74" s="683"/>
      <c r="JGP74" s="683"/>
      <c r="JGQ74" s="683"/>
      <c r="JGR74" s="617"/>
      <c r="JGS74" s="682"/>
      <c r="JGT74" s="683"/>
      <c r="JGU74" s="683"/>
      <c r="JGV74" s="683"/>
      <c r="JGW74" s="683"/>
      <c r="JGX74" s="683"/>
      <c r="JGY74" s="617"/>
      <c r="JGZ74" s="682"/>
      <c r="JHA74" s="683"/>
      <c r="JHB74" s="683"/>
      <c r="JHC74" s="683"/>
      <c r="JHD74" s="683"/>
      <c r="JHE74" s="683"/>
      <c r="JHF74" s="617"/>
      <c r="JHG74" s="682"/>
      <c r="JHH74" s="683"/>
      <c r="JHI74" s="683"/>
      <c r="JHJ74" s="683"/>
      <c r="JHK74" s="683"/>
      <c r="JHL74" s="683"/>
      <c r="JHM74" s="617"/>
      <c r="JHN74" s="682"/>
      <c r="JHO74" s="683"/>
      <c r="JHP74" s="683"/>
      <c r="JHQ74" s="683"/>
      <c r="JHR74" s="683"/>
      <c r="JHS74" s="683"/>
      <c r="JHT74" s="617"/>
      <c r="JHU74" s="682"/>
      <c r="JHV74" s="683"/>
      <c r="JHW74" s="683"/>
      <c r="JHX74" s="683"/>
      <c r="JHY74" s="683"/>
      <c r="JHZ74" s="683"/>
      <c r="JIA74" s="617"/>
      <c r="JIB74" s="682"/>
      <c r="JIC74" s="683"/>
      <c r="JID74" s="683"/>
      <c r="JIE74" s="683"/>
      <c r="JIF74" s="683"/>
      <c r="JIG74" s="683"/>
      <c r="JIH74" s="617"/>
      <c r="JII74" s="682"/>
      <c r="JIJ74" s="683"/>
      <c r="JIK74" s="683"/>
      <c r="JIL74" s="683"/>
      <c r="JIM74" s="683"/>
      <c r="JIN74" s="683"/>
      <c r="JIO74" s="617"/>
      <c r="JIP74" s="682"/>
      <c r="JIQ74" s="683"/>
      <c r="JIR74" s="683"/>
      <c r="JIS74" s="683"/>
      <c r="JIT74" s="683"/>
      <c r="JIU74" s="683"/>
      <c r="JIV74" s="617"/>
      <c r="JIW74" s="682"/>
      <c r="JIX74" s="683"/>
      <c r="JIY74" s="683"/>
      <c r="JIZ74" s="683"/>
      <c r="JJA74" s="683"/>
      <c r="JJB74" s="683"/>
      <c r="JJC74" s="617"/>
      <c r="JJD74" s="682"/>
      <c r="JJE74" s="683"/>
      <c r="JJF74" s="683"/>
      <c r="JJG74" s="683"/>
      <c r="JJH74" s="683"/>
      <c r="JJI74" s="683"/>
      <c r="JJJ74" s="617"/>
      <c r="JJK74" s="682"/>
      <c r="JJL74" s="683"/>
      <c r="JJM74" s="683"/>
      <c r="JJN74" s="683"/>
      <c r="JJO74" s="683"/>
      <c r="JJP74" s="683"/>
      <c r="JJQ74" s="617"/>
      <c r="JJR74" s="682"/>
      <c r="JJS74" s="683"/>
      <c r="JJT74" s="683"/>
      <c r="JJU74" s="683"/>
      <c r="JJV74" s="683"/>
      <c r="JJW74" s="683"/>
      <c r="JJX74" s="617"/>
      <c r="JJY74" s="682"/>
      <c r="JJZ74" s="683"/>
      <c r="JKA74" s="683"/>
      <c r="JKB74" s="683"/>
      <c r="JKC74" s="683"/>
      <c r="JKD74" s="683"/>
      <c r="JKE74" s="617"/>
      <c r="JKF74" s="682"/>
      <c r="JKG74" s="683"/>
      <c r="JKH74" s="683"/>
      <c r="JKI74" s="683"/>
      <c r="JKJ74" s="683"/>
      <c r="JKK74" s="683"/>
      <c r="JKL74" s="617"/>
      <c r="JKM74" s="682"/>
      <c r="JKN74" s="683"/>
      <c r="JKO74" s="683"/>
      <c r="JKP74" s="683"/>
      <c r="JKQ74" s="683"/>
      <c r="JKR74" s="683"/>
      <c r="JKS74" s="617"/>
      <c r="JKT74" s="682"/>
      <c r="JKU74" s="683"/>
      <c r="JKV74" s="683"/>
      <c r="JKW74" s="683"/>
      <c r="JKX74" s="683"/>
      <c r="JKY74" s="683"/>
      <c r="JKZ74" s="617"/>
      <c r="JLA74" s="682"/>
      <c r="JLB74" s="683"/>
      <c r="JLC74" s="683"/>
      <c r="JLD74" s="683"/>
      <c r="JLE74" s="683"/>
      <c r="JLF74" s="683"/>
      <c r="JLG74" s="617"/>
      <c r="JLH74" s="682"/>
      <c r="JLI74" s="683"/>
      <c r="JLJ74" s="683"/>
      <c r="JLK74" s="683"/>
      <c r="JLL74" s="683"/>
      <c r="JLM74" s="683"/>
      <c r="JLN74" s="617"/>
      <c r="JLO74" s="682"/>
      <c r="JLP74" s="683"/>
      <c r="JLQ74" s="683"/>
      <c r="JLR74" s="683"/>
      <c r="JLS74" s="683"/>
      <c r="JLT74" s="683"/>
      <c r="JLU74" s="617"/>
      <c r="JLV74" s="682"/>
      <c r="JLW74" s="683"/>
      <c r="JLX74" s="683"/>
      <c r="JLY74" s="683"/>
      <c r="JLZ74" s="683"/>
      <c r="JMA74" s="683"/>
      <c r="JMB74" s="617"/>
      <c r="JMC74" s="682"/>
      <c r="JMD74" s="683"/>
      <c r="JME74" s="683"/>
      <c r="JMF74" s="683"/>
      <c r="JMG74" s="683"/>
      <c r="JMH74" s="683"/>
      <c r="JMI74" s="617"/>
      <c r="JMJ74" s="682"/>
      <c r="JMK74" s="683"/>
      <c r="JML74" s="683"/>
      <c r="JMM74" s="683"/>
      <c r="JMN74" s="683"/>
      <c r="JMO74" s="683"/>
      <c r="JMP74" s="617"/>
      <c r="JMQ74" s="682"/>
      <c r="JMR74" s="683"/>
      <c r="JMS74" s="683"/>
      <c r="JMT74" s="683"/>
      <c r="JMU74" s="683"/>
      <c r="JMV74" s="683"/>
      <c r="JMW74" s="617"/>
      <c r="JMX74" s="682"/>
      <c r="JMY74" s="683"/>
      <c r="JMZ74" s="683"/>
      <c r="JNA74" s="683"/>
      <c r="JNB74" s="683"/>
      <c r="JNC74" s="683"/>
      <c r="JND74" s="617"/>
      <c r="JNE74" s="682"/>
      <c r="JNF74" s="683"/>
      <c r="JNG74" s="683"/>
      <c r="JNH74" s="683"/>
      <c r="JNI74" s="683"/>
      <c r="JNJ74" s="683"/>
      <c r="JNK74" s="617"/>
      <c r="JNL74" s="682"/>
      <c r="JNM74" s="683"/>
      <c r="JNN74" s="683"/>
      <c r="JNO74" s="683"/>
      <c r="JNP74" s="683"/>
      <c r="JNQ74" s="683"/>
      <c r="JNR74" s="617"/>
      <c r="JNS74" s="682"/>
      <c r="JNT74" s="683"/>
      <c r="JNU74" s="683"/>
      <c r="JNV74" s="683"/>
      <c r="JNW74" s="683"/>
      <c r="JNX74" s="683"/>
      <c r="JNY74" s="617"/>
      <c r="JNZ74" s="682"/>
      <c r="JOA74" s="683"/>
      <c r="JOB74" s="683"/>
      <c r="JOC74" s="683"/>
      <c r="JOD74" s="683"/>
      <c r="JOE74" s="683"/>
      <c r="JOF74" s="617"/>
      <c r="JOG74" s="682"/>
      <c r="JOH74" s="683"/>
      <c r="JOI74" s="683"/>
      <c r="JOJ74" s="683"/>
      <c r="JOK74" s="683"/>
      <c r="JOL74" s="683"/>
      <c r="JOM74" s="617"/>
      <c r="JON74" s="682"/>
      <c r="JOO74" s="683"/>
      <c r="JOP74" s="683"/>
      <c r="JOQ74" s="683"/>
      <c r="JOR74" s="683"/>
      <c r="JOS74" s="683"/>
      <c r="JOT74" s="617"/>
      <c r="JOU74" s="682"/>
      <c r="JOV74" s="683"/>
      <c r="JOW74" s="683"/>
      <c r="JOX74" s="683"/>
      <c r="JOY74" s="683"/>
      <c r="JOZ74" s="683"/>
      <c r="JPA74" s="617"/>
      <c r="JPB74" s="682"/>
      <c r="JPC74" s="683"/>
      <c r="JPD74" s="683"/>
      <c r="JPE74" s="683"/>
      <c r="JPF74" s="683"/>
      <c r="JPG74" s="683"/>
      <c r="JPH74" s="617"/>
      <c r="JPI74" s="682"/>
      <c r="JPJ74" s="683"/>
      <c r="JPK74" s="683"/>
      <c r="JPL74" s="683"/>
      <c r="JPM74" s="683"/>
      <c r="JPN74" s="683"/>
      <c r="JPO74" s="617"/>
      <c r="JPP74" s="682"/>
      <c r="JPQ74" s="683"/>
      <c r="JPR74" s="683"/>
      <c r="JPS74" s="683"/>
      <c r="JPT74" s="683"/>
      <c r="JPU74" s="683"/>
      <c r="JPV74" s="617"/>
      <c r="JPW74" s="682"/>
      <c r="JPX74" s="683"/>
      <c r="JPY74" s="683"/>
      <c r="JPZ74" s="683"/>
      <c r="JQA74" s="683"/>
      <c r="JQB74" s="683"/>
      <c r="JQC74" s="617"/>
      <c r="JQD74" s="682"/>
      <c r="JQE74" s="683"/>
      <c r="JQF74" s="683"/>
      <c r="JQG74" s="683"/>
      <c r="JQH74" s="683"/>
      <c r="JQI74" s="683"/>
      <c r="JQJ74" s="617"/>
      <c r="JQK74" s="682"/>
      <c r="JQL74" s="683"/>
      <c r="JQM74" s="683"/>
      <c r="JQN74" s="683"/>
      <c r="JQO74" s="683"/>
      <c r="JQP74" s="683"/>
      <c r="JQQ74" s="617"/>
      <c r="JQR74" s="682"/>
      <c r="JQS74" s="683"/>
      <c r="JQT74" s="683"/>
      <c r="JQU74" s="683"/>
      <c r="JQV74" s="683"/>
      <c r="JQW74" s="683"/>
      <c r="JQX74" s="617"/>
      <c r="JQY74" s="682"/>
      <c r="JQZ74" s="683"/>
      <c r="JRA74" s="683"/>
      <c r="JRB74" s="683"/>
      <c r="JRC74" s="683"/>
      <c r="JRD74" s="683"/>
      <c r="JRE74" s="617"/>
      <c r="JRF74" s="682"/>
      <c r="JRG74" s="683"/>
      <c r="JRH74" s="683"/>
      <c r="JRI74" s="683"/>
      <c r="JRJ74" s="683"/>
      <c r="JRK74" s="683"/>
      <c r="JRL74" s="617"/>
      <c r="JRM74" s="682"/>
      <c r="JRN74" s="683"/>
      <c r="JRO74" s="683"/>
      <c r="JRP74" s="683"/>
      <c r="JRQ74" s="683"/>
      <c r="JRR74" s="683"/>
      <c r="JRS74" s="617"/>
      <c r="JRT74" s="682"/>
      <c r="JRU74" s="683"/>
      <c r="JRV74" s="683"/>
      <c r="JRW74" s="683"/>
      <c r="JRX74" s="683"/>
      <c r="JRY74" s="683"/>
      <c r="JRZ74" s="617"/>
      <c r="JSA74" s="682"/>
      <c r="JSB74" s="683"/>
      <c r="JSC74" s="683"/>
      <c r="JSD74" s="683"/>
      <c r="JSE74" s="683"/>
      <c r="JSF74" s="683"/>
      <c r="JSG74" s="617"/>
      <c r="JSH74" s="682"/>
      <c r="JSI74" s="683"/>
      <c r="JSJ74" s="683"/>
      <c r="JSK74" s="683"/>
      <c r="JSL74" s="683"/>
      <c r="JSM74" s="683"/>
      <c r="JSN74" s="617"/>
      <c r="JSO74" s="682"/>
      <c r="JSP74" s="683"/>
      <c r="JSQ74" s="683"/>
      <c r="JSR74" s="683"/>
      <c r="JSS74" s="683"/>
      <c r="JST74" s="683"/>
      <c r="JSU74" s="617"/>
      <c r="JSV74" s="682"/>
      <c r="JSW74" s="683"/>
      <c r="JSX74" s="683"/>
      <c r="JSY74" s="683"/>
      <c r="JSZ74" s="683"/>
      <c r="JTA74" s="683"/>
      <c r="JTB74" s="617"/>
      <c r="JTC74" s="682"/>
      <c r="JTD74" s="683"/>
      <c r="JTE74" s="683"/>
      <c r="JTF74" s="683"/>
      <c r="JTG74" s="683"/>
      <c r="JTH74" s="683"/>
      <c r="JTI74" s="617"/>
      <c r="JTJ74" s="682"/>
      <c r="JTK74" s="683"/>
      <c r="JTL74" s="683"/>
      <c r="JTM74" s="683"/>
      <c r="JTN74" s="683"/>
      <c r="JTO74" s="683"/>
      <c r="JTP74" s="617"/>
      <c r="JTQ74" s="682"/>
      <c r="JTR74" s="683"/>
      <c r="JTS74" s="683"/>
      <c r="JTT74" s="683"/>
      <c r="JTU74" s="683"/>
      <c r="JTV74" s="683"/>
      <c r="JTW74" s="617"/>
      <c r="JTX74" s="682"/>
      <c r="JTY74" s="683"/>
      <c r="JTZ74" s="683"/>
      <c r="JUA74" s="683"/>
      <c r="JUB74" s="683"/>
      <c r="JUC74" s="683"/>
      <c r="JUD74" s="617"/>
      <c r="JUE74" s="682"/>
      <c r="JUF74" s="683"/>
      <c r="JUG74" s="683"/>
      <c r="JUH74" s="683"/>
      <c r="JUI74" s="683"/>
      <c r="JUJ74" s="683"/>
      <c r="JUK74" s="617"/>
      <c r="JUL74" s="682"/>
      <c r="JUM74" s="683"/>
      <c r="JUN74" s="683"/>
      <c r="JUO74" s="683"/>
      <c r="JUP74" s="683"/>
      <c r="JUQ74" s="683"/>
      <c r="JUR74" s="617"/>
      <c r="JUS74" s="682"/>
      <c r="JUT74" s="683"/>
      <c r="JUU74" s="683"/>
      <c r="JUV74" s="683"/>
      <c r="JUW74" s="683"/>
      <c r="JUX74" s="683"/>
      <c r="JUY74" s="617"/>
      <c r="JUZ74" s="682"/>
      <c r="JVA74" s="683"/>
      <c r="JVB74" s="683"/>
      <c r="JVC74" s="683"/>
      <c r="JVD74" s="683"/>
      <c r="JVE74" s="683"/>
      <c r="JVF74" s="617"/>
      <c r="JVG74" s="682"/>
      <c r="JVH74" s="683"/>
      <c r="JVI74" s="683"/>
      <c r="JVJ74" s="683"/>
      <c r="JVK74" s="683"/>
      <c r="JVL74" s="683"/>
      <c r="JVM74" s="617"/>
      <c r="JVN74" s="682"/>
      <c r="JVO74" s="683"/>
      <c r="JVP74" s="683"/>
      <c r="JVQ74" s="683"/>
      <c r="JVR74" s="683"/>
      <c r="JVS74" s="683"/>
      <c r="JVT74" s="617"/>
      <c r="JVU74" s="682"/>
      <c r="JVV74" s="683"/>
      <c r="JVW74" s="683"/>
      <c r="JVX74" s="683"/>
      <c r="JVY74" s="683"/>
      <c r="JVZ74" s="683"/>
      <c r="JWA74" s="617"/>
      <c r="JWB74" s="682"/>
      <c r="JWC74" s="683"/>
      <c r="JWD74" s="683"/>
      <c r="JWE74" s="683"/>
      <c r="JWF74" s="683"/>
      <c r="JWG74" s="683"/>
      <c r="JWH74" s="617"/>
      <c r="JWI74" s="682"/>
      <c r="JWJ74" s="683"/>
      <c r="JWK74" s="683"/>
      <c r="JWL74" s="683"/>
      <c r="JWM74" s="683"/>
      <c r="JWN74" s="683"/>
      <c r="JWO74" s="617"/>
      <c r="JWP74" s="682"/>
      <c r="JWQ74" s="683"/>
      <c r="JWR74" s="683"/>
      <c r="JWS74" s="683"/>
      <c r="JWT74" s="683"/>
      <c r="JWU74" s="683"/>
      <c r="JWV74" s="617"/>
      <c r="JWW74" s="682"/>
      <c r="JWX74" s="683"/>
      <c r="JWY74" s="683"/>
      <c r="JWZ74" s="683"/>
      <c r="JXA74" s="683"/>
      <c r="JXB74" s="683"/>
      <c r="JXC74" s="617"/>
      <c r="JXD74" s="682"/>
      <c r="JXE74" s="683"/>
      <c r="JXF74" s="683"/>
      <c r="JXG74" s="683"/>
      <c r="JXH74" s="683"/>
      <c r="JXI74" s="683"/>
      <c r="JXJ74" s="617"/>
      <c r="JXK74" s="682"/>
      <c r="JXL74" s="683"/>
      <c r="JXM74" s="683"/>
      <c r="JXN74" s="683"/>
      <c r="JXO74" s="683"/>
      <c r="JXP74" s="683"/>
      <c r="JXQ74" s="617"/>
      <c r="JXR74" s="682"/>
      <c r="JXS74" s="683"/>
      <c r="JXT74" s="683"/>
      <c r="JXU74" s="683"/>
      <c r="JXV74" s="683"/>
      <c r="JXW74" s="683"/>
      <c r="JXX74" s="617"/>
      <c r="JXY74" s="682"/>
      <c r="JXZ74" s="683"/>
      <c r="JYA74" s="683"/>
      <c r="JYB74" s="683"/>
      <c r="JYC74" s="683"/>
      <c r="JYD74" s="683"/>
      <c r="JYE74" s="617"/>
      <c r="JYF74" s="682"/>
      <c r="JYG74" s="683"/>
      <c r="JYH74" s="683"/>
      <c r="JYI74" s="683"/>
      <c r="JYJ74" s="683"/>
      <c r="JYK74" s="683"/>
      <c r="JYL74" s="617"/>
      <c r="JYM74" s="682"/>
      <c r="JYN74" s="683"/>
      <c r="JYO74" s="683"/>
      <c r="JYP74" s="683"/>
      <c r="JYQ74" s="683"/>
      <c r="JYR74" s="683"/>
      <c r="JYS74" s="617"/>
      <c r="JYT74" s="682"/>
      <c r="JYU74" s="683"/>
      <c r="JYV74" s="683"/>
      <c r="JYW74" s="683"/>
      <c r="JYX74" s="683"/>
      <c r="JYY74" s="683"/>
      <c r="JYZ74" s="617"/>
      <c r="JZA74" s="682"/>
      <c r="JZB74" s="683"/>
      <c r="JZC74" s="683"/>
      <c r="JZD74" s="683"/>
      <c r="JZE74" s="683"/>
      <c r="JZF74" s="683"/>
      <c r="JZG74" s="617"/>
      <c r="JZH74" s="682"/>
      <c r="JZI74" s="683"/>
      <c r="JZJ74" s="683"/>
      <c r="JZK74" s="683"/>
      <c r="JZL74" s="683"/>
      <c r="JZM74" s="683"/>
      <c r="JZN74" s="617"/>
      <c r="JZO74" s="682"/>
      <c r="JZP74" s="683"/>
      <c r="JZQ74" s="683"/>
      <c r="JZR74" s="683"/>
      <c r="JZS74" s="683"/>
      <c r="JZT74" s="683"/>
      <c r="JZU74" s="617"/>
      <c r="JZV74" s="682"/>
      <c r="JZW74" s="683"/>
      <c r="JZX74" s="683"/>
      <c r="JZY74" s="683"/>
      <c r="JZZ74" s="683"/>
      <c r="KAA74" s="683"/>
      <c r="KAB74" s="617"/>
      <c r="KAC74" s="682"/>
      <c r="KAD74" s="683"/>
      <c r="KAE74" s="683"/>
      <c r="KAF74" s="683"/>
      <c r="KAG74" s="683"/>
      <c r="KAH74" s="683"/>
      <c r="KAI74" s="617"/>
      <c r="KAJ74" s="682"/>
      <c r="KAK74" s="683"/>
      <c r="KAL74" s="683"/>
      <c r="KAM74" s="683"/>
      <c r="KAN74" s="683"/>
      <c r="KAO74" s="683"/>
      <c r="KAP74" s="617"/>
      <c r="KAQ74" s="682"/>
      <c r="KAR74" s="683"/>
      <c r="KAS74" s="683"/>
      <c r="KAT74" s="683"/>
      <c r="KAU74" s="683"/>
      <c r="KAV74" s="683"/>
      <c r="KAW74" s="617"/>
      <c r="KAX74" s="682"/>
      <c r="KAY74" s="683"/>
      <c r="KAZ74" s="683"/>
      <c r="KBA74" s="683"/>
      <c r="KBB74" s="683"/>
      <c r="KBC74" s="683"/>
      <c r="KBD74" s="617"/>
      <c r="KBE74" s="682"/>
      <c r="KBF74" s="683"/>
      <c r="KBG74" s="683"/>
      <c r="KBH74" s="683"/>
      <c r="KBI74" s="683"/>
      <c r="KBJ74" s="683"/>
      <c r="KBK74" s="617"/>
      <c r="KBL74" s="682"/>
      <c r="KBM74" s="683"/>
      <c r="KBN74" s="683"/>
      <c r="KBO74" s="683"/>
      <c r="KBP74" s="683"/>
      <c r="KBQ74" s="683"/>
      <c r="KBR74" s="617"/>
      <c r="KBS74" s="682"/>
      <c r="KBT74" s="683"/>
      <c r="KBU74" s="683"/>
      <c r="KBV74" s="683"/>
      <c r="KBW74" s="683"/>
      <c r="KBX74" s="683"/>
      <c r="KBY74" s="617"/>
      <c r="KBZ74" s="682"/>
      <c r="KCA74" s="683"/>
      <c r="KCB74" s="683"/>
      <c r="KCC74" s="683"/>
      <c r="KCD74" s="683"/>
      <c r="KCE74" s="683"/>
      <c r="KCF74" s="617"/>
      <c r="KCG74" s="682"/>
      <c r="KCH74" s="683"/>
      <c r="KCI74" s="683"/>
      <c r="KCJ74" s="683"/>
      <c r="KCK74" s="683"/>
      <c r="KCL74" s="683"/>
      <c r="KCM74" s="617"/>
      <c r="KCN74" s="682"/>
      <c r="KCO74" s="683"/>
      <c r="KCP74" s="683"/>
      <c r="KCQ74" s="683"/>
      <c r="KCR74" s="683"/>
      <c r="KCS74" s="683"/>
      <c r="KCT74" s="617"/>
      <c r="KCU74" s="682"/>
      <c r="KCV74" s="683"/>
      <c r="KCW74" s="683"/>
      <c r="KCX74" s="683"/>
      <c r="KCY74" s="683"/>
      <c r="KCZ74" s="683"/>
      <c r="KDA74" s="617"/>
      <c r="KDB74" s="682"/>
      <c r="KDC74" s="683"/>
      <c r="KDD74" s="683"/>
      <c r="KDE74" s="683"/>
      <c r="KDF74" s="683"/>
      <c r="KDG74" s="683"/>
      <c r="KDH74" s="617"/>
      <c r="KDI74" s="682"/>
      <c r="KDJ74" s="683"/>
      <c r="KDK74" s="683"/>
      <c r="KDL74" s="683"/>
      <c r="KDM74" s="683"/>
      <c r="KDN74" s="683"/>
      <c r="KDO74" s="617"/>
      <c r="KDP74" s="682"/>
      <c r="KDQ74" s="683"/>
      <c r="KDR74" s="683"/>
      <c r="KDS74" s="683"/>
      <c r="KDT74" s="683"/>
      <c r="KDU74" s="683"/>
      <c r="KDV74" s="617"/>
      <c r="KDW74" s="682"/>
      <c r="KDX74" s="683"/>
      <c r="KDY74" s="683"/>
      <c r="KDZ74" s="683"/>
      <c r="KEA74" s="683"/>
      <c r="KEB74" s="683"/>
      <c r="KEC74" s="617"/>
      <c r="KED74" s="682"/>
      <c r="KEE74" s="683"/>
      <c r="KEF74" s="683"/>
      <c r="KEG74" s="683"/>
      <c r="KEH74" s="683"/>
      <c r="KEI74" s="683"/>
      <c r="KEJ74" s="617"/>
      <c r="KEK74" s="682"/>
      <c r="KEL74" s="683"/>
      <c r="KEM74" s="683"/>
      <c r="KEN74" s="683"/>
      <c r="KEO74" s="683"/>
      <c r="KEP74" s="683"/>
      <c r="KEQ74" s="617"/>
      <c r="KER74" s="682"/>
      <c r="KES74" s="683"/>
      <c r="KET74" s="683"/>
      <c r="KEU74" s="683"/>
      <c r="KEV74" s="683"/>
      <c r="KEW74" s="683"/>
      <c r="KEX74" s="617"/>
      <c r="KEY74" s="682"/>
      <c r="KEZ74" s="683"/>
      <c r="KFA74" s="683"/>
      <c r="KFB74" s="683"/>
      <c r="KFC74" s="683"/>
      <c r="KFD74" s="683"/>
      <c r="KFE74" s="617"/>
      <c r="KFF74" s="682"/>
      <c r="KFG74" s="683"/>
      <c r="KFH74" s="683"/>
      <c r="KFI74" s="683"/>
      <c r="KFJ74" s="683"/>
      <c r="KFK74" s="683"/>
      <c r="KFL74" s="617"/>
      <c r="KFM74" s="682"/>
      <c r="KFN74" s="683"/>
      <c r="KFO74" s="683"/>
      <c r="KFP74" s="683"/>
      <c r="KFQ74" s="683"/>
      <c r="KFR74" s="683"/>
      <c r="KFS74" s="617"/>
      <c r="KFT74" s="682"/>
      <c r="KFU74" s="683"/>
      <c r="KFV74" s="683"/>
      <c r="KFW74" s="683"/>
      <c r="KFX74" s="683"/>
      <c r="KFY74" s="683"/>
      <c r="KFZ74" s="617"/>
      <c r="KGA74" s="682"/>
      <c r="KGB74" s="683"/>
      <c r="KGC74" s="683"/>
      <c r="KGD74" s="683"/>
      <c r="KGE74" s="683"/>
      <c r="KGF74" s="683"/>
      <c r="KGG74" s="617"/>
      <c r="KGH74" s="682"/>
      <c r="KGI74" s="683"/>
      <c r="KGJ74" s="683"/>
      <c r="KGK74" s="683"/>
      <c r="KGL74" s="683"/>
      <c r="KGM74" s="683"/>
      <c r="KGN74" s="617"/>
      <c r="KGO74" s="682"/>
      <c r="KGP74" s="683"/>
      <c r="KGQ74" s="683"/>
      <c r="KGR74" s="683"/>
      <c r="KGS74" s="683"/>
      <c r="KGT74" s="683"/>
      <c r="KGU74" s="617"/>
      <c r="KGV74" s="682"/>
      <c r="KGW74" s="683"/>
      <c r="KGX74" s="683"/>
      <c r="KGY74" s="683"/>
      <c r="KGZ74" s="683"/>
      <c r="KHA74" s="683"/>
      <c r="KHB74" s="617"/>
      <c r="KHC74" s="682"/>
      <c r="KHD74" s="683"/>
      <c r="KHE74" s="683"/>
      <c r="KHF74" s="683"/>
      <c r="KHG74" s="683"/>
      <c r="KHH74" s="683"/>
      <c r="KHI74" s="617"/>
      <c r="KHJ74" s="682"/>
      <c r="KHK74" s="683"/>
      <c r="KHL74" s="683"/>
      <c r="KHM74" s="683"/>
      <c r="KHN74" s="683"/>
      <c r="KHO74" s="683"/>
      <c r="KHP74" s="617"/>
      <c r="KHQ74" s="682"/>
      <c r="KHR74" s="683"/>
      <c r="KHS74" s="683"/>
      <c r="KHT74" s="683"/>
      <c r="KHU74" s="683"/>
      <c r="KHV74" s="683"/>
      <c r="KHW74" s="617"/>
      <c r="KHX74" s="682"/>
      <c r="KHY74" s="683"/>
      <c r="KHZ74" s="683"/>
      <c r="KIA74" s="683"/>
      <c r="KIB74" s="683"/>
      <c r="KIC74" s="683"/>
      <c r="KID74" s="617"/>
      <c r="KIE74" s="682"/>
      <c r="KIF74" s="683"/>
      <c r="KIG74" s="683"/>
      <c r="KIH74" s="683"/>
      <c r="KII74" s="683"/>
      <c r="KIJ74" s="683"/>
      <c r="KIK74" s="617"/>
      <c r="KIL74" s="682"/>
      <c r="KIM74" s="683"/>
      <c r="KIN74" s="683"/>
      <c r="KIO74" s="683"/>
      <c r="KIP74" s="683"/>
      <c r="KIQ74" s="683"/>
      <c r="KIR74" s="617"/>
      <c r="KIS74" s="682"/>
      <c r="KIT74" s="683"/>
      <c r="KIU74" s="683"/>
      <c r="KIV74" s="683"/>
      <c r="KIW74" s="683"/>
      <c r="KIX74" s="683"/>
      <c r="KIY74" s="617"/>
      <c r="KIZ74" s="682"/>
      <c r="KJA74" s="683"/>
      <c r="KJB74" s="683"/>
      <c r="KJC74" s="683"/>
      <c r="KJD74" s="683"/>
      <c r="KJE74" s="683"/>
      <c r="KJF74" s="617"/>
      <c r="KJG74" s="682"/>
      <c r="KJH74" s="683"/>
      <c r="KJI74" s="683"/>
      <c r="KJJ74" s="683"/>
      <c r="KJK74" s="683"/>
      <c r="KJL74" s="683"/>
      <c r="KJM74" s="617"/>
      <c r="KJN74" s="682"/>
      <c r="KJO74" s="683"/>
      <c r="KJP74" s="683"/>
      <c r="KJQ74" s="683"/>
      <c r="KJR74" s="683"/>
      <c r="KJS74" s="683"/>
      <c r="KJT74" s="617"/>
      <c r="KJU74" s="682"/>
      <c r="KJV74" s="683"/>
      <c r="KJW74" s="683"/>
      <c r="KJX74" s="683"/>
      <c r="KJY74" s="683"/>
      <c r="KJZ74" s="683"/>
      <c r="KKA74" s="617"/>
      <c r="KKB74" s="682"/>
      <c r="KKC74" s="683"/>
      <c r="KKD74" s="683"/>
      <c r="KKE74" s="683"/>
      <c r="KKF74" s="683"/>
      <c r="KKG74" s="683"/>
      <c r="KKH74" s="617"/>
      <c r="KKI74" s="682"/>
      <c r="KKJ74" s="683"/>
      <c r="KKK74" s="683"/>
      <c r="KKL74" s="683"/>
      <c r="KKM74" s="683"/>
      <c r="KKN74" s="683"/>
      <c r="KKO74" s="617"/>
      <c r="KKP74" s="682"/>
      <c r="KKQ74" s="683"/>
      <c r="KKR74" s="683"/>
      <c r="KKS74" s="683"/>
      <c r="KKT74" s="683"/>
      <c r="KKU74" s="683"/>
      <c r="KKV74" s="617"/>
      <c r="KKW74" s="682"/>
      <c r="KKX74" s="683"/>
      <c r="KKY74" s="683"/>
      <c r="KKZ74" s="683"/>
      <c r="KLA74" s="683"/>
      <c r="KLB74" s="683"/>
      <c r="KLC74" s="617"/>
      <c r="KLD74" s="682"/>
      <c r="KLE74" s="683"/>
      <c r="KLF74" s="683"/>
      <c r="KLG74" s="683"/>
      <c r="KLH74" s="683"/>
      <c r="KLI74" s="683"/>
      <c r="KLJ74" s="617"/>
      <c r="KLK74" s="682"/>
      <c r="KLL74" s="683"/>
      <c r="KLM74" s="683"/>
      <c r="KLN74" s="683"/>
      <c r="KLO74" s="683"/>
      <c r="KLP74" s="683"/>
      <c r="KLQ74" s="617"/>
      <c r="KLR74" s="682"/>
      <c r="KLS74" s="683"/>
      <c r="KLT74" s="683"/>
      <c r="KLU74" s="683"/>
      <c r="KLV74" s="683"/>
      <c r="KLW74" s="683"/>
      <c r="KLX74" s="617"/>
      <c r="KLY74" s="682"/>
      <c r="KLZ74" s="683"/>
      <c r="KMA74" s="683"/>
      <c r="KMB74" s="683"/>
      <c r="KMC74" s="683"/>
      <c r="KMD74" s="683"/>
      <c r="KME74" s="617"/>
      <c r="KMF74" s="682"/>
      <c r="KMG74" s="683"/>
      <c r="KMH74" s="683"/>
      <c r="KMI74" s="683"/>
      <c r="KMJ74" s="683"/>
      <c r="KMK74" s="683"/>
      <c r="KML74" s="617"/>
      <c r="KMM74" s="682"/>
      <c r="KMN74" s="683"/>
      <c r="KMO74" s="683"/>
      <c r="KMP74" s="683"/>
      <c r="KMQ74" s="683"/>
      <c r="KMR74" s="683"/>
      <c r="KMS74" s="617"/>
      <c r="KMT74" s="682"/>
      <c r="KMU74" s="683"/>
      <c r="KMV74" s="683"/>
      <c r="KMW74" s="683"/>
      <c r="KMX74" s="683"/>
      <c r="KMY74" s="683"/>
      <c r="KMZ74" s="617"/>
      <c r="KNA74" s="682"/>
      <c r="KNB74" s="683"/>
      <c r="KNC74" s="683"/>
      <c r="KND74" s="683"/>
      <c r="KNE74" s="683"/>
      <c r="KNF74" s="683"/>
      <c r="KNG74" s="617"/>
      <c r="KNH74" s="682"/>
      <c r="KNI74" s="683"/>
      <c r="KNJ74" s="683"/>
      <c r="KNK74" s="683"/>
      <c r="KNL74" s="683"/>
      <c r="KNM74" s="683"/>
      <c r="KNN74" s="617"/>
      <c r="KNO74" s="682"/>
      <c r="KNP74" s="683"/>
      <c r="KNQ74" s="683"/>
      <c r="KNR74" s="683"/>
      <c r="KNS74" s="683"/>
      <c r="KNT74" s="683"/>
      <c r="KNU74" s="617"/>
      <c r="KNV74" s="682"/>
      <c r="KNW74" s="683"/>
      <c r="KNX74" s="683"/>
      <c r="KNY74" s="683"/>
      <c r="KNZ74" s="683"/>
      <c r="KOA74" s="683"/>
      <c r="KOB74" s="617"/>
      <c r="KOC74" s="682"/>
      <c r="KOD74" s="683"/>
      <c r="KOE74" s="683"/>
      <c r="KOF74" s="683"/>
      <c r="KOG74" s="683"/>
      <c r="KOH74" s="683"/>
      <c r="KOI74" s="617"/>
      <c r="KOJ74" s="682"/>
      <c r="KOK74" s="683"/>
      <c r="KOL74" s="683"/>
      <c r="KOM74" s="683"/>
      <c r="KON74" s="683"/>
      <c r="KOO74" s="683"/>
      <c r="KOP74" s="617"/>
      <c r="KOQ74" s="682"/>
      <c r="KOR74" s="683"/>
      <c r="KOS74" s="683"/>
      <c r="KOT74" s="683"/>
      <c r="KOU74" s="683"/>
      <c r="KOV74" s="683"/>
      <c r="KOW74" s="617"/>
      <c r="KOX74" s="682"/>
      <c r="KOY74" s="683"/>
      <c r="KOZ74" s="683"/>
      <c r="KPA74" s="683"/>
      <c r="KPB74" s="683"/>
      <c r="KPC74" s="683"/>
      <c r="KPD74" s="617"/>
      <c r="KPE74" s="682"/>
      <c r="KPF74" s="683"/>
      <c r="KPG74" s="683"/>
      <c r="KPH74" s="683"/>
      <c r="KPI74" s="683"/>
      <c r="KPJ74" s="683"/>
      <c r="KPK74" s="617"/>
      <c r="KPL74" s="682"/>
      <c r="KPM74" s="683"/>
      <c r="KPN74" s="683"/>
      <c r="KPO74" s="683"/>
      <c r="KPP74" s="683"/>
      <c r="KPQ74" s="683"/>
      <c r="KPR74" s="617"/>
      <c r="KPS74" s="682"/>
      <c r="KPT74" s="683"/>
      <c r="KPU74" s="683"/>
      <c r="KPV74" s="683"/>
      <c r="KPW74" s="683"/>
      <c r="KPX74" s="683"/>
      <c r="KPY74" s="617"/>
      <c r="KPZ74" s="682"/>
      <c r="KQA74" s="683"/>
      <c r="KQB74" s="683"/>
      <c r="KQC74" s="683"/>
      <c r="KQD74" s="683"/>
      <c r="KQE74" s="683"/>
      <c r="KQF74" s="617"/>
      <c r="KQG74" s="682"/>
      <c r="KQH74" s="683"/>
      <c r="KQI74" s="683"/>
      <c r="KQJ74" s="683"/>
      <c r="KQK74" s="683"/>
      <c r="KQL74" s="683"/>
      <c r="KQM74" s="617"/>
      <c r="KQN74" s="682"/>
      <c r="KQO74" s="683"/>
      <c r="KQP74" s="683"/>
      <c r="KQQ74" s="683"/>
      <c r="KQR74" s="683"/>
      <c r="KQS74" s="683"/>
      <c r="KQT74" s="617"/>
      <c r="KQU74" s="682"/>
      <c r="KQV74" s="683"/>
      <c r="KQW74" s="683"/>
      <c r="KQX74" s="683"/>
      <c r="KQY74" s="683"/>
      <c r="KQZ74" s="683"/>
      <c r="KRA74" s="617"/>
      <c r="KRB74" s="682"/>
      <c r="KRC74" s="683"/>
      <c r="KRD74" s="683"/>
      <c r="KRE74" s="683"/>
      <c r="KRF74" s="683"/>
      <c r="KRG74" s="683"/>
      <c r="KRH74" s="617"/>
      <c r="KRI74" s="682"/>
      <c r="KRJ74" s="683"/>
      <c r="KRK74" s="683"/>
      <c r="KRL74" s="683"/>
      <c r="KRM74" s="683"/>
      <c r="KRN74" s="683"/>
      <c r="KRO74" s="617"/>
      <c r="KRP74" s="682"/>
      <c r="KRQ74" s="683"/>
      <c r="KRR74" s="683"/>
      <c r="KRS74" s="683"/>
      <c r="KRT74" s="683"/>
      <c r="KRU74" s="683"/>
      <c r="KRV74" s="617"/>
      <c r="KRW74" s="682"/>
      <c r="KRX74" s="683"/>
      <c r="KRY74" s="683"/>
      <c r="KRZ74" s="683"/>
      <c r="KSA74" s="683"/>
      <c r="KSB74" s="683"/>
      <c r="KSC74" s="617"/>
      <c r="KSD74" s="682"/>
      <c r="KSE74" s="683"/>
      <c r="KSF74" s="683"/>
      <c r="KSG74" s="683"/>
      <c r="KSH74" s="683"/>
      <c r="KSI74" s="683"/>
      <c r="KSJ74" s="617"/>
      <c r="KSK74" s="682"/>
      <c r="KSL74" s="683"/>
      <c r="KSM74" s="683"/>
      <c r="KSN74" s="683"/>
      <c r="KSO74" s="683"/>
      <c r="KSP74" s="683"/>
      <c r="KSQ74" s="617"/>
      <c r="KSR74" s="682"/>
      <c r="KSS74" s="683"/>
      <c r="KST74" s="683"/>
      <c r="KSU74" s="683"/>
      <c r="KSV74" s="683"/>
      <c r="KSW74" s="683"/>
      <c r="KSX74" s="617"/>
      <c r="KSY74" s="682"/>
      <c r="KSZ74" s="683"/>
      <c r="KTA74" s="683"/>
      <c r="KTB74" s="683"/>
      <c r="KTC74" s="683"/>
      <c r="KTD74" s="683"/>
      <c r="KTE74" s="617"/>
      <c r="KTF74" s="682"/>
      <c r="KTG74" s="683"/>
      <c r="KTH74" s="683"/>
      <c r="KTI74" s="683"/>
      <c r="KTJ74" s="683"/>
      <c r="KTK74" s="683"/>
      <c r="KTL74" s="617"/>
      <c r="KTM74" s="682"/>
      <c r="KTN74" s="683"/>
      <c r="KTO74" s="683"/>
      <c r="KTP74" s="683"/>
      <c r="KTQ74" s="683"/>
      <c r="KTR74" s="683"/>
      <c r="KTS74" s="617"/>
      <c r="KTT74" s="682"/>
      <c r="KTU74" s="683"/>
      <c r="KTV74" s="683"/>
      <c r="KTW74" s="683"/>
      <c r="KTX74" s="683"/>
      <c r="KTY74" s="683"/>
      <c r="KTZ74" s="617"/>
      <c r="KUA74" s="682"/>
      <c r="KUB74" s="683"/>
      <c r="KUC74" s="683"/>
      <c r="KUD74" s="683"/>
      <c r="KUE74" s="683"/>
      <c r="KUF74" s="683"/>
      <c r="KUG74" s="617"/>
      <c r="KUH74" s="682"/>
      <c r="KUI74" s="683"/>
      <c r="KUJ74" s="683"/>
      <c r="KUK74" s="683"/>
      <c r="KUL74" s="683"/>
      <c r="KUM74" s="683"/>
      <c r="KUN74" s="617"/>
      <c r="KUO74" s="682"/>
      <c r="KUP74" s="683"/>
      <c r="KUQ74" s="683"/>
      <c r="KUR74" s="683"/>
      <c r="KUS74" s="683"/>
      <c r="KUT74" s="683"/>
      <c r="KUU74" s="617"/>
      <c r="KUV74" s="682"/>
      <c r="KUW74" s="683"/>
      <c r="KUX74" s="683"/>
      <c r="KUY74" s="683"/>
      <c r="KUZ74" s="683"/>
      <c r="KVA74" s="683"/>
      <c r="KVB74" s="617"/>
      <c r="KVC74" s="682"/>
      <c r="KVD74" s="683"/>
      <c r="KVE74" s="683"/>
      <c r="KVF74" s="683"/>
      <c r="KVG74" s="683"/>
      <c r="KVH74" s="683"/>
      <c r="KVI74" s="617"/>
      <c r="KVJ74" s="682"/>
      <c r="KVK74" s="683"/>
      <c r="KVL74" s="683"/>
      <c r="KVM74" s="683"/>
      <c r="KVN74" s="683"/>
      <c r="KVO74" s="683"/>
      <c r="KVP74" s="617"/>
      <c r="KVQ74" s="682"/>
      <c r="KVR74" s="683"/>
      <c r="KVS74" s="683"/>
      <c r="KVT74" s="683"/>
      <c r="KVU74" s="683"/>
      <c r="KVV74" s="683"/>
      <c r="KVW74" s="617"/>
      <c r="KVX74" s="682"/>
      <c r="KVY74" s="683"/>
      <c r="KVZ74" s="683"/>
      <c r="KWA74" s="683"/>
      <c r="KWB74" s="683"/>
      <c r="KWC74" s="683"/>
      <c r="KWD74" s="617"/>
      <c r="KWE74" s="682"/>
      <c r="KWF74" s="683"/>
      <c r="KWG74" s="683"/>
      <c r="KWH74" s="683"/>
      <c r="KWI74" s="683"/>
      <c r="KWJ74" s="683"/>
      <c r="KWK74" s="617"/>
      <c r="KWL74" s="682"/>
      <c r="KWM74" s="683"/>
      <c r="KWN74" s="683"/>
      <c r="KWO74" s="683"/>
      <c r="KWP74" s="683"/>
      <c r="KWQ74" s="683"/>
      <c r="KWR74" s="617"/>
      <c r="KWS74" s="682"/>
      <c r="KWT74" s="683"/>
      <c r="KWU74" s="683"/>
      <c r="KWV74" s="683"/>
      <c r="KWW74" s="683"/>
      <c r="KWX74" s="683"/>
      <c r="KWY74" s="617"/>
      <c r="KWZ74" s="682"/>
      <c r="KXA74" s="683"/>
      <c r="KXB74" s="683"/>
      <c r="KXC74" s="683"/>
      <c r="KXD74" s="683"/>
      <c r="KXE74" s="683"/>
      <c r="KXF74" s="617"/>
      <c r="KXG74" s="682"/>
      <c r="KXH74" s="683"/>
      <c r="KXI74" s="683"/>
      <c r="KXJ74" s="683"/>
      <c r="KXK74" s="683"/>
      <c r="KXL74" s="683"/>
      <c r="KXM74" s="617"/>
      <c r="KXN74" s="682"/>
      <c r="KXO74" s="683"/>
      <c r="KXP74" s="683"/>
      <c r="KXQ74" s="683"/>
      <c r="KXR74" s="683"/>
      <c r="KXS74" s="683"/>
      <c r="KXT74" s="617"/>
      <c r="KXU74" s="682"/>
      <c r="KXV74" s="683"/>
      <c r="KXW74" s="683"/>
      <c r="KXX74" s="683"/>
      <c r="KXY74" s="683"/>
      <c r="KXZ74" s="683"/>
      <c r="KYA74" s="617"/>
      <c r="KYB74" s="682"/>
      <c r="KYC74" s="683"/>
      <c r="KYD74" s="683"/>
      <c r="KYE74" s="683"/>
      <c r="KYF74" s="683"/>
      <c r="KYG74" s="683"/>
      <c r="KYH74" s="617"/>
      <c r="KYI74" s="682"/>
      <c r="KYJ74" s="683"/>
      <c r="KYK74" s="683"/>
      <c r="KYL74" s="683"/>
      <c r="KYM74" s="683"/>
      <c r="KYN74" s="683"/>
      <c r="KYO74" s="617"/>
      <c r="KYP74" s="682"/>
      <c r="KYQ74" s="683"/>
      <c r="KYR74" s="683"/>
      <c r="KYS74" s="683"/>
      <c r="KYT74" s="683"/>
      <c r="KYU74" s="683"/>
      <c r="KYV74" s="617"/>
      <c r="KYW74" s="682"/>
      <c r="KYX74" s="683"/>
      <c r="KYY74" s="683"/>
      <c r="KYZ74" s="683"/>
      <c r="KZA74" s="683"/>
      <c r="KZB74" s="683"/>
      <c r="KZC74" s="617"/>
      <c r="KZD74" s="682"/>
      <c r="KZE74" s="683"/>
      <c r="KZF74" s="683"/>
      <c r="KZG74" s="683"/>
      <c r="KZH74" s="683"/>
      <c r="KZI74" s="683"/>
      <c r="KZJ74" s="617"/>
      <c r="KZK74" s="682"/>
      <c r="KZL74" s="683"/>
      <c r="KZM74" s="683"/>
      <c r="KZN74" s="683"/>
      <c r="KZO74" s="683"/>
      <c r="KZP74" s="683"/>
      <c r="KZQ74" s="617"/>
      <c r="KZR74" s="682"/>
      <c r="KZS74" s="683"/>
      <c r="KZT74" s="683"/>
      <c r="KZU74" s="683"/>
      <c r="KZV74" s="683"/>
      <c r="KZW74" s="683"/>
      <c r="KZX74" s="617"/>
      <c r="KZY74" s="682"/>
      <c r="KZZ74" s="683"/>
      <c r="LAA74" s="683"/>
      <c r="LAB74" s="683"/>
      <c r="LAC74" s="683"/>
      <c r="LAD74" s="683"/>
      <c r="LAE74" s="617"/>
      <c r="LAF74" s="682"/>
      <c r="LAG74" s="683"/>
      <c r="LAH74" s="683"/>
      <c r="LAI74" s="683"/>
      <c r="LAJ74" s="683"/>
      <c r="LAK74" s="683"/>
      <c r="LAL74" s="617"/>
      <c r="LAM74" s="682"/>
      <c r="LAN74" s="683"/>
      <c r="LAO74" s="683"/>
      <c r="LAP74" s="683"/>
      <c r="LAQ74" s="683"/>
      <c r="LAR74" s="683"/>
      <c r="LAS74" s="617"/>
      <c r="LAT74" s="682"/>
      <c r="LAU74" s="683"/>
      <c r="LAV74" s="683"/>
      <c r="LAW74" s="683"/>
      <c r="LAX74" s="683"/>
      <c r="LAY74" s="683"/>
      <c r="LAZ74" s="617"/>
      <c r="LBA74" s="682"/>
      <c r="LBB74" s="683"/>
      <c r="LBC74" s="683"/>
      <c r="LBD74" s="683"/>
      <c r="LBE74" s="683"/>
      <c r="LBF74" s="683"/>
      <c r="LBG74" s="617"/>
      <c r="LBH74" s="682"/>
      <c r="LBI74" s="683"/>
      <c r="LBJ74" s="683"/>
      <c r="LBK74" s="683"/>
      <c r="LBL74" s="683"/>
      <c r="LBM74" s="683"/>
      <c r="LBN74" s="617"/>
      <c r="LBO74" s="682"/>
      <c r="LBP74" s="683"/>
      <c r="LBQ74" s="683"/>
      <c r="LBR74" s="683"/>
      <c r="LBS74" s="683"/>
      <c r="LBT74" s="683"/>
      <c r="LBU74" s="617"/>
      <c r="LBV74" s="682"/>
      <c r="LBW74" s="683"/>
      <c r="LBX74" s="683"/>
      <c r="LBY74" s="683"/>
      <c r="LBZ74" s="683"/>
      <c r="LCA74" s="683"/>
      <c r="LCB74" s="617"/>
      <c r="LCC74" s="682"/>
      <c r="LCD74" s="683"/>
      <c r="LCE74" s="683"/>
      <c r="LCF74" s="683"/>
      <c r="LCG74" s="683"/>
      <c r="LCH74" s="683"/>
      <c r="LCI74" s="617"/>
      <c r="LCJ74" s="682"/>
      <c r="LCK74" s="683"/>
      <c r="LCL74" s="683"/>
      <c r="LCM74" s="683"/>
      <c r="LCN74" s="683"/>
      <c r="LCO74" s="683"/>
      <c r="LCP74" s="617"/>
      <c r="LCQ74" s="682"/>
      <c r="LCR74" s="683"/>
      <c r="LCS74" s="683"/>
      <c r="LCT74" s="683"/>
      <c r="LCU74" s="683"/>
      <c r="LCV74" s="683"/>
      <c r="LCW74" s="617"/>
      <c r="LCX74" s="682"/>
      <c r="LCY74" s="683"/>
      <c r="LCZ74" s="683"/>
      <c r="LDA74" s="683"/>
      <c r="LDB74" s="683"/>
      <c r="LDC74" s="683"/>
      <c r="LDD74" s="617"/>
      <c r="LDE74" s="682"/>
      <c r="LDF74" s="683"/>
      <c r="LDG74" s="683"/>
      <c r="LDH74" s="683"/>
      <c r="LDI74" s="683"/>
      <c r="LDJ74" s="683"/>
      <c r="LDK74" s="617"/>
      <c r="LDL74" s="682"/>
      <c r="LDM74" s="683"/>
      <c r="LDN74" s="683"/>
      <c r="LDO74" s="683"/>
      <c r="LDP74" s="683"/>
      <c r="LDQ74" s="683"/>
      <c r="LDR74" s="617"/>
      <c r="LDS74" s="682"/>
      <c r="LDT74" s="683"/>
      <c r="LDU74" s="683"/>
      <c r="LDV74" s="683"/>
      <c r="LDW74" s="683"/>
      <c r="LDX74" s="683"/>
      <c r="LDY74" s="617"/>
      <c r="LDZ74" s="682"/>
      <c r="LEA74" s="683"/>
      <c r="LEB74" s="683"/>
      <c r="LEC74" s="683"/>
      <c r="LED74" s="683"/>
      <c r="LEE74" s="683"/>
      <c r="LEF74" s="617"/>
      <c r="LEG74" s="682"/>
      <c r="LEH74" s="683"/>
      <c r="LEI74" s="683"/>
      <c r="LEJ74" s="683"/>
      <c r="LEK74" s="683"/>
      <c r="LEL74" s="683"/>
      <c r="LEM74" s="617"/>
      <c r="LEN74" s="682"/>
      <c r="LEO74" s="683"/>
      <c r="LEP74" s="683"/>
      <c r="LEQ74" s="683"/>
      <c r="LER74" s="683"/>
      <c r="LES74" s="683"/>
      <c r="LET74" s="617"/>
      <c r="LEU74" s="682"/>
      <c r="LEV74" s="683"/>
      <c r="LEW74" s="683"/>
      <c r="LEX74" s="683"/>
      <c r="LEY74" s="683"/>
      <c r="LEZ74" s="683"/>
      <c r="LFA74" s="617"/>
      <c r="LFB74" s="682"/>
      <c r="LFC74" s="683"/>
      <c r="LFD74" s="683"/>
      <c r="LFE74" s="683"/>
      <c r="LFF74" s="683"/>
      <c r="LFG74" s="683"/>
      <c r="LFH74" s="617"/>
      <c r="LFI74" s="682"/>
      <c r="LFJ74" s="683"/>
      <c r="LFK74" s="683"/>
      <c r="LFL74" s="683"/>
      <c r="LFM74" s="683"/>
      <c r="LFN74" s="683"/>
      <c r="LFO74" s="617"/>
      <c r="LFP74" s="682"/>
      <c r="LFQ74" s="683"/>
      <c r="LFR74" s="683"/>
      <c r="LFS74" s="683"/>
      <c r="LFT74" s="683"/>
      <c r="LFU74" s="683"/>
      <c r="LFV74" s="617"/>
      <c r="LFW74" s="682"/>
      <c r="LFX74" s="683"/>
      <c r="LFY74" s="683"/>
      <c r="LFZ74" s="683"/>
      <c r="LGA74" s="683"/>
      <c r="LGB74" s="683"/>
      <c r="LGC74" s="617"/>
      <c r="LGD74" s="682"/>
      <c r="LGE74" s="683"/>
      <c r="LGF74" s="683"/>
      <c r="LGG74" s="683"/>
      <c r="LGH74" s="683"/>
      <c r="LGI74" s="683"/>
      <c r="LGJ74" s="617"/>
      <c r="LGK74" s="682"/>
      <c r="LGL74" s="683"/>
      <c r="LGM74" s="683"/>
      <c r="LGN74" s="683"/>
      <c r="LGO74" s="683"/>
      <c r="LGP74" s="683"/>
      <c r="LGQ74" s="617"/>
      <c r="LGR74" s="682"/>
      <c r="LGS74" s="683"/>
      <c r="LGT74" s="683"/>
      <c r="LGU74" s="683"/>
      <c r="LGV74" s="683"/>
      <c r="LGW74" s="683"/>
      <c r="LGX74" s="617"/>
      <c r="LGY74" s="682"/>
      <c r="LGZ74" s="683"/>
      <c r="LHA74" s="683"/>
      <c r="LHB74" s="683"/>
      <c r="LHC74" s="683"/>
      <c r="LHD74" s="683"/>
      <c r="LHE74" s="617"/>
      <c r="LHF74" s="682"/>
      <c r="LHG74" s="683"/>
      <c r="LHH74" s="683"/>
      <c r="LHI74" s="683"/>
      <c r="LHJ74" s="683"/>
      <c r="LHK74" s="683"/>
      <c r="LHL74" s="617"/>
      <c r="LHM74" s="682"/>
      <c r="LHN74" s="683"/>
      <c r="LHO74" s="683"/>
      <c r="LHP74" s="683"/>
      <c r="LHQ74" s="683"/>
      <c r="LHR74" s="683"/>
      <c r="LHS74" s="617"/>
      <c r="LHT74" s="682"/>
      <c r="LHU74" s="683"/>
      <c r="LHV74" s="683"/>
      <c r="LHW74" s="683"/>
      <c r="LHX74" s="683"/>
      <c r="LHY74" s="683"/>
      <c r="LHZ74" s="617"/>
      <c r="LIA74" s="682"/>
      <c r="LIB74" s="683"/>
      <c r="LIC74" s="683"/>
      <c r="LID74" s="683"/>
      <c r="LIE74" s="683"/>
      <c r="LIF74" s="683"/>
      <c r="LIG74" s="617"/>
      <c r="LIH74" s="682"/>
      <c r="LII74" s="683"/>
      <c r="LIJ74" s="683"/>
      <c r="LIK74" s="683"/>
      <c r="LIL74" s="683"/>
      <c r="LIM74" s="683"/>
      <c r="LIN74" s="617"/>
      <c r="LIO74" s="682"/>
      <c r="LIP74" s="683"/>
      <c r="LIQ74" s="683"/>
      <c r="LIR74" s="683"/>
      <c r="LIS74" s="683"/>
      <c r="LIT74" s="683"/>
      <c r="LIU74" s="617"/>
      <c r="LIV74" s="682"/>
      <c r="LIW74" s="683"/>
      <c r="LIX74" s="683"/>
      <c r="LIY74" s="683"/>
      <c r="LIZ74" s="683"/>
      <c r="LJA74" s="683"/>
      <c r="LJB74" s="617"/>
      <c r="LJC74" s="682"/>
      <c r="LJD74" s="683"/>
      <c r="LJE74" s="683"/>
      <c r="LJF74" s="683"/>
      <c r="LJG74" s="683"/>
      <c r="LJH74" s="683"/>
      <c r="LJI74" s="617"/>
      <c r="LJJ74" s="682"/>
      <c r="LJK74" s="683"/>
      <c r="LJL74" s="683"/>
      <c r="LJM74" s="683"/>
      <c r="LJN74" s="683"/>
      <c r="LJO74" s="683"/>
      <c r="LJP74" s="617"/>
      <c r="LJQ74" s="682"/>
      <c r="LJR74" s="683"/>
      <c r="LJS74" s="683"/>
      <c r="LJT74" s="683"/>
      <c r="LJU74" s="683"/>
      <c r="LJV74" s="683"/>
      <c r="LJW74" s="617"/>
      <c r="LJX74" s="682"/>
      <c r="LJY74" s="683"/>
      <c r="LJZ74" s="683"/>
      <c r="LKA74" s="683"/>
      <c r="LKB74" s="683"/>
      <c r="LKC74" s="683"/>
      <c r="LKD74" s="617"/>
      <c r="LKE74" s="682"/>
      <c r="LKF74" s="683"/>
      <c r="LKG74" s="683"/>
      <c r="LKH74" s="683"/>
      <c r="LKI74" s="683"/>
      <c r="LKJ74" s="683"/>
      <c r="LKK74" s="617"/>
      <c r="LKL74" s="682"/>
      <c r="LKM74" s="683"/>
      <c r="LKN74" s="683"/>
      <c r="LKO74" s="683"/>
      <c r="LKP74" s="683"/>
      <c r="LKQ74" s="683"/>
      <c r="LKR74" s="617"/>
      <c r="LKS74" s="682"/>
      <c r="LKT74" s="683"/>
      <c r="LKU74" s="683"/>
      <c r="LKV74" s="683"/>
      <c r="LKW74" s="683"/>
      <c r="LKX74" s="683"/>
      <c r="LKY74" s="617"/>
      <c r="LKZ74" s="682"/>
      <c r="LLA74" s="683"/>
      <c r="LLB74" s="683"/>
      <c r="LLC74" s="683"/>
      <c r="LLD74" s="683"/>
      <c r="LLE74" s="683"/>
      <c r="LLF74" s="617"/>
      <c r="LLG74" s="682"/>
      <c r="LLH74" s="683"/>
      <c r="LLI74" s="683"/>
      <c r="LLJ74" s="683"/>
      <c r="LLK74" s="683"/>
      <c r="LLL74" s="683"/>
      <c r="LLM74" s="617"/>
      <c r="LLN74" s="682"/>
      <c r="LLO74" s="683"/>
      <c r="LLP74" s="683"/>
      <c r="LLQ74" s="683"/>
      <c r="LLR74" s="683"/>
      <c r="LLS74" s="683"/>
      <c r="LLT74" s="617"/>
      <c r="LLU74" s="682"/>
      <c r="LLV74" s="683"/>
      <c r="LLW74" s="683"/>
      <c r="LLX74" s="683"/>
      <c r="LLY74" s="683"/>
      <c r="LLZ74" s="683"/>
      <c r="LMA74" s="617"/>
      <c r="LMB74" s="682"/>
      <c r="LMC74" s="683"/>
      <c r="LMD74" s="683"/>
      <c r="LME74" s="683"/>
      <c r="LMF74" s="683"/>
      <c r="LMG74" s="683"/>
      <c r="LMH74" s="617"/>
      <c r="LMI74" s="682"/>
      <c r="LMJ74" s="683"/>
      <c r="LMK74" s="683"/>
      <c r="LML74" s="683"/>
      <c r="LMM74" s="683"/>
      <c r="LMN74" s="683"/>
      <c r="LMO74" s="617"/>
      <c r="LMP74" s="682"/>
      <c r="LMQ74" s="683"/>
      <c r="LMR74" s="683"/>
      <c r="LMS74" s="683"/>
      <c r="LMT74" s="683"/>
      <c r="LMU74" s="683"/>
      <c r="LMV74" s="617"/>
      <c r="LMW74" s="682"/>
      <c r="LMX74" s="683"/>
      <c r="LMY74" s="683"/>
      <c r="LMZ74" s="683"/>
      <c r="LNA74" s="683"/>
      <c r="LNB74" s="683"/>
      <c r="LNC74" s="617"/>
      <c r="LND74" s="682"/>
      <c r="LNE74" s="683"/>
      <c r="LNF74" s="683"/>
      <c r="LNG74" s="683"/>
      <c r="LNH74" s="683"/>
      <c r="LNI74" s="683"/>
      <c r="LNJ74" s="617"/>
      <c r="LNK74" s="682"/>
      <c r="LNL74" s="683"/>
      <c r="LNM74" s="683"/>
      <c r="LNN74" s="683"/>
      <c r="LNO74" s="683"/>
      <c r="LNP74" s="683"/>
      <c r="LNQ74" s="617"/>
      <c r="LNR74" s="682"/>
      <c r="LNS74" s="683"/>
      <c r="LNT74" s="683"/>
      <c r="LNU74" s="683"/>
      <c r="LNV74" s="683"/>
      <c r="LNW74" s="683"/>
      <c r="LNX74" s="617"/>
      <c r="LNY74" s="682"/>
      <c r="LNZ74" s="683"/>
      <c r="LOA74" s="683"/>
      <c r="LOB74" s="683"/>
      <c r="LOC74" s="683"/>
      <c r="LOD74" s="683"/>
      <c r="LOE74" s="617"/>
      <c r="LOF74" s="682"/>
      <c r="LOG74" s="683"/>
      <c r="LOH74" s="683"/>
      <c r="LOI74" s="683"/>
      <c r="LOJ74" s="683"/>
      <c r="LOK74" s="683"/>
      <c r="LOL74" s="617"/>
      <c r="LOM74" s="682"/>
      <c r="LON74" s="683"/>
      <c r="LOO74" s="683"/>
      <c r="LOP74" s="683"/>
      <c r="LOQ74" s="683"/>
      <c r="LOR74" s="683"/>
      <c r="LOS74" s="617"/>
      <c r="LOT74" s="682"/>
      <c r="LOU74" s="683"/>
      <c r="LOV74" s="683"/>
      <c r="LOW74" s="683"/>
      <c r="LOX74" s="683"/>
      <c r="LOY74" s="683"/>
      <c r="LOZ74" s="617"/>
      <c r="LPA74" s="682"/>
      <c r="LPB74" s="683"/>
      <c r="LPC74" s="683"/>
      <c r="LPD74" s="683"/>
      <c r="LPE74" s="683"/>
      <c r="LPF74" s="683"/>
      <c r="LPG74" s="617"/>
      <c r="LPH74" s="682"/>
      <c r="LPI74" s="683"/>
      <c r="LPJ74" s="683"/>
      <c r="LPK74" s="683"/>
      <c r="LPL74" s="683"/>
      <c r="LPM74" s="683"/>
      <c r="LPN74" s="617"/>
      <c r="LPO74" s="682"/>
      <c r="LPP74" s="683"/>
      <c r="LPQ74" s="683"/>
      <c r="LPR74" s="683"/>
      <c r="LPS74" s="683"/>
      <c r="LPT74" s="683"/>
      <c r="LPU74" s="617"/>
      <c r="LPV74" s="682"/>
      <c r="LPW74" s="683"/>
      <c r="LPX74" s="683"/>
      <c r="LPY74" s="683"/>
      <c r="LPZ74" s="683"/>
      <c r="LQA74" s="683"/>
      <c r="LQB74" s="617"/>
      <c r="LQC74" s="682"/>
      <c r="LQD74" s="683"/>
      <c r="LQE74" s="683"/>
      <c r="LQF74" s="683"/>
      <c r="LQG74" s="683"/>
      <c r="LQH74" s="683"/>
      <c r="LQI74" s="617"/>
      <c r="LQJ74" s="682"/>
      <c r="LQK74" s="683"/>
      <c r="LQL74" s="683"/>
      <c r="LQM74" s="683"/>
      <c r="LQN74" s="683"/>
      <c r="LQO74" s="683"/>
      <c r="LQP74" s="617"/>
      <c r="LQQ74" s="682"/>
      <c r="LQR74" s="683"/>
      <c r="LQS74" s="683"/>
      <c r="LQT74" s="683"/>
      <c r="LQU74" s="683"/>
      <c r="LQV74" s="683"/>
      <c r="LQW74" s="617"/>
      <c r="LQX74" s="682"/>
      <c r="LQY74" s="683"/>
      <c r="LQZ74" s="683"/>
      <c r="LRA74" s="683"/>
      <c r="LRB74" s="683"/>
      <c r="LRC74" s="683"/>
      <c r="LRD74" s="617"/>
      <c r="LRE74" s="682"/>
      <c r="LRF74" s="683"/>
      <c r="LRG74" s="683"/>
      <c r="LRH74" s="683"/>
      <c r="LRI74" s="683"/>
      <c r="LRJ74" s="683"/>
      <c r="LRK74" s="617"/>
      <c r="LRL74" s="682"/>
      <c r="LRM74" s="683"/>
      <c r="LRN74" s="683"/>
      <c r="LRO74" s="683"/>
      <c r="LRP74" s="683"/>
      <c r="LRQ74" s="683"/>
      <c r="LRR74" s="617"/>
      <c r="LRS74" s="682"/>
      <c r="LRT74" s="683"/>
      <c r="LRU74" s="683"/>
      <c r="LRV74" s="683"/>
      <c r="LRW74" s="683"/>
      <c r="LRX74" s="683"/>
      <c r="LRY74" s="617"/>
      <c r="LRZ74" s="682"/>
      <c r="LSA74" s="683"/>
      <c r="LSB74" s="683"/>
      <c r="LSC74" s="683"/>
      <c r="LSD74" s="683"/>
      <c r="LSE74" s="683"/>
      <c r="LSF74" s="617"/>
      <c r="LSG74" s="682"/>
      <c r="LSH74" s="683"/>
      <c r="LSI74" s="683"/>
      <c r="LSJ74" s="683"/>
      <c r="LSK74" s="683"/>
      <c r="LSL74" s="683"/>
      <c r="LSM74" s="617"/>
      <c r="LSN74" s="682"/>
      <c r="LSO74" s="683"/>
      <c r="LSP74" s="683"/>
      <c r="LSQ74" s="683"/>
      <c r="LSR74" s="683"/>
      <c r="LSS74" s="683"/>
      <c r="LST74" s="617"/>
      <c r="LSU74" s="682"/>
      <c r="LSV74" s="683"/>
      <c r="LSW74" s="683"/>
      <c r="LSX74" s="683"/>
      <c r="LSY74" s="683"/>
      <c r="LSZ74" s="683"/>
      <c r="LTA74" s="617"/>
      <c r="LTB74" s="682"/>
      <c r="LTC74" s="683"/>
      <c r="LTD74" s="683"/>
      <c r="LTE74" s="683"/>
      <c r="LTF74" s="683"/>
      <c r="LTG74" s="683"/>
      <c r="LTH74" s="617"/>
      <c r="LTI74" s="682"/>
      <c r="LTJ74" s="683"/>
      <c r="LTK74" s="683"/>
      <c r="LTL74" s="683"/>
      <c r="LTM74" s="683"/>
      <c r="LTN74" s="683"/>
      <c r="LTO74" s="617"/>
      <c r="LTP74" s="682"/>
      <c r="LTQ74" s="683"/>
      <c r="LTR74" s="683"/>
      <c r="LTS74" s="683"/>
      <c r="LTT74" s="683"/>
      <c r="LTU74" s="683"/>
      <c r="LTV74" s="617"/>
      <c r="LTW74" s="682"/>
      <c r="LTX74" s="683"/>
      <c r="LTY74" s="683"/>
      <c r="LTZ74" s="683"/>
      <c r="LUA74" s="683"/>
      <c r="LUB74" s="683"/>
      <c r="LUC74" s="617"/>
      <c r="LUD74" s="682"/>
      <c r="LUE74" s="683"/>
      <c r="LUF74" s="683"/>
      <c r="LUG74" s="683"/>
      <c r="LUH74" s="683"/>
      <c r="LUI74" s="683"/>
      <c r="LUJ74" s="617"/>
      <c r="LUK74" s="682"/>
      <c r="LUL74" s="683"/>
      <c r="LUM74" s="683"/>
      <c r="LUN74" s="683"/>
      <c r="LUO74" s="683"/>
      <c r="LUP74" s="683"/>
      <c r="LUQ74" s="617"/>
      <c r="LUR74" s="682"/>
      <c r="LUS74" s="683"/>
      <c r="LUT74" s="683"/>
      <c r="LUU74" s="683"/>
      <c r="LUV74" s="683"/>
      <c r="LUW74" s="683"/>
      <c r="LUX74" s="617"/>
      <c r="LUY74" s="682"/>
      <c r="LUZ74" s="683"/>
      <c r="LVA74" s="683"/>
      <c r="LVB74" s="683"/>
      <c r="LVC74" s="683"/>
      <c r="LVD74" s="683"/>
      <c r="LVE74" s="617"/>
      <c r="LVF74" s="682"/>
      <c r="LVG74" s="683"/>
      <c r="LVH74" s="683"/>
      <c r="LVI74" s="683"/>
      <c r="LVJ74" s="683"/>
      <c r="LVK74" s="683"/>
      <c r="LVL74" s="617"/>
      <c r="LVM74" s="682"/>
      <c r="LVN74" s="683"/>
      <c r="LVO74" s="683"/>
      <c r="LVP74" s="683"/>
      <c r="LVQ74" s="683"/>
      <c r="LVR74" s="683"/>
      <c r="LVS74" s="617"/>
      <c r="LVT74" s="682"/>
      <c r="LVU74" s="683"/>
      <c r="LVV74" s="683"/>
      <c r="LVW74" s="683"/>
      <c r="LVX74" s="683"/>
      <c r="LVY74" s="683"/>
      <c r="LVZ74" s="617"/>
      <c r="LWA74" s="682"/>
      <c r="LWB74" s="683"/>
      <c r="LWC74" s="683"/>
      <c r="LWD74" s="683"/>
      <c r="LWE74" s="683"/>
      <c r="LWF74" s="683"/>
      <c r="LWG74" s="617"/>
      <c r="LWH74" s="682"/>
      <c r="LWI74" s="683"/>
      <c r="LWJ74" s="683"/>
      <c r="LWK74" s="683"/>
      <c r="LWL74" s="683"/>
      <c r="LWM74" s="683"/>
      <c r="LWN74" s="617"/>
      <c r="LWO74" s="682"/>
      <c r="LWP74" s="683"/>
      <c r="LWQ74" s="683"/>
      <c r="LWR74" s="683"/>
      <c r="LWS74" s="683"/>
      <c r="LWT74" s="683"/>
      <c r="LWU74" s="617"/>
      <c r="LWV74" s="682"/>
      <c r="LWW74" s="683"/>
      <c r="LWX74" s="683"/>
      <c r="LWY74" s="683"/>
      <c r="LWZ74" s="683"/>
      <c r="LXA74" s="683"/>
      <c r="LXB74" s="617"/>
      <c r="LXC74" s="682"/>
      <c r="LXD74" s="683"/>
      <c r="LXE74" s="683"/>
      <c r="LXF74" s="683"/>
      <c r="LXG74" s="683"/>
      <c r="LXH74" s="683"/>
      <c r="LXI74" s="617"/>
      <c r="LXJ74" s="682"/>
      <c r="LXK74" s="683"/>
      <c r="LXL74" s="683"/>
      <c r="LXM74" s="683"/>
      <c r="LXN74" s="683"/>
      <c r="LXO74" s="683"/>
      <c r="LXP74" s="617"/>
      <c r="LXQ74" s="682"/>
      <c r="LXR74" s="683"/>
      <c r="LXS74" s="683"/>
      <c r="LXT74" s="683"/>
      <c r="LXU74" s="683"/>
      <c r="LXV74" s="683"/>
      <c r="LXW74" s="617"/>
      <c r="LXX74" s="682"/>
      <c r="LXY74" s="683"/>
      <c r="LXZ74" s="683"/>
      <c r="LYA74" s="683"/>
      <c r="LYB74" s="683"/>
      <c r="LYC74" s="683"/>
      <c r="LYD74" s="617"/>
      <c r="LYE74" s="682"/>
      <c r="LYF74" s="683"/>
      <c r="LYG74" s="683"/>
      <c r="LYH74" s="683"/>
      <c r="LYI74" s="683"/>
      <c r="LYJ74" s="683"/>
      <c r="LYK74" s="617"/>
      <c r="LYL74" s="682"/>
      <c r="LYM74" s="683"/>
      <c r="LYN74" s="683"/>
      <c r="LYO74" s="683"/>
      <c r="LYP74" s="683"/>
      <c r="LYQ74" s="683"/>
      <c r="LYR74" s="617"/>
      <c r="LYS74" s="682"/>
      <c r="LYT74" s="683"/>
      <c r="LYU74" s="683"/>
      <c r="LYV74" s="683"/>
      <c r="LYW74" s="683"/>
      <c r="LYX74" s="683"/>
      <c r="LYY74" s="617"/>
      <c r="LYZ74" s="682"/>
      <c r="LZA74" s="683"/>
      <c r="LZB74" s="683"/>
      <c r="LZC74" s="683"/>
      <c r="LZD74" s="683"/>
      <c r="LZE74" s="683"/>
      <c r="LZF74" s="617"/>
      <c r="LZG74" s="682"/>
      <c r="LZH74" s="683"/>
      <c r="LZI74" s="683"/>
      <c r="LZJ74" s="683"/>
      <c r="LZK74" s="683"/>
      <c r="LZL74" s="683"/>
      <c r="LZM74" s="617"/>
      <c r="LZN74" s="682"/>
      <c r="LZO74" s="683"/>
      <c r="LZP74" s="683"/>
      <c r="LZQ74" s="683"/>
      <c r="LZR74" s="683"/>
      <c r="LZS74" s="683"/>
      <c r="LZT74" s="617"/>
      <c r="LZU74" s="682"/>
      <c r="LZV74" s="683"/>
      <c r="LZW74" s="683"/>
      <c r="LZX74" s="683"/>
      <c r="LZY74" s="683"/>
      <c r="LZZ74" s="683"/>
      <c r="MAA74" s="617"/>
      <c r="MAB74" s="682"/>
      <c r="MAC74" s="683"/>
      <c r="MAD74" s="683"/>
      <c r="MAE74" s="683"/>
      <c r="MAF74" s="683"/>
      <c r="MAG74" s="683"/>
      <c r="MAH74" s="617"/>
      <c r="MAI74" s="682"/>
      <c r="MAJ74" s="683"/>
      <c r="MAK74" s="683"/>
      <c r="MAL74" s="683"/>
      <c r="MAM74" s="683"/>
      <c r="MAN74" s="683"/>
      <c r="MAO74" s="617"/>
      <c r="MAP74" s="682"/>
      <c r="MAQ74" s="683"/>
      <c r="MAR74" s="683"/>
      <c r="MAS74" s="683"/>
      <c r="MAT74" s="683"/>
      <c r="MAU74" s="683"/>
      <c r="MAV74" s="617"/>
      <c r="MAW74" s="682"/>
      <c r="MAX74" s="683"/>
      <c r="MAY74" s="683"/>
      <c r="MAZ74" s="683"/>
      <c r="MBA74" s="683"/>
      <c r="MBB74" s="683"/>
      <c r="MBC74" s="617"/>
      <c r="MBD74" s="682"/>
      <c r="MBE74" s="683"/>
      <c r="MBF74" s="683"/>
      <c r="MBG74" s="683"/>
      <c r="MBH74" s="683"/>
      <c r="MBI74" s="683"/>
      <c r="MBJ74" s="617"/>
      <c r="MBK74" s="682"/>
      <c r="MBL74" s="683"/>
      <c r="MBM74" s="683"/>
      <c r="MBN74" s="683"/>
      <c r="MBO74" s="683"/>
      <c r="MBP74" s="683"/>
      <c r="MBQ74" s="617"/>
      <c r="MBR74" s="682"/>
      <c r="MBS74" s="683"/>
      <c r="MBT74" s="683"/>
      <c r="MBU74" s="683"/>
      <c r="MBV74" s="683"/>
      <c r="MBW74" s="683"/>
      <c r="MBX74" s="617"/>
      <c r="MBY74" s="682"/>
      <c r="MBZ74" s="683"/>
      <c r="MCA74" s="683"/>
      <c r="MCB74" s="683"/>
      <c r="MCC74" s="683"/>
      <c r="MCD74" s="683"/>
      <c r="MCE74" s="617"/>
      <c r="MCF74" s="682"/>
      <c r="MCG74" s="683"/>
      <c r="MCH74" s="683"/>
      <c r="MCI74" s="683"/>
      <c r="MCJ74" s="683"/>
      <c r="MCK74" s="683"/>
      <c r="MCL74" s="617"/>
      <c r="MCM74" s="682"/>
      <c r="MCN74" s="683"/>
      <c r="MCO74" s="683"/>
      <c r="MCP74" s="683"/>
      <c r="MCQ74" s="683"/>
      <c r="MCR74" s="683"/>
      <c r="MCS74" s="617"/>
      <c r="MCT74" s="682"/>
      <c r="MCU74" s="683"/>
      <c r="MCV74" s="683"/>
      <c r="MCW74" s="683"/>
      <c r="MCX74" s="683"/>
      <c r="MCY74" s="683"/>
      <c r="MCZ74" s="617"/>
      <c r="MDA74" s="682"/>
      <c r="MDB74" s="683"/>
      <c r="MDC74" s="683"/>
      <c r="MDD74" s="683"/>
      <c r="MDE74" s="683"/>
      <c r="MDF74" s="683"/>
      <c r="MDG74" s="617"/>
      <c r="MDH74" s="682"/>
      <c r="MDI74" s="683"/>
      <c r="MDJ74" s="683"/>
      <c r="MDK74" s="683"/>
      <c r="MDL74" s="683"/>
      <c r="MDM74" s="683"/>
      <c r="MDN74" s="617"/>
      <c r="MDO74" s="682"/>
      <c r="MDP74" s="683"/>
      <c r="MDQ74" s="683"/>
      <c r="MDR74" s="683"/>
      <c r="MDS74" s="683"/>
      <c r="MDT74" s="683"/>
      <c r="MDU74" s="617"/>
      <c r="MDV74" s="682"/>
      <c r="MDW74" s="683"/>
      <c r="MDX74" s="683"/>
      <c r="MDY74" s="683"/>
      <c r="MDZ74" s="683"/>
      <c r="MEA74" s="683"/>
      <c r="MEB74" s="617"/>
      <c r="MEC74" s="682"/>
      <c r="MED74" s="683"/>
      <c r="MEE74" s="683"/>
      <c r="MEF74" s="683"/>
      <c r="MEG74" s="683"/>
      <c r="MEH74" s="683"/>
      <c r="MEI74" s="617"/>
      <c r="MEJ74" s="682"/>
      <c r="MEK74" s="683"/>
      <c r="MEL74" s="683"/>
      <c r="MEM74" s="683"/>
      <c r="MEN74" s="683"/>
      <c r="MEO74" s="683"/>
      <c r="MEP74" s="617"/>
      <c r="MEQ74" s="682"/>
      <c r="MER74" s="683"/>
      <c r="MES74" s="683"/>
      <c r="MET74" s="683"/>
      <c r="MEU74" s="683"/>
      <c r="MEV74" s="683"/>
      <c r="MEW74" s="617"/>
      <c r="MEX74" s="682"/>
      <c r="MEY74" s="683"/>
      <c r="MEZ74" s="683"/>
      <c r="MFA74" s="683"/>
      <c r="MFB74" s="683"/>
      <c r="MFC74" s="683"/>
      <c r="MFD74" s="617"/>
      <c r="MFE74" s="682"/>
      <c r="MFF74" s="683"/>
      <c r="MFG74" s="683"/>
      <c r="MFH74" s="683"/>
      <c r="MFI74" s="683"/>
      <c r="MFJ74" s="683"/>
      <c r="MFK74" s="617"/>
      <c r="MFL74" s="682"/>
      <c r="MFM74" s="683"/>
      <c r="MFN74" s="683"/>
      <c r="MFO74" s="683"/>
      <c r="MFP74" s="683"/>
      <c r="MFQ74" s="683"/>
      <c r="MFR74" s="617"/>
      <c r="MFS74" s="682"/>
      <c r="MFT74" s="683"/>
      <c r="MFU74" s="683"/>
      <c r="MFV74" s="683"/>
      <c r="MFW74" s="683"/>
      <c r="MFX74" s="683"/>
      <c r="MFY74" s="617"/>
      <c r="MFZ74" s="682"/>
      <c r="MGA74" s="683"/>
      <c r="MGB74" s="683"/>
      <c r="MGC74" s="683"/>
      <c r="MGD74" s="683"/>
      <c r="MGE74" s="683"/>
      <c r="MGF74" s="617"/>
      <c r="MGG74" s="682"/>
      <c r="MGH74" s="683"/>
      <c r="MGI74" s="683"/>
      <c r="MGJ74" s="683"/>
      <c r="MGK74" s="683"/>
      <c r="MGL74" s="683"/>
      <c r="MGM74" s="617"/>
      <c r="MGN74" s="682"/>
      <c r="MGO74" s="683"/>
      <c r="MGP74" s="683"/>
      <c r="MGQ74" s="683"/>
      <c r="MGR74" s="683"/>
      <c r="MGS74" s="683"/>
      <c r="MGT74" s="617"/>
      <c r="MGU74" s="682"/>
      <c r="MGV74" s="683"/>
      <c r="MGW74" s="683"/>
      <c r="MGX74" s="683"/>
      <c r="MGY74" s="683"/>
      <c r="MGZ74" s="683"/>
      <c r="MHA74" s="617"/>
      <c r="MHB74" s="682"/>
      <c r="MHC74" s="683"/>
      <c r="MHD74" s="683"/>
      <c r="MHE74" s="683"/>
      <c r="MHF74" s="683"/>
      <c r="MHG74" s="683"/>
      <c r="MHH74" s="617"/>
      <c r="MHI74" s="682"/>
      <c r="MHJ74" s="683"/>
      <c r="MHK74" s="683"/>
      <c r="MHL74" s="683"/>
      <c r="MHM74" s="683"/>
      <c r="MHN74" s="683"/>
      <c r="MHO74" s="617"/>
      <c r="MHP74" s="682"/>
      <c r="MHQ74" s="683"/>
      <c r="MHR74" s="683"/>
      <c r="MHS74" s="683"/>
      <c r="MHT74" s="683"/>
      <c r="MHU74" s="683"/>
      <c r="MHV74" s="617"/>
      <c r="MHW74" s="682"/>
      <c r="MHX74" s="683"/>
      <c r="MHY74" s="683"/>
      <c r="MHZ74" s="683"/>
      <c r="MIA74" s="683"/>
      <c r="MIB74" s="683"/>
      <c r="MIC74" s="617"/>
      <c r="MID74" s="682"/>
      <c r="MIE74" s="683"/>
      <c r="MIF74" s="683"/>
      <c r="MIG74" s="683"/>
      <c r="MIH74" s="683"/>
      <c r="MII74" s="683"/>
      <c r="MIJ74" s="617"/>
      <c r="MIK74" s="682"/>
      <c r="MIL74" s="683"/>
      <c r="MIM74" s="683"/>
      <c r="MIN74" s="683"/>
      <c r="MIO74" s="683"/>
      <c r="MIP74" s="683"/>
      <c r="MIQ74" s="617"/>
      <c r="MIR74" s="682"/>
      <c r="MIS74" s="683"/>
      <c r="MIT74" s="683"/>
      <c r="MIU74" s="683"/>
      <c r="MIV74" s="683"/>
      <c r="MIW74" s="683"/>
      <c r="MIX74" s="617"/>
      <c r="MIY74" s="682"/>
      <c r="MIZ74" s="683"/>
      <c r="MJA74" s="683"/>
      <c r="MJB74" s="683"/>
      <c r="MJC74" s="683"/>
      <c r="MJD74" s="683"/>
      <c r="MJE74" s="617"/>
      <c r="MJF74" s="682"/>
      <c r="MJG74" s="683"/>
      <c r="MJH74" s="683"/>
      <c r="MJI74" s="683"/>
      <c r="MJJ74" s="683"/>
      <c r="MJK74" s="683"/>
      <c r="MJL74" s="617"/>
      <c r="MJM74" s="682"/>
      <c r="MJN74" s="683"/>
      <c r="MJO74" s="683"/>
      <c r="MJP74" s="683"/>
      <c r="MJQ74" s="683"/>
      <c r="MJR74" s="683"/>
      <c r="MJS74" s="617"/>
      <c r="MJT74" s="682"/>
      <c r="MJU74" s="683"/>
      <c r="MJV74" s="683"/>
      <c r="MJW74" s="683"/>
      <c r="MJX74" s="683"/>
      <c r="MJY74" s="683"/>
      <c r="MJZ74" s="617"/>
      <c r="MKA74" s="682"/>
      <c r="MKB74" s="683"/>
      <c r="MKC74" s="683"/>
      <c r="MKD74" s="683"/>
      <c r="MKE74" s="683"/>
      <c r="MKF74" s="683"/>
      <c r="MKG74" s="617"/>
      <c r="MKH74" s="682"/>
      <c r="MKI74" s="683"/>
      <c r="MKJ74" s="683"/>
      <c r="MKK74" s="683"/>
      <c r="MKL74" s="683"/>
      <c r="MKM74" s="683"/>
      <c r="MKN74" s="617"/>
      <c r="MKO74" s="682"/>
      <c r="MKP74" s="683"/>
      <c r="MKQ74" s="683"/>
      <c r="MKR74" s="683"/>
      <c r="MKS74" s="683"/>
      <c r="MKT74" s="683"/>
      <c r="MKU74" s="617"/>
      <c r="MKV74" s="682"/>
      <c r="MKW74" s="683"/>
      <c r="MKX74" s="683"/>
      <c r="MKY74" s="683"/>
      <c r="MKZ74" s="683"/>
      <c r="MLA74" s="683"/>
      <c r="MLB74" s="617"/>
      <c r="MLC74" s="682"/>
      <c r="MLD74" s="683"/>
      <c r="MLE74" s="683"/>
      <c r="MLF74" s="683"/>
      <c r="MLG74" s="683"/>
      <c r="MLH74" s="683"/>
      <c r="MLI74" s="617"/>
      <c r="MLJ74" s="682"/>
      <c r="MLK74" s="683"/>
      <c r="MLL74" s="683"/>
      <c r="MLM74" s="683"/>
      <c r="MLN74" s="683"/>
      <c r="MLO74" s="683"/>
      <c r="MLP74" s="617"/>
      <c r="MLQ74" s="682"/>
      <c r="MLR74" s="683"/>
      <c r="MLS74" s="683"/>
      <c r="MLT74" s="683"/>
      <c r="MLU74" s="683"/>
      <c r="MLV74" s="683"/>
      <c r="MLW74" s="617"/>
      <c r="MLX74" s="682"/>
      <c r="MLY74" s="683"/>
      <c r="MLZ74" s="683"/>
      <c r="MMA74" s="683"/>
      <c r="MMB74" s="683"/>
      <c r="MMC74" s="683"/>
      <c r="MMD74" s="617"/>
      <c r="MME74" s="682"/>
      <c r="MMF74" s="683"/>
      <c r="MMG74" s="683"/>
      <c r="MMH74" s="683"/>
      <c r="MMI74" s="683"/>
      <c r="MMJ74" s="683"/>
      <c r="MMK74" s="617"/>
      <c r="MML74" s="682"/>
      <c r="MMM74" s="683"/>
      <c r="MMN74" s="683"/>
      <c r="MMO74" s="683"/>
      <c r="MMP74" s="683"/>
      <c r="MMQ74" s="683"/>
      <c r="MMR74" s="617"/>
      <c r="MMS74" s="682"/>
      <c r="MMT74" s="683"/>
      <c r="MMU74" s="683"/>
      <c r="MMV74" s="683"/>
      <c r="MMW74" s="683"/>
      <c r="MMX74" s="683"/>
      <c r="MMY74" s="617"/>
      <c r="MMZ74" s="682"/>
      <c r="MNA74" s="683"/>
      <c r="MNB74" s="683"/>
      <c r="MNC74" s="683"/>
      <c r="MND74" s="683"/>
      <c r="MNE74" s="683"/>
      <c r="MNF74" s="617"/>
      <c r="MNG74" s="682"/>
      <c r="MNH74" s="683"/>
      <c r="MNI74" s="683"/>
      <c r="MNJ74" s="683"/>
      <c r="MNK74" s="683"/>
      <c r="MNL74" s="683"/>
      <c r="MNM74" s="617"/>
      <c r="MNN74" s="682"/>
      <c r="MNO74" s="683"/>
      <c r="MNP74" s="683"/>
      <c r="MNQ74" s="683"/>
      <c r="MNR74" s="683"/>
      <c r="MNS74" s="683"/>
      <c r="MNT74" s="617"/>
      <c r="MNU74" s="682"/>
      <c r="MNV74" s="683"/>
      <c r="MNW74" s="683"/>
      <c r="MNX74" s="683"/>
      <c r="MNY74" s="683"/>
      <c r="MNZ74" s="683"/>
      <c r="MOA74" s="617"/>
      <c r="MOB74" s="682"/>
      <c r="MOC74" s="683"/>
      <c r="MOD74" s="683"/>
      <c r="MOE74" s="683"/>
      <c r="MOF74" s="683"/>
      <c r="MOG74" s="683"/>
      <c r="MOH74" s="617"/>
      <c r="MOI74" s="682"/>
      <c r="MOJ74" s="683"/>
      <c r="MOK74" s="683"/>
      <c r="MOL74" s="683"/>
      <c r="MOM74" s="683"/>
      <c r="MON74" s="683"/>
      <c r="MOO74" s="617"/>
      <c r="MOP74" s="682"/>
      <c r="MOQ74" s="683"/>
      <c r="MOR74" s="683"/>
      <c r="MOS74" s="683"/>
      <c r="MOT74" s="683"/>
      <c r="MOU74" s="683"/>
      <c r="MOV74" s="617"/>
      <c r="MOW74" s="682"/>
      <c r="MOX74" s="683"/>
      <c r="MOY74" s="683"/>
      <c r="MOZ74" s="683"/>
      <c r="MPA74" s="683"/>
      <c r="MPB74" s="683"/>
      <c r="MPC74" s="617"/>
      <c r="MPD74" s="682"/>
      <c r="MPE74" s="683"/>
      <c r="MPF74" s="683"/>
      <c r="MPG74" s="683"/>
      <c r="MPH74" s="683"/>
      <c r="MPI74" s="683"/>
      <c r="MPJ74" s="617"/>
      <c r="MPK74" s="682"/>
      <c r="MPL74" s="683"/>
      <c r="MPM74" s="683"/>
      <c r="MPN74" s="683"/>
      <c r="MPO74" s="683"/>
      <c r="MPP74" s="683"/>
      <c r="MPQ74" s="617"/>
      <c r="MPR74" s="682"/>
      <c r="MPS74" s="683"/>
      <c r="MPT74" s="683"/>
      <c r="MPU74" s="683"/>
      <c r="MPV74" s="683"/>
      <c r="MPW74" s="683"/>
      <c r="MPX74" s="617"/>
      <c r="MPY74" s="682"/>
      <c r="MPZ74" s="683"/>
      <c r="MQA74" s="683"/>
      <c r="MQB74" s="683"/>
      <c r="MQC74" s="683"/>
      <c r="MQD74" s="683"/>
      <c r="MQE74" s="617"/>
      <c r="MQF74" s="682"/>
      <c r="MQG74" s="683"/>
      <c r="MQH74" s="683"/>
      <c r="MQI74" s="683"/>
      <c r="MQJ74" s="683"/>
      <c r="MQK74" s="683"/>
      <c r="MQL74" s="617"/>
      <c r="MQM74" s="682"/>
      <c r="MQN74" s="683"/>
      <c r="MQO74" s="683"/>
      <c r="MQP74" s="683"/>
      <c r="MQQ74" s="683"/>
      <c r="MQR74" s="683"/>
      <c r="MQS74" s="617"/>
      <c r="MQT74" s="682"/>
      <c r="MQU74" s="683"/>
      <c r="MQV74" s="683"/>
      <c r="MQW74" s="683"/>
      <c r="MQX74" s="683"/>
      <c r="MQY74" s="683"/>
      <c r="MQZ74" s="617"/>
      <c r="MRA74" s="682"/>
      <c r="MRB74" s="683"/>
      <c r="MRC74" s="683"/>
      <c r="MRD74" s="683"/>
      <c r="MRE74" s="683"/>
      <c r="MRF74" s="683"/>
      <c r="MRG74" s="617"/>
      <c r="MRH74" s="682"/>
      <c r="MRI74" s="683"/>
      <c r="MRJ74" s="683"/>
      <c r="MRK74" s="683"/>
      <c r="MRL74" s="683"/>
      <c r="MRM74" s="683"/>
      <c r="MRN74" s="617"/>
      <c r="MRO74" s="682"/>
      <c r="MRP74" s="683"/>
      <c r="MRQ74" s="683"/>
      <c r="MRR74" s="683"/>
      <c r="MRS74" s="683"/>
      <c r="MRT74" s="683"/>
      <c r="MRU74" s="617"/>
      <c r="MRV74" s="682"/>
      <c r="MRW74" s="683"/>
      <c r="MRX74" s="683"/>
      <c r="MRY74" s="683"/>
      <c r="MRZ74" s="683"/>
      <c r="MSA74" s="683"/>
      <c r="MSB74" s="617"/>
      <c r="MSC74" s="682"/>
      <c r="MSD74" s="683"/>
      <c r="MSE74" s="683"/>
      <c r="MSF74" s="683"/>
      <c r="MSG74" s="683"/>
      <c r="MSH74" s="683"/>
      <c r="MSI74" s="617"/>
      <c r="MSJ74" s="682"/>
      <c r="MSK74" s="683"/>
      <c r="MSL74" s="683"/>
      <c r="MSM74" s="683"/>
      <c r="MSN74" s="683"/>
      <c r="MSO74" s="683"/>
      <c r="MSP74" s="617"/>
      <c r="MSQ74" s="682"/>
      <c r="MSR74" s="683"/>
      <c r="MSS74" s="683"/>
      <c r="MST74" s="683"/>
      <c r="MSU74" s="683"/>
      <c r="MSV74" s="683"/>
      <c r="MSW74" s="617"/>
      <c r="MSX74" s="682"/>
      <c r="MSY74" s="683"/>
      <c r="MSZ74" s="683"/>
      <c r="MTA74" s="683"/>
      <c r="MTB74" s="683"/>
      <c r="MTC74" s="683"/>
      <c r="MTD74" s="617"/>
      <c r="MTE74" s="682"/>
      <c r="MTF74" s="683"/>
      <c r="MTG74" s="683"/>
      <c r="MTH74" s="683"/>
      <c r="MTI74" s="683"/>
      <c r="MTJ74" s="683"/>
      <c r="MTK74" s="617"/>
      <c r="MTL74" s="682"/>
      <c r="MTM74" s="683"/>
      <c r="MTN74" s="683"/>
      <c r="MTO74" s="683"/>
      <c r="MTP74" s="683"/>
      <c r="MTQ74" s="683"/>
      <c r="MTR74" s="617"/>
      <c r="MTS74" s="682"/>
      <c r="MTT74" s="683"/>
      <c r="MTU74" s="683"/>
      <c r="MTV74" s="683"/>
      <c r="MTW74" s="683"/>
      <c r="MTX74" s="683"/>
      <c r="MTY74" s="617"/>
      <c r="MTZ74" s="682"/>
      <c r="MUA74" s="683"/>
      <c r="MUB74" s="683"/>
      <c r="MUC74" s="683"/>
      <c r="MUD74" s="683"/>
      <c r="MUE74" s="683"/>
      <c r="MUF74" s="617"/>
      <c r="MUG74" s="682"/>
      <c r="MUH74" s="683"/>
      <c r="MUI74" s="683"/>
      <c r="MUJ74" s="683"/>
      <c r="MUK74" s="683"/>
      <c r="MUL74" s="683"/>
      <c r="MUM74" s="617"/>
      <c r="MUN74" s="682"/>
      <c r="MUO74" s="683"/>
      <c r="MUP74" s="683"/>
      <c r="MUQ74" s="683"/>
      <c r="MUR74" s="683"/>
      <c r="MUS74" s="683"/>
      <c r="MUT74" s="617"/>
      <c r="MUU74" s="682"/>
      <c r="MUV74" s="683"/>
      <c r="MUW74" s="683"/>
      <c r="MUX74" s="683"/>
      <c r="MUY74" s="683"/>
      <c r="MUZ74" s="683"/>
      <c r="MVA74" s="617"/>
      <c r="MVB74" s="682"/>
      <c r="MVC74" s="683"/>
      <c r="MVD74" s="683"/>
      <c r="MVE74" s="683"/>
      <c r="MVF74" s="683"/>
      <c r="MVG74" s="683"/>
      <c r="MVH74" s="617"/>
      <c r="MVI74" s="682"/>
      <c r="MVJ74" s="683"/>
      <c r="MVK74" s="683"/>
      <c r="MVL74" s="683"/>
      <c r="MVM74" s="683"/>
      <c r="MVN74" s="683"/>
      <c r="MVO74" s="617"/>
      <c r="MVP74" s="682"/>
      <c r="MVQ74" s="683"/>
      <c r="MVR74" s="683"/>
      <c r="MVS74" s="683"/>
      <c r="MVT74" s="683"/>
      <c r="MVU74" s="683"/>
      <c r="MVV74" s="617"/>
      <c r="MVW74" s="682"/>
      <c r="MVX74" s="683"/>
      <c r="MVY74" s="683"/>
      <c r="MVZ74" s="683"/>
      <c r="MWA74" s="683"/>
      <c r="MWB74" s="683"/>
      <c r="MWC74" s="617"/>
      <c r="MWD74" s="682"/>
      <c r="MWE74" s="683"/>
      <c r="MWF74" s="683"/>
      <c r="MWG74" s="683"/>
      <c r="MWH74" s="683"/>
      <c r="MWI74" s="683"/>
      <c r="MWJ74" s="617"/>
      <c r="MWK74" s="682"/>
      <c r="MWL74" s="683"/>
      <c r="MWM74" s="683"/>
      <c r="MWN74" s="683"/>
      <c r="MWO74" s="683"/>
      <c r="MWP74" s="683"/>
      <c r="MWQ74" s="617"/>
      <c r="MWR74" s="682"/>
      <c r="MWS74" s="683"/>
      <c r="MWT74" s="683"/>
      <c r="MWU74" s="683"/>
      <c r="MWV74" s="683"/>
      <c r="MWW74" s="683"/>
      <c r="MWX74" s="617"/>
      <c r="MWY74" s="682"/>
      <c r="MWZ74" s="683"/>
      <c r="MXA74" s="683"/>
      <c r="MXB74" s="683"/>
      <c r="MXC74" s="683"/>
      <c r="MXD74" s="683"/>
      <c r="MXE74" s="617"/>
      <c r="MXF74" s="682"/>
      <c r="MXG74" s="683"/>
      <c r="MXH74" s="683"/>
      <c r="MXI74" s="683"/>
      <c r="MXJ74" s="683"/>
      <c r="MXK74" s="683"/>
      <c r="MXL74" s="617"/>
      <c r="MXM74" s="682"/>
      <c r="MXN74" s="683"/>
      <c r="MXO74" s="683"/>
      <c r="MXP74" s="683"/>
      <c r="MXQ74" s="683"/>
      <c r="MXR74" s="683"/>
      <c r="MXS74" s="617"/>
      <c r="MXT74" s="682"/>
      <c r="MXU74" s="683"/>
      <c r="MXV74" s="683"/>
      <c r="MXW74" s="683"/>
      <c r="MXX74" s="683"/>
      <c r="MXY74" s="683"/>
      <c r="MXZ74" s="617"/>
      <c r="MYA74" s="682"/>
      <c r="MYB74" s="683"/>
      <c r="MYC74" s="683"/>
      <c r="MYD74" s="683"/>
      <c r="MYE74" s="683"/>
      <c r="MYF74" s="683"/>
      <c r="MYG74" s="617"/>
      <c r="MYH74" s="682"/>
      <c r="MYI74" s="683"/>
      <c r="MYJ74" s="683"/>
      <c r="MYK74" s="683"/>
      <c r="MYL74" s="683"/>
      <c r="MYM74" s="683"/>
      <c r="MYN74" s="617"/>
      <c r="MYO74" s="682"/>
      <c r="MYP74" s="683"/>
      <c r="MYQ74" s="683"/>
      <c r="MYR74" s="683"/>
      <c r="MYS74" s="683"/>
      <c r="MYT74" s="683"/>
      <c r="MYU74" s="617"/>
      <c r="MYV74" s="682"/>
      <c r="MYW74" s="683"/>
      <c r="MYX74" s="683"/>
      <c r="MYY74" s="683"/>
      <c r="MYZ74" s="683"/>
      <c r="MZA74" s="683"/>
      <c r="MZB74" s="617"/>
      <c r="MZC74" s="682"/>
      <c r="MZD74" s="683"/>
      <c r="MZE74" s="683"/>
      <c r="MZF74" s="683"/>
      <c r="MZG74" s="683"/>
      <c r="MZH74" s="683"/>
      <c r="MZI74" s="617"/>
      <c r="MZJ74" s="682"/>
      <c r="MZK74" s="683"/>
      <c r="MZL74" s="683"/>
      <c r="MZM74" s="683"/>
      <c r="MZN74" s="683"/>
      <c r="MZO74" s="683"/>
      <c r="MZP74" s="617"/>
      <c r="MZQ74" s="682"/>
      <c r="MZR74" s="683"/>
      <c r="MZS74" s="683"/>
      <c r="MZT74" s="683"/>
      <c r="MZU74" s="683"/>
      <c r="MZV74" s="683"/>
      <c r="MZW74" s="617"/>
      <c r="MZX74" s="682"/>
      <c r="MZY74" s="683"/>
      <c r="MZZ74" s="683"/>
      <c r="NAA74" s="683"/>
      <c r="NAB74" s="683"/>
      <c r="NAC74" s="683"/>
      <c r="NAD74" s="617"/>
      <c r="NAE74" s="682"/>
      <c r="NAF74" s="683"/>
      <c r="NAG74" s="683"/>
      <c r="NAH74" s="683"/>
      <c r="NAI74" s="683"/>
      <c r="NAJ74" s="683"/>
      <c r="NAK74" s="617"/>
      <c r="NAL74" s="682"/>
      <c r="NAM74" s="683"/>
      <c r="NAN74" s="683"/>
      <c r="NAO74" s="683"/>
      <c r="NAP74" s="683"/>
      <c r="NAQ74" s="683"/>
      <c r="NAR74" s="617"/>
      <c r="NAS74" s="682"/>
      <c r="NAT74" s="683"/>
      <c r="NAU74" s="683"/>
      <c r="NAV74" s="683"/>
      <c r="NAW74" s="683"/>
      <c r="NAX74" s="683"/>
      <c r="NAY74" s="617"/>
      <c r="NAZ74" s="682"/>
      <c r="NBA74" s="683"/>
      <c r="NBB74" s="683"/>
      <c r="NBC74" s="683"/>
      <c r="NBD74" s="683"/>
      <c r="NBE74" s="683"/>
      <c r="NBF74" s="617"/>
      <c r="NBG74" s="682"/>
      <c r="NBH74" s="683"/>
      <c r="NBI74" s="683"/>
      <c r="NBJ74" s="683"/>
      <c r="NBK74" s="683"/>
      <c r="NBL74" s="683"/>
      <c r="NBM74" s="617"/>
      <c r="NBN74" s="682"/>
      <c r="NBO74" s="683"/>
      <c r="NBP74" s="683"/>
      <c r="NBQ74" s="683"/>
      <c r="NBR74" s="683"/>
      <c r="NBS74" s="683"/>
      <c r="NBT74" s="617"/>
      <c r="NBU74" s="682"/>
      <c r="NBV74" s="683"/>
      <c r="NBW74" s="683"/>
      <c r="NBX74" s="683"/>
      <c r="NBY74" s="683"/>
      <c r="NBZ74" s="683"/>
      <c r="NCA74" s="617"/>
      <c r="NCB74" s="682"/>
      <c r="NCC74" s="683"/>
      <c r="NCD74" s="683"/>
      <c r="NCE74" s="683"/>
      <c r="NCF74" s="683"/>
      <c r="NCG74" s="683"/>
      <c r="NCH74" s="617"/>
      <c r="NCI74" s="682"/>
      <c r="NCJ74" s="683"/>
      <c r="NCK74" s="683"/>
      <c r="NCL74" s="683"/>
      <c r="NCM74" s="683"/>
      <c r="NCN74" s="683"/>
      <c r="NCO74" s="617"/>
      <c r="NCP74" s="682"/>
      <c r="NCQ74" s="683"/>
      <c r="NCR74" s="683"/>
      <c r="NCS74" s="683"/>
      <c r="NCT74" s="683"/>
      <c r="NCU74" s="683"/>
      <c r="NCV74" s="617"/>
      <c r="NCW74" s="682"/>
      <c r="NCX74" s="683"/>
      <c r="NCY74" s="683"/>
      <c r="NCZ74" s="683"/>
      <c r="NDA74" s="683"/>
      <c r="NDB74" s="683"/>
      <c r="NDC74" s="617"/>
      <c r="NDD74" s="682"/>
      <c r="NDE74" s="683"/>
      <c r="NDF74" s="683"/>
      <c r="NDG74" s="683"/>
      <c r="NDH74" s="683"/>
      <c r="NDI74" s="683"/>
      <c r="NDJ74" s="617"/>
      <c r="NDK74" s="682"/>
      <c r="NDL74" s="683"/>
      <c r="NDM74" s="683"/>
      <c r="NDN74" s="683"/>
      <c r="NDO74" s="683"/>
      <c r="NDP74" s="683"/>
      <c r="NDQ74" s="617"/>
      <c r="NDR74" s="682"/>
      <c r="NDS74" s="683"/>
      <c r="NDT74" s="683"/>
      <c r="NDU74" s="683"/>
      <c r="NDV74" s="683"/>
      <c r="NDW74" s="683"/>
      <c r="NDX74" s="617"/>
      <c r="NDY74" s="682"/>
      <c r="NDZ74" s="683"/>
      <c r="NEA74" s="683"/>
      <c r="NEB74" s="683"/>
      <c r="NEC74" s="683"/>
      <c r="NED74" s="683"/>
      <c r="NEE74" s="617"/>
      <c r="NEF74" s="682"/>
      <c r="NEG74" s="683"/>
      <c r="NEH74" s="683"/>
      <c r="NEI74" s="683"/>
      <c r="NEJ74" s="683"/>
      <c r="NEK74" s="683"/>
      <c r="NEL74" s="617"/>
      <c r="NEM74" s="682"/>
      <c r="NEN74" s="683"/>
      <c r="NEO74" s="683"/>
      <c r="NEP74" s="683"/>
      <c r="NEQ74" s="683"/>
      <c r="NER74" s="683"/>
      <c r="NES74" s="617"/>
      <c r="NET74" s="682"/>
      <c r="NEU74" s="683"/>
      <c r="NEV74" s="683"/>
      <c r="NEW74" s="683"/>
      <c r="NEX74" s="683"/>
      <c r="NEY74" s="683"/>
      <c r="NEZ74" s="617"/>
      <c r="NFA74" s="682"/>
      <c r="NFB74" s="683"/>
      <c r="NFC74" s="683"/>
      <c r="NFD74" s="683"/>
      <c r="NFE74" s="683"/>
      <c r="NFF74" s="683"/>
      <c r="NFG74" s="617"/>
      <c r="NFH74" s="682"/>
      <c r="NFI74" s="683"/>
      <c r="NFJ74" s="683"/>
      <c r="NFK74" s="683"/>
      <c r="NFL74" s="683"/>
      <c r="NFM74" s="683"/>
      <c r="NFN74" s="617"/>
      <c r="NFO74" s="682"/>
      <c r="NFP74" s="683"/>
      <c r="NFQ74" s="683"/>
      <c r="NFR74" s="683"/>
      <c r="NFS74" s="683"/>
      <c r="NFT74" s="683"/>
      <c r="NFU74" s="617"/>
      <c r="NFV74" s="682"/>
      <c r="NFW74" s="683"/>
      <c r="NFX74" s="683"/>
      <c r="NFY74" s="683"/>
      <c r="NFZ74" s="683"/>
      <c r="NGA74" s="683"/>
      <c r="NGB74" s="617"/>
      <c r="NGC74" s="682"/>
      <c r="NGD74" s="683"/>
      <c r="NGE74" s="683"/>
      <c r="NGF74" s="683"/>
      <c r="NGG74" s="683"/>
      <c r="NGH74" s="683"/>
      <c r="NGI74" s="617"/>
      <c r="NGJ74" s="682"/>
      <c r="NGK74" s="683"/>
      <c r="NGL74" s="683"/>
      <c r="NGM74" s="683"/>
      <c r="NGN74" s="683"/>
      <c r="NGO74" s="683"/>
      <c r="NGP74" s="617"/>
      <c r="NGQ74" s="682"/>
      <c r="NGR74" s="683"/>
      <c r="NGS74" s="683"/>
      <c r="NGT74" s="683"/>
      <c r="NGU74" s="683"/>
      <c r="NGV74" s="683"/>
      <c r="NGW74" s="617"/>
      <c r="NGX74" s="682"/>
      <c r="NGY74" s="683"/>
      <c r="NGZ74" s="683"/>
      <c r="NHA74" s="683"/>
      <c r="NHB74" s="683"/>
      <c r="NHC74" s="683"/>
      <c r="NHD74" s="617"/>
      <c r="NHE74" s="682"/>
      <c r="NHF74" s="683"/>
      <c r="NHG74" s="683"/>
      <c r="NHH74" s="683"/>
      <c r="NHI74" s="683"/>
      <c r="NHJ74" s="683"/>
      <c r="NHK74" s="617"/>
      <c r="NHL74" s="682"/>
      <c r="NHM74" s="683"/>
      <c r="NHN74" s="683"/>
      <c r="NHO74" s="683"/>
      <c r="NHP74" s="683"/>
      <c r="NHQ74" s="683"/>
      <c r="NHR74" s="617"/>
      <c r="NHS74" s="682"/>
      <c r="NHT74" s="683"/>
      <c r="NHU74" s="683"/>
      <c r="NHV74" s="683"/>
      <c r="NHW74" s="683"/>
      <c r="NHX74" s="683"/>
      <c r="NHY74" s="617"/>
      <c r="NHZ74" s="682"/>
      <c r="NIA74" s="683"/>
      <c r="NIB74" s="683"/>
      <c r="NIC74" s="683"/>
      <c r="NID74" s="683"/>
      <c r="NIE74" s="683"/>
      <c r="NIF74" s="617"/>
      <c r="NIG74" s="682"/>
      <c r="NIH74" s="683"/>
      <c r="NII74" s="683"/>
      <c r="NIJ74" s="683"/>
      <c r="NIK74" s="683"/>
      <c r="NIL74" s="683"/>
      <c r="NIM74" s="617"/>
      <c r="NIN74" s="682"/>
      <c r="NIO74" s="683"/>
      <c r="NIP74" s="683"/>
      <c r="NIQ74" s="683"/>
      <c r="NIR74" s="683"/>
      <c r="NIS74" s="683"/>
      <c r="NIT74" s="617"/>
      <c r="NIU74" s="682"/>
      <c r="NIV74" s="683"/>
      <c r="NIW74" s="683"/>
      <c r="NIX74" s="683"/>
      <c r="NIY74" s="683"/>
      <c r="NIZ74" s="683"/>
      <c r="NJA74" s="617"/>
      <c r="NJB74" s="682"/>
      <c r="NJC74" s="683"/>
      <c r="NJD74" s="683"/>
      <c r="NJE74" s="683"/>
      <c r="NJF74" s="683"/>
      <c r="NJG74" s="683"/>
      <c r="NJH74" s="617"/>
      <c r="NJI74" s="682"/>
      <c r="NJJ74" s="683"/>
      <c r="NJK74" s="683"/>
      <c r="NJL74" s="683"/>
      <c r="NJM74" s="683"/>
      <c r="NJN74" s="683"/>
      <c r="NJO74" s="617"/>
      <c r="NJP74" s="682"/>
      <c r="NJQ74" s="683"/>
      <c r="NJR74" s="683"/>
      <c r="NJS74" s="683"/>
      <c r="NJT74" s="683"/>
      <c r="NJU74" s="683"/>
      <c r="NJV74" s="617"/>
      <c r="NJW74" s="682"/>
      <c r="NJX74" s="683"/>
      <c r="NJY74" s="683"/>
      <c r="NJZ74" s="683"/>
      <c r="NKA74" s="683"/>
      <c r="NKB74" s="683"/>
      <c r="NKC74" s="617"/>
      <c r="NKD74" s="682"/>
      <c r="NKE74" s="683"/>
      <c r="NKF74" s="683"/>
      <c r="NKG74" s="683"/>
      <c r="NKH74" s="683"/>
      <c r="NKI74" s="683"/>
      <c r="NKJ74" s="617"/>
      <c r="NKK74" s="682"/>
      <c r="NKL74" s="683"/>
      <c r="NKM74" s="683"/>
      <c r="NKN74" s="683"/>
      <c r="NKO74" s="683"/>
      <c r="NKP74" s="683"/>
      <c r="NKQ74" s="617"/>
      <c r="NKR74" s="682"/>
      <c r="NKS74" s="683"/>
      <c r="NKT74" s="683"/>
      <c r="NKU74" s="683"/>
      <c r="NKV74" s="683"/>
      <c r="NKW74" s="683"/>
      <c r="NKX74" s="617"/>
      <c r="NKY74" s="682"/>
      <c r="NKZ74" s="683"/>
      <c r="NLA74" s="683"/>
      <c r="NLB74" s="683"/>
      <c r="NLC74" s="683"/>
      <c r="NLD74" s="683"/>
      <c r="NLE74" s="617"/>
      <c r="NLF74" s="682"/>
      <c r="NLG74" s="683"/>
      <c r="NLH74" s="683"/>
      <c r="NLI74" s="683"/>
      <c r="NLJ74" s="683"/>
      <c r="NLK74" s="683"/>
      <c r="NLL74" s="617"/>
      <c r="NLM74" s="682"/>
      <c r="NLN74" s="683"/>
      <c r="NLO74" s="683"/>
      <c r="NLP74" s="683"/>
      <c r="NLQ74" s="683"/>
      <c r="NLR74" s="683"/>
      <c r="NLS74" s="617"/>
      <c r="NLT74" s="682"/>
      <c r="NLU74" s="683"/>
      <c r="NLV74" s="683"/>
      <c r="NLW74" s="683"/>
      <c r="NLX74" s="683"/>
      <c r="NLY74" s="683"/>
      <c r="NLZ74" s="617"/>
      <c r="NMA74" s="682"/>
      <c r="NMB74" s="683"/>
      <c r="NMC74" s="683"/>
      <c r="NMD74" s="683"/>
      <c r="NME74" s="683"/>
      <c r="NMF74" s="683"/>
      <c r="NMG74" s="617"/>
      <c r="NMH74" s="682"/>
      <c r="NMI74" s="683"/>
      <c r="NMJ74" s="683"/>
      <c r="NMK74" s="683"/>
      <c r="NML74" s="683"/>
      <c r="NMM74" s="683"/>
      <c r="NMN74" s="617"/>
      <c r="NMO74" s="682"/>
      <c r="NMP74" s="683"/>
      <c r="NMQ74" s="683"/>
      <c r="NMR74" s="683"/>
      <c r="NMS74" s="683"/>
      <c r="NMT74" s="683"/>
      <c r="NMU74" s="617"/>
      <c r="NMV74" s="682"/>
      <c r="NMW74" s="683"/>
      <c r="NMX74" s="683"/>
      <c r="NMY74" s="683"/>
      <c r="NMZ74" s="683"/>
      <c r="NNA74" s="683"/>
      <c r="NNB74" s="617"/>
      <c r="NNC74" s="682"/>
      <c r="NND74" s="683"/>
      <c r="NNE74" s="683"/>
      <c r="NNF74" s="683"/>
      <c r="NNG74" s="683"/>
      <c r="NNH74" s="683"/>
      <c r="NNI74" s="617"/>
      <c r="NNJ74" s="682"/>
      <c r="NNK74" s="683"/>
      <c r="NNL74" s="683"/>
      <c r="NNM74" s="683"/>
      <c r="NNN74" s="683"/>
      <c r="NNO74" s="683"/>
      <c r="NNP74" s="617"/>
      <c r="NNQ74" s="682"/>
      <c r="NNR74" s="683"/>
      <c r="NNS74" s="683"/>
      <c r="NNT74" s="683"/>
      <c r="NNU74" s="683"/>
      <c r="NNV74" s="683"/>
      <c r="NNW74" s="617"/>
      <c r="NNX74" s="682"/>
      <c r="NNY74" s="683"/>
      <c r="NNZ74" s="683"/>
      <c r="NOA74" s="683"/>
      <c r="NOB74" s="683"/>
      <c r="NOC74" s="683"/>
      <c r="NOD74" s="617"/>
      <c r="NOE74" s="682"/>
      <c r="NOF74" s="683"/>
      <c r="NOG74" s="683"/>
      <c r="NOH74" s="683"/>
      <c r="NOI74" s="683"/>
      <c r="NOJ74" s="683"/>
      <c r="NOK74" s="617"/>
      <c r="NOL74" s="682"/>
      <c r="NOM74" s="683"/>
      <c r="NON74" s="683"/>
      <c r="NOO74" s="683"/>
      <c r="NOP74" s="683"/>
      <c r="NOQ74" s="683"/>
      <c r="NOR74" s="617"/>
      <c r="NOS74" s="682"/>
      <c r="NOT74" s="683"/>
      <c r="NOU74" s="683"/>
      <c r="NOV74" s="683"/>
      <c r="NOW74" s="683"/>
      <c r="NOX74" s="683"/>
      <c r="NOY74" s="617"/>
      <c r="NOZ74" s="682"/>
      <c r="NPA74" s="683"/>
      <c r="NPB74" s="683"/>
      <c r="NPC74" s="683"/>
      <c r="NPD74" s="683"/>
      <c r="NPE74" s="683"/>
      <c r="NPF74" s="617"/>
      <c r="NPG74" s="682"/>
      <c r="NPH74" s="683"/>
      <c r="NPI74" s="683"/>
      <c r="NPJ74" s="683"/>
      <c r="NPK74" s="683"/>
      <c r="NPL74" s="683"/>
      <c r="NPM74" s="617"/>
      <c r="NPN74" s="682"/>
      <c r="NPO74" s="683"/>
      <c r="NPP74" s="683"/>
      <c r="NPQ74" s="683"/>
      <c r="NPR74" s="683"/>
      <c r="NPS74" s="683"/>
      <c r="NPT74" s="617"/>
      <c r="NPU74" s="682"/>
      <c r="NPV74" s="683"/>
      <c r="NPW74" s="683"/>
      <c r="NPX74" s="683"/>
      <c r="NPY74" s="683"/>
      <c r="NPZ74" s="683"/>
      <c r="NQA74" s="617"/>
      <c r="NQB74" s="682"/>
      <c r="NQC74" s="683"/>
      <c r="NQD74" s="683"/>
      <c r="NQE74" s="683"/>
      <c r="NQF74" s="683"/>
      <c r="NQG74" s="683"/>
      <c r="NQH74" s="617"/>
      <c r="NQI74" s="682"/>
      <c r="NQJ74" s="683"/>
      <c r="NQK74" s="683"/>
      <c r="NQL74" s="683"/>
      <c r="NQM74" s="683"/>
      <c r="NQN74" s="683"/>
      <c r="NQO74" s="617"/>
      <c r="NQP74" s="682"/>
      <c r="NQQ74" s="683"/>
      <c r="NQR74" s="683"/>
      <c r="NQS74" s="683"/>
      <c r="NQT74" s="683"/>
      <c r="NQU74" s="683"/>
      <c r="NQV74" s="617"/>
      <c r="NQW74" s="682"/>
      <c r="NQX74" s="683"/>
      <c r="NQY74" s="683"/>
      <c r="NQZ74" s="683"/>
      <c r="NRA74" s="683"/>
      <c r="NRB74" s="683"/>
      <c r="NRC74" s="617"/>
      <c r="NRD74" s="682"/>
      <c r="NRE74" s="683"/>
      <c r="NRF74" s="683"/>
      <c r="NRG74" s="683"/>
      <c r="NRH74" s="683"/>
      <c r="NRI74" s="683"/>
      <c r="NRJ74" s="617"/>
      <c r="NRK74" s="682"/>
      <c r="NRL74" s="683"/>
      <c r="NRM74" s="683"/>
      <c r="NRN74" s="683"/>
      <c r="NRO74" s="683"/>
      <c r="NRP74" s="683"/>
      <c r="NRQ74" s="617"/>
      <c r="NRR74" s="682"/>
      <c r="NRS74" s="683"/>
      <c r="NRT74" s="683"/>
      <c r="NRU74" s="683"/>
      <c r="NRV74" s="683"/>
      <c r="NRW74" s="683"/>
      <c r="NRX74" s="617"/>
      <c r="NRY74" s="682"/>
      <c r="NRZ74" s="683"/>
      <c r="NSA74" s="683"/>
      <c r="NSB74" s="683"/>
      <c r="NSC74" s="683"/>
      <c r="NSD74" s="683"/>
      <c r="NSE74" s="617"/>
      <c r="NSF74" s="682"/>
      <c r="NSG74" s="683"/>
      <c r="NSH74" s="683"/>
      <c r="NSI74" s="683"/>
      <c r="NSJ74" s="683"/>
      <c r="NSK74" s="683"/>
      <c r="NSL74" s="617"/>
      <c r="NSM74" s="682"/>
      <c r="NSN74" s="683"/>
      <c r="NSO74" s="683"/>
      <c r="NSP74" s="683"/>
      <c r="NSQ74" s="683"/>
      <c r="NSR74" s="683"/>
      <c r="NSS74" s="617"/>
      <c r="NST74" s="682"/>
      <c r="NSU74" s="683"/>
      <c r="NSV74" s="683"/>
      <c r="NSW74" s="683"/>
      <c r="NSX74" s="683"/>
      <c r="NSY74" s="683"/>
      <c r="NSZ74" s="617"/>
      <c r="NTA74" s="682"/>
      <c r="NTB74" s="683"/>
      <c r="NTC74" s="683"/>
      <c r="NTD74" s="683"/>
      <c r="NTE74" s="683"/>
      <c r="NTF74" s="683"/>
      <c r="NTG74" s="617"/>
      <c r="NTH74" s="682"/>
      <c r="NTI74" s="683"/>
      <c r="NTJ74" s="683"/>
      <c r="NTK74" s="683"/>
      <c r="NTL74" s="683"/>
      <c r="NTM74" s="683"/>
      <c r="NTN74" s="617"/>
      <c r="NTO74" s="682"/>
      <c r="NTP74" s="683"/>
      <c r="NTQ74" s="683"/>
      <c r="NTR74" s="683"/>
      <c r="NTS74" s="683"/>
      <c r="NTT74" s="683"/>
      <c r="NTU74" s="617"/>
      <c r="NTV74" s="682"/>
      <c r="NTW74" s="683"/>
      <c r="NTX74" s="683"/>
      <c r="NTY74" s="683"/>
      <c r="NTZ74" s="683"/>
      <c r="NUA74" s="683"/>
      <c r="NUB74" s="617"/>
      <c r="NUC74" s="682"/>
      <c r="NUD74" s="683"/>
      <c r="NUE74" s="683"/>
      <c r="NUF74" s="683"/>
      <c r="NUG74" s="683"/>
      <c r="NUH74" s="683"/>
      <c r="NUI74" s="617"/>
      <c r="NUJ74" s="682"/>
      <c r="NUK74" s="683"/>
      <c r="NUL74" s="683"/>
      <c r="NUM74" s="683"/>
      <c r="NUN74" s="683"/>
      <c r="NUO74" s="683"/>
      <c r="NUP74" s="617"/>
      <c r="NUQ74" s="682"/>
      <c r="NUR74" s="683"/>
      <c r="NUS74" s="683"/>
      <c r="NUT74" s="683"/>
      <c r="NUU74" s="683"/>
      <c r="NUV74" s="683"/>
      <c r="NUW74" s="617"/>
      <c r="NUX74" s="682"/>
      <c r="NUY74" s="683"/>
      <c r="NUZ74" s="683"/>
      <c r="NVA74" s="683"/>
      <c r="NVB74" s="683"/>
      <c r="NVC74" s="683"/>
      <c r="NVD74" s="617"/>
      <c r="NVE74" s="682"/>
      <c r="NVF74" s="683"/>
      <c r="NVG74" s="683"/>
      <c r="NVH74" s="683"/>
      <c r="NVI74" s="683"/>
      <c r="NVJ74" s="683"/>
      <c r="NVK74" s="617"/>
      <c r="NVL74" s="682"/>
      <c r="NVM74" s="683"/>
      <c r="NVN74" s="683"/>
      <c r="NVO74" s="683"/>
      <c r="NVP74" s="683"/>
      <c r="NVQ74" s="683"/>
      <c r="NVR74" s="617"/>
      <c r="NVS74" s="682"/>
      <c r="NVT74" s="683"/>
      <c r="NVU74" s="683"/>
      <c r="NVV74" s="683"/>
      <c r="NVW74" s="683"/>
      <c r="NVX74" s="683"/>
      <c r="NVY74" s="617"/>
      <c r="NVZ74" s="682"/>
      <c r="NWA74" s="683"/>
      <c r="NWB74" s="683"/>
      <c r="NWC74" s="683"/>
      <c r="NWD74" s="683"/>
      <c r="NWE74" s="683"/>
      <c r="NWF74" s="617"/>
      <c r="NWG74" s="682"/>
      <c r="NWH74" s="683"/>
      <c r="NWI74" s="683"/>
      <c r="NWJ74" s="683"/>
      <c r="NWK74" s="683"/>
      <c r="NWL74" s="683"/>
      <c r="NWM74" s="617"/>
      <c r="NWN74" s="682"/>
      <c r="NWO74" s="683"/>
      <c r="NWP74" s="683"/>
      <c r="NWQ74" s="683"/>
      <c r="NWR74" s="683"/>
      <c r="NWS74" s="683"/>
      <c r="NWT74" s="617"/>
      <c r="NWU74" s="682"/>
      <c r="NWV74" s="683"/>
      <c r="NWW74" s="683"/>
      <c r="NWX74" s="683"/>
      <c r="NWY74" s="683"/>
      <c r="NWZ74" s="683"/>
      <c r="NXA74" s="617"/>
      <c r="NXB74" s="682"/>
      <c r="NXC74" s="683"/>
      <c r="NXD74" s="683"/>
      <c r="NXE74" s="683"/>
      <c r="NXF74" s="683"/>
      <c r="NXG74" s="683"/>
      <c r="NXH74" s="617"/>
      <c r="NXI74" s="682"/>
      <c r="NXJ74" s="683"/>
      <c r="NXK74" s="683"/>
      <c r="NXL74" s="683"/>
      <c r="NXM74" s="683"/>
      <c r="NXN74" s="683"/>
      <c r="NXO74" s="617"/>
      <c r="NXP74" s="682"/>
      <c r="NXQ74" s="683"/>
      <c r="NXR74" s="683"/>
      <c r="NXS74" s="683"/>
      <c r="NXT74" s="683"/>
      <c r="NXU74" s="683"/>
      <c r="NXV74" s="617"/>
      <c r="NXW74" s="682"/>
      <c r="NXX74" s="683"/>
      <c r="NXY74" s="683"/>
      <c r="NXZ74" s="683"/>
      <c r="NYA74" s="683"/>
      <c r="NYB74" s="683"/>
      <c r="NYC74" s="617"/>
      <c r="NYD74" s="682"/>
      <c r="NYE74" s="683"/>
      <c r="NYF74" s="683"/>
      <c r="NYG74" s="683"/>
      <c r="NYH74" s="683"/>
      <c r="NYI74" s="683"/>
      <c r="NYJ74" s="617"/>
      <c r="NYK74" s="682"/>
      <c r="NYL74" s="683"/>
      <c r="NYM74" s="683"/>
      <c r="NYN74" s="683"/>
      <c r="NYO74" s="683"/>
      <c r="NYP74" s="683"/>
      <c r="NYQ74" s="617"/>
      <c r="NYR74" s="682"/>
      <c r="NYS74" s="683"/>
      <c r="NYT74" s="683"/>
      <c r="NYU74" s="683"/>
      <c r="NYV74" s="683"/>
      <c r="NYW74" s="683"/>
      <c r="NYX74" s="617"/>
      <c r="NYY74" s="682"/>
      <c r="NYZ74" s="683"/>
      <c r="NZA74" s="683"/>
      <c r="NZB74" s="683"/>
      <c r="NZC74" s="683"/>
      <c r="NZD74" s="683"/>
      <c r="NZE74" s="617"/>
      <c r="NZF74" s="682"/>
      <c r="NZG74" s="683"/>
      <c r="NZH74" s="683"/>
      <c r="NZI74" s="683"/>
      <c r="NZJ74" s="683"/>
      <c r="NZK74" s="683"/>
      <c r="NZL74" s="617"/>
      <c r="NZM74" s="682"/>
      <c r="NZN74" s="683"/>
      <c r="NZO74" s="683"/>
      <c r="NZP74" s="683"/>
      <c r="NZQ74" s="683"/>
      <c r="NZR74" s="683"/>
      <c r="NZS74" s="617"/>
      <c r="NZT74" s="682"/>
      <c r="NZU74" s="683"/>
      <c r="NZV74" s="683"/>
      <c r="NZW74" s="683"/>
      <c r="NZX74" s="683"/>
      <c r="NZY74" s="683"/>
      <c r="NZZ74" s="617"/>
      <c r="OAA74" s="682"/>
      <c r="OAB74" s="683"/>
      <c r="OAC74" s="683"/>
      <c r="OAD74" s="683"/>
      <c r="OAE74" s="683"/>
      <c r="OAF74" s="683"/>
      <c r="OAG74" s="617"/>
      <c r="OAH74" s="682"/>
      <c r="OAI74" s="683"/>
      <c r="OAJ74" s="683"/>
      <c r="OAK74" s="683"/>
      <c r="OAL74" s="683"/>
      <c r="OAM74" s="683"/>
      <c r="OAN74" s="617"/>
      <c r="OAO74" s="682"/>
      <c r="OAP74" s="683"/>
      <c r="OAQ74" s="683"/>
      <c r="OAR74" s="683"/>
      <c r="OAS74" s="683"/>
      <c r="OAT74" s="683"/>
      <c r="OAU74" s="617"/>
      <c r="OAV74" s="682"/>
      <c r="OAW74" s="683"/>
      <c r="OAX74" s="683"/>
      <c r="OAY74" s="683"/>
      <c r="OAZ74" s="683"/>
      <c r="OBA74" s="683"/>
      <c r="OBB74" s="617"/>
      <c r="OBC74" s="682"/>
      <c r="OBD74" s="683"/>
      <c r="OBE74" s="683"/>
      <c r="OBF74" s="683"/>
      <c r="OBG74" s="683"/>
      <c r="OBH74" s="683"/>
      <c r="OBI74" s="617"/>
      <c r="OBJ74" s="682"/>
      <c r="OBK74" s="683"/>
      <c r="OBL74" s="683"/>
      <c r="OBM74" s="683"/>
      <c r="OBN74" s="683"/>
      <c r="OBO74" s="683"/>
      <c r="OBP74" s="617"/>
      <c r="OBQ74" s="682"/>
      <c r="OBR74" s="683"/>
      <c r="OBS74" s="683"/>
      <c r="OBT74" s="683"/>
      <c r="OBU74" s="683"/>
      <c r="OBV74" s="683"/>
      <c r="OBW74" s="617"/>
      <c r="OBX74" s="682"/>
      <c r="OBY74" s="683"/>
      <c r="OBZ74" s="683"/>
      <c r="OCA74" s="683"/>
      <c r="OCB74" s="683"/>
      <c r="OCC74" s="683"/>
      <c r="OCD74" s="617"/>
      <c r="OCE74" s="682"/>
      <c r="OCF74" s="683"/>
      <c r="OCG74" s="683"/>
      <c r="OCH74" s="683"/>
      <c r="OCI74" s="683"/>
      <c r="OCJ74" s="683"/>
      <c r="OCK74" s="617"/>
      <c r="OCL74" s="682"/>
      <c r="OCM74" s="683"/>
      <c r="OCN74" s="683"/>
      <c r="OCO74" s="683"/>
      <c r="OCP74" s="683"/>
      <c r="OCQ74" s="683"/>
      <c r="OCR74" s="617"/>
      <c r="OCS74" s="682"/>
      <c r="OCT74" s="683"/>
      <c r="OCU74" s="683"/>
      <c r="OCV74" s="683"/>
      <c r="OCW74" s="683"/>
      <c r="OCX74" s="683"/>
      <c r="OCY74" s="617"/>
      <c r="OCZ74" s="682"/>
      <c r="ODA74" s="683"/>
      <c r="ODB74" s="683"/>
      <c r="ODC74" s="683"/>
      <c r="ODD74" s="683"/>
      <c r="ODE74" s="683"/>
      <c r="ODF74" s="617"/>
      <c r="ODG74" s="682"/>
      <c r="ODH74" s="683"/>
      <c r="ODI74" s="683"/>
      <c r="ODJ74" s="683"/>
      <c r="ODK74" s="683"/>
      <c r="ODL74" s="683"/>
      <c r="ODM74" s="617"/>
      <c r="ODN74" s="682"/>
      <c r="ODO74" s="683"/>
      <c r="ODP74" s="683"/>
      <c r="ODQ74" s="683"/>
      <c r="ODR74" s="683"/>
      <c r="ODS74" s="683"/>
      <c r="ODT74" s="617"/>
      <c r="ODU74" s="682"/>
      <c r="ODV74" s="683"/>
      <c r="ODW74" s="683"/>
      <c r="ODX74" s="683"/>
      <c r="ODY74" s="683"/>
      <c r="ODZ74" s="683"/>
      <c r="OEA74" s="617"/>
      <c r="OEB74" s="682"/>
      <c r="OEC74" s="683"/>
      <c r="OED74" s="683"/>
      <c r="OEE74" s="683"/>
      <c r="OEF74" s="683"/>
      <c r="OEG74" s="683"/>
      <c r="OEH74" s="617"/>
      <c r="OEI74" s="682"/>
      <c r="OEJ74" s="683"/>
      <c r="OEK74" s="683"/>
      <c r="OEL74" s="683"/>
      <c r="OEM74" s="683"/>
      <c r="OEN74" s="683"/>
      <c r="OEO74" s="617"/>
      <c r="OEP74" s="682"/>
      <c r="OEQ74" s="683"/>
      <c r="OER74" s="683"/>
      <c r="OES74" s="683"/>
      <c r="OET74" s="683"/>
      <c r="OEU74" s="683"/>
      <c r="OEV74" s="617"/>
      <c r="OEW74" s="682"/>
      <c r="OEX74" s="683"/>
      <c r="OEY74" s="683"/>
      <c r="OEZ74" s="683"/>
      <c r="OFA74" s="683"/>
      <c r="OFB74" s="683"/>
      <c r="OFC74" s="617"/>
      <c r="OFD74" s="682"/>
      <c r="OFE74" s="683"/>
      <c r="OFF74" s="683"/>
      <c r="OFG74" s="683"/>
      <c r="OFH74" s="683"/>
      <c r="OFI74" s="683"/>
      <c r="OFJ74" s="617"/>
      <c r="OFK74" s="682"/>
      <c r="OFL74" s="683"/>
      <c r="OFM74" s="683"/>
      <c r="OFN74" s="683"/>
      <c r="OFO74" s="683"/>
      <c r="OFP74" s="683"/>
      <c r="OFQ74" s="617"/>
      <c r="OFR74" s="682"/>
      <c r="OFS74" s="683"/>
      <c r="OFT74" s="683"/>
      <c r="OFU74" s="683"/>
      <c r="OFV74" s="683"/>
      <c r="OFW74" s="683"/>
      <c r="OFX74" s="617"/>
      <c r="OFY74" s="682"/>
      <c r="OFZ74" s="683"/>
      <c r="OGA74" s="683"/>
      <c r="OGB74" s="683"/>
      <c r="OGC74" s="683"/>
      <c r="OGD74" s="683"/>
      <c r="OGE74" s="617"/>
      <c r="OGF74" s="682"/>
      <c r="OGG74" s="683"/>
      <c r="OGH74" s="683"/>
      <c r="OGI74" s="683"/>
      <c r="OGJ74" s="683"/>
      <c r="OGK74" s="683"/>
      <c r="OGL74" s="617"/>
      <c r="OGM74" s="682"/>
      <c r="OGN74" s="683"/>
      <c r="OGO74" s="683"/>
      <c r="OGP74" s="683"/>
      <c r="OGQ74" s="683"/>
      <c r="OGR74" s="683"/>
      <c r="OGS74" s="617"/>
      <c r="OGT74" s="682"/>
      <c r="OGU74" s="683"/>
      <c r="OGV74" s="683"/>
      <c r="OGW74" s="683"/>
      <c r="OGX74" s="683"/>
      <c r="OGY74" s="683"/>
      <c r="OGZ74" s="617"/>
      <c r="OHA74" s="682"/>
      <c r="OHB74" s="683"/>
      <c r="OHC74" s="683"/>
      <c r="OHD74" s="683"/>
      <c r="OHE74" s="683"/>
      <c r="OHF74" s="683"/>
      <c r="OHG74" s="617"/>
      <c r="OHH74" s="682"/>
      <c r="OHI74" s="683"/>
      <c r="OHJ74" s="683"/>
      <c r="OHK74" s="683"/>
      <c r="OHL74" s="683"/>
      <c r="OHM74" s="683"/>
      <c r="OHN74" s="617"/>
      <c r="OHO74" s="682"/>
      <c r="OHP74" s="683"/>
      <c r="OHQ74" s="683"/>
      <c r="OHR74" s="683"/>
      <c r="OHS74" s="683"/>
      <c r="OHT74" s="683"/>
      <c r="OHU74" s="617"/>
      <c r="OHV74" s="682"/>
      <c r="OHW74" s="683"/>
      <c r="OHX74" s="683"/>
      <c r="OHY74" s="683"/>
      <c r="OHZ74" s="683"/>
      <c r="OIA74" s="683"/>
      <c r="OIB74" s="617"/>
      <c r="OIC74" s="682"/>
      <c r="OID74" s="683"/>
      <c r="OIE74" s="683"/>
      <c r="OIF74" s="683"/>
      <c r="OIG74" s="683"/>
      <c r="OIH74" s="683"/>
      <c r="OII74" s="617"/>
      <c r="OIJ74" s="682"/>
      <c r="OIK74" s="683"/>
      <c r="OIL74" s="683"/>
      <c r="OIM74" s="683"/>
      <c r="OIN74" s="683"/>
      <c r="OIO74" s="683"/>
      <c r="OIP74" s="617"/>
      <c r="OIQ74" s="682"/>
      <c r="OIR74" s="683"/>
      <c r="OIS74" s="683"/>
      <c r="OIT74" s="683"/>
      <c r="OIU74" s="683"/>
      <c r="OIV74" s="683"/>
      <c r="OIW74" s="617"/>
      <c r="OIX74" s="682"/>
      <c r="OIY74" s="683"/>
      <c r="OIZ74" s="683"/>
      <c r="OJA74" s="683"/>
      <c r="OJB74" s="683"/>
      <c r="OJC74" s="683"/>
      <c r="OJD74" s="617"/>
      <c r="OJE74" s="682"/>
      <c r="OJF74" s="683"/>
      <c r="OJG74" s="683"/>
      <c r="OJH74" s="683"/>
      <c r="OJI74" s="683"/>
      <c r="OJJ74" s="683"/>
      <c r="OJK74" s="617"/>
      <c r="OJL74" s="682"/>
      <c r="OJM74" s="683"/>
      <c r="OJN74" s="683"/>
      <c r="OJO74" s="683"/>
      <c r="OJP74" s="683"/>
      <c r="OJQ74" s="683"/>
      <c r="OJR74" s="617"/>
      <c r="OJS74" s="682"/>
      <c r="OJT74" s="683"/>
      <c r="OJU74" s="683"/>
      <c r="OJV74" s="683"/>
      <c r="OJW74" s="683"/>
      <c r="OJX74" s="683"/>
      <c r="OJY74" s="617"/>
      <c r="OJZ74" s="682"/>
      <c r="OKA74" s="683"/>
      <c r="OKB74" s="683"/>
      <c r="OKC74" s="683"/>
      <c r="OKD74" s="683"/>
      <c r="OKE74" s="683"/>
      <c r="OKF74" s="617"/>
      <c r="OKG74" s="682"/>
      <c r="OKH74" s="683"/>
      <c r="OKI74" s="683"/>
      <c r="OKJ74" s="683"/>
      <c r="OKK74" s="683"/>
      <c r="OKL74" s="683"/>
      <c r="OKM74" s="617"/>
      <c r="OKN74" s="682"/>
      <c r="OKO74" s="683"/>
      <c r="OKP74" s="683"/>
      <c r="OKQ74" s="683"/>
      <c r="OKR74" s="683"/>
      <c r="OKS74" s="683"/>
      <c r="OKT74" s="617"/>
      <c r="OKU74" s="682"/>
      <c r="OKV74" s="683"/>
      <c r="OKW74" s="683"/>
      <c r="OKX74" s="683"/>
      <c r="OKY74" s="683"/>
      <c r="OKZ74" s="683"/>
      <c r="OLA74" s="617"/>
      <c r="OLB74" s="682"/>
      <c r="OLC74" s="683"/>
      <c r="OLD74" s="683"/>
      <c r="OLE74" s="683"/>
      <c r="OLF74" s="683"/>
      <c r="OLG74" s="683"/>
      <c r="OLH74" s="617"/>
      <c r="OLI74" s="682"/>
      <c r="OLJ74" s="683"/>
      <c r="OLK74" s="683"/>
      <c r="OLL74" s="683"/>
      <c r="OLM74" s="683"/>
      <c r="OLN74" s="683"/>
      <c r="OLO74" s="617"/>
      <c r="OLP74" s="682"/>
      <c r="OLQ74" s="683"/>
      <c r="OLR74" s="683"/>
      <c r="OLS74" s="683"/>
      <c r="OLT74" s="683"/>
      <c r="OLU74" s="683"/>
      <c r="OLV74" s="617"/>
      <c r="OLW74" s="682"/>
      <c r="OLX74" s="683"/>
      <c r="OLY74" s="683"/>
      <c r="OLZ74" s="683"/>
      <c r="OMA74" s="683"/>
      <c r="OMB74" s="683"/>
      <c r="OMC74" s="617"/>
      <c r="OMD74" s="682"/>
      <c r="OME74" s="683"/>
      <c r="OMF74" s="683"/>
      <c r="OMG74" s="683"/>
      <c r="OMH74" s="683"/>
      <c r="OMI74" s="683"/>
      <c r="OMJ74" s="617"/>
      <c r="OMK74" s="682"/>
      <c r="OML74" s="683"/>
      <c r="OMM74" s="683"/>
      <c r="OMN74" s="683"/>
      <c r="OMO74" s="683"/>
      <c r="OMP74" s="683"/>
      <c r="OMQ74" s="617"/>
      <c r="OMR74" s="682"/>
      <c r="OMS74" s="683"/>
      <c r="OMT74" s="683"/>
      <c r="OMU74" s="683"/>
      <c r="OMV74" s="683"/>
      <c r="OMW74" s="683"/>
      <c r="OMX74" s="617"/>
      <c r="OMY74" s="682"/>
      <c r="OMZ74" s="683"/>
      <c r="ONA74" s="683"/>
      <c r="ONB74" s="683"/>
      <c r="ONC74" s="683"/>
      <c r="OND74" s="683"/>
      <c r="ONE74" s="617"/>
      <c r="ONF74" s="682"/>
      <c r="ONG74" s="683"/>
      <c r="ONH74" s="683"/>
      <c r="ONI74" s="683"/>
      <c r="ONJ74" s="683"/>
      <c r="ONK74" s="683"/>
      <c r="ONL74" s="617"/>
      <c r="ONM74" s="682"/>
      <c r="ONN74" s="683"/>
      <c r="ONO74" s="683"/>
      <c r="ONP74" s="683"/>
      <c r="ONQ74" s="683"/>
      <c r="ONR74" s="683"/>
      <c r="ONS74" s="617"/>
      <c r="ONT74" s="682"/>
      <c r="ONU74" s="683"/>
      <c r="ONV74" s="683"/>
      <c r="ONW74" s="683"/>
      <c r="ONX74" s="683"/>
      <c r="ONY74" s="683"/>
      <c r="ONZ74" s="617"/>
      <c r="OOA74" s="682"/>
      <c r="OOB74" s="683"/>
      <c r="OOC74" s="683"/>
      <c r="OOD74" s="683"/>
      <c r="OOE74" s="683"/>
      <c r="OOF74" s="683"/>
      <c r="OOG74" s="617"/>
      <c r="OOH74" s="682"/>
      <c r="OOI74" s="683"/>
      <c r="OOJ74" s="683"/>
      <c r="OOK74" s="683"/>
      <c r="OOL74" s="683"/>
      <c r="OOM74" s="683"/>
      <c r="OON74" s="617"/>
      <c r="OOO74" s="682"/>
      <c r="OOP74" s="683"/>
      <c r="OOQ74" s="683"/>
      <c r="OOR74" s="683"/>
      <c r="OOS74" s="683"/>
      <c r="OOT74" s="683"/>
      <c r="OOU74" s="617"/>
      <c r="OOV74" s="682"/>
      <c r="OOW74" s="683"/>
      <c r="OOX74" s="683"/>
      <c r="OOY74" s="683"/>
      <c r="OOZ74" s="683"/>
      <c r="OPA74" s="683"/>
      <c r="OPB74" s="617"/>
      <c r="OPC74" s="682"/>
      <c r="OPD74" s="683"/>
      <c r="OPE74" s="683"/>
      <c r="OPF74" s="683"/>
      <c r="OPG74" s="683"/>
      <c r="OPH74" s="683"/>
      <c r="OPI74" s="617"/>
      <c r="OPJ74" s="682"/>
      <c r="OPK74" s="683"/>
      <c r="OPL74" s="683"/>
      <c r="OPM74" s="683"/>
      <c r="OPN74" s="683"/>
      <c r="OPO74" s="683"/>
      <c r="OPP74" s="617"/>
      <c r="OPQ74" s="682"/>
      <c r="OPR74" s="683"/>
      <c r="OPS74" s="683"/>
      <c r="OPT74" s="683"/>
      <c r="OPU74" s="683"/>
      <c r="OPV74" s="683"/>
      <c r="OPW74" s="617"/>
      <c r="OPX74" s="682"/>
      <c r="OPY74" s="683"/>
      <c r="OPZ74" s="683"/>
      <c r="OQA74" s="683"/>
      <c r="OQB74" s="683"/>
      <c r="OQC74" s="683"/>
      <c r="OQD74" s="617"/>
      <c r="OQE74" s="682"/>
      <c r="OQF74" s="683"/>
      <c r="OQG74" s="683"/>
      <c r="OQH74" s="683"/>
      <c r="OQI74" s="683"/>
      <c r="OQJ74" s="683"/>
      <c r="OQK74" s="617"/>
      <c r="OQL74" s="682"/>
      <c r="OQM74" s="683"/>
      <c r="OQN74" s="683"/>
      <c r="OQO74" s="683"/>
      <c r="OQP74" s="683"/>
      <c r="OQQ74" s="683"/>
      <c r="OQR74" s="617"/>
      <c r="OQS74" s="682"/>
      <c r="OQT74" s="683"/>
      <c r="OQU74" s="683"/>
      <c r="OQV74" s="683"/>
      <c r="OQW74" s="683"/>
      <c r="OQX74" s="683"/>
      <c r="OQY74" s="617"/>
      <c r="OQZ74" s="682"/>
      <c r="ORA74" s="683"/>
      <c r="ORB74" s="683"/>
      <c r="ORC74" s="683"/>
      <c r="ORD74" s="683"/>
      <c r="ORE74" s="683"/>
      <c r="ORF74" s="617"/>
      <c r="ORG74" s="682"/>
      <c r="ORH74" s="683"/>
      <c r="ORI74" s="683"/>
      <c r="ORJ74" s="683"/>
      <c r="ORK74" s="683"/>
      <c r="ORL74" s="683"/>
      <c r="ORM74" s="617"/>
      <c r="ORN74" s="682"/>
      <c r="ORO74" s="683"/>
      <c r="ORP74" s="683"/>
      <c r="ORQ74" s="683"/>
      <c r="ORR74" s="683"/>
      <c r="ORS74" s="683"/>
      <c r="ORT74" s="617"/>
      <c r="ORU74" s="682"/>
      <c r="ORV74" s="683"/>
      <c r="ORW74" s="683"/>
      <c r="ORX74" s="683"/>
      <c r="ORY74" s="683"/>
      <c r="ORZ74" s="683"/>
      <c r="OSA74" s="617"/>
      <c r="OSB74" s="682"/>
      <c r="OSC74" s="683"/>
      <c r="OSD74" s="683"/>
      <c r="OSE74" s="683"/>
      <c r="OSF74" s="683"/>
      <c r="OSG74" s="683"/>
      <c r="OSH74" s="617"/>
      <c r="OSI74" s="682"/>
      <c r="OSJ74" s="683"/>
      <c r="OSK74" s="683"/>
      <c r="OSL74" s="683"/>
      <c r="OSM74" s="683"/>
      <c r="OSN74" s="683"/>
      <c r="OSO74" s="617"/>
      <c r="OSP74" s="682"/>
      <c r="OSQ74" s="683"/>
      <c r="OSR74" s="683"/>
      <c r="OSS74" s="683"/>
      <c r="OST74" s="683"/>
      <c r="OSU74" s="683"/>
      <c r="OSV74" s="617"/>
      <c r="OSW74" s="682"/>
      <c r="OSX74" s="683"/>
      <c r="OSY74" s="683"/>
      <c r="OSZ74" s="683"/>
      <c r="OTA74" s="683"/>
      <c r="OTB74" s="683"/>
      <c r="OTC74" s="617"/>
      <c r="OTD74" s="682"/>
      <c r="OTE74" s="683"/>
      <c r="OTF74" s="683"/>
      <c r="OTG74" s="683"/>
      <c r="OTH74" s="683"/>
      <c r="OTI74" s="683"/>
      <c r="OTJ74" s="617"/>
      <c r="OTK74" s="682"/>
      <c r="OTL74" s="683"/>
      <c r="OTM74" s="683"/>
      <c r="OTN74" s="683"/>
      <c r="OTO74" s="683"/>
      <c r="OTP74" s="683"/>
      <c r="OTQ74" s="617"/>
      <c r="OTR74" s="682"/>
      <c r="OTS74" s="683"/>
      <c r="OTT74" s="683"/>
      <c r="OTU74" s="683"/>
      <c r="OTV74" s="683"/>
      <c r="OTW74" s="683"/>
      <c r="OTX74" s="617"/>
      <c r="OTY74" s="682"/>
      <c r="OTZ74" s="683"/>
      <c r="OUA74" s="683"/>
      <c r="OUB74" s="683"/>
      <c r="OUC74" s="683"/>
      <c r="OUD74" s="683"/>
      <c r="OUE74" s="617"/>
      <c r="OUF74" s="682"/>
      <c r="OUG74" s="683"/>
      <c r="OUH74" s="683"/>
      <c r="OUI74" s="683"/>
      <c r="OUJ74" s="683"/>
      <c r="OUK74" s="683"/>
      <c r="OUL74" s="617"/>
      <c r="OUM74" s="682"/>
      <c r="OUN74" s="683"/>
      <c r="OUO74" s="683"/>
      <c r="OUP74" s="683"/>
      <c r="OUQ74" s="683"/>
      <c r="OUR74" s="683"/>
      <c r="OUS74" s="617"/>
      <c r="OUT74" s="682"/>
      <c r="OUU74" s="683"/>
      <c r="OUV74" s="683"/>
      <c r="OUW74" s="683"/>
      <c r="OUX74" s="683"/>
      <c r="OUY74" s="683"/>
      <c r="OUZ74" s="617"/>
      <c r="OVA74" s="682"/>
      <c r="OVB74" s="683"/>
      <c r="OVC74" s="683"/>
      <c r="OVD74" s="683"/>
      <c r="OVE74" s="683"/>
      <c r="OVF74" s="683"/>
      <c r="OVG74" s="617"/>
      <c r="OVH74" s="682"/>
      <c r="OVI74" s="683"/>
      <c r="OVJ74" s="683"/>
      <c r="OVK74" s="683"/>
      <c r="OVL74" s="683"/>
      <c r="OVM74" s="683"/>
      <c r="OVN74" s="617"/>
      <c r="OVO74" s="682"/>
      <c r="OVP74" s="683"/>
      <c r="OVQ74" s="683"/>
      <c r="OVR74" s="683"/>
      <c r="OVS74" s="683"/>
      <c r="OVT74" s="683"/>
      <c r="OVU74" s="617"/>
      <c r="OVV74" s="682"/>
      <c r="OVW74" s="683"/>
      <c r="OVX74" s="683"/>
      <c r="OVY74" s="683"/>
      <c r="OVZ74" s="683"/>
      <c r="OWA74" s="683"/>
      <c r="OWB74" s="617"/>
      <c r="OWC74" s="682"/>
      <c r="OWD74" s="683"/>
      <c r="OWE74" s="683"/>
      <c r="OWF74" s="683"/>
      <c r="OWG74" s="683"/>
      <c r="OWH74" s="683"/>
      <c r="OWI74" s="617"/>
      <c r="OWJ74" s="682"/>
      <c r="OWK74" s="683"/>
      <c r="OWL74" s="683"/>
      <c r="OWM74" s="683"/>
      <c r="OWN74" s="683"/>
      <c r="OWO74" s="683"/>
      <c r="OWP74" s="617"/>
      <c r="OWQ74" s="682"/>
      <c r="OWR74" s="683"/>
      <c r="OWS74" s="683"/>
      <c r="OWT74" s="683"/>
      <c r="OWU74" s="683"/>
      <c r="OWV74" s="683"/>
      <c r="OWW74" s="617"/>
      <c r="OWX74" s="682"/>
      <c r="OWY74" s="683"/>
      <c r="OWZ74" s="683"/>
      <c r="OXA74" s="683"/>
      <c r="OXB74" s="683"/>
      <c r="OXC74" s="683"/>
      <c r="OXD74" s="617"/>
      <c r="OXE74" s="682"/>
      <c r="OXF74" s="683"/>
      <c r="OXG74" s="683"/>
      <c r="OXH74" s="683"/>
      <c r="OXI74" s="683"/>
      <c r="OXJ74" s="683"/>
      <c r="OXK74" s="617"/>
      <c r="OXL74" s="682"/>
      <c r="OXM74" s="683"/>
      <c r="OXN74" s="683"/>
      <c r="OXO74" s="683"/>
      <c r="OXP74" s="683"/>
      <c r="OXQ74" s="683"/>
      <c r="OXR74" s="617"/>
      <c r="OXS74" s="682"/>
      <c r="OXT74" s="683"/>
      <c r="OXU74" s="683"/>
      <c r="OXV74" s="683"/>
      <c r="OXW74" s="683"/>
      <c r="OXX74" s="683"/>
      <c r="OXY74" s="617"/>
      <c r="OXZ74" s="682"/>
      <c r="OYA74" s="683"/>
      <c r="OYB74" s="683"/>
      <c r="OYC74" s="683"/>
      <c r="OYD74" s="683"/>
      <c r="OYE74" s="683"/>
      <c r="OYF74" s="617"/>
      <c r="OYG74" s="682"/>
      <c r="OYH74" s="683"/>
      <c r="OYI74" s="683"/>
      <c r="OYJ74" s="683"/>
      <c r="OYK74" s="683"/>
      <c r="OYL74" s="683"/>
      <c r="OYM74" s="617"/>
      <c r="OYN74" s="682"/>
      <c r="OYO74" s="683"/>
      <c r="OYP74" s="683"/>
      <c r="OYQ74" s="683"/>
      <c r="OYR74" s="683"/>
      <c r="OYS74" s="683"/>
      <c r="OYT74" s="617"/>
      <c r="OYU74" s="682"/>
      <c r="OYV74" s="683"/>
      <c r="OYW74" s="683"/>
      <c r="OYX74" s="683"/>
      <c r="OYY74" s="683"/>
      <c r="OYZ74" s="683"/>
      <c r="OZA74" s="617"/>
      <c r="OZB74" s="682"/>
      <c r="OZC74" s="683"/>
      <c r="OZD74" s="683"/>
      <c r="OZE74" s="683"/>
      <c r="OZF74" s="683"/>
      <c r="OZG74" s="683"/>
      <c r="OZH74" s="617"/>
      <c r="OZI74" s="682"/>
      <c r="OZJ74" s="683"/>
      <c r="OZK74" s="683"/>
      <c r="OZL74" s="683"/>
      <c r="OZM74" s="683"/>
      <c r="OZN74" s="683"/>
      <c r="OZO74" s="617"/>
      <c r="OZP74" s="682"/>
      <c r="OZQ74" s="683"/>
      <c r="OZR74" s="683"/>
      <c r="OZS74" s="683"/>
      <c r="OZT74" s="683"/>
      <c r="OZU74" s="683"/>
      <c r="OZV74" s="617"/>
      <c r="OZW74" s="682"/>
      <c r="OZX74" s="683"/>
      <c r="OZY74" s="683"/>
      <c r="OZZ74" s="683"/>
      <c r="PAA74" s="683"/>
      <c r="PAB74" s="683"/>
      <c r="PAC74" s="617"/>
      <c r="PAD74" s="682"/>
      <c r="PAE74" s="683"/>
      <c r="PAF74" s="683"/>
      <c r="PAG74" s="683"/>
      <c r="PAH74" s="683"/>
      <c r="PAI74" s="683"/>
      <c r="PAJ74" s="617"/>
      <c r="PAK74" s="682"/>
      <c r="PAL74" s="683"/>
      <c r="PAM74" s="683"/>
      <c r="PAN74" s="683"/>
      <c r="PAO74" s="683"/>
      <c r="PAP74" s="683"/>
      <c r="PAQ74" s="617"/>
      <c r="PAR74" s="682"/>
      <c r="PAS74" s="683"/>
      <c r="PAT74" s="683"/>
      <c r="PAU74" s="683"/>
      <c r="PAV74" s="683"/>
      <c r="PAW74" s="683"/>
      <c r="PAX74" s="617"/>
      <c r="PAY74" s="682"/>
      <c r="PAZ74" s="683"/>
      <c r="PBA74" s="683"/>
      <c r="PBB74" s="683"/>
      <c r="PBC74" s="683"/>
      <c r="PBD74" s="683"/>
      <c r="PBE74" s="617"/>
      <c r="PBF74" s="682"/>
      <c r="PBG74" s="683"/>
      <c r="PBH74" s="683"/>
      <c r="PBI74" s="683"/>
      <c r="PBJ74" s="683"/>
      <c r="PBK74" s="683"/>
      <c r="PBL74" s="617"/>
      <c r="PBM74" s="682"/>
      <c r="PBN74" s="683"/>
      <c r="PBO74" s="683"/>
      <c r="PBP74" s="683"/>
      <c r="PBQ74" s="683"/>
      <c r="PBR74" s="683"/>
      <c r="PBS74" s="617"/>
      <c r="PBT74" s="682"/>
      <c r="PBU74" s="683"/>
      <c r="PBV74" s="683"/>
      <c r="PBW74" s="683"/>
      <c r="PBX74" s="683"/>
      <c r="PBY74" s="683"/>
      <c r="PBZ74" s="617"/>
      <c r="PCA74" s="682"/>
      <c r="PCB74" s="683"/>
      <c r="PCC74" s="683"/>
      <c r="PCD74" s="683"/>
      <c r="PCE74" s="683"/>
      <c r="PCF74" s="683"/>
      <c r="PCG74" s="617"/>
      <c r="PCH74" s="682"/>
      <c r="PCI74" s="683"/>
      <c r="PCJ74" s="683"/>
      <c r="PCK74" s="683"/>
      <c r="PCL74" s="683"/>
      <c r="PCM74" s="683"/>
      <c r="PCN74" s="617"/>
      <c r="PCO74" s="682"/>
      <c r="PCP74" s="683"/>
      <c r="PCQ74" s="683"/>
      <c r="PCR74" s="683"/>
      <c r="PCS74" s="683"/>
      <c r="PCT74" s="683"/>
      <c r="PCU74" s="617"/>
      <c r="PCV74" s="682"/>
      <c r="PCW74" s="683"/>
      <c r="PCX74" s="683"/>
      <c r="PCY74" s="683"/>
      <c r="PCZ74" s="683"/>
      <c r="PDA74" s="683"/>
      <c r="PDB74" s="617"/>
      <c r="PDC74" s="682"/>
      <c r="PDD74" s="683"/>
      <c r="PDE74" s="683"/>
      <c r="PDF74" s="683"/>
      <c r="PDG74" s="683"/>
      <c r="PDH74" s="683"/>
      <c r="PDI74" s="617"/>
      <c r="PDJ74" s="682"/>
      <c r="PDK74" s="683"/>
      <c r="PDL74" s="683"/>
      <c r="PDM74" s="683"/>
      <c r="PDN74" s="683"/>
      <c r="PDO74" s="683"/>
      <c r="PDP74" s="617"/>
      <c r="PDQ74" s="682"/>
      <c r="PDR74" s="683"/>
      <c r="PDS74" s="683"/>
      <c r="PDT74" s="683"/>
      <c r="PDU74" s="683"/>
      <c r="PDV74" s="683"/>
      <c r="PDW74" s="617"/>
      <c r="PDX74" s="682"/>
      <c r="PDY74" s="683"/>
      <c r="PDZ74" s="683"/>
      <c r="PEA74" s="683"/>
      <c r="PEB74" s="683"/>
      <c r="PEC74" s="683"/>
      <c r="PED74" s="617"/>
      <c r="PEE74" s="682"/>
      <c r="PEF74" s="683"/>
      <c r="PEG74" s="683"/>
      <c r="PEH74" s="683"/>
      <c r="PEI74" s="683"/>
      <c r="PEJ74" s="683"/>
      <c r="PEK74" s="617"/>
      <c r="PEL74" s="682"/>
      <c r="PEM74" s="683"/>
      <c r="PEN74" s="683"/>
      <c r="PEO74" s="683"/>
      <c r="PEP74" s="683"/>
      <c r="PEQ74" s="683"/>
      <c r="PER74" s="617"/>
      <c r="PES74" s="682"/>
      <c r="PET74" s="683"/>
      <c r="PEU74" s="683"/>
      <c r="PEV74" s="683"/>
      <c r="PEW74" s="683"/>
      <c r="PEX74" s="683"/>
      <c r="PEY74" s="617"/>
      <c r="PEZ74" s="682"/>
      <c r="PFA74" s="683"/>
      <c r="PFB74" s="683"/>
      <c r="PFC74" s="683"/>
      <c r="PFD74" s="683"/>
      <c r="PFE74" s="683"/>
      <c r="PFF74" s="617"/>
      <c r="PFG74" s="682"/>
      <c r="PFH74" s="683"/>
      <c r="PFI74" s="683"/>
      <c r="PFJ74" s="683"/>
      <c r="PFK74" s="683"/>
      <c r="PFL74" s="683"/>
      <c r="PFM74" s="617"/>
      <c r="PFN74" s="682"/>
      <c r="PFO74" s="683"/>
      <c r="PFP74" s="683"/>
      <c r="PFQ74" s="683"/>
      <c r="PFR74" s="683"/>
      <c r="PFS74" s="683"/>
      <c r="PFT74" s="617"/>
      <c r="PFU74" s="682"/>
      <c r="PFV74" s="683"/>
      <c r="PFW74" s="683"/>
      <c r="PFX74" s="683"/>
      <c r="PFY74" s="683"/>
      <c r="PFZ74" s="683"/>
      <c r="PGA74" s="617"/>
      <c r="PGB74" s="682"/>
      <c r="PGC74" s="683"/>
      <c r="PGD74" s="683"/>
      <c r="PGE74" s="683"/>
      <c r="PGF74" s="683"/>
      <c r="PGG74" s="683"/>
      <c r="PGH74" s="617"/>
      <c r="PGI74" s="682"/>
      <c r="PGJ74" s="683"/>
      <c r="PGK74" s="683"/>
      <c r="PGL74" s="683"/>
      <c r="PGM74" s="683"/>
      <c r="PGN74" s="683"/>
      <c r="PGO74" s="617"/>
      <c r="PGP74" s="682"/>
      <c r="PGQ74" s="683"/>
      <c r="PGR74" s="683"/>
      <c r="PGS74" s="683"/>
      <c r="PGT74" s="683"/>
      <c r="PGU74" s="683"/>
      <c r="PGV74" s="617"/>
      <c r="PGW74" s="682"/>
      <c r="PGX74" s="683"/>
      <c r="PGY74" s="683"/>
      <c r="PGZ74" s="683"/>
      <c r="PHA74" s="683"/>
      <c r="PHB74" s="683"/>
      <c r="PHC74" s="617"/>
      <c r="PHD74" s="682"/>
      <c r="PHE74" s="683"/>
      <c r="PHF74" s="683"/>
      <c r="PHG74" s="683"/>
      <c r="PHH74" s="683"/>
      <c r="PHI74" s="683"/>
      <c r="PHJ74" s="617"/>
      <c r="PHK74" s="682"/>
      <c r="PHL74" s="683"/>
      <c r="PHM74" s="683"/>
      <c r="PHN74" s="683"/>
      <c r="PHO74" s="683"/>
      <c r="PHP74" s="683"/>
      <c r="PHQ74" s="617"/>
      <c r="PHR74" s="682"/>
      <c r="PHS74" s="683"/>
      <c r="PHT74" s="683"/>
      <c r="PHU74" s="683"/>
      <c r="PHV74" s="683"/>
      <c r="PHW74" s="683"/>
      <c r="PHX74" s="617"/>
      <c r="PHY74" s="682"/>
      <c r="PHZ74" s="683"/>
      <c r="PIA74" s="683"/>
      <c r="PIB74" s="683"/>
      <c r="PIC74" s="683"/>
      <c r="PID74" s="683"/>
      <c r="PIE74" s="617"/>
      <c r="PIF74" s="682"/>
      <c r="PIG74" s="683"/>
      <c r="PIH74" s="683"/>
      <c r="PII74" s="683"/>
      <c r="PIJ74" s="683"/>
      <c r="PIK74" s="683"/>
      <c r="PIL74" s="617"/>
      <c r="PIM74" s="682"/>
      <c r="PIN74" s="683"/>
      <c r="PIO74" s="683"/>
      <c r="PIP74" s="683"/>
      <c r="PIQ74" s="683"/>
      <c r="PIR74" s="683"/>
      <c r="PIS74" s="617"/>
      <c r="PIT74" s="682"/>
      <c r="PIU74" s="683"/>
      <c r="PIV74" s="683"/>
      <c r="PIW74" s="683"/>
      <c r="PIX74" s="683"/>
      <c r="PIY74" s="683"/>
      <c r="PIZ74" s="617"/>
      <c r="PJA74" s="682"/>
      <c r="PJB74" s="683"/>
      <c r="PJC74" s="683"/>
      <c r="PJD74" s="683"/>
      <c r="PJE74" s="683"/>
      <c r="PJF74" s="683"/>
      <c r="PJG74" s="617"/>
      <c r="PJH74" s="682"/>
      <c r="PJI74" s="683"/>
      <c r="PJJ74" s="683"/>
      <c r="PJK74" s="683"/>
      <c r="PJL74" s="683"/>
      <c r="PJM74" s="683"/>
      <c r="PJN74" s="617"/>
      <c r="PJO74" s="682"/>
      <c r="PJP74" s="683"/>
      <c r="PJQ74" s="683"/>
      <c r="PJR74" s="683"/>
      <c r="PJS74" s="683"/>
      <c r="PJT74" s="683"/>
      <c r="PJU74" s="617"/>
      <c r="PJV74" s="682"/>
      <c r="PJW74" s="683"/>
      <c r="PJX74" s="683"/>
      <c r="PJY74" s="683"/>
      <c r="PJZ74" s="683"/>
      <c r="PKA74" s="683"/>
      <c r="PKB74" s="617"/>
      <c r="PKC74" s="682"/>
      <c r="PKD74" s="683"/>
      <c r="PKE74" s="683"/>
      <c r="PKF74" s="683"/>
      <c r="PKG74" s="683"/>
      <c r="PKH74" s="683"/>
      <c r="PKI74" s="617"/>
      <c r="PKJ74" s="682"/>
      <c r="PKK74" s="683"/>
      <c r="PKL74" s="683"/>
      <c r="PKM74" s="683"/>
      <c r="PKN74" s="683"/>
      <c r="PKO74" s="683"/>
      <c r="PKP74" s="617"/>
      <c r="PKQ74" s="682"/>
      <c r="PKR74" s="683"/>
      <c r="PKS74" s="683"/>
      <c r="PKT74" s="683"/>
      <c r="PKU74" s="683"/>
      <c r="PKV74" s="683"/>
      <c r="PKW74" s="617"/>
      <c r="PKX74" s="682"/>
      <c r="PKY74" s="683"/>
      <c r="PKZ74" s="683"/>
      <c r="PLA74" s="683"/>
      <c r="PLB74" s="683"/>
      <c r="PLC74" s="683"/>
      <c r="PLD74" s="617"/>
      <c r="PLE74" s="682"/>
      <c r="PLF74" s="683"/>
      <c r="PLG74" s="683"/>
      <c r="PLH74" s="683"/>
      <c r="PLI74" s="683"/>
      <c r="PLJ74" s="683"/>
      <c r="PLK74" s="617"/>
      <c r="PLL74" s="682"/>
      <c r="PLM74" s="683"/>
      <c r="PLN74" s="683"/>
      <c r="PLO74" s="683"/>
      <c r="PLP74" s="683"/>
      <c r="PLQ74" s="683"/>
      <c r="PLR74" s="617"/>
      <c r="PLS74" s="682"/>
      <c r="PLT74" s="683"/>
      <c r="PLU74" s="683"/>
      <c r="PLV74" s="683"/>
      <c r="PLW74" s="683"/>
      <c r="PLX74" s="683"/>
      <c r="PLY74" s="617"/>
      <c r="PLZ74" s="682"/>
      <c r="PMA74" s="683"/>
      <c r="PMB74" s="683"/>
      <c r="PMC74" s="683"/>
      <c r="PMD74" s="683"/>
      <c r="PME74" s="683"/>
      <c r="PMF74" s="617"/>
      <c r="PMG74" s="682"/>
      <c r="PMH74" s="683"/>
      <c r="PMI74" s="683"/>
      <c r="PMJ74" s="683"/>
      <c r="PMK74" s="683"/>
      <c r="PML74" s="683"/>
      <c r="PMM74" s="617"/>
      <c r="PMN74" s="682"/>
      <c r="PMO74" s="683"/>
      <c r="PMP74" s="683"/>
      <c r="PMQ74" s="683"/>
      <c r="PMR74" s="683"/>
      <c r="PMS74" s="683"/>
      <c r="PMT74" s="617"/>
      <c r="PMU74" s="682"/>
      <c r="PMV74" s="683"/>
      <c r="PMW74" s="683"/>
      <c r="PMX74" s="683"/>
      <c r="PMY74" s="683"/>
      <c r="PMZ74" s="683"/>
      <c r="PNA74" s="617"/>
      <c r="PNB74" s="682"/>
      <c r="PNC74" s="683"/>
      <c r="PND74" s="683"/>
      <c r="PNE74" s="683"/>
      <c r="PNF74" s="683"/>
      <c r="PNG74" s="683"/>
      <c r="PNH74" s="617"/>
      <c r="PNI74" s="682"/>
      <c r="PNJ74" s="683"/>
      <c r="PNK74" s="683"/>
      <c r="PNL74" s="683"/>
      <c r="PNM74" s="683"/>
      <c r="PNN74" s="683"/>
      <c r="PNO74" s="617"/>
      <c r="PNP74" s="682"/>
      <c r="PNQ74" s="683"/>
      <c r="PNR74" s="683"/>
      <c r="PNS74" s="683"/>
      <c r="PNT74" s="683"/>
      <c r="PNU74" s="683"/>
      <c r="PNV74" s="617"/>
      <c r="PNW74" s="682"/>
      <c r="PNX74" s="683"/>
      <c r="PNY74" s="683"/>
      <c r="PNZ74" s="683"/>
      <c r="POA74" s="683"/>
      <c r="POB74" s="683"/>
      <c r="POC74" s="617"/>
      <c r="POD74" s="682"/>
      <c r="POE74" s="683"/>
      <c r="POF74" s="683"/>
      <c r="POG74" s="683"/>
      <c r="POH74" s="683"/>
      <c r="POI74" s="683"/>
      <c r="POJ74" s="617"/>
      <c r="POK74" s="682"/>
      <c r="POL74" s="683"/>
      <c r="POM74" s="683"/>
      <c r="PON74" s="683"/>
      <c r="POO74" s="683"/>
      <c r="POP74" s="683"/>
      <c r="POQ74" s="617"/>
      <c r="POR74" s="682"/>
      <c r="POS74" s="683"/>
      <c r="POT74" s="683"/>
      <c r="POU74" s="683"/>
      <c r="POV74" s="683"/>
      <c r="POW74" s="683"/>
      <c r="POX74" s="617"/>
      <c r="POY74" s="682"/>
      <c r="POZ74" s="683"/>
      <c r="PPA74" s="683"/>
      <c r="PPB74" s="683"/>
      <c r="PPC74" s="683"/>
      <c r="PPD74" s="683"/>
      <c r="PPE74" s="617"/>
      <c r="PPF74" s="682"/>
      <c r="PPG74" s="683"/>
      <c r="PPH74" s="683"/>
      <c r="PPI74" s="683"/>
      <c r="PPJ74" s="683"/>
      <c r="PPK74" s="683"/>
      <c r="PPL74" s="617"/>
      <c r="PPM74" s="682"/>
      <c r="PPN74" s="683"/>
      <c r="PPO74" s="683"/>
      <c r="PPP74" s="683"/>
      <c r="PPQ74" s="683"/>
      <c r="PPR74" s="683"/>
      <c r="PPS74" s="617"/>
      <c r="PPT74" s="682"/>
      <c r="PPU74" s="683"/>
      <c r="PPV74" s="683"/>
      <c r="PPW74" s="683"/>
      <c r="PPX74" s="683"/>
      <c r="PPY74" s="683"/>
      <c r="PPZ74" s="617"/>
      <c r="PQA74" s="682"/>
      <c r="PQB74" s="683"/>
      <c r="PQC74" s="683"/>
      <c r="PQD74" s="683"/>
      <c r="PQE74" s="683"/>
      <c r="PQF74" s="683"/>
      <c r="PQG74" s="617"/>
      <c r="PQH74" s="682"/>
      <c r="PQI74" s="683"/>
      <c r="PQJ74" s="683"/>
      <c r="PQK74" s="683"/>
      <c r="PQL74" s="683"/>
      <c r="PQM74" s="683"/>
      <c r="PQN74" s="617"/>
      <c r="PQO74" s="682"/>
      <c r="PQP74" s="683"/>
      <c r="PQQ74" s="683"/>
      <c r="PQR74" s="683"/>
      <c r="PQS74" s="683"/>
      <c r="PQT74" s="683"/>
      <c r="PQU74" s="617"/>
      <c r="PQV74" s="682"/>
      <c r="PQW74" s="683"/>
      <c r="PQX74" s="683"/>
      <c r="PQY74" s="683"/>
      <c r="PQZ74" s="683"/>
      <c r="PRA74" s="683"/>
      <c r="PRB74" s="617"/>
      <c r="PRC74" s="682"/>
      <c r="PRD74" s="683"/>
      <c r="PRE74" s="683"/>
      <c r="PRF74" s="683"/>
      <c r="PRG74" s="683"/>
      <c r="PRH74" s="683"/>
      <c r="PRI74" s="617"/>
      <c r="PRJ74" s="682"/>
      <c r="PRK74" s="683"/>
      <c r="PRL74" s="683"/>
      <c r="PRM74" s="683"/>
      <c r="PRN74" s="683"/>
      <c r="PRO74" s="683"/>
      <c r="PRP74" s="617"/>
      <c r="PRQ74" s="682"/>
      <c r="PRR74" s="683"/>
      <c r="PRS74" s="683"/>
      <c r="PRT74" s="683"/>
      <c r="PRU74" s="683"/>
      <c r="PRV74" s="683"/>
      <c r="PRW74" s="617"/>
      <c r="PRX74" s="682"/>
      <c r="PRY74" s="683"/>
      <c r="PRZ74" s="683"/>
      <c r="PSA74" s="683"/>
      <c r="PSB74" s="683"/>
      <c r="PSC74" s="683"/>
      <c r="PSD74" s="617"/>
      <c r="PSE74" s="682"/>
      <c r="PSF74" s="683"/>
      <c r="PSG74" s="683"/>
      <c r="PSH74" s="683"/>
      <c r="PSI74" s="683"/>
      <c r="PSJ74" s="683"/>
      <c r="PSK74" s="617"/>
      <c r="PSL74" s="682"/>
      <c r="PSM74" s="683"/>
      <c r="PSN74" s="683"/>
      <c r="PSO74" s="683"/>
      <c r="PSP74" s="683"/>
      <c r="PSQ74" s="683"/>
      <c r="PSR74" s="617"/>
      <c r="PSS74" s="682"/>
      <c r="PST74" s="683"/>
      <c r="PSU74" s="683"/>
      <c r="PSV74" s="683"/>
      <c r="PSW74" s="683"/>
      <c r="PSX74" s="683"/>
      <c r="PSY74" s="617"/>
      <c r="PSZ74" s="682"/>
      <c r="PTA74" s="683"/>
      <c r="PTB74" s="683"/>
      <c r="PTC74" s="683"/>
      <c r="PTD74" s="683"/>
      <c r="PTE74" s="683"/>
      <c r="PTF74" s="617"/>
      <c r="PTG74" s="682"/>
      <c r="PTH74" s="683"/>
      <c r="PTI74" s="683"/>
      <c r="PTJ74" s="683"/>
      <c r="PTK74" s="683"/>
      <c r="PTL74" s="683"/>
      <c r="PTM74" s="617"/>
      <c r="PTN74" s="682"/>
      <c r="PTO74" s="683"/>
      <c r="PTP74" s="683"/>
      <c r="PTQ74" s="683"/>
      <c r="PTR74" s="683"/>
      <c r="PTS74" s="683"/>
      <c r="PTT74" s="617"/>
      <c r="PTU74" s="682"/>
      <c r="PTV74" s="683"/>
      <c r="PTW74" s="683"/>
      <c r="PTX74" s="683"/>
      <c r="PTY74" s="683"/>
      <c r="PTZ74" s="683"/>
      <c r="PUA74" s="617"/>
      <c r="PUB74" s="682"/>
      <c r="PUC74" s="683"/>
      <c r="PUD74" s="683"/>
      <c r="PUE74" s="683"/>
      <c r="PUF74" s="683"/>
      <c r="PUG74" s="683"/>
      <c r="PUH74" s="617"/>
      <c r="PUI74" s="682"/>
      <c r="PUJ74" s="683"/>
      <c r="PUK74" s="683"/>
      <c r="PUL74" s="683"/>
      <c r="PUM74" s="683"/>
      <c r="PUN74" s="683"/>
      <c r="PUO74" s="617"/>
      <c r="PUP74" s="682"/>
      <c r="PUQ74" s="683"/>
      <c r="PUR74" s="683"/>
      <c r="PUS74" s="683"/>
      <c r="PUT74" s="683"/>
      <c r="PUU74" s="683"/>
      <c r="PUV74" s="617"/>
      <c r="PUW74" s="682"/>
      <c r="PUX74" s="683"/>
      <c r="PUY74" s="683"/>
      <c r="PUZ74" s="683"/>
      <c r="PVA74" s="683"/>
      <c r="PVB74" s="683"/>
      <c r="PVC74" s="617"/>
      <c r="PVD74" s="682"/>
      <c r="PVE74" s="683"/>
      <c r="PVF74" s="683"/>
      <c r="PVG74" s="683"/>
      <c r="PVH74" s="683"/>
      <c r="PVI74" s="683"/>
      <c r="PVJ74" s="617"/>
      <c r="PVK74" s="682"/>
      <c r="PVL74" s="683"/>
      <c r="PVM74" s="683"/>
      <c r="PVN74" s="683"/>
      <c r="PVO74" s="683"/>
      <c r="PVP74" s="683"/>
      <c r="PVQ74" s="617"/>
      <c r="PVR74" s="682"/>
      <c r="PVS74" s="683"/>
      <c r="PVT74" s="683"/>
      <c r="PVU74" s="683"/>
      <c r="PVV74" s="683"/>
      <c r="PVW74" s="683"/>
      <c r="PVX74" s="617"/>
      <c r="PVY74" s="682"/>
      <c r="PVZ74" s="683"/>
      <c r="PWA74" s="683"/>
      <c r="PWB74" s="683"/>
      <c r="PWC74" s="683"/>
      <c r="PWD74" s="683"/>
      <c r="PWE74" s="617"/>
      <c r="PWF74" s="682"/>
      <c r="PWG74" s="683"/>
      <c r="PWH74" s="683"/>
      <c r="PWI74" s="683"/>
      <c r="PWJ74" s="683"/>
      <c r="PWK74" s="683"/>
      <c r="PWL74" s="617"/>
      <c r="PWM74" s="682"/>
      <c r="PWN74" s="683"/>
      <c r="PWO74" s="683"/>
      <c r="PWP74" s="683"/>
      <c r="PWQ74" s="683"/>
      <c r="PWR74" s="683"/>
      <c r="PWS74" s="617"/>
      <c r="PWT74" s="682"/>
      <c r="PWU74" s="683"/>
      <c r="PWV74" s="683"/>
      <c r="PWW74" s="683"/>
      <c r="PWX74" s="683"/>
      <c r="PWY74" s="683"/>
      <c r="PWZ74" s="617"/>
      <c r="PXA74" s="682"/>
      <c r="PXB74" s="683"/>
      <c r="PXC74" s="683"/>
      <c r="PXD74" s="683"/>
      <c r="PXE74" s="683"/>
      <c r="PXF74" s="683"/>
      <c r="PXG74" s="617"/>
      <c r="PXH74" s="682"/>
      <c r="PXI74" s="683"/>
      <c r="PXJ74" s="683"/>
      <c r="PXK74" s="683"/>
      <c r="PXL74" s="683"/>
      <c r="PXM74" s="683"/>
      <c r="PXN74" s="617"/>
      <c r="PXO74" s="682"/>
      <c r="PXP74" s="683"/>
      <c r="PXQ74" s="683"/>
      <c r="PXR74" s="683"/>
      <c r="PXS74" s="683"/>
      <c r="PXT74" s="683"/>
      <c r="PXU74" s="617"/>
      <c r="PXV74" s="682"/>
      <c r="PXW74" s="683"/>
      <c r="PXX74" s="683"/>
      <c r="PXY74" s="683"/>
      <c r="PXZ74" s="683"/>
      <c r="PYA74" s="683"/>
      <c r="PYB74" s="617"/>
      <c r="PYC74" s="682"/>
      <c r="PYD74" s="683"/>
      <c r="PYE74" s="683"/>
      <c r="PYF74" s="683"/>
      <c r="PYG74" s="683"/>
      <c r="PYH74" s="683"/>
      <c r="PYI74" s="617"/>
      <c r="PYJ74" s="682"/>
      <c r="PYK74" s="683"/>
      <c r="PYL74" s="683"/>
      <c r="PYM74" s="683"/>
      <c r="PYN74" s="683"/>
      <c r="PYO74" s="683"/>
      <c r="PYP74" s="617"/>
      <c r="PYQ74" s="682"/>
      <c r="PYR74" s="683"/>
      <c r="PYS74" s="683"/>
      <c r="PYT74" s="683"/>
      <c r="PYU74" s="683"/>
      <c r="PYV74" s="683"/>
      <c r="PYW74" s="617"/>
      <c r="PYX74" s="682"/>
      <c r="PYY74" s="683"/>
      <c r="PYZ74" s="683"/>
      <c r="PZA74" s="683"/>
      <c r="PZB74" s="683"/>
      <c r="PZC74" s="683"/>
      <c r="PZD74" s="617"/>
      <c r="PZE74" s="682"/>
      <c r="PZF74" s="683"/>
      <c r="PZG74" s="683"/>
      <c r="PZH74" s="683"/>
      <c r="PZI74" s="683"/>
      <c r="PZJ74" s="683"/>
      <c r="PZK74" s="617"/>
      <c r="PZL74" s="682"/>
      <c r="PZM74" s="683"/>
      <c r="PZN74" s="683"/>
      <c r="PZO74" s="683"/>
      <c r="PZP74" s="683"/>
      <c r="PZQ74" s="683"/>
      <c r="PZR74" s="617"/>
      <c r="PZS74" s="682"/>
      <c r="PZT74" s="683"/>
      <c r="PZU74" s="683"/>
      <c r="PZV74" s="683"/>
      <c r="PZW74" s="683"/>
      <c r="PZX74" s="683"/>
      <c r="PZY74" s="617"/>
      <c r="PZZ74" s="682"/>
      <c r="QAA74" s="683"/>
      <c r="QAB74" s="683"/>
      <c r="QAC74" s="683"/>
      <c r="QAD74" s="683"/>
      <c r="QAE74" s="683"/>
      <c r="QAF74" s="617"/>
      <c r="QAG74" s="682"/>
      <c r="QAH74" s="683"/>
      <c r="QAI74" s="683"/>
      <c r="QAJ74" s="683"/>
      <c r="QAK74" s="683"/>
      <c r="QAL74" s="683"/>
      <c r="QAM74" s="617"/>
      <c r="QAN74" s="682"/>
      <c r="QAO74" s="683"/>
      <c r="QAP74" s="683"/>
      <c r="QAQ74" s="683"/>
      <c r="QAR74" s="683"/>
      <c r="QAS74" s="683"/>
      <c r="QAT74" s="617"/>
      <c r="QAU74" s="682"/>
      <c r="QAV74" s="683"/>
      <c r="QAW74" s="683"/>
      <c r="QAX74" s="683"/>
      <c r="QAY74" s="683"/>
      <c r="QAZ74" s="683"/>
      <c r="QBA74" s="617"/>
      <c r="QBB74" s="682"/>
      <c r="QBC74" s="683"/>
      <c r="QBD74" s="683"/>
      <c r="QBE74" s="683"/>
      <c r="QBF74" s="683"/>
      <c r="QBG74" s="683"/>
      <c r="QBH74" s="617"/>
      <c r="QBI74" s="682"/>
      <c r="QBJ74" s="683"/>
      <c r="QBK74" s="683"/>
      <c r="QBL74" s="683"/>
      <c r="QBM74" s="683"/>
      <c r="QBN74" s="683"/>
      <c r="QBO74" s="617"/>
      <c r="QBP74" s="682"/>
      <c r="QBQ74" s="683"/>
      <c r="QBR74" s="683"/>
      <c r="QBS74" s="683"/>
      <c r="QBT74" s="683"/>
      <c r="QBU74" s="683"/>
      <c r="QBV74" s="617"/>
      <c r="QBW74" s="682"/>
      <c r="QBX74" s="683"/>
      <c r="QBY74" s="683"/>
      <c r="QBZ74" s="683"/>
      <c r="QCA74" s="683"/>
      <c r="QCB74" s="683"/>
      <c r="QCC74" s="617"/>
      <c r="QCD74" s="682"/>
      <c r="QCE74" s="683"/>
      <c r="QCF74" s="683"/>
      <c r="QCG74" s="683"/>
      <c r="QCH74" s="683"/>
      <c r="QCI74" s="683"/>
      <c r="QCJ74" s="617"/>
      <c r="QCK74" s="682"/>
      <c r="QCL74" s="683"/>
      <c r="QCM74" s="683"/>
      <c r="QCN74" s="683"/>
      <c r="QCO74" s="683"/>
      <c r="QCP74" s="683"/>
      <c r="QCQ74" s="617"/>
      <c r="QCR74" s="682"/>
      <c r="QCS74" s="683"/>
      <c r="QCT74" s="683"/>
      <c r="QCU74" s="683"/>
      <c r="QCV74" s="683"/>
      <c r="QCW74" s="683"/>
      <c r="QCX74" s="617"/>
      <c r="QCY74" s="682"/>
      <c r="QCZ74" s="683"/>
      <c r="QDA74" s="683"/>
      <c r="QDB74" s="683"/>
      <c r="QDC74" s="683"/>
      <c r="QDD74" s="683"/>
      <c r="QDE74" s="617"/>
      <c r="QDF74" s="682"/>
      <c r="QDG74" s="683"/>
      <c r="QDH74" s="683"/>
      <c r="QDI74" s="683"/>
      <c r="QDJ74" s="683"/>
      <c r="QDK74" s="683"/>
      <c r="QDL74" s="617"/>
      <c r="QDM74" s="682"/>
      <c r="QDN74" s="683"/>
      <c r="QDO74" s="683"/>
      <c r="QDP74" s="683"/>
      <c r="QDQ74" s="683"/>
      <c r="QDR74" s="683"/>
      <c r="QDS74" s="617"/>
      <c r="QDT74" s="682"/>
      <c r="QDU74" s="683"/>
      <c r="QDV74" s="683"/>
      <c r="QDW74" s="683"/>
      <c r="QDX74" s="683"/>
      <c r="QDY74" s="683"/>
      <c r="QDZ74" s="617"/>
      <c r="QEA74" s="682"/>
      <c r="QEB74" s="683"/>
      <c r="QEC74" s="683"/>
      <c r="QED74" s="683"/>
      <c r="QEE74" s="683"/>
      <c r="QEF74" s="683"/>
      <c r="QEG74" s="617"/>
      <c r="QEH74" s="682"/>
      <c r="QEI74" s="683"/>
      <c r="QEJ74" s="683"/>
      <c r="QEK74" s="683"/>
      <c r="QEL74" s="683"/>
      <c r="QEM74" s="683"/>
      <c r="QEN74" s="617"/>
      <c r="QEO74" s="682"/>
      <c r="QEP74" s="683"/>
      <c r="QEQ74" s="683"/>
      <c r="QER74" s="683"/>
      <c r="QES74" s="683"/>
      <c r="QET74" s="683"/>
      <c r="QEU74" s="617"/>
      <c r="QEV74" s="682"/>
      <c r="QEW74" s="683"/>
      <c r="QEX74" s="683"/>
      <c r="QEY74" s="683"/>
      <c r="QEZ74" s="683"/>
      <c r="QFA74" s="683"/>
      <c r="QFB74" s="617"/>
      <c r="QFC74" s="682"/>
      <c r="QFD74" s="683"/>
      <c r="QFE74" s="683"/>
      <c r="QFF74" s="683"/>
      <c r="QFG74" s="683"/>
      <c r="QFH74" s="683"/>
      <c r="QFI74" s="617"/>
      <c r="QFJ74" s="682"/>
      <c r="QFK74" s="683"/>
      <c r="QFL74" s="683"/>
      <c r="QFM74" s="683"/>
      <c r="QFN74" s="683"/>
      <c r="QFO74" s="683"/>
      <c r="QFP74" s="617"/>
      <c r="QFQ74" s="682"/>
      <c r="QFR74" s="683"/>
      <c r="QFS74" s="683"/>
      <c r="QFT74" s="683"/>
      <c r="QFU74" s="683"/>
      <c r="QFV74" s="683"/>
      <c r="QFW74" s="617"/>
      <c r="QFX74" s="682"/>
      <c r="QFY74" s="683"/>
      <c r="QFZ74" s="683"/>
      <c r="QGA74" s="683"/>
      <c r="QGB74" s="683"/>
      <c r="QGC74" s="683"/>
      <c r="QGD74" s="617"/>
      <c r="QGE74" s="682"/>
      <c r="QGF74" s="683"/>
      <c r="QGG74" s="683"/>
      <c r="QGH74" s="683"/>
      <c r="QGI74" s="683"/>
      <c r="QGJ74" s="683"/>
      <c r="QGK74" s="617"/>
      <c r="QGL74" s="682"/>
      <c r="QGM74" s="683"/>
      <c r="QGN74" s="683"/>
      <c r="QGO74" s="683"/>
      <c r="QGP74" s="683"/>
      <c r="QGQ74" s="683"/>
      <c r="QGR74" s="617"/>
      <c r="QGS74" s="682"/>
      <c r="QGT74" s="683"/>
      <c r="QGU74" s="683"/>
      <c r="QGV74" s="683"/>
      <c r="QGW74" s="683"/>
      <c r="QGX74" s="683"/>
      <c r="QGY74" s="617"/>
      <c r="QGZ74" s="682"/>
      <c r="QHA74" s="683"/>
      <c r="QHB74" s="683"/>
      <c r="QHC74" s="683"/>
      <c r="QHD74" s="683"/>
      <c r="QHE74" s="683"/>
      <c r="QHF74" s="617"/>
      <c r="QHG74" s="682"/>
      <c r="QHH74" s="683"/>
      <c r="QHI74" s="683"/>
      <c r="QHJ74" s="683"/>
      <c r="QHK74" s="683"/>
      <c r="QHL74" s="683"/>
      <c r="QHM74" s="617"/>
      <c r="QHN74" s="682"/>
      <c r="QHO74" s="683"/>
      <c r="QHP74" s="683"/>
      <c r="QHQ74" s="683"/>
      <c r="QHR74" s="683"/>
      <c r="QHS74" s="683"/>
      <c r="QHT74" s="617"/>
      <c r="QHU74" s="682"/>
      <c r="QHV74" s="683"/>
      <c r="QHW74" s="683"/>
      <c r="QHX74" s="683"/>
      <c r="QHY74" s="683"/>
      <c r="QHZ74" s="683"/>
      <c r="QIA74" s="617"/>
      <c r="QIB74" s="682"/>
      <c r="QIC74" s="683"/>
      <c r="QID74" s="683"/>
      <c r="QIE74" s="683"/>
      <c r="QIF74" s="683"/>
      <c r="QIG74" s="683"/>
      <c r="QIH74" s="617"/>
      <c r="QII74" s="682"/>
      <c r="QIJ74" s="683"/>
      <c r="QIK74" s="683"/>
      <c r="QIL74" s="683"/>
      <c r="QIM74" s="683"/>
      <c r="QIN74" s="683"/>
      <c r="QIO74" s="617"/>
      <c r="QIP74" s="682"/>
      <c r="QIQ74" s="683"/>
      <c r="QIR74" s="683"/>
      <c r="QIS74" s="683"/>
      <c r="QIT74" s="683"/>
      <c r="QIU74" s="683"/>
      <c r="QIV74" s="617"/>
      <c r="QIW74" s="682"/>
      <c r="QIX74" s="683"/>
      <c r="QIY74" s="683"/>
      <c r="QIZ74" s="683"/>
      <c r="QJA74" s="683"/>
      <c r="QJB74" s="683"/>
      <c r="QJC74" s="617"/>
      <c r="QJD74" s="682"/>
      <c r="QJE74" s="683"/>
      <c r="QJF74" s="683"/>
      <c r="QJG74" s="683"/>
      <c r="QJH74" s="683"/>
      <c r="QJI74" s="683"/>
      <c r="QJJ74" s="617"/>
      <c r="QJK74" s="682"/>
      <c r="QJL74" s="683"/>
      <c r="QJM74" s="683"/>
      <c r="QJN74" s="683"/>
      <c r="QJO74" s="683"/>
      <c r="QJP74" s="683"/>
      <c r="QJQ74" s="617"/>
      <c r="QJR74" s="682"/>
      <c r="QJS74" s="683"/>
      <c r="QJT74" s="683"/>
      <c r="QJU74" s="683"/>
      <c r="QJV74" s="683"/>
      <c r="QJW74" s="683"/>
      <c r="QJX74" s="617"/>
      <c r="QJY74" s="682"/>
      <c r="QJZ74" s="683"/>
      <c r="QKA74" s="683"/>
      <c r="QKB74" s="683"/>
      <c r="QKC74" s="683"/>
      <c r="QKD74" s="683"/>
      <c r="QKE74" s="617"/>
      <c r="QKF74" s="682"/>
      <c r="QKG74" s="683"/>
      <c r="QKH74" s="683"/>
      <c r="QKI74" s="683"/>
      <c r="QKJ74" s="683"/>
      <c r="QKK74" s="683"/>
      <c r="QKL74" s="617"/>
      <c r="QKM74" s="682"/>
      <c r="QKN74" s="683"/>
      <c r="QKO74" s="683"/>
      <c r="QKP74" s="683"/>
      <c r="QKQ74" s="683"/>
      <c r="QKR74" s="683"/>
      <c r="QKS74" s="617"/>
      <c r="QKT74" s="682"/>
      <c r="QKU74" s="683"/>
      <c r="QKV74" s="683"/>
      <c r="QKW74" s="683"/>
      <c r="QKX74" s="683"/>
      <c r="QKY74" s="683"/>
      <c r="QKZ74" s="617"/>
      <c r="QLA74" s="682"/>
      <c r="QLB74" s="683"/>
      <c r="QLC74" s="683"/>
      <c r="QLD74" s="683"/>
      <c r="QLE74" s="683"/>
      <c r="QLF74" s="683"/>
      <c r="QLG74" s="617"/>
      <c r="QLH74" s="682"/>
      <c r="QLI74" s="683"/>
      <c r="QLJ74" s="683"/>
      <c r="QLK74" s="683"/>
      <c r="QLL74" s="683"/>
      <c r="QLM74" s="683"/>
      <c r="QLN74" s="617"/>
      <c r="QLO74" s="682"/>
      <c r="QLP74" s="683"/>
      <c r="QLQ74" s="683"/>
      <c r="QLR74" s="683"/>
      <c r="QLS74" s="683"/>
      <c r="QLT74" s="683"/>
      <c r="QLU74" s="617"/>
      <c r="QLV74" s="682"/>
      <c r="QLW74" s="683"/>
      <c r="QLX74" s="683"/>
      <c r="QLY74" s="683"/>
      <c r="QLZ74" s="683"/>
      <c r="QMA74" s="683"/>
      <c r="QMB74" s="617"/>
      <c r="QMC74" s="682"/>
      <c r="QMD74" s="683"/>
      <c r="QME74" s="683"/>
      <c r="QMF74" s="683"/>
      <c r="QMG74" s="683"/>
      <c r="QMH74" s="683"/>
      <c r="QMI74" s="617"/>
      <c r="QMJ74" s="682"/>
      <c r="QMK74" s="683"/>
      <c r="QML74" s="683"/>
      <c r="QMM74" s="683"/>
      <c r="QMN74" s="683"/>
      <c r="QMO74" s="683"/>
      <c r="QMP74" s="617"/>
      <c r="QMQ74" s="682"/>
      <c r="QMR74" s="683"/>
      <c r="QMS74" s="683"/>
      <c r="QMT74" s="683"/>
      <c r="QMU74" s="683"/>
      <c r="QMV74" s="683"/>
      <c r="QMW74" s="617"/>
      <c r="QMX74" s="682"/>
      <c r="QMY74" s="683"/>
      <c r="QMZ74" s="683"/>
      <c r="QNA74" s="683"/>
      <c r="QNB74" s="683"/>
      <c r="QNC74" s="683"/>
      <c r="QND74" s="617"/>
      <c r="QNE74" s="682"/>
      <c r="QNF74" s="683"/>
      <c r="QNG74" s="683"/>
      <c r="QNH74" s="683"/>
      <c r="QNI74" s="683"/>
      <c r="QNJ74" s="683"/>
      <c r="QNK74" s="617"/>
      <c r="QNL74" s="682"/>
      <c r="QNM74" s="683"/>
      <c r="QNN74" s="683"/>
      <c r="QNO74" s="683"/>
      <c r="QNP74" s="683"/>
      <c r="QNQ74" s="683"/>
      <c r="QNR74" s="617"/>
      <c r="QNS74" s="682"/>
      <c r="QNT74" s="683"/>
      <c r="QNU74" s="683"/>
      <c r="QNV74" s="683"/>
      <c r="QNW74" s="683"/>
      <c r="QNX74" s="683"/>
      <c r="QNY74" s="617"/>
      <c r="QNZ74" s="682"/>
      <c r="QOA74" s="683"/>
      <c r="QOB74" s="683"/>
      <c r="QOC74" s="683"/>
      <c r="QOD74" s="683"/>
      <c r="QOE74" s="683"/>
      <c r="QOF74" s="617"/>
      <c r="QOG74" s="682"/>
      <c r="QOH74" s="683"/>
      <c r="QOI74" s="683"/>
      <c r="QOJ74" s="683"/>
      <c r="QOK74" s="683"/>
      <c r="QOL74" s="683"/>
      <c r="QOM74" s="617"/>
      <c r="QON74" s="682"/>
      <c r="QOO74" s="683"/>
      <c r="QOP74" s="683"/>
      <c r="QOQ74" s="683"/>
      <c r="QOR74" s="683"/>
      <c r="QOS74" s="683"/>
      <c r="QOT74" s="617"/>
      <c r="QOU74" s="682"/>
      <c r="QOV74" s="683"/>
      <c r="QOW74" s="683"/>
      <c r="QOX74" s="683"/>
      <c r="QOY74" s="683"/>
      <c r="QOZ74" s="683"/>
      <c r="QPA74" s="617"/>
      <c r="QPB74" s="682"/>
      <c r="QPC74" s="683"/>
      <c r="QPD74" s="683"/>
      <c r="QPE74" s="683"/>
      <c r="QPF74" s="683"/>
      <c r="QPG74" s="683"/>
      <c r="QPH74" s="617"/>
      <c r="QPI74" s="682"/>
      <c r="QPJ74" s="683"/>
      <c r="QPK74" s="683"/>
      <c r="QPL74" s="683"/>
      <c r="QPM74" s="683"/>
      <c r="QPN74" s="683"/>
      <c r="QPO74" s="617"/>
      <c r="QPP74" s="682"/>
      <c r="QPQ74" s="683"/>
      <c r="QPR74" s="683"/>
      <c r="QPS74" s="683"/>
      <c r="QPT74" s="683"/>
      <c r="QPU74" s="683"/>
      <c r="QPV74" s="617"/>
      <c r="QPW74" s="682"/>
      <c r="QPX74" s="683"/>
      <c r="QPY74" s="683"/>
      <c r="QPZ74" s="683"/>
      <c r="QQA74" s="683"/>
      <c r="QQB74" s="683"/>
      <c r="QQC74" s="617"/>
      <c r="QQD74" s="682"/>
      <c r="QQE74" s="683"/>
      <c r="QQF74" s="683"/>
      <c r="QQG74" s="683"/>
      <c r="QQH74" s="683"/>
      <c r="QQI74" s="683"/>
      <c r="QQJ74" s="617"/>
      <c r="QQK74" s="682"/>
      <c r="QQL74" s="683"/>
      <c r="QQM74" s="683"/>
      <c r="QQN74" s="683"/>
      <c r="QQO74" s="683"/>
      <c r="QQP74" s="683"/>
      <c r="QQQ74" s="617"/>
      <c r="QQR74" s="682"/>
      <c r="QQS74" s="683"/>
      <c r="QQT74" s="683"/>
      <c r="QQU74" s="683"/>
      <c r="QQV74" s="683"/>
      <c r="QQW74" s="683"/>
      <c r="QQX74" s="617"/>
      <c r="QQY74" s="682"/>
      <c r="QQZ74" s="683"/>
      <c r="QRA74" s="683"/>
      <c r="QRB74" s="683"/>
      <c r="QRC74" s="683"/>
      <c r="QRD74" s="683"/>
      <c r="QRE74" s="617"/>
      <c r="QRF74" s="682"/>
      <c r="QRG74" s="683"/>
      <c r="QRH74" s="683"/>
      <c r="QRI74" s="683"/>
      <c r="QRJ74" s="683"/>
      <c r="QRK74" s="683"/>
      <c r="QRL74" s="617"/>
      <c r="QRM74" s="682"/>
      <c r="QRN74" s="683"/>
      <c r="QRO74" s="683"/>
      <c r="QRP74" s="683"/>
      <c r="QRQ74" s="683"/>
      <c r="QRR74" s="683"/>
      <c r="QRS74" s="617"/>
      <c r="QRT74" s="682"/>
      <c r="QRU74" s="683"/>
      <c r="QRV74" s="683"/>
      <c r="QRW74" s="683"/>
      <c r="QRX74" s="683"/>
      <c r="QRY74" s="683"/>
      <c r="QRZ74" s="617"/>
      <c r="QSA74" s="682"/>
      <c r="QSB74" s="683"/>
      <c r="QSC74" s="683"/>
      <c r="QSD74" s="683"/>
      <c r="QSE74" s="683"/>
      <c r="QSF74" s="683"/>
      <c r="QSG74" s="617"/>
      <c r="QSH74" s="682"/>
      <c r="QSI74" s="683"/>
      <c r="QSJ74" s="683"/>
      <c r="QSK74" s="683"/>
      <c r="QSL74" s="683"/>
      <c r="QSM74" s="683"/>
      <c r="QSN74" s="617"/>
      <c r="QSO74" s="682"/>
      <c r="QSP74" s="683"/>
      <c r="QSQ74" s="683"/>
      <c r="QSR74" s="683"/>
      <c r="QSS74" s="683"/>
      <c r="QST74" s="683"/>
      <c r="QSU74" s="617"/>
      <c r="QSV74" s="682"/>
      <c r="QSW74" s="683"/>
      <c r="QSX74" s="683"/>
      <c r="QSY74" s="683"/>
      <c r="QSZ74" s="683"/>
      <c r="QTA74" s="683"/>
      <c r="QTB74" s="617"/>
      <c r="QTC74" s="682"/>
      <c r="QTD74" s="683"/>
      <c r="QTE74" s="683"/>
      <c r="QTF74" s="683"/>
      <c r="QTG74" s="683"/>
      <c r="QTH74" s="683"/>
      <c r="QTI74" s="617"/>
      <c r="QTJ74" s="682"/>
      <c r="QTK74" s="683"/>
      <c r="QTL74" s="683"/>
      <c r="QTM74" s="683"/>
      <c r="QTN74" s="683"/>
      <c r="QTO74" s="683"/>
      <c r="QTP74" s="617"/>
      <c r="QTQ74" s="682"/>
      <c r="QTR74" s="683"/>
      <c r="QTS74" s="683"/>
      <c r="QTT74" s="683"/>
      <c r="QTU74" s="683"/>
      <c r="QTV74" s="683"/>
      <c r="QTW74" s="617"/>
      <c r="QTX74" s="682"/>
      <c r="QTY74" s="683"/>
      <c r="QTZ74" s="683"/>
      <c r="QUA74" s="683"/>
      <c r="QUB74" s="683"/>
      <c r="QUC74" s="683"/>
      <c r="QUD74" s="617"/>
      <c r="QUE74" s="682"/>
      <c r="QUF74" s="683"/>
      <c r="QUG74" s="683"/>
      <c r="QUH74" s="683"/>
      <c r="QUI74" s="683"/>
      <c r="QUJ74" s="683"/>
      <c r="QUK74" s="617"/>
      <c r="QUL74" s="682"/>
      <c r="QUM74" s="683"/>
      <c r="QUN74" s="683"/>
      <c r="QUO74" s="683"/>
      <c r="QUP74" s="683"/>
      <c r="QUQ74" s="683"/>
      <c r="QUR74" s="617"/>
      <c r="QUS74" s="682"/>
      <c r="QUT74" s="683"/>
      <c r="QUU74" s="683"/>
      <c r="QUV74" s="683"/>
      <c r="QUW74" s="683"/>
      <c r="QUX74" s="683"/>
      <c r="QUY74" s="617"/>
      <c r="QUZ74" s="682"/>
      <c r="QVA74" s="683"/>
      <c r="QVB74" s="683"/>
      <c r="QVC74" s="683"/>
      <c r="QVD74" s="683"/>
      <c r="QVE74" s="683"/>
      <c r="QVF74" s="617"/>
      <c r="QVG74" s="682"/>
      <c r="QVH74" s="683"/>
      <c r="QVI74" s="683"/>
      <c r="QVJ74" s="683"/>
      <c r="QVK74" s="683"/>
      <c r="QVL74" s="683"/>
      <c r="QVM74" s="617"/>
      <c r="QVN74" s="682"/>
      <c r="QVO74" s="683"/>
      <c r="QVP74" s="683"/>
      <c r="QVQ74" s="683"/>
      <c r="QVR74" s="683"/>
      <c r="QVS74" s="683"/>
      <c r="QVT74" s="617"/>
      <c r="QVU74" s="682"/>
      <c r="QVV74" s="683"/>
      <c r="QVW74" s="683"/>
      <c r="QVX74" s="683"/>
      <c r="QVY74" s="683"/>
      <c r="QVZ74" s="683"/>
      <c r="QWA74" s="617"/>
      <c r="QWB74" s="682"/>
      <c r="QWC74" s="683"/>
      <c r="QWD74" s="683"/>
      <c r="QWE74" s="683"/>
      <c r="QWF74" s="683"/>
      <c r="QWG74" s="683"/>
      <c r="QWH74" s="617"/>
      <c r="QWI74" s="682"/>
      <c r="QWJ74" s="683"/>
      <c r="QWK74" s="683"/>
      <c r="QWL74" s="683"/>
      <c r="QWM74" s="683"/>
      <c r="QWN74" s="683"/>
      <c r="QWO74" s="617"/>
      <c r="QWP74" s="682"/>
      <c r="QWQ74" s="683"/>
      <c r="QWR74" s="683"/>
      <c r="QWS74" s="683"/>
      <c r="QWT74" s="683"/>
      <c r="QWU74" s="683"/>
      <c r="QWV74" s="617"/>
      <c r="QWW74" s="682"/>
      <c r="QWX74" s="683"/>
      <c r="QWY74" s="683"/>
      <c r="QWZ74" s="683"/>
      <c r="QXA74" s="683"/>
      <c r="QXB74" s="683"/>
      <c r="QXC74" s="617"/>
      <c r="QXD74" s="682"/>
      <c r="QXE74" s="683"/>
      <c r="QXF74" s="683"/>
      <c r="QXG74" s="683"/>
      <c r="QXH74" s="683"/>
      <c r="QXI74" s="683"/>
      <c r="QXJ74" s="617"/>
      <c r="QXK74" s="682"/>
      <c r="QXL74" s="683"/>
      <c r="QXM74" s="683"/>
      <c r="QXN74" s="683"/>
      <c r="QXO74" s="683"/>
      <c r="QXP74" s="683"/>
      <c r="QXQ74" s="617"/>
      <c r="QXR74" s="682"/>
      <c r="QXS74" s="683"/>
      <c r="QXT74" s="683"/>
      <c r="QXU74" s="683"/>
      <c r="QXV74" s="683"/>
      <c r="QXW74" s="683"/>
      <c r="QXX74" s="617"/>
      <c r="QXY74" s="682"/>
      <c r="QXZ74" s="683"/>
      <c r="QYA74" s="683"/>
      <c r="QYB74" s="683"/>
      <c r="QYC74" s="683"/>
      <c r="QYD74" s="683"/>
      <c r="QYE74" s="617"/>
      <c r="QYF74" s="682"/>
      <c r="QYG74" s="683"/>
      <c r="QYH74" s="683"/>
      <c r="QYI74" s="683"/>
      <c r="QYJ74" s="683"/>
      <c r="QYK74" s="683"/>
      <c r="QYL74" s="617"/>
      <c r="QYM74" s="682"/>
      <c r="QYN74" s="683"/>
      <c r="QYO74" s="683"/>
      <c r="QYP74" s="683"/>
      <c r="QYQ74" s="683"/>
      <c r="QYR74" s="683"/>
      <c r="QYS74" s="617"/>
      <c r="QYT74" s="682"/>
      <c r="QYU74" s="683"/>
      <c r="QYV74" s="683"/>
      <c r="QYW74" s="683"/>
      <c r="QYX74" s="683"/>
      <c r="QYY74" s="683"/>
      <c r="QYZ74" s="617"/>
      <c r="QZA74" s="682"/>
      <c r="QZB74" s="683"/>
      <c r="QZC74" s="683"/>
      <c r="QZD74" s="683"/>
      <c r="QZE74" s="683"/>
      <c r="QZF74" s="683"/>
      <c r="QZG74" s="617"/>
      <c r="QZH74" s="682"/>
      <c r="QZI74" s="683"/>
      <c r="QZJ74" s="683"/>
      <c r="QZK74" s="683"/>
      <c r="QZL74" s="683"/>
      <c r="QZM74" s="683"/>
      <c r="QZN74" s="617"/>
      <c r="QZO74" s="682"/>
      <c r="QZP74" s="683"/>
      <c r="QZQ74" s="683"/>
      <c r="QZR74" s="683"/>
      <c r="QZS74" s="683"/>
      <c r="QZT74" s="683"/>
      <c r="QZU74" s="617"/>
      <c r="QZV74" s="682"/>
      <c r="QZW74" s="683"/>
      <c r="QZX74" s="683"/>
      <c r="QZY74" s="683"/>
      <c r="QZZ74" s="683"/>
      <c r="RAA74" s="683"/>
      <c r="RAB74" s="617"/>
      <c r="RAC74" s="682"/>
      <c r="RAD74" s="683"/>
      <c r="RAE74" s="683"/>
      <c r="RAF74" s="683"/>
      <c r="RAG74" s="683"/>
      <c r="RAH74" s="683"/>
      <c r="RAI74" s="617"/>
      <c r="RAJ74" s="682"/>
      <c r="RAK74" s="683"/>
      <c r="RAL74" s="683"/>
      <c r="RAM74" s="683"/>
      <c r="RAN74" s="683"/>
      <c r="RAO74" s="683"/>
      <c r="RAP74" s="617"/>
      <c r="RAQ74" s="682"/>
      <c r="RAR74" s="683"/>
      <c r="RAS74" s="683"/>
      <c r="RAT74" s="683"/>
      <c r="RAU74" s="683"/>
      <c r="RAV74" s="683"/>
      <c r="RAW74" s="617"/>
      <c r="RAX74" s="682"/>
      <c r="RAY74" s="683"/>
      <c r="RAZ74" s="683"/>
      <c r="RBA74" s="683"/>
      <c r="RBB74" s="683"/>
      <c r="RBC74" s="683"/>
      <c r="RBD74" s="617"/>
      <c r="RBE74" s="682"/>
      <c r="RBF74" s="683"/>
      <c r="RBG74" s="683"/>
      <c r="RBH74" s="683"/>
      <c r="RBI74" s="683"/>
      <c r="RBJ74" s="683"/>
      <c r="RBK74" s="617"/>
      <c r="RBL74" s="682"/>
      <c r="RBM74" s="683"/>
      <c r="RBN74" s="683"/>
      <c r="RBO74" s="683"/>
      <c r="RBP74" s="683"/>
      <c r="RBQ74" s="683"/>
      <c r="RBR74" s="617"/>
      <c r="RBS74" s="682"/>
      <c r="RBT74" s="683"/>
      <c r="RBU74" s="683"/>
      <c r="RBV74" s="683"/>
      <c r="RBW74" s="683"/>
      <c r="RBX74" s="683"/>
      <c r="RBY74" s="617"/>
      <c r="RBZ74" s="682"/>
      <c r="RCA74" s="683"/>
      <c r="RCB74" s="683"/>
      <c r="RCC74" s="683"/>
      <c r="RCD74" s="683"/>
      <c r="RCE74" s="683"/>
      <c r="RCF74" s="617"/>
      <c r="RCG74" s="682"/>
      <c r="RCH74" s="683"/>
      <c r="RCI74" s="683"/>
      <c r="RCJ74" s="683"/>
      <c r="RCK74" s="683"/>
      <c r="RCL74" s="683"/>
      <c r="RCM74" s="617"/>
      <c r="RCN74" s="682"/>
      <c r="RCO74" s="683"/>
      <c r="RCP74" s="683"/>
      <c r="RCQ74" s="683"/>
      <c r="RCR74" s="683"/>
      <c r="RCS74" s="683"/>
      <c r="RCT74" s="617"/>
      <c r="RCU74" s="682"/>
      <c r="RCV74" s="683"/>
      <c r="RCW74" s="683"/>
      <c r="RCX74" s="683"/>
      <c r="RCY74" s="683"/>
      <c r="RCZ74" s="683"/>
      <c r="RDA74" s="617"/>
      <c r="RDB74" s="682"/>
      <c r="RDC74" s="683"/>
      <c r="RDD74" s="683"/>
      <c r="RDE74" s="683"/>
      <c r="RDF74" s="683"/>
      <c r="RDG74" s="683"/>
      <c r="RDH74" s="617"/>
      <c r="RDI74" s="682"/>
      <c r="RDJ74" s="683"/>
      <c r="RDK74" s="683"/>
      <c r="RDL74" s="683"/>
      <c r="RDM74" s="683"/>
      <c r="RDN74" s="683"/>
      <c r="RDO74" s="617"/>
      <c r="RDP74" s="682"/>
      <c r="RDQ74" s="683"/>
      <c r="RDR74" s="683"/>
      <c r="RDS74" s="683"/>
      <c r="RDT74" s="683"/>
      <c r="RDU74" s="683"/>
      <c r="RDV74" s="617"/>
      <c r="RDW74" s="682"/>
      <c r="RDX74" s="683"/>
      <c r="RDY74" s="683"/>
      <c r="RDZ74" s="683"/>
      <c r="REA74" s="683"/>
      <c r="REB74" s="683"/>
      <c r="REC74" s="617"/>
      <c r="RED74" s="682"/>
      <c r="REE74" s="683"/>
      <c r="REF74" s="683"/>
      <c r="REG74" s="683"/>
      <c r="REH74" s="683"/>
      <c r="REI74" s="683"/>
      <c r="REJ74" s="617"/>
      <c r="REK74" s="682"/>
      <c r="REL74" s="683"/>
      <c r="REM74" s="683"/>
      <c r="REN74" s="683"/>
      <c r="REO74" s="683"/>
      <c r="REP74" s="683"/>
      <c r="REQ74" s="617"/>
      <c r="RER74" s="682"/>
      <c r="RES74" s="683"/>
      <c r="RET74" s="683"/>
      <c r="REU74" s="683"/>
      <c r="REV74" s="683"/>
      <c r="REW74" s="683"/>
      <c r="REX74" s="617"/>
      <c r="REY74" s="682"/>
      <c r="REZ74" s="683"/>
      <c r="RFA74" s="683"/>
      <c r="RFB74" s="683"/>
      <c r="RFC74" s="683"/>
      <c r="RFD74" s="683"/>
      <c r="RFE74" s="617"/>
      <c r="RFF74" s="682"/>
      <c r="RFG74" s="683"/>
      <c r="RFH74" s="683"/>
      <c r="RFI74" s="683"/>
      <c r="RFJ74" s="683"/>
      <c r="RFK74" s="683"/>
      <c r="RFL74" s="617"/>
      <c r="RFM74" s="682"/>
      <c r="RFN74" s="683"/>
      <c r="RFO74" s="683"/>
      <c r="RFP74" s="683"/>
      <c r="RFQ74" s="683"/>
      <c r="RFR74" s="683"/>
      <c r="RFS74" s="617"/>
      <c r="RFT74" s="682"/>
      <c r="RFU74" s="683"/>
      <c r="RFV74" s="683"/>
      <c r="RFW74" s="683"/>
      <c r="RFX74" s="683"/>
      <c r="RFY74" s="683"/>
      <c r="RFZ74" s="617"/>
      <c r="RGA74" s="682"/>
      <c r="RGB74" s="683"/>
      <c r="RGC74" s="683"/>
      <c r="RGD74" s="683"/>
      <c r="RGE74" s="683"/>
      <c r="RGF74" s="683"/>
      <c r="RGG74" s="617"/>
      <c r="RGH74" s="682"/>
      <c r="RGI74" s="683"/>
      <c r="RGJ74" s="683"/>
      <c r="RGK74" s="683"/>
      <c r="RGL74" s="683"/>
      <c r="RGM74" s="683"/>
      <c r="RGN74" s="617"/>
      <c r="RGO74" s="682"/>
      <c r="RGP74" s="683"/>
      <c r="RGQ74" s="683"/>
      <c r="RGR74" s="683"/>
      <c r="RGS74" s="683"/>
      <c r="RGT74" s="683"/>
      <c r="RGU74" s="617"/>
      <c r="RGV74" s="682"/>
      <c r="RGW74" s="683"/>
      <c r="RGX74" s="683"/>
      <c r="RGY74" s="683"/>
      <c r="RGZ74" s="683"/>
      <c r="RHA74" s="683"/>
      <c r="RHB74" s="617"/>
      <c r="RHC74" s="682"/>
      <c r="RHD74" s="683"/>
      <c r="RHE74" s="683"/>
      <c r="RHF74" s="683"/>
      <c r="RHG74" s="683"/>
      <c r="RHH74" s="683"/>
      <c r="RHI74" s="617"/>
      <c r="RHJ74" s="682"/>
      <c r="RHK74" s="683"/>
      <c r="RHL74" s="683"/>
      <c r="RHM74" s="683"/>
      <c r="RHN74" s="683"/>
      <c r="RHO74" s="683"/>
      <c r="RHP74" s="617"/>
      <c r="RHQ74" s="682"/>
      <c r="RHR74" s="683"/>
      <c r="RHS74" s="683"/>
      <c r="RHT74" s="683"/>
      <c r="RHU74" s="683"/>
      <c r="RHV74" s="683"/>
      <c r="RHW74" s="617"/>
      <c r="RHX74" s="682"/>
      <c r="RHY74" s="683"/>
      <c r="RHZ74" s="683"/>
      <c r="RIA74" s="683"/>
      <c r="RIB74" s="683"/>
      <c r="RIC74" s="683"/>
      <c r="RID74" s="617"/>
      <c r="RIE74" s="682"/>
      <c r="RIF74" s="683"/>
      <c r="RIG74" s="683"/>
      <c r="RIH74" s="683"/>
      <c r="RII74" s="683"/>
      <c r="RIJ74" s="683"/>
      <c r="RIK74" s="617"/>
      <c r="RIL74" s="682"/>
      <c r="RIM74" s="683"/>
      <c r="RIN74" s="683"/>
      <c r="RIO74" s="683"/>
      <c r="RIP74" s="683"/>
      <c r="RIQ74" s="683"/>
      <c r="RIR74" s="617"/>
      <c r="RIS74" s="682"/>
      <c r="RIT74" s="683"/>
      <c r="RIU74" s="683"/>
      <c r="RIV74" s="683"/>
      <c r="RIW74" s="683"/>
      <c r="RIX74" s="683"/>
      <c r="RIY74" s="617"/>
      <c r="RIZ74" s="682"/>
      <c r="RJA74" s="683"/>
      <c r="RJB74" s="683"/>
      <c r="RJC74" s="683"/>
      <c r="RJD74" s="683"/>
      <c r="RJE74" s="683"/>
      <c r="RJF74" s="617"/>
      <c r="RJG74" s="682"/>
      <c r="RJH74" s="683"/>
      <c r="RJI74" s="683"/>
      <c r="RJJ74" s="683"/>
      <c r="RJK74" s="683"/>
      <c r="RJL74" s="683"/>
      <c r="RJM74" s="617"/>
      <c r="RJN74" s="682"/>
      <c r="RJO74" s="683"/>
      <c r="RJP74" s="683"/>
      <c r="RJQ74" s="683"/>
      <c r="RJR74" s="683"/>
      <c r="RJS74" s="683"/>
      <c r="RJT74" s="617"/>
      <c r="RJU74" s="682"/>
      <c r="RJV74" s="683"/>
      <c r="RJW74" s="683"/>
      <c r="RJX74" s="683"/>
      <c r="RJY74" s="683"/>
      <c r="RJZ74" s="683"/>
      <c r="RKA74" s="617"/>
      <c r="RKB74" s="682"/>
      <c r="RKC74" s="683"/>
      <c r="RKD74" s="683"/>
      <c r="RKE74" s="683"/>
      <c r="RKF74" s="683"/>
      <c r="RKG74" s="683"/>
      <c r="RKH74" s="617"/>
      <c r="RKI74" s="682"/>
      <c r="RKJ74" s="683"/>
      <c r="RKK74" s="683"/>
      <c r="RKL74" s="683"/>
      <c r="RKM74" s="683"/>
      <c r="RKN74" s="683"/>
      <c r="RKO74" s="617"/>
      <c r="RKP74" s="682"/>
      <c r="RKQ74" s="683"/>
      <c r="RKR74" s="683"/>
      <c r="RKS74" s="683"/>
      <c r="RKT74" s="683"/>
      <c r="RKU74" s="683"/>
      <c r="RKV74" s="617"/>
      <c r="RKW74" s="682"/>
      <c r="RKX74" s="683"/>
      <c r="RKY74" s="683"/>
      <c r="RKZ74" s="683"/>
      <c r="RLA74" s="683"/>
      <c r="RLB74" s="683"/>
      <c r="RLC74" s="617"/>
      <c r="RLD74" s="682"/>
      <c r="RLE74" s="683"/>
      <c r="RLF74" s="683"/>
      <c r="RLG74" s="683"/>
      <c r="RLH74" s="683"/>
      <c r="RLI74" s="683"/>
      <c r="RLJ74" s="617"/>
      <c r="RLK74" s="682"/>
      <c r="RLL74" s="683"/>
      <c r="RLM74" s="683"/>
      <c r="RLN74" s="683"/>
      <c r="RLO74" s="683"/>
      <c r="RLP74" s="683"/>
      <c r="RLQ74" s="617"/>
      <c r="RLR74" s="682"/>
      <c r="RLS74" s="683"/>
      <c r="RLT74" s="683"/>
      <c r="RLU74" s="683"/>
      <c r="RLV74" s="683"/>
      <c r="RLW74" s="683"/>
      <c r="RLX74" s="617"/>
      <c r="RLY74" s="682"/>
      <c r="RLZ74" s="683"/>
      <c r="RMA74" s="683"/>
      <c r="RMB74" s="683"/>
      <c r="RMC74" s="683"/>
      <c r="RMD74" s="683"/>
      <c r="RME74" s="617"/>
      <c r="RMF74" s="682"/>
      <c r="RMG74" s="683"/>
      <c r="RMH74" s="683"/>
      <c r="RMI74" s="683"/>
      <c r="RMJ74" s="683"/>
      <c r="RMK74" s="683"/>
      <c r="RML74" s="617"/>
      <c r="RMM74" s="682"/>
      <c r="RMN74" s="683"/>
      <c r="RMO74" s="683"/>
      <c r="RMP74" s="683"/>
      <c r="RMQ74" s="683"/>
      <c r="RMR74" s="683"/>
      <c r="RMS74" s="617"/>
      <c r="RMT74" s="682"/>
      <c r="RMU74" s="683"/>
      <c r="RMV74" s="683"/>
      <c r="RMW74" s="683"/>
      <c r="RMX74" s="683"/>
      <c r="RMY74" s="683"/>
      <c r="RMZ74" s="617"/>
      <c r="RNA74" s="682"/>
      <c r="RNB74" s="683"/>
      <c r="RNC74" s="683"/>
      <c r="RND74" s="683"/>
      <c r="RNE74" s="683"/>
      <c r="RNF74" s="683"/>
      <c r="RNG74" s="617"/>
      <c r="RNH74" s="682"/>
      <c r="RNI74" s="683"/>
      <c r="RNJ74" s="683"/>
      <c r="RNK74" s="683"/>
      <c r="RNL74" s="683"/>
      <c r="RNM74" s="683"/>
      <c r="RNN74" s="617"/>
      <c r="RNO74" s="682"/>
      <c r="RNP74" s="683"/>
      <c r="RNQ74" s="683"/>
      <c r="RNR74" s="683"/>
      <c r="RNS74" s="683"/>
      <c r="RNT74" s="683"/>
      <c r="RNU74" s="617"/>
      <c r="RNV74" s="682"/>
      <c r="RNW74" s="683"/>
      <c r="RNX74" s="683"/>
      <c r="RNY74" s="683"/>
      <c r="RNZ74" s="683"/>
      <c r="ROA74" s="683"/>
      <c r="ROB74" s="617"/>
      <c r="ROC74" s="682"/>
      <c r="ROD74" s="683"/>
      <c r="ROE74" s="683"/>
      <c r="ROF74" s="683"/>
      <c r="ROG74" s="683"/>
      <c r="ROH74" s="683"/>
      <c r="ROI74" s="617"/>
      <c r="ROJ74" s="682"/>
      <c r="ROK74" s="683"/>
      <c r="ROL74" s="683"/>
      <c r="ROM74" s="683"/>
      <c r="RON74" s="683"/>
      <c r="ROO74" s="683"/>
      <c r="ROP74" s="617"/>
      <c r="ROQ74" s="682"/>
      <c r="ROR74" s="683"/>
      <c r="ROS74" s="683"/>
      <c r="ROT74" s="683"/>
      <c r="ROU74" s="683"/>
      <c r="ROV74" s="683"/>
      <c r="ROW74" s="617"/>
      <c r="ROX74" s="682"/>
      <c r="ROY74" s="683"/>
      <c r="ROZ74" s="683"/>
      <c r="RPA74" s="683"/>
      <c r="RPB74" s="683"/>
      <c r="RPC74" s="683"/>
      <c r="RPD74" s="617"/>
      <c r="RPE74" s="682"/>
      <c r="RPF74" s="683"/>
      <c r="RPG74" s="683"/>
      <c r="RPH74" s="683"/>
      <c r="RPI74" s="683"/>
      <c r="RPJ74" s="683"/>
      <c r="RPK74" s="617"/>
      <c r="RPL74" s="682"/>
      <c r="RPM74" s="683"/>
      <c r="RPN74" s="683"/>
      <c r="RPO74" s="683"/>
      <c r="RPP74" s="683"/>
      <c r="RPQ74" s="683"/>
      <c r="RPR74" s="617"/>
      <c r="RPS74" s="682"/>
      <c r="RPT74" s="683"/>
      <c r="RPU74" s="683"/>
      <c r="RPV74" s="683"/>
      <c r="RPW74" s="683"/>
      <c r="RPX74" s="683"/>
      <c r="RPY74" s="617"/>
      <c r="RPZ74" s="682"/>
      <c r="RQA74" s="683"/>
      <c r="RQB74" s="683"/>
      <c r="RQC74" s="683"/>
      <c r="RQD74" s="683"/>
      <c r="RQE74" s="683"/>
      <c r="RQF74" s="617"/>
      <c r="RQG74" s="682"/>
      <c r="RQH74" s="683"/>
      <c r="RQI74" s="683"/>
      <c r="RQJ74" s="683"/>
      <c r="RQK74" s="683"/>
      <c r="RQL74" s="683"/>
      <c r="RQM74" s="617"/>
      <c r="RQN74" s="682"/>
      <c r="RQO74" s="683"/>
      <c r="RQP74" s="683"/>
      <c r="RQQ74" s="683"/>
      <c r="RQR74" s="683"/>
      <c r="RQS74" s="683"/>
      <c r="RQT74" s="617"/>
      <c r="RQU74" s="682"/>
      <c r="RQV74" s="683"/>
      <c r="RQW74" s="683"/>
      <c r="RQX74" s="683"/>
      <c r="RQY74" s="683"/>
      <c r="RQZ74" s="683"/>
      <c r="RRA74" s="617"/>
      <c r="RRB74" s="682"/>
      <c r="RRC74" s="683"/>
      <c r="RRD74" s="683"/>
      <c r="RRE74" s="683"/>
      <c r="RRF74" s="683"/>
      <c r="RRG74" s="683"/>
      <c r="RRH74" s="617"/>
      <c r="RRI74" s="682"/>
      <c r="RRJ74" s="683"/>
      <c r="RRK74" s="683"/>
      <c r="RRL74" s="683"/>
      <c r="RRM74" s="683"/>
      <c r="RRN74" s="683"/>
      <c r="RRO74" s="617"/>
      <c r="RRP74" s="682"/>
      <c r="RRQ74" s="683"/>
      <c r="RRR74" s="683"/>
      <c r="RRS74" s="683"/>
      <c r="RRT74" s="683"/>
      <c r="RRU74" s="683"/>
      <c r="RRV74" s="617"/>
      <c r="RRW74" s="682"/>
      <c r="RRX74" s="683"/>
      <c r="RRY74" s="683"/>
      <c r="RRZ74" s="683"/>
      <c r="RSA74" s="683"/>
      <c r="RSB74" s="683"/>
      <c r="RSC74" s="617"/>
      <c r="RSD74" s="682"/>
      <c r="RSE74" s="683"/>
      <c r="RSF74" s="683"/>
      <c r="RSG74" s="683"/>
      <c r="RSH74" s="683"/>
      <c r="RSI74" s="683"/>
      <c r="RSJ74" s="617"/>
      <c r="RSK74" s="682"/>
      <c r="RSL74" s="683"/>
      <c r="RSM74" s="683"/>
      <c r="RSN74" s="683"/>
      <c r="RSO74" s="683"/>
      <c r="RSP74" s="683"/>
      <c r="RSQ74" s="617"/>
      <c r="RSR74" s="682"/>
      <c r="RSS74" s="683"/>
      <c r="RST74" s="683"/>
      <c r="RSU74" s="683"/>
      <c r="RSV74" s="683"/>
      <c r="RSW74" s="683"/>
      <c r="RSX74" s="617"/>
      <c r="RSY74" s="682"/>
      <c r="RSZ74" s="683"/>
      <c r="RTA74" s="683"/>
      <c r="RTB74" s="683"/>
      <c r="RTC74" s="683"/>
      <c r="RTD74" s="683"/>
      <c r="RTE74" s="617"/>
      <c r="RTF74" s="682"/>
      <c r="RTG74" s="683"/>
      <c r="RTH74" s="683"/>
      <c r="RTI74" s="683"/>
      <c r="RTJ74" s="683"/>
      <c r="RTK74" s="683"/>
      <c r="RTL74" s="617"/>
      <c r="RTM74" s="682"/>
      <c r="RTN74" s="683"/>
      <c r="RTO74" s="683"/>
      <c r="RTP74" s="683"/>
      <c r="RTQ74" s="683"/>
      <c r="RTR74" s="683"/>
      <c r="RTS74" s="617"/>
      <c r="RTT74" s="682"/>
      <c r="RTU74" s="683"/>
      <c r="RTV74" s="683"/>
      <c r="RTW74" s="683"/>
      <c r="RTX74" s="683"/>
      <c r="RTY74" s="683"/>
      <c r="RTZ74" s="617"/>
      <c r="RUA74" s="682"/>
      <c r="RUB74" s="683"/>
      <c r="RUC74" s="683"/>
      <c r="RUD74" s="683"/>
      <c r="RUE74" s="683"/>
      <c r="RUF74" s="683"/>
      <c r="RUG74" s="617"/>
      <c r="RUH74" s="682"/>
      <c r="RUI74" s="683"/>
      <c r="RUJ74" s="683"/>
      <c r="RUK74" s="683"/>
      <c r="RUL74" s="683"/>
      <c r="RUM74" s="683"/>
      <c r="RUN74" s="617"/>
      <c r="RUO74" s="682"/>
      <c r="RUP74" s="683"/>
      <c r="RUQ74" s="683"/>
      <c r="RUR74" s="683"/>
      <c r="RUS74" s="683"/>
      <c r="RUT74" s="683"/>
      <c r="RUU74" s="617"/>
      <c r="RUV74" s="682"/>
      <c r="RUW74" s="683"/>
      <c r="RUX74" s="683"/>
      <c r="RUY74" s="683"/>
      <c r="RUZ74" s="683"/>
      <c r="RVA74" s="683"/>
      <c r="RVB74" s="617"/>
      <c r="RVC74" s="682"/>
      <c r="RVD74" s="683"/>
      <c r="RVE74" s="683"/>
      <c r="RVF74" s="683"/>
      <c r="RVG74" s="683"/>
      <c r="RVH74" s="683"/>
      <c r="RVI74" s="617"/>
      <c r="RVJ74" s="682"/>
      <c r="RVK74" s="683"/>
      <c r="RVL74" s="683"/>
      <c r="RVM74" s="683"/>
      <c r="RVN74" s="683"/>
      <c r="RVO74" s="683"/>
      <c r="RVP74" s="617"/>
      <c r="RVQ74" s="682"/>
      <c r="RVR74" s="683"/>
      <c r="RVS74" s="683"/>
      <c r="RVT74" s="683"/>
      <c r="RVU74" s="683"/>
      <c r="RVV74" s="683"/>
      <c r="RVW74" s="617"/>
      <c r="RVX74" s="682"/>
      <c r="RVY74" s="683"/>
      <c r="RVZ74" s="683"/>
      <c r="RWA74" s="683"/>
      <c r="RWB74" s="683"/>
      <c r="RWC74" s="683"/>
      <c r="RWD74" s="617"/>
      <c r="RWE74" s="682"/>
      <c r="RWF74" s="683"/>
      <c r="RWG74" s="683"/>
      <c r="RWH74" s="683"/>
      <c r="RWI74" s="683"/>
      <c r="RWJ74" s="683"/>
      <c r="RWK74" s="617"/>
      <c r="RWL74" s="682"/>
      <c r="RWM74" s="683"/>
      <c r="RWN74" s="683"/>
      <c r="RWO74" s="683"/>
      <c r="RWP74" s="683"/>
      <c r="RWQ74" s="683"/>
      <c r="RWR74" s="617"/>
      <c r="RWS74" s="682"/>
      <c r="RWT74" s="683"/>
      <c r="RWU74" s="683"/>
      <c r="RWV74" s="683"/>
      <c r="RWW74" s="683"/>
      <c r="RWX74" s="683"/>
      <c r="RWY74" s="617"/>
      <c r="RWZ74" s="682"/>
      <c r="RXA74" s="683"/>
      <c r="RXB74" s="683"/>
      <c r="RXC74" s="683"/>
      <c r="RXD74" s="683"/>
      <c r="RXE74" s="683"/>
      <c r="RXF74" s="617"/>
      <c r="RXG74" s="682"/>
      <c r="RXH74" s="683"/>
      <c r="RXI74" s="683"/>
      <c r="RXJ74" s="683"/>
      <c r="RXK74" s="683"/>
      <c r="RXL74" s="683"/>
      <c r="RXM74" s="617"/>
      <c r="RXN74" s="682"/>
      <c r="RXO74" s="683"/>
      <c r="RXP74" s="683"/>
      <c r="RXQ74" s="683"/>
      <c r="RXR74" s="683"/>
      <c r="RXS74" s="683"/>
      <c r="RXT74" s="617"/>
      <c r="RXU74" s="682"/>
      <c r="RXV74" s="683"/>
      <c r="RXW74" s="683"/>
      <c r="RXX74" s="683"/>
      <c r="RXY74" s="683"/>
      <c r="RXZ74" s="683"/>
      <c r="RYA74" s="617"/>
      <c r="RYB74" s="682"/>
      <c r="RYC74" s="683"/>
      <c r="RYD74" s="683"/>
      <c r="RYE74" s="683"/>
      <c r="RYF74" s="683"/>
      <c r="RYG74" s="683"/>
      <c r="RYH74" s="617"/>
      <c r="RYI74" s="682"/>
      <c r="RYJ74" s="683"/>
      <c r="RYK74" s="683"/>
      <c r="RYL74" s="683"/>
      <c r="RYM74" s="683"/>
      <c r="RYN74" s="683"/>
      <c r="RYO74" s="617"/>
      <c r="RYP74" s="682"/>
      <c r="RYQ74" s="683"/>
      <c r="RYR74" s="683"/>
      <c r="RYS74" s="683"/>
      <c r="RYT74" s="683"/>
      <c r="RYU74" s="683"/>
      <c r="RYV74" s="617"/>
      <c r="RYW74" s="682"/>
      <c r="RYX74" s="683"/>
      <c r="RYY74" s="683"/>
      <c r="RYZ74" s="683"/>
      <c r="RZA74" s="683"/>
      <c r="RZB74" s="683"/>
      <c r="RZC74" s="617"/>
      <c r="RZD74" s="682"/>
      <c r="RZE74" s="683"/>
      <c r="RZF74" s="683"/>
      <c r="RZG74" s="683"/>
      <c r="RZH74" s="683"/>
      <c r="RZI74" s="683"/>
      <c r="RZJ74" s="617"/>
      <c r="RZK74" s="682"/>
      <c r="RZL74" s="683"/>
      <c r="RZM74" s="683"/>
      <c r="RZN74" s="683"/>
      <c r="RZO74" s="683"/>
      <c r="RZP74" s="683"/>
      <c r="RZQ74" s="617"/>
      <c r="RZR74" s="682"/>
      <c r="RZS74" s="683"/>
      <c r="RZT74" s="683"/>
      <c r="RZU74" s="683"/>
      <c r="RZV74" s="683"/>
      <c r="RZW74" s="683"/>
      <c r="RZX74" s="617"/>
      <c r="RZY74" s="682"/>
      <c r="RZZ74" s="683"/>
      <c r="SAA74" s="683"/>
      <c r="SAB74" s="683"/>
      <c r="SAC74" s="683"/>
      <c r="SAD74" s="683"/>
      <c r="SAE74" s="617"/>
      <c r="SAF74" s="682"/>
      <c r="SAG74" s="683"/>
      <c r="SAH74" s="683"/>
      <c r="SAI74" s="683"/>
      <c r="SAJ74" s="683"/>
      <c r="SAK74" s="683"/>
      <c r="SAL74" s="617"/>
      <c r="SAM74" s="682"/>
      <c r="SAN74" s="683"/>
      <c r="SAO74" s="683"/>
      <c r="SAP74" s="683"/>
      <c r="SAQ74" s="683"/>
      <c r="SAR74" s="683"/>
      <c r="SAS74" s="617"/>
      <c r="SAT74" s="682"/>
      <c r="SAU74" s="683"/>
      <c r="SAV74" s="683"/>
      <c r="SAW74" s="683"/>
      <c r="SAX74" s="683"/>
      <c r="SAY74" s="683"/>
      <c r="SAZ74" s="617"/>
      <c r="SBA74" s="682"/>
      <c r="SBB74" s="683"/>
      <c r="SBC74" s="683"/>
      <c r="SBD74" s="683"/>
      <c r="SBE74" s="683"/>
      <c r="SBF74" s="683"/>
      <c r="SBG74" s="617"/>
      <c r="SBH74" s="682"/>
      <c r="SBI74" s="683"/>
      <c r="SBJ74" s="683"/>
      <c r="SBK74" s="683"/>
      <c r="SBL74" s="683"/>
      <c r="SBM74" s="683"/>
      <c r="SBN74" s="617"/>
      <c r="SBO74" s="682"/>
      <c r="SBP74" s="683"/>
      <c r="SBQ74" s="683"/>
      <c r="SBR74" s="683"/>
      <c r="SBS74" s="683"/>
      <c r="SBT74" s="683"/>
      <c r="SBU74" s="617"/>
      <c r="SBV74" s="682"/>
      <c r="SBW74" s="683"/>
      <c r="SBX74" s="683"/>
      <c r="SBY74" s="683"/>
      <c r="SBZ74" s="683"/>
      <c r="SCA74" s="683"/>
      <c r="SCB74" s="617"/>
      <c r="SCC74" s="682"/>
      <c r="SCD74" s="683"/>
      <c r="SCE74" s="683"/>
      <c r="SCF74" s="683"/>
      <c r="SCG74" s="683"/>
      <c r="SCH74" s="683"/>
      <c r="SCI74" s="617"/>
      <c r="SCJ74" s="682"/>
      <c r="SCK74" s="683"/>
      <c r="SCL74" s="683"/>
      <c r="SCM74" s="683"/>
      <c r="SCN74" s="683"/>
      <c r="SCO74" s="683"/>
      <c r="SCP74" s="617"/>
      <c r="SCQ74" s="682"/>
      <c r="SCR74" s="683"/>
      <c r="SCS74" s="683"/>
      <c r="SCT74" s="683"/>
      <c r="SCU74" s="683"/>
      <c r="SCV74" s="683"/>
      <c r="SCW74" s="617"/>
      <c r="SCX74" s="682"/>
      <c r="SCY74" s="683"/>
      <c r="SCZ74" s="683"/>
      <c r="SDA74" s="683"/>
      <c r="SDB74" s="683"/>
      <c r="SDC74" s="683"/>
      <c r="SDD74" s="617"/>
      <c r="SDE74" s="682"/>
      <c r="SDF74" s="683"/>
      <c r="SDG74" s="683"/>
      <c r="SDH74" s="683"/>
      <c r="SDI74" s="683"/>
      <c r="SDJ74" s="683"/>
      <c r="SDK74" s="617"/>
      <c r="SDL74" s="682"/>
      <c r="SDM74" s="683"/>
      <c r="SDN74" s="683"/>
      <c r="SDO74" s="683"/>
      <c r="SDP74" s="683"/>
      <c r="SDQ74" s="683"/>
      <c r="SDR74" s="617"/>
      <c r="SDS74" s="682"/>
      <c r="SDT74" s="683"/>
      <c r="SDU74" s="683"/>
      <c r="SDV74" s="683"/>
      <c r="SDW74" s="683"/>
      <c r="SDX74" s="683"/>
      <c r="SDY74" s="617"/>
      <c r="SDZ74" s="682"/>
      <c r="SEA74" s="683"/>
      <c r="SEB74" s="683"/>
      <c r="SEC74" s="683"/>
      <c r="SED74" s="683"/>
      <c r="SEE74" s="683"/>
      <c r="SEF74" s="617"/>
      <c r="SEG74" s="682"/>
      <c r="SEH74" s="683"/>
      <c r="SEI74" s="683"/>
      <c r="SEJ74" s="683"/>
      <c r="SEK74" s="683"/>
      <c r="SEL74" s="683"/>
      <c r="SEM74" s="617"/>
      <c r="SEN74" s="682"/>
      <c r="SEO74" s="683"/>
      <c r="SEP74" s="683"/>
      <c r="SEQ74" s="683"/>
      <c r="SER74" s="683"/>
      <c r="SES74" s="683"/>
      <c r="SET74" s="617"/>
      <c r="SEU74" s="682"/>
      <c r="SEV74" s="683"/>
      <c r="SEW74" s="683"/>
      <c r="SEX74" s="683"/>
      <c r="SEY74" s="683"/>
      <c r="SEZ74" s="683"/>
      <c r="SFA74" s="617"/>
      <c r="SFB74" s="682"/>
      <c r="SFC74" s="683"/>
      <c r="SFD74" s="683"/>
      <c r="SFE74" s="683"/>
      <c r="SFF74" s="683"/>
      <c r="SFG74" s="683"/>
      <c r="SFH74" s="617"/>
      <c r="SFI74" s="682"/>
      <c r="SFJ74" s="683"/>
      <c r="SFK74" s="683"/>
      <c r="SFL74" s="683"/>
      <c r="SFM74" s="683"/>
      <c r="SFN74" s="683"/>
      <c r="SFO74" s="617"/>
      <c r="SFP74" s="682"/>
      <c r="SFQ74" s="683"/>
      <c r="SFR74" s="683"/>
      <c r="SFS74" s="683"/>
      <c r="SFT74" s="683"/>
      <c r="SFU74" s="683"/>
      <c r="SFV74" s="617"/>
      <c r="SFW74" s="682"/>
      <c r="SFX74" s="683"/>
      <c r="SFY74" s="683"/>
      <c r="SFZ74" s="683"/>
      <c r="SGA74" s="683"/>
      <c r="SGB74" s="683"/>
      <c r="SGC74" s="617"/>
      <c r="SGD74" s="682"/>
      <c r="SGE74" s="683"/>
      <c r="SGF74" s="683"/>
      <c r="SGG74" s="683"/>
      <c r="SGH74" s="683"/>
      <c r="SGI74" s="683"/>
      <c r="SGJ74" s="617"/>
      <c r="SGK74" s="682"/>
      <c r="SGL74" s="683"/>
      <c r="SGM74" s="683"/>
      <c r="SGN74" s="683"/>
      <c r="SGO74" s="683"/>
      <c r="SGP74" s="683"/>
      <c r="SGQ74" s="617"/>
      <c r="SGR74" s="682"/>
      <c r="SGS74" s="683"/>
      <c r="SGT74" s="683"/>
      <c r="SGU74" s="683"/>
      <c r="SGV74" s="683"/>
      <c r="SGW74" s="683"/>
      <c r="SGX74" s="617"/>
      <c r="SGY74" s="682"/>
      <c r="SGZ74" s="683"/>
      <c r="SHA74" s="683"/>
      <c r="SHB74" s="683"/>
      <c r="SHC74" s="683"/>
      <c r="SHD74" s="683"/>
      <c r="SHE74" s="617"/>
      <c r="SHF74" s="682"/>
      <c r="SHG74" s="683"/>
      <c r="SHH74" s="683"/>
      <c r="SHI74" s="683"/>
      <c r="SHJ74" s="683"/>
      <c r="SHK74" s="683"/>
      <c r="SHL74" s="617"/>
      <c r="SHM74" s="682"/>
      <c r="SHN74" s="683"/>
      <c r="SHO74" s="683"/>
      <c r="SHP74" s="683"/>
      <c r="SHQ74" s="683"/>
      <c r="SHR74" s="683"/>
      <c r="SHS74" s="617"/>
      <c r="SHT74" s="682"/>
      <c r="SHU74" s="683"/>
      <c r="SHV74" s="683"/>
      <c r="SHW74" s="683"/>
      <c r="SHX74" s="683"/>
      <c r="SHY74" s="683"/>
      <c r="SHZ74" s="617"/>
      <c r="SIA74" s="682"/>
      <c r="SIB74" s="683"/>
      <c r="SIC74" s="683"/>
      <c r="SID74" s="683"/>
      <c r="SIE74" s="683"/>
      <c r="SIF74" s="683"/>
      <c r="SIG74" s="617"/>
      <c r="SIH74" s="682"/>
      <c r="SII74" s="683"/>
      <c r="SIJ74" s="683"/>
      <c r="SIK74" s="683"/>
      <c r="SIL74" s="683"/>
      <c r="SIM74" s="683"/>
      <c r="SIN74" s="617"/>
      <c r="SIO74" s="682"/>
      <c r="SIP74" s="683"/>
      <c r="SIQ74" s="683"/>
      <c r="SIR74" s="683"/>
      <c r="SIS74" s="683"/>
      <c r="SIT74" s="683"/>
      <c r="SIU74" s="617"/>
      <c r="SIV74" s="682"/>
      <c r="SIW74" s="683"/>
      <c r="SIX74" s="683"/>
      <c r="SIY74" s="683"/>
      <c r="SIZ74" s="683"/>
      <c r="SJA74" s="683"/>
      <c r="SJB74" s="617"/>
      <c r="SJC74" s="682"/>
      <c r="SJD74" s="683"/>
      <c r="SJE74" s="683"/>
      <c r="SJF74" s="683"/>
      <c r="SJG74" s="683"/>
      <c r="SJH74" s="683"/>
      <c r="SJI74" s="617"/>
      <c r="SJJ74" s="682"/>
      <c r="SJK74" s="683"/>
      <c r="SJL74" s="683"/>
      <c r="SJM74" s="683"/>
      <c r="SJN74" s="683"/>
      <c r="SJO74" s="683"/>
      <c r="SJP74" s="617"/>
      <c r="SJQ74" s="682"/>
      <c r="SJR74" s="683"/>
      <c r="SJS74" s="683"/>
      <c r="SJT74" s="683"/>
      <c r="SJU74" s="683"/>
      <c r="SJV74" s="683"/>
      <c r="SJW74" s="617"/>
      <c r="SJX74" s="682"/>
      <c r="SJY74" s="683"/>
      <c r="SJZ74" s="683"/>
      <c r="SKA74" s="683"/>
      <c r="SKB74" s="683"/>
      <c r="SKC74" s="683"/>
      <c r="SKD74" s="617"/>
      <c r="SKE74" s="682"/>
      <c r="SKF74" s="683"/>
      <c r="SKG74" s="683"/>
      <c r="SKH74" s="683"/>
      <c r="SKI74" s="683"/>
      <c r="SKJ74" s="683"/>
      <c r="SKK74" s="617"/>
      <c r="SKL74" s="682"/>
      <c r="SKM74" s="683"/>
      <c r="SKN74" s="683"/>
      <c r="SKO74" s="683"/>
      <c r="SKP74" s="683"/>
      <c r="SKQ74" s="683"/>
      <c r="SKR74" s="617"/>
      <c r="SKS74" s="682"/>
      <c r="SKT74" s="683"/>
      <c r="SKU74" s="683"/>
      <c r="SKV74" s="683"/>
      <c r="SKW74" s="683"/>
      <c r="SKX74" s="683"/>
      <c r="SKY74" s="617"/>
      <c r="SKZ74" s="682"/>
      <c r="SLA74" s="683"/>
      <c r="SLB74" s="683"/>
      <c r="SLC74" s="683"/>
      <c r="SLD74" s="683"/>
      <c r="SLE74" s="683"/>
      <c r="SLF74" s="617"/>
      <c r="SLG74" s="682"/>
      <c r="SLH74" s="683"/>
      <c r="SLI74" s="683"/>
      <c r="SLJ74" s="683"/>
      <c r="SLK74" s="683"/>
      <c r="SLL74" s="683"/>
      <c r="SLM74" s="617"/>
      <c r="SLN74" s="682"/>
      <c r="SLO74" s="683"/>
      <c r="SLP74" s="683"/>
      <c r="SLQ74" s="683"/>
      <c r="SLR74" s="683"/>
      <c r="SLS74" s="683"/>
      <c r="SLT74" s="617"/>
      <c r="SLU74" s="682"/>
      <c r="SLV74" s="683"/>
      <c r="SLW74" s="683"/>
      <c r="SLX74" s="683"/>
      <c r="SLY74" s="683"/>
      <c r="SLZ74" s="683"/>
      <c r="SMA74" s="617"/>
      <c r="SMB74" s="682"/>
      <c r="SMC74" s="683"/>
      <c r="SMD74" s="683"/>
      <c r="SME74" s="683"/>
      <c r="SMF74" s="683"/>
      <c r="SMG74" s="683"/>
      <c r="SMH74" s="617"/>
      <c r="SMI74" s="682"/>
      <c r="SMJ74" s="683"/>
      <c r="SMK74" s="683"/>
      <c r="SML74" s="683"/>
      <c r="SMM74" s="683"/>
      <c r="SMN74" s="683"/>
      <c r="SMO74" s="617"/>
      <c r="SMP74" s="682"/>
      <c r="SMQ74" s="683"/>
      <c r="SMR74" s="683"/>
      <c r="SMS74" s="683"/>
      <c r="SMT74" s="683"/>
      <c r="SMU74" s="683"/>
      <c r="SMV74" s="617"/>
      <c r="SMW74" s="682"/>
      <c r="SMX74" s="683"/>
      <c r="SMY74" s="683"/>
      <c r="SMZ74" s="683"/>
      <c r="SNA74" s="683"/>
      <c r="SNB74" s="683"/>
      <c r="SNC74" s="617"/>
      <c r="SND74" s="682"/>
      <c r="SNE74" s="683"/>
      <c r="SNF74" s="683"/>
      <c r="SNG74" s="683"/>
      <c r="SNH74" s="683"/>
      <c r="SNI74" s="683"/>
      <c r="SNJ74" s="617"/>
      <c r="SNK74" s="682"/>
      <c r="SNL74" s="683"/>
      <c r="SNM74" s="683"/>
      <c r="SNN74" s="683"/>
      <c r="SNO74" s="683"/>
      <c r="SNP74" s="683"/>
      <c r="SNQ74" s="617"/>
      <c r="SNR74" s="682"/>
      <c r="SNS74" s="683"/>
      <c r="SNT74" s="683"/>
      <c r="SNU74" s="683"/>
      <c r="SNV74" s="683"/>
      <c r="SNW74" s="683"/>
      <c r="SNX74" s="617"/>
      <c r="SNY74" s="682"/>
      <c r="SNZ74" s="683"/>
      <c r="SOA74" s="683"/>
      <c r="SOB74" s="683"/>
      <c r="SOC74" s="683"/>
      <c r="SOD74" s="683"/>
      <c r="SOE74" s="617"/>
      <c r="SOF74" s="682"/>
      <c r="SOG74" s="683"/>
      <c r="SOH74" s="683"/>
      <c r="SOI74" s="683"/>
      <c r="SOJ74" s="683"/>
      <c r="SOK74" s="683"/>
      <c r="SOL74" s="617"/>
      <c r="SOM74" s="682"/>
      <c r="SON74" s="683"/>
      <c r="SOO74" s="683"/>
      <c r="SOP74" s="683"/>
      <c r="SOQ74" s="683"/>
      <c r="SOR74" s="683"/>
      <c r="SOS74" s="617"/>
      <c r="SOT74" s="682"/>
      <c r="SOU74" s="683"/>
      <c r="SOV74" s="683"/>
      <c r="SOW74" s="683"/>
      <c r="SOX74" s="683"/>
      <c r="SOY74" s="683"/>
      <c r="SOZ74" s="617"/>
      <c r="SPA74" s="682"/>
      <c r="SPB74" s="683"/>
      <c r="SPC74" s="683"/>
      <c r="SPD74" s="683"/>
      <c r="SPE74" s="683"/>
      <c r="SPF74" s="683"/>
      <c r="SPG74" s="617"/>
      <c r="SPH74" s="682"/>
      <c r="SPI74" s="683"/>
      <c r="SPJ74" s="683"/>
      <c r="SPK74" s="683"/>
      <c r="SPL74" s="683"/>
      <c r="SPM74" s="683"/>
      <c r="SPN74" s="617"/>
      <c r="SPO74" s="682"/>
      <c r="SPP74" s="683"/>
      <c r="SPQ74" s="683"/>
      <c r="SPR74" s="683"/>
      <c r="SPS74" s="683"/>
      <c r="SPT74" s="683"/>
      <c r="SPU74" s="617"/>
      <c r="SPV74" s="682"/>
      <c r="SPW74" s="683"/>
      <c r="SPX74" s="683"/>
      <c r="SPY74" s="683"/>
      <c r="SPZ74" s="683"/>
      <c r="SQA74" s="683"/>
      <c r="SQB74" s="617"/>
      <c r="SQC74" s="682"/>
      <c r="SQD74" s="683"/>
      <c r="SQE74" s="683"/>
      <c r="SQF74" s="683"/>
      <c r="SQG74" s="683"/>
      <c r="SQH74" s="683"/>
      <c r="SQI74" s="617"/>
      <c r="SQJ74" s="682"/>
      <c r="SQK74" s="683"/>
      <c r="SQL74" s="683"/>
      <c r="SQM74" s="683"/>
      <c r="SQN74" s="683"/>
      <c r="SQO74" s="683"/>
      <c r="SQP74" s="617"/>
      <c r="SQQ74" s="682"/>
      <c r="SQR74" s="683"/>
      <c r="SQS74" s="683"/>
      <c r="SQT74" s="683"/>
      <c r="SQU74" s="683"/>
      <c r="SQV74" s="683"/>
      <c r="SQW74" s="617"/>
      <c r="SQX74" s="682"/>
      <c r="SQY74" s="683"/>
      <c r="SQZ74" s="683"/>
      <c r="SRA74" s="683"/>
      <c r="SRB74" s="683"/>
      <c r="SRC74" s="683"/>
      <c r="SRD74" s="617"/>
      <c r="SRE74" s="682"/>
      <c r="SRF74" s="683"/>
      <c r="SRG74" s="683"/>
      <c r="SRH74" s="683"/>
      <c r="SRI74" s="683"/>
      <c r="SRJ74" s="683"/>
      <c r="SRK74" s="617"/>
      <c r="SRL74" s="682"/>
      <c r="SRM74" s="683"/>
      <c r="SRN74" s="683"/>
      <c r="SRO74" s="683"/>
      <c r="SRP74" s="683"/>
      <c r="SRQ74" s="683"/>
      <c r="SRR74" s="617"/>
      <c r="SRS74" s="682"/>
      <c r="SRT74" s="683"/>
      <c r="SRU74" s="683"/>
      <c r="SRV74" s="683"/>
      <c r="SRW74" s="683"/>
      <c r="SRX74" s="683"/>
      <c r="SRY74" s="617"/>
      <c r="SRZ74" s="682"/>
      <c r="SSA74" s="683"/>
      <c r="SSB74" s="683"/>
      <c r="SSC74" s="683"/>
      <c r="SSD74" s="683"/>
      <c r="SSE74" s="683"/>
      <c r="SSF74" s="617"/>
      <c r="SSG74" s="682"/>
      <c r="SSH74" s="683"/>
      <c r="SSI74" s="683"/>
      <c r="SSJ74" s="683"/>
      <c r="SSK74" s="683"/>
      <c r="SSL74" s="683"/>
      <c r="SSM74" s="617"/>
      <c r="SSN74" s="682"/>
      <c r="SSO74" s="683"/>
      <c r="SSP74" s="683"/>
      <c r="SSQ74" s="683"/>
      <c r="SSR74" s="683"/>
      <c r="SSS74" s="683"/>
      <c r="SST74" s="617"/>
      <c r="SSU74" s="682"/>
      <c r="SSV74" s="683"/>
      <c r="SSW74" s="683"/>
      <c r="SSX74" s="683"/>
      <c r="SSY74" s="683"/>
      <c r="SSZ74" s="683"/>
      <c r="STA74" s="617"/>
      <c r="STB74" s="682"/>
      <c r="STC74" s="683"/>
      <c r="STD74" s="683"/>
      <c r="STE74" s="683"/>
      <c r="STF74" s="683"/>
      <c r="STG74" s="683"/>
      <c r="STH74" s="617"/>
      <c r="STI74" s="682"/>
      <c r="STJ74" s="683"/>
      <c r="STK74" s="683"/>
      <c r="STL74" s="683"/>
      <c r="STM74" s="683"/>
      <c r="STN74" s="683"/>
      <c r="STO74" s="617"/>
      <c r="STP74" s="682"/>
      <c r="STQ74" s="683"/>
      <c r="STR74" s="683"/>
      <c r="STS74" s="683"/>
      <c r="STT74" s="683"/>
      <c r="STU74" s="683"/>
      <c r="STV74" s="617"/>
      <c r="STW74" s="682"/>
      <c r="STX74" s="683"/>
      <c r="STY74" s="683"/>
      <c r="STZ74" s="683"/>
      <c r="SUA74" s="683"/>
      <c r="SUB74" s="683"/>
      <c r="SUC74" s="617"/>
      <c r="SUD74" s="682"/>
      <c r="SUE74" s="683"/>
      <c r="SUF74" s="683"/>
      <c r="SUG74" s="683"/>
      <c r="SUH74" s="683"/>
      <c r="SUI74" s="683"/>
      <c r="SUJ74" s="617"/>
      <c r="SUK74" s="682"/>
      <c r="SUL74" s="683"/>
      <c r="SUM74" s="683"/>
      <c r="SUN74" s="683"/>
      <c r="SUO74" s="683"/>
      <c r="SUP74" s="683"/>
      <c r="SUQ74" s="617"/>
      <c r="SUR74" s="682"/>
      <c r="SUS74" s="683"/>
      <c r="SUT74" s="683"/>
      <c r="SUU74" s="683"/>
      <c r="SUV74" s="683"/>
      <c r="SUW74" s="683"/>
      <c r="SUX74" s="617"/>
      <c r="SUY74" s="682"/>
      <c r="SUZ74" s="683"/>
      <c r="SVA74" s="683"/>
      <c r="SVB74" s="683"/>
      <c r="SVC74" s="683"/>
      <c r="SVD74" s="683"/>
      <c r="SVE74" s="617"/>
      <c r="SVF74" s="682"/>
      <c r="SVG74" s="683"/>
      <c r="SVH74" s="683"/>
      <c r="SVI74" s="683"/>
      <c r="SVJ74" s="683"/>
      <c r="SVK74" s="683"/>
      <c r="SVL74" s="617"/>
      <c r="SVM74" s="682"/>
      <c r="SVN74" s="683"/>
      <c r="SVO74" s="683"/>
      <c r="SVP74" s="683"/>
      <c r="SVQ74" s="683"/>
      <c r="SVR74" s="683"/>
      <c r="SVS74" s="617"/>
      <c r="SVT74" s="682"/>
      <c r="SVU74" s="683"/>
      <c r="SVV74" s="683"/>
      <c r="SVW74" s="683"/>
      <c r="SVX74" s="683"/>
      <c r="SVY74" s="683"/>
      <c r="SVZ74" s="617"/>
      <c r="SWA74" s="682"/>
      <c r="SWB74" s="683"/>
      <c r="SWC74" s="683"/>
      <c r="SWD74" s="683"/>
      <c r="SWE74" s="683"/>
      <c r="SWF74" s="683"/>
      <c r="SWG74" s="617"/>
      <c r="SWH74" s="682"/>
      <c r="SWI74" s="683"/>
      <c r="SWJ74" s="683"/>
      <c r="SWK74" s="683"/>
      <c r="SWL74" s="683"/>
      <c r="SWM74" s="683"/>
      <c r="SWN74" s="617"/>
      <c r="SWO74" s="682"/>
      <c r="SWP74" s="683"/>
      <c r="SWQ74" s="683"/>
      <c r="SWR74" s="683"/>
      <c r="SWS74" s="683"/>
      <c r="SWT74" s="683"/>
      <c r="SWU74" s="617"/>
      <c r="SWV74" s="682"/>
      <c r="SWW74" s="683"/>
      <c r="SWX74" s="683"/>
      <c r="SWY74" s="683"/>
      <c r="SWZ74" s="683"/>
      <c r="SXA74" s="683"/>
      <c r="SXB74" s="617"/>
      <c r="SXC74" s="682"/>
      <c r="SXD74" s="683"/>
      <c r="SXE74" s="683"/>
      <c r="SXF74" s="683"/>
      <c r="SXG74" s="683"/>
      <c r="SXH74" s="683"/>
      <c r="SXI74" s="617"/>
      <c r="SXJ74" s="682"/>
      <c r="SXK74" s="683"/>
      <c r="SXL74" s="683"/>
      <c r="SXM74" s="683"/>
      <c r="SXN74" s="683"/>
      <c r="SXO74" s="683"/>
      <c r="SXP74" s="617"/>
      <c r="SXQ74" s="682"/>
      <c r="SXR74" s="683"/>
      <c r="SXS74" s="683"/>
      <c r="SXT74" s="683"/>
      <c r="SXU74" s="683"/>
      <c r="SXV74" s="683"/>
      <c r="SXW74" s="617"/>
      <c r="SXX74" s="682"/>
      <c r="SXY74" s="683"/>
      <c r="SXZ74" s="683"/>
      <c r="SYA74" s="683"/>
      <c r="SYB74" s="683"/>
      <c r="SYC74" s="683"/>
      <c r="SYD74" s="617"/>
      <c r="SYE74" s="682"/>
      <c r="SYF74" s="683"/>
      <c r="SYG74" s="683"/>
      <c r="SYH74" s="683"/>
      <c r="SYI74" s="683"/>
      <c r="SYJ74" s="683"/>
      <c r="SYK74" s="617"/>
      <c r="SYL74" s="682"/>
      <c r="SYM74" s="683"/>
      <c r="SYN74" s="683"/>
      <c r="SYO74" s="683"/>
      <c r="SYP74" s="683"/>
      <c r="SYQ74" s="683"/>
      <c r="SYR74" s="617"/>
      <c r="SYS74" s="682"/>
      <c r="SYT74" s="683"/>
      <c r="SYU74" s="683"/>
      <c r="SYV74" s="683"/>
      <c r="SYW74" s="683"/>
      <c r="SYX74" s="683"/>
      <c r="SYY74" s="617"/>
      <c r="SYZ74" s="682"/>
      <c r="SZA74" s="683"/>
      <c r="SZB74" s="683"/>
      <c r="SZC74" s="683"/>
      <c r="SZD74" s="683"/>
      <c r="SZE74" s="683"/>
      <c r="SZF74" s="617"/>
      <c r="SZG74" s="682"/>
      <c r="SZH74" s="683"/>
      <c r="SZI74" s="683"/>
      <c r="SZJ74" s="683"/>
      <c r="SZK74" s="683"/>
      <c r="SZL74" s="683"/>
      <c r="SZM74" s="617"/>
      <c r="SZN74" s="682"/>
      <c r="SZO74" s="683"/>
      <c r="SZP74" s="683"/>
      <c r="SZQ74" s="683"/>
      <c r="SZR74" s="683"/>
      <c r="SZS74" s="683"/>
      <c r="SZT74" s="617"/>
      <c r="SZU74" s="682"/>
      <c r="SZV74" s="683"/>
      <c r="SZW74" s="683"/>
      <c r="SZX74" s="683"/>
      <c r="SZY74" s="683"/>
      <c r="SZZ74" s="683"/>
      <c r="TAA74" s="617"/>
      <c r="TAB74" s="682"/>
      <c r="TAC74" s="683"/>
      <c r="TAD74" s="683"/>
      <c r="TAE74" s="683"/>
      <c r="TAF74" s="683"/>
      <c r="TAG74" s="683"/>
      <c r="TAH74" s="617"/>
      <c r="TAI74" s="682"/>
      <c r="TAJ74" s="683"/>
      <c r="TAK74" s="683"/>
      <c r="TAL74" s="683"/>
      <c r="TAM74" s="683"/>
      <c r="TAN74" s="683"/>
      <c r="TAO74" s="617"/>
      <c r="TAP74" s="682"/>
      <c r="TAQ74" s="683"/>
      <c r="TAR74" s="683"/>
      <c r="TAS74" s="683"/>
      <c r="TAT74" s="683"/>
      <c r="TAU74" s="683"/>
      <c r="TAV74" s="617"/>
      <c r="TAW74" s="682"/>
      <c r="TAX74" s="683"/>
      <c r="TAY74" s="683"/>
      <c r="TAZ74" s="683"/>
      <c r="TBA74" s="683"/>
      <c r="TBB74" s="683"/>
      <c r="TBC74" s="617"/>
      <c r="TBD74" s="682"/>
      <c r="TBE74" s="683"/>
      <c r="TBF74" s="683"/>
      <c r="TBG74" s="683"/>
      <c r="TBH74" s="683"/>
      <c r="TBI74" s="683"/>
      <c r="TBJ74" s="617"/>
      <c r="TBK74" s="682"/>
      <c r="TBL74" s="683"/>
      <c r="TBM74" s="683"/>
      <c r="TBN74" s="683"/>
      <c r="TBO74" s="683"/>
      <c r="TBP74" s="683"/>
      <c r="TBQ74" s="617"/>
      <c r="TBR74" s="682"/>
      <c r="TBS74" s="683"/>
      <c r="TBT74" s="683"/>
      <c r="TBU74" s="683"/>
      <c r="TBV74" s="683"/>
      <c r="TBW74" s="683"/>
      <c r="TBX74" s="617"/>
      <c r="TBY74" s="682"/>
      <c r="TBZ74" s="683"/>
      <c r="TCA74" s="683"/>
      <c r="TCB74" s="683"/>
      <c r="TCC74" s="683"/>
      <c r="TCD74" s="683"/>
      <c r="TCE74" s="617"/>
      <c r="TCF74" s="682"/>
      <c r="TCG74" s="683"/>
      <c r="TCH74" s="683"/>
      <c r="TCI74" s="683"/>
      <c r="TCJ74" s="683"/>
      <c r="TCK74" s="683"/>
      <c r="TCL74" s="617"/>
      <c r="TCM74" s="682"/>
      <c r="TCN74" s="683"/>
      <c r="TCO74" s="683"/>
      <c r="TCP74" s="683"/>
      <c r="TCQ74" s="683"/>
      <c r="TCR74" s="683"/>
      <c r="TCS74" s="617"/>
      <c r="TCT74" s="682"/>
      <c r="TCU74" s="683"/>
      <c r="TCV74" s="683"/>
      <c r="TCW74" s="683"/>
      <c r="TCX74" s="683"/>
      <c r="TCY74" s="683"/>
      <c r="TCZ74" s="617"/>
      <c r="TDA74" s="682"/>
      <c r="TDB74" s="683"/>
      <c r="TDC74" s="683"/>
      <c r="TDD74" s="683"/>
      <c r="TDE74" s="683"/>
      <c r="TDF74" s="683"/>
      <c r="TDG74" s="617"/>
      <c r="TDH74" s="682"/>
      <c r="TDI74" s="683"/>
      <c r="TDJ74" s="683"/>
      <c r="TDK74" s="683"/>
      <c r="TDL74" s="683"/>
      <c r="TDM74" s="683"/>
      <c r="TDN74" s="617"/>
      <c r="TDO74" s="682"/>
      <c r="TDP74" s="683"/>
      <c r="TDQ74" s="683"/>
      <c r="TDR74" s="683"/>
      <c r="TDS74" s="683"/>
      <c r="TDT74" s="683"/>
      <c r="TDU74" s="617"/>
      <c r="TDV74" s="682"/>
      <c r="TDW74" s="683"/>
      <c r="TDX74" s="683"/>
      <c r="TDY74" s="683"/>
      <c r="TDZ74" s="683"/>
      <c r="TEA74" s="683"/>
      <c r="TEB74" s="617"/>
      <c r="TEC74" s="682"/>
      <c r="TED74" s="683"/>
      <c r="TEE74" s="683"/>
      <c r="TEF74" s="683"/>
      <c r="TEG74" s="683"/>
      <c r="TEH74" s="683"/>
      <c r="TEI74" s="617"/>
      <c r="TEJ74" s="682"/>
      <c r="TEK74" s="683"/>
      <c r="TEL74" s="683"/>
      <c r="TEM74" s="683"/>
      <c r="TEN74" s="683"/>
      <c r="TEO74" s="683"/>
      <c r="TEP74" s="617"/>
      <c r="TEQ74" s="682"/>
      <c r="TER74" s="683"/>
      <c r="TES74" s="683"/>
      <c r="TET74" s="683"/>
      <c r="TEU74" s="683"/>
      <c r="TEV74" s="683"/>
      <c r="TEW74" s="617"/>
      <c r="TEX74" s="682"/>
      <c r="TEY74" s="683"/>
      <c r="TEZ74" s="683"/>
      <c r="TFA74" s="683"/>
      <c r="TFB74" s="683"/>
      <c r="TFC74" s="683"/>
      <c r="TFD74" s="617"/>
      <c r="TFE74" s="682"/>
      <c r="TFF74" s="683"/>
      <c r="TFG74" s="683"/>
      <c r="TFH74" s="683"/>
      <c r="TFI74" s="683"/>
      <c r="TFJ74" s="683"/>
      <c r="TFK74" s="617"/>
      <c r="TFL74" s="682"/>
      <c r="TFM74" s="683"/>
      <c r="TFN74" s="683"/>
      <c r="TFO74" s="683"/>
      <c r="TFP74" s="683"/>
      <c r="TFQ74" s="683"/>
      <c r="TFR74" s="617"/>
      <c r="TFS74" s="682"/>
      <c r="TFT74" s="683"/>
      <c r="TFU74" s="683"/>
      <c r="TFV74" s="683"/>
      <c r="TFW74" s="683"/>
      <c r="TFX74" s="683"/>
      <c r="TFY74" s="617"/>
      <c r="TFZ74" s="682"/>
      <c r="TGA74" s="683"/>
      <c r="TGB74" s="683"/>
      <c r="TGC74" s="683"/>
      <c r="TGD74" s="683"/>
      <c r="TGE74" s="683"/>
      <c r="TGF74" s="617"/>
      <c r="TGG74" s="682"/>
      <c r="TGH74" s="683"/>
      <c r="TGI74" s="683"/>
      <c r="TGJ74" s="683"/>
      <c r="TGK74" s="683"/>
      <c r="TGL74" s="683"/>
      <c r="TGM74" s="617"/>
      <c r="TGN74" s="682"/>
      <c r="TGO74" s="683"/>
      <c r="TGP74" s="683"/>
      <c r="TGQ74" s="683"/>
      <c r="TGR74" s="683"/>
      <c r="TGS74" s="683"/>
      <c r="TGT74" s="617"/>
      <c r="TGU74" s="682"/>
      <c r="TGV74" s="683"/>
      <c r="TGW74" s="683"/>
      <c r="TGX74" s="683"/>
      <c r="TGY74" s="683"/>
      <c r="TGZ74" s="683"/>
      <c r="THA74" s="617"/>
      <c r="THB74" s="682"/>
      <c r="THC74" s="683"/>
      <c r="THD74" s="683"/>
      <c r="THE74" s="683"/>
      <c r="THF74" s="683"/>
      <c r="THG74" s="683"/>
      <c r="THH74" s="617"/>
      <c r="THI74" s="682"/>
      <c r="THJ74" s="683"/>
      <c r="THK74" s="683"/>
      <c r="THL74" s="683"/>
      <c r="THM74" s="683"/>
      <c r="THN74" s="683"/>
      <c r="THO74" s="617"/>
      <c r="THP74" s="682"/>
      <c r="THQ74" s="683"/>
      <c r="THR74" s="683"/>
      <c r="THS74" s="683"/>
      <c r="THT74" s="683"/>
      <c r="THU74" s="683"/>
      <c r="THV74" s="617"/>
      <c r="THW74" s="682"/>
      <c r="THX74" s="683"/>
      <c r="THY74" s="683"/>
      <c r="THZ74" s="683"/>
      <c r="TIA74" s="683"/>
      <c r="TIB74" s="683"/>
      <c r="TIC74" s="617"/>
      <c r="TID74" s="682"/>
      <c r="TIE74" s="683"/>
      <c r="TIF74" s="683"/>
      <c r="TIG74" s="683"/>
      <c r="TIH74" s="683"/>
      <c r="TII74" s="683"/>
      <c r="TIJ74" s="617"/>
      <c r="TIK74" s="682"/>
      <c r="TIL74" s="683"/>
      <c r="TIM74" s="683"/>
      <c r="TIN74" s="683"/>
      <c r="TIO74" s="683"/>
      <c r="TIP74" s="683"/>
      <c r="TIQ74" s="617"/>
      <c r="TIR74" s="682"/>
      <c r="TIS74" s="683"/>
      <c r="TIT74" s="683"/>
      <c r="TIU74" s="683"/>
      <c r="TIV74" s="683"/>
      <c r="TIW74" s="683"/>
      <c r="TIX74" s="617"/>
      <c r="TIY74" s="682"/>
      <c r="TIZ74" s="683"/>
      <c r="TJA74" s="683"/>
      <c r="TJB74" s="683"/>
      <c r="TJC74" s="683"/>
      <c r="TJD74" s="683"/>
      <c r="TJE74" s="617"/>
      <c r="TJF74" s="682"/>
      <c r="TJG74" s="683"/>
      <c r="TJH74" s="683"/>
      <c r="TJI74" s="683"/>
      <c r="TJJ74" s="683"/>
      <c r="TJK74" s="683"/>
      <c r="TJL74" s="617"/>
      <c r="TJM74" s="682"/>
      <c r="TJN74" s="683"/>
      <c r="TJO74" s="683"/>
      <c r="TJP74" s="683"/>
      <c r="TJQ74" s="683"/>
      <c r="TJR74" s="683"/>
      <c r="TJS74" s="617"/>
      <c r="TJT74" s="682"/>
      <c r="TJU74" s="683"/>
      <c r="TJV74" s="683"/>
      <c r="TJW74" s="683"/>
      <c r="TJX74" s="683"/>
      <c r="TJY74" s="683"/>
      <c r="TJZ74" s="617"/>
      <c r="TKA74" s="682"/>
      <c r="TKB74" s="683"/>
      <c r="TKC74" s="683"/>
      <c r="TKD74" s="683"/>
      <c r="TKE74" s="683"/>
      <c r="TKF74" s="683"/>
      <c r="TKG74" s="617"/>
      <c r="TKH74" s="682"/>
      <c r="TKI74" s="683"/>
      <c r="TKJ74" s="683"/>
      <c r="TKK74" s="683"/>
      <c r="TKL74" s="683"/>
      <c r="TKM74" s="683"/>
      <c r="TKN74" s="617"/>
      <c r="TKO74" s="682"/>
      <c r="TKP74" s="683"/>
      <c r="TKQ74" s="683"/>
      <c r="TKR74" s="683"/>
      <c r="TKS74" s="683"/>
      <c r="TKT74" s="683"/>
      <c r="TKU74" s="617"/>
      <c r="TKV74" s="682"/>
      <c r="TKW74" s="683"/>
      <c r="TKX74" s="683"/>
      <c r="TKY74" s="683"/>
      <c r="TKZ74" s="683"/>
      <c r="TLA74" s="683"/>
      <c r="TLB74" s="617"/>
      <c r="TLC74" s="682"/>
      <c r="TLD74" s="683"/>
      <c r="TLE74" s="683"/>
      <c r="TLF74" s="683"/>
      <c r="TLG74" s="683"/>
      <c r="TLH74" s="683"/>
      <c r="TLI74" s="617"/>
      <c r="TLJ74" s="682"/>
      <c r="TLK74" s="683"/>
      <c r="TLL74" s="683"/>
      <c r="TLM74" s="683"/>
      <c r="TLN74" s="683"/>
      <c r="TLO74" s="683"/>
      <c r="TLP74" s="617"/>
      <c r="TLQ74" s="682"/>
      <c r="TLR74" s="683"/>
      <c r="TLS74" s="683"/>
      <c r="TLT74" s="683"/>
      <c r="TLU74" s="683"/>
      <c r="TLV74" s="683"/>
      <c r="TLW74" s="617"/>
      <c r="TLX74" s="682"/>
      <c r="TLY74" s="683"/>
      <c r="TLZ74" s="683"/>
      <c r="TMA74" s="683"/>
      <c r="TMB74" s="683"/>
      <c r="TMC74" s="683"/>
      <c r="TMD74" s="617"/>
      <c r="TME74" s="682"/>
      <c r="TMF74" s="683"/>
      <c r="TMG74" s="683"/>
      <c r="TMH74" s="683"/>
      <c r="TMI74" s="683"/>
      <c r="TMJ74" s="683"/>
      <c r="TMK74" s="617"/>
      <c r="TML74" s="682"/>
      <c r="TMM74" s="683"/>
      <c r="TMN74" s="683"/>
      <c r="TMO74" s="683"/>
      <c r="TMP74" s="683"/>
      <c r="TMQ74" s="683"/>
      <c r="TMR74" s="617"/>
      <c r="TMS74" s="682"/>
      <c r="TMT74" s="683"/>
      <c r="TMU74" s="683"/>
      <c r="TMV74" s="683"/>
      <c r="TMW74" s="683"/>
      <c r="TMX74" s="683"/>
      <c r="TMY74" s="617"/>
      <c r="TMZ74" s="682"/>
      <c r="TNA74" s="683"/>
      <c r="TNB74" s="683"/>
      <c r="TNC74" s="683"/>
      <c r="TND74" s="683"/>
      <c r="TNE74" s="683"/>
      <c r="TNF74" s="617"/>
      <c r="TNG74" s="682"/>
      <c r="TNH74" s="683"/>
      <c r="TNI74" s="683"/>
      <c r="TNJ74" s="683"/>
      <c r="TNK74" s="683"/>
      <c r="TNL74" s="683"/>
      <c r="TNM74" s="617"/>
      <c r="TNN74" s="682"/>
      <c r="TNO74" s="683"/>
      <c r="TNP74" s="683"/>
      <c r="TNQ74" s="683"/>
      <c r="TNR74" s="683"/>
      <c r="TNS74" s="683"/>
      <c r="TNT74" s="617"/>
      <c r="TNU74" s="682"/>
      <c r="TNV74" s="683"/>
      <c r="TNW74" s="683"/>
      <c r="TNX74" s="683"/>
      <c r="TNY74" s="683"/>
      <c r="TNZ74" s="683"/>
      <c r="TOA74" s="617"/>
      <c r="TOB74" s="682"/>
      <c r="TOC74" s="683"/>
      <c r="TOD74" s="683"/>
      <c r="TOE74" s="683"/>
      <c r="TOF74" s="683"/>
      <c r="TOG74" s="683"/>
      <c r="TOH74" s="617"/>
      <c r="TOI74" s="682"/>
      <c r="TOJ74" s="683"/>
      <c r="TOK74" s="683"/>
      <c r="TOL74" s="683"/>
      <c r="TOM74" s="683"/>
      <c r="TON74" s="683"/>
      <c r="TOO74" s="617"/>
      <c r="TOP74" s="682"/>
      <c r="TOQ74" s="683"/>
      <c r="TOR74" s="683"/>
      <c r="TOS74" s="683"/>
      <c r="TOT74" s="683"/>
      <c r="TOU74" s="683"/>
      <c r="TOV74" s="617"/>
      <c r="TOW74" s="682"/>
      <c r="TOX74" s="683"/>
      <c r="TOY74" s="683"/>
      <c r="TOZ74" s="683"/>
      <c r="TPA74" s="683"/>
      <c r="TPB74" s="683"/>
      <c r="TPC74" s="617"/>
      <c r="TPD74" s="682"/>
      <c r="TPE74" s="683"/>
      <c r="TPF74" s="683"/>
      <c r="TPG74" s="683"/>
      <c r="TPH74" s="683"/>
      <c r="TPI74" s="683"/>
      <c r="TPJ74" s="617"/>
      <c r="TPK74" s="682"/>
      <c r="TPL74" s="683"/>
      <c r="TPM74" s="683"/>
      <c r="TPN74" s="683"/>
      <c r="TPO74" s="683"/>
      <c r="TPP74" s="683"/>
      <c r="TPQ74" s="617"/>
      <c r="TPR74" s="682"/>
      <c r="TPS74" s="683"/>
      <c r="TPT74" s="683"/>
      <c r="TPU74" s="683"/>
      <c r="TPV74" s="683"/>
      <c r="TPW74" s="683"/>
      <c r="TPX74" s="617"/>
      <c r="TPY74" s="682"/>
      <c r="TPZ74" s="683"/>
      <c r="TQA74" s="683"/>
      <c r="TQB74" s="683"/>
      <c r="TQC74" s="683"/>
      <c r="TQD74" s="683"/>
      <c r="TQE74" s="617"/>
      <c r="TQF74" s="682"/>
      <c r="TQG74" s="683"/>
      <c r="TQH74" s="683"/>
      <c r="TQI74" s="683"/>
      <c r="TQJ74" s="683"/>
      <c r="TQK74" s="683"/>
      <c r="TQL74" s="617"/>
      <c r="TQM74" s="682"/>
      <c r="TQN74" s="683"/>
      <c r="TQO74" s="683"/>
      <c r="TQP74" s="683"/>
      <c r="TQQ74" s="683"/>
      <c r="TQR74" s="683"/>
      <c r="TQS74" s="617"/>
      <c r="TQT74" s="682"/>
      <c r="TQU74" s="683"/>
      <c r="TQV74" s="683"/>
      <c r="TQW74" s="683"/>
      <c r="TQX74" s="683"/>
      <c r="TQY74" s="683"/>
      <c r="TQZ74" s="617"/>
      <c r="TRA74" s="682"/>
      <c r="TRB74" s="683"/>
      <c r="TRC74" s="683"/>
      <c r="TRD74" s="683"/>
      <c r="TRE74" s="683"/>
      <c r="TRF74" s="683"/>
      <c r="TRG74" s="617"/>
      <c r="TRH74" s="682"/>
      <c r="TRI74" s="683"/>
      <c r="TRJ74" s="683"/>
      <c r="TRK74" s="683"/>
      <c r="TRL74" s="683"/>
      <c r="TRM74" s="683"/>
      <c r="TRN74" s="617"/>
      <c r="TRO74" s="682"/>
      <c r="TRP74" s="683"/>
      <c r="TRQ74" s="683"/>
      <c r="TRR74" s="683"/>
      <c r="TRS74" s="683"/>
      <c r="TRT74" s="683"/>
      <c r="TRU74" s="617"/>
      <c r="TRV74" s="682"/>
      <c r="TRW74" s="683"/>
      <c r="TRX74" s="683"/>
      <c r="TRY74" s="683"/>
      <c r="TRZ74" s="683"/>
      <c r="TSA74" s="683"/>
      <c r="TSB74" s="617"/>
      <c r="TSC74" s="682"/>
      <c r="TSD74" s="683"/>
      <c r="TSE74" s="683"/>
      <c r="TSF74" s="683"/>
      <c r="TSG74" s="683"/>
      <c r="TSH74" s="683"/>
      <c r="TSI74" s="617"/>
      <c r="TSJ74" s="682"/>
      <c r="TSK74" s="683"/>
      <c r="TSL74" s="683"/>
      <c r="TSM74" s="683"/>
      <c r="TSN74" s="683"/>
      <c r="TSO74" s="683"/>
      <c r="TSP74" s="617"/>
      <c r="TSQ74" s="682"/>
      <c r="TSR74" s="683"/>
      <c r="TSS74" s="683"/>
      <c r="TST74" s="683"/>
      <c r="TSU74" s="683"/>
      <c r="TSV74" s="683"/>
      <c r="TSW74" s="617"/>
      <c r="TSX74" s="682"/>
      <c r="TSY74" s="683"/>
      <c r="TSZ74" s="683"/>
      <c r="TTA74" s="683"/>
      <c r="TTB74" s="683"/>
      <c r="TTC74" s="683"/>
      <c r="TTD74" s="617"/>
      <c r="TTE74" s="682"/>
      <c r="TTF74" s="683"/>
      <c r="TTG74" s="683"/>
      <c r="TTH74" s="683"/>
      <c r="TTI74" s="683"/>
      <c r="TTJ74" s="683"/>
      <c r="TTK74" s="617"/>
      <c r="TTL74" s="682"/>
      <c r="TTM74" s="683"/>
      <c r="TTN74" s="683"/>
      <c r="TTO74" s="683"/>
      <c r="TTP74" s="683"/>
      <c r="TTQ74" s="683"/>
      <c r="TTR74" s="617"/>
      <c r="TTS74" s="682"/>
      <c r="TTT74" s="683"/>
      <c r="TTU74" s="683"/>
      <c r="TTV74" s="683"/>
      <c r="TTW74" s="683"/>
      <c r="TTX74" s="683"/>
      <c r="TTY74" s="617"/>
      <c r="TTZ74" s="682"/>
      <c r="TUA74" s="683"/>
      <c r="TUB74" s="683"/>
      <c r="TUC74" s="683"/>
      <c r="TUD74" s="683"/>
      <c r="TUE74" s="683"/>
      <c r="TUF74" s="617"/>
      <c r="TUG74" s="682"/>
      <c r="TUH74" s="683"/>
      <c r="TUI74" s="683"/>
      <c r="TUJ74" s="683"/>
      <c r="TUK74" s="683"/>
      <c r="TUL74" s="683"/>
      <c r="TUM74" s="617"/>
      <c r="TUN74" s="682"/>
      <c r="TUO74" s="683"/>
      <c r="TUP74" s="683"/>
      <c r="TUQ74" s="683"/>
      <c r="TUR74" s="683"/>
      <c r="TUS74" s="683"/>
      <c r="TUT74" s="617"/>
      <c r="TUU74" s="682"/>
      <c r="TUV74" s="683"/>
      <c r="TUW74" s="683"/>
      <c r="TUX74" s="683"/>
      <c r="TUY74" s="683"/>
      <c r="TUZ74" s="683"/>
      <c r="TVA74" s="617"/>
      <c r="TVB74" s="682"/>
      <c r="TVC74" s="683"/>
      <c r="TVD74" s="683"/>
      <c r="TVE74" s="683"/>
      <c r="TVF74" s="683"/>
      <c r="TVG74" s="683"/>
      <c r="TVH74" s="617"/>
      <c r="TVI74" s="682"/>
      <c r="TVJ74" s="683"/>
      <c r="TVK74" s="683"/>
      <c r="TVL74" s="683"/>
      <c r="TVM74" s="683"/>
      <c r="TVN74" s="683"/>
      <c r="TVO74" s="617"/>
      <c r="TVP74" s="682"/>
      <c r="TVQ74" s="683"/>
      <c r="TVR74" s="683"/>
      <c r="TVS74" s="683"/>
      <c r="TVT74" s="683"/>
      <c r="TVU74" s="683"/>
      <c r="TVV74" s="617"/>
      <c r="TVW74" s="682"/>
      <c r="TVX74" s="683"/>
      <c r="TVY74" s="683"/>
      <c r="TVZ74" s="683"/>
      <c r="TWA74" s="683"/>
      <c r="TWB74" s="683"/>
      <c r="TWC74" s="617"/>
      <c r="TWD74" s="682"/>
      <c r="TWE74" s="683"/>
      <c r="TWF74" s="683"/>
      <c r="TWG74" s="683"/>
      <c r="TWH74" s="683"/>
      <c r="TWI74" s="683"/>
      <c r="TWJ74" s="617"/>
      <c r="TWK74" s="682"/>
      <c r="TWL74" s="683"/>
      <c r="TWM74" s="683"/>
      <c r="TWN74" s="683"/>
      <c r="TWO74" s="683"/>
      <c r="TWP74" s="683"/>
      <c r="TWQ74" s="617"/>
      <c r="TWR74" s="682"/>
      <c r="TWS74" s="683"/>
      <c r="TWT74" s="683"/>
      <c r="TWU74" s="683"/>
      <c r="TWV74" s="683"/>
      <c r="TWW74" s="683"/>
      <c r="TWX74" s="617"/>
      <c r="TWY74" s="682"/>
      <c r="TWZ74" s="683"/>
      <c r="TXA74" s="683"/>
      <c r="TXB74" s="683"/>
      <c r="TXC74" s="683"/>
      <c r="TXD74" s="683"/>
      <c r="TXE74" s="617"/>
      <c r="TXF74" s="682"/>
      <c r="TXG74" s="683"/>
      <c r="TXH74" s="683"/>
      <c r="TXI74" s="683"/>
      <c r="TXJ74" s="683"/>
      <c r="TXK74" s="683"/>
      <c r="TXL74" s="617"/>
      <c r="TXM74" s="682"/>
      <c r="TXN74" s="683"/>
      <c r="TXO74" s="683"/>
      <c r="TXP74" s="683"/>
      <c r="TXQ74" s="683"/>
      <c r="TXR74" s="683"/>
      <c r="TXS74" s="617"/>
      <c r="TXT74" s="682"/>
      <c r="TXU74" s="683"/>
      <c r="TXV74" s="683"/>
      <c r="TXW74" s="683"/>
      <c r="TXX74" s="683"/>
      <c r="TXY74" s="683"/>
      <c r="TXZ74" s="617"/>
      <c r="TYA74" s="682"/>
      <c r="TYB74" s="683"/>
      <c r="TYC74" s="683"/>
      <c r="TYD74" s="683"/>
      <c r="TYE74" s="683"/>
      <c r="TYF74" s="683"/>
      <c r="TYG74" s="617"/>
      <c r="TYH74" s="682"/>
      <c r="TYI74" s="683"/>
      <c r="TYJ74" s="683"/>
      <c r="TYK74" s="683"/>
      <c r="TYL74" s="683"/>
      <c r="TYM74" s="683"/>
      <c r="TYN74" s="617"/>
      <c r="TYO74" s="682"/>
      <c r="TYP74" s="683"/>
      <c r="TYQ74" s="683"/>
      <c r="TYR74" s="683"/>
      <c r="TYS74" s="683"/>
      <c r="TYT74" s="683"/>
      <c r="TYU74" s="617"/>
      <c r="TYV74" s="682"/>
      <c r="TYW74" s="683"/>
      <c r="TYX74" s="683"/>
      <c r="TYY74" s="683"/>
      <c r="TYZ74" s="683"/>
      <c r="TZA74" s="683"/>
      <c r="TZB74" s="617"/>
      <c r="TZC74" s="682"/>
      <c r="TZD74" s="683"/>
      <c r="TZE74" s="683"/>
      <c r="TZF74" s="683"/>
      <c r="TZG74" s="683"/>
      <c r="TZH74" s="683"/>
      <c r="TZI74" s="617"/>
      <c r="TZJ74" s="682"/>
      <c r="TZK74" s="683"/>
      <c r="TZL74" s="683"/>
      <c r="TZM74" s="683"/>
      <c r="TZN74" s="683"/>
      <c r="TZO74" s="683"/>
      <c r="TZP74" s="617"/>
      <c r="TZQ74" s="682"/>
      <c r="TZR74" s="683"/>
      <c r="TZS74" s="683"/>
      <c r="TZT74" s="683"/>
      <c r="TZU74" s="683"/>
      <c r="TZV74" s="683"/>
      <c r="TZW74" s="617"/>
      <c r="TZX74" s="682"/>
      <c r="TZY74" s="683"/>
      <c r="TZZ74" s="683"/>
      <c r="UAA74" s="683"/>
      <c r="UAB74" s="683"/>
      <c r="UAC74" s="683"/>
      <c r="UAD74" s="617"/>
      <c r="UAE74" s="682"/>
      <c r="UAF74" s="683"/>
      <c r="UAG74" s="683"/>
      <c r="UAH74" s="683"/>
      <c r="UAI74" s="683"/>
      <c r="UAJ74" s="683"/>
      <c r="UAK74" s="617"/>
      <c r="UAL74" s="682"/>
      <c r="UAM74" s="683"/>
      <c r="UAN74" s="683"/>
      <c r="UAO74" s="683"/>
      <c r="UAP74" s="683"/>
      <c r="UAQ74" s="683"/>
      <c r="UAR74" s="617"/>
      <c r="UAS74" s="682"/>
      <c r="UAT74" s="683"/>
      <c r="UAU74" s="683"/>
      <c r="UAV74" s="683"/>
      <c r="UAW74" s="683"/>
      <c r="UAX74" s="683"/>
      <c r="UAY74" s="617"/>
      <c r="UAZ74" s="682"/>
      <c r="UBA74" s="683"/>
      <c r="UBB74" s="683"/>
      <c r="UBC74" s="683"/>
      <c r="UBD74" s="683"/>
      <c r="UBE74" s="683"/>
      <c r="UBF74" s="617"/>
      <c r="UBG74" s="682"/>
      <c r="UBH74" s="683"/>
      <c r="UBI74" s="683"/>
      <c r="UBJ74" s="683"/>
      <c r="UBK74" s="683"/>
      <c r="UBL74" s="683"/>
      <c r="UBM74" s="617"/>
      <c r="UBN74" s="682"/>
      <c r="UBO74" s="683"/>
      <c r="UBP74" s="683"/>
      <c r="UBQ74" s="683"/>
      <c r="UBR74" s="683"/>
      <c r="UBS74" s="683"/>
      <c r="UBT74" s="617"/>
      <c r="UBU74" s="682"/>
      <c r="UBV74" s="683"/>
      <c r="UBW74" s="683"/>
      <c r="UBX74" s="683"/>
      <c r="UBY74" s="683"/>
      <c r="UBZ74" s="683"/>
      <c r="UCA74" s="617"/>
      <c r="UCB74" s="682"/>
      <c r="UCC74" s="683"/>
      <c r="UCD74" s="683"/>
      <c r="UCE74" s="683"/>
      <c r="UCF74" s="683"/>
      <c r="UCG74" s="683"/>
      <c r="UCH74" s="617"/>
      <c r="UCI74" s="682"/>
      <c r="UCJ74" s="683"/>
      <c r="UCK74" s="683"/>
      <c r="UCL74" s="683"/>
      <c r="UCM74" s="683"/>
      <c r="UCN74" s="683"/>
      <c r="UCO74" s="617"/>
      <c r="UCP74" s="682"/>
      <c r="UCQ74" s="683"/>
      <c r="UCR74" s="683"/>
      <c r="UCS74" s="683"/>
      <c r="UCT74" s="683"/>
      <c r="UCU74" s="683"/>
      <c r="UCV74" s="617"/>
      <c r="UCW74" s="682"/>
      <c r="UCX74" s="683"/>
      <c r="UCY74" s="683"/>
      <c r="UCZ74" s="683"/>
      <c r="UDA74" s="683"/>
      <c r="UDB74" s="683"/>
      <c r="UDC74" s="617"/>
      <c r="UDD74" s="682"/>
      <c r="UDE74" s="683"/>
      <c r="UDF74" s="683"/>
      <c r="UDG74" s="683"/>
      <c r="UDH74" s="683"/>
      <c r="UDI74" s="683"/>
      <c r="UDJ74" s="617"/>
      <c r="UDK74" s="682"/>
      <c r="UDL74" s="683"/>
      <c r="UDM74" s="683"/>
      <c r="UDN74" s="683"/>
      <c r="UDO74" s="683"/>
      <c r="UDP74" s="683"/>
      <c r="UDQ74" s="617"/>
      <c r="UDR74" s="682"/>
      <c r="UDS74" s="683"/>
      <c r="UDT74" s="683"/>
      <c r="UDU74" s="683"/>
      <c r="UDV74" s="683"/>
      <c r="UDW74" s="683"/>
      <c r="UDX74" s="617"/>
      <c r="UDY74" s="682"/>
      <c r="UDZ74" s="683"/>
      <c r="UEA74" s="683"/>
      <c r="UEB74" s="683"/>
      <c r="UEC74" s="683"/>
      <c r="UED74" s="683"/>
      <c r="UEE74" s="617"/>
      <c r="UEF74" s="682"/>
      <c r="UEG74" s="683"/>
      <c r="UEH74" s="683"/>
      <c r="UEI74" s="683"/>
      <c r="UEJ74" s="683"/>
      <c r="UEK74" s="683"/>
      <c r="UEL74" s="617"/>
      <c r="UEM74" s="682"/>
      <c r="UEN74" s="683"/>
      <c r="UEO74" s="683"/>
      <c r="UEP74" s="683"/>
      <c r="UEQ74" s="683"/>
      <c r="UER74" s="683"/>
      <c r="UES74" s="617"/>
      <c r="UET74" s="682"/>
      <c r="UEU74" s="683"/>
      <c r="UEV74" s="683"/>
      <c r="UEW74" s="683"/>
      <c r="UEX74" s="683"/>
      <c r="UEY74" s="683"/>
      <c r="UEZ74" s="617"/>
      <c r="UFA74" s="682"/>
      <c r="UFB74" s="683"/>
      <c r="UFC74" s="683"/>
      <c r="UFD74" s="683"/>
      <c r="UFE74" s="683"/>
      <c r="UFF74" s="683"/>
      <c r="UFG74" s="617"/>
      <c r="UFH74" s="682"/>
      <c r="UFI74" s="683"/>
      <c r="UFJ74" s="683"/>
      <c r="UFK74" s="683"/>
      <c r="UFL74" s="683"/>
      <c r="UFM74" s="683"/>
      <c r="UFN74" s="617"/>
      <c r="UFO74" s="682"/>
      <c r="UFP74" s="683"/>
      <c r="UFQ74" s="683"/>
      <c r="UFR74" s="683"/>
      <c r="UFS74" s="683"/>
      <c r="UFT74" s="683"/>
      <c r="UFU74" s="617"/>
      <c r="UFV74" s="682"/>
      <c r="UFW74" s="683"/>
      <c r="UFX74" s="683"/>
      <c r="UFY74" s="683"/>
      <c r="UFZ74" s="683"/>
      <c r="UGA74" s="683"/>
      <c r="UGB74" s="617"/>
      <c r="UGC74" s="682"/>
      <c r="UGD74" s="683"/>
      <c r="UGE74" s="683"/>
      <c r="UGF74" s="683"/>
      <c r="UGG74" s="683"/>
      <c r="UGH74" s="683"/>
      <c r="UGI74" s="617"/>
      <c r="UGJ74" s="682"/>
      <c r="UGK74" s="683"/>
      <c r="UGL74" s="683"/>
      <c r="UGM74" s="683"/>
      <c r="UGN74" s="683"/>
      <c r="UGO74" s="683"/>
      <c r="UGP74" s="617"/>
      <c r="UGQ74" s="682"/>
      <c r="UGR74" s="683"/>
      <c r="UGS74" s="683"/>
      <c r="UGT74" s="683"/>
      <c r="UGU74" s="683"/>
      <c r="UGV74" s="683"/>
      <c r="UGW74" s="617"/>
      <c r="UGX74" s="682"/>
      <c r="UGY74" s="683"/>
      <c r="UGZ74" s="683"/>
      <c r="UHA74" s="683"/>
      <c r="UHB74" s="683"/>
      <c r="UHC74" s="683"/>
      <c r="UHD74" s="617"/>
      <c r="UHE74" s="682"/>
      <c r="UHF74" s="683"/>
      <c r="UHG74" s="683"/>
      <c r="UHH74" s="683"/>
      <c r="UHI74" s="683"/>
      <c r="UHJ74" s="683"/>
      <c r="UHK74" s="617"/>
      <c r="UHL74" s="682"/>
      <c r="UHM74" s="683"/>
      <c r="UHN74" s="683"/>
      <c r="UHO74" s="683"/>
      <c r="UHP74" s="683"/>
      <c r="UHQ74" s="683"/>
      <c r="UHR74" s="617"/>
      <c r="UHS74" s="682"/>
      <c r="UHT74" s="683"/>
      <c r="UHU74" s="683"/>
      <c r="UHV74" s="683"/>
      <c r="UHW74" s="683"/>
      <c r="UHX74" s="683"/>
      <c r="UHY74" s="617"/>
      <c r="UHZ74" s="682"/>
      <c r="UIA74" s="683"/>
      <c r="UIB74" s="683"/>
      <c r="UIC74" s="683"/>
      <c r="UID74" s="683"/>
      <c r="UIE74" s="683"/>
      <c r="UIF74" s="617"/>
      <c r="UIG74" s="682"/>
      <c r="UIH74" s="683"/>
      <c r="UII74" s="683"/>
      <c r="UIJ74" s="683"/>
      <c r="UIK74" s="683"/>
      <c r="UIL74" s="683"/>
      <c r="UIM74" s="617"/>
      <c r="UIN74" s="682"/>
      <c r="UIO74" s="683"/>
      <c r="UIP74" s="683"/>
      <c r="UIQ74" s="683"/>
      <c r="UIR74" s="683"/>
      <c r="UIS74" s="683"/>
      <c r="UIT74" s="617"/>
      <c r="UIU74" s="682"/>
      <c r="UIV74" s="683"/>
      <c r="UIW74" s="683"/>
      <c r="UIX74" s="683"/>
      <c r="UIY74" s="683"/>
      <c r="UIZ74" s="683"/>
      <c r="UJA74" s="617"/>
      <c r="UJB74" s="682"/>
      <c r="UJC74" s="683"/>
      <c r="UJD74" s="683"/>
      <c r="UJE74" s="683"/>
      <c r="UJF74" s="683"/>
      <c r="UJG74" s="683"/>
      <c r="UJH74" s="617"/>
      <c r="UJI74" s="682"/>
      <c r="UJJ74" s="683"/>
      <c r="UJK74" s="683"/>
      <c r="UJL74" s="683"/>
      <c r="UJM74" s="683"/>
      <c r="UJN74" s="683"/>
      <c r="UJO74" s="617"/>
      <c r="UJP74" s="682"/>
      <c r="UJQ74" s="683"/>
      <c r="UJR74" s="683"/>
      <c r="UJS74" s="683"/>
      <c r="UJT74" s="683"/>
      <c r="UJU74" s="683"/>
      <c r="UJV74" s="617"/>
      <c r="UJW74" s="682"/>
      <c r="UJX74" s="683"/>
      <c r="UJY74" s="683"/>
      <c r="UJZ74" s="683"/>
      <c r="UKA74" s="683"/>
      <c r="UKB74" s="683"/>
      <c r="UKC74" s="617"/>
      <c r="UKD74" s="682"/>
      <c r="UKE74" s="683"/>
      <c r="UKF74" s="683"/>
      <c r="UKG74" s="683"/>
      <c r="UKH74" s="683"/>
      <c r="UKI74" s="683"/>
      <c r="UKJ74" s="617"/>
      <c r="UKK74" s="682"/>
      <c r="UKL74" s="683"/>
      <c r="UKM74" s="683"/>
      <c r="UKN74" s="683"/>
      <c r="UKO74" s="683"/>
      <c r="UKP74" s="683"/>
      <c r="UKQ74" s="617"/>
      <c r="UKR74" s="682"/>
      <c r="UKS74" s="683"/>
      <c r="UKT74" s="683"/>
      <c r="UKU74" s="683"/>
      <c r="UKV74" s="683"/>
      <c r="UKW74" s="683"/>
      <c r="UKX74" s="617"/>
      <c r="UKY74" s="682"/>
      <c r="UKZ74" s="683"/>
      <c r="ULA74" s="683"/>
      <c r="ULB74" s="683"/>
      <c r="ULC74" s="683"/>
      <c r="ULD74" s="683"/>
      <c r="ULE74" s="617"/>
      <c r="ULF74" s="682"/>
      <c r="ULG74" s="683"/>
      <c r="ULH74" s="683"/>
      <c r="ULI74" s="683"/>
      <c r="ULJ74" s="683"/>
      <c r="ULK74" s="683"/>
      <c r="ULL74" s="617"/>
      <c r="ULM74" s="682"/>
      <c r="ULN74" s="683"/>
      <c r="ULO74" s="683"/>
      <c r="ULP74" s="683"/>
      <c r="ULQ74" s="683"/>
      <c r="ULR74" s="683"/>
      <c r="ULS74" s="617"/>
      <c r="ULT74" s="682"/>
      <c r="ULU74" s="683"/>
      <c r="ULV74" s="683"/>
      <c r="ULW74" s="683"/>
      <c r="ULX74" s="683"/>
      <c r="ULY74" s="683"/>
      <c r="ULZ74" s="617"/>
      <c r="UMA74" s="682"/>
      <c r="UMB74" s="683"/>
      <c r="UMC74" s="683"/>
      <c r="UMD74" s="683"/>
      <c r="UME74" s="683"/>
      <c r="UMF74" s="683"/>
      <c r="UMG74" s="617"/>
      <c r="UMH74" s="682"/>
      <c r="UMI74" s="683"/>
      <c r="UMJ74" s="683"/>
      <c r="UMK74" s="683"/>
      <c r="UML74" s="683"/>
      <c r="UMM74" s="683"/>
      <c r="UMN74" s="617"/>
      <c r="UMO74" s="682"/>
      <c r="UMP74" s="683"/>
      <c r="UMQ74" s="683"/>
      <c r="UMR74" s="683"/>
      <c r="UMS74" s="683"/>
      <c r="UMT74" s="683"/>
      <c r="UMU74" s="617"/>
      <c r="UMV74" s="682"/>
      <c r="UMW74" s="683"/>
      <c r="UMX74" s="683"/>
      <c r="UMY74" s="683"/>
      <c r="UMZ74" s="683"/>
      <c r="UNA74" s="683"/>
      <c r="UNB74" s="617"/>
      <c r="UNC74" s="682"/>
      <c r="UND74" s="683"/>
      <c r="UNE74" s="683"/>
      <c r="UNF74" s="683"/>
      <c r="UNG74" s="683"/>
      <c r="UNH74" s="683"/>
      <c r="UNI74" s="617"/>
      <c r="UNJ74" s="682"/>
      <c r="UNK74" s="683"/>
      <c r="UNL74" s="683"/>
      <c r="UNM74" s="683"/>
      <c r="UNN74" s="683"/>
      <c r="UNO74" s="683"/>
      <c r="UNP74" s="617"/>
      <c r="UNQ74" s="682"/>
      <c r="UNR74" s="683"/>
      <c r="UNS74" s="683"/>
      <c r="UNT74" s="683"/>
      <c r="UNU74" s="683"/>
      <c r="UNV74" s="683"/>
      <c r="UNW74" s="617"/>
      <c r="UNX74" s="682"/>
      <c r="UNY74" s="683"/>
      <c r="UNZ74" s="683"/>
      <c r="UOA74" s="683"/>
      <c r="UOB74" s="683"/>
      <c r="UOC74" s="683"/>
      <c r="UOD74" s="617"/>
      <c r="UOE74" s="682"/>
      <c r="UOF74" s="683"/>
      <c r="UOG74" s="683"/>
      <c r="UOH74" s="683"/>
      <c r="UOI74" s="683"/>
      <c r="UOJ74" s="683"/>
      <c r="UOK74" s="617"/>
      <c r="UOL74" s="682"/>
      <c r="UOM74" s="683"/>
      <c r="UON74" s="683"/>
      <c r="UOO74" s="683"/>
      <c r="UOP74" s="683"/>
      <c r="UOQ74" s="683"/>
      <c r="UOR74" s="617"/>
      <c r="UOS74" s="682"/>
      <c r="UOT74" s="683"/>
      <c r="UOU74" s="683"/>
      <c r="UOV74" s="683"/>
      <c r="UOW74" s="683"/>
      <c r="UOX74" s="683"/>
      <c r="UOY74" s="617"/>
      <c r="UOZ74" s="682"/>
      <c r="UPA74" s="683"/>
      <c r="UPB74" s="683"/>
      <c r="UPC74" s="683"/>
      <c r="UPD74" s="683"/>
      <c r="UPE74" s="683"/>
      <c r="UPF74" s="617"/>
      <c r="UPG74" s="682"/>
      <c r="UPH74" s="683"/>
      <c r="UPI74" s="683"/>
      <c r="UPJ74" s="683"/>
      <c r="UPK74" s="683"/>
      <c r="UPL74" s="683"/>
      <c r="UPM74" s="617"/>
      <c r="UPN74" s="682"/>
      <c r="UPO74" s="683"/>
      <c r="UPP74" s="683"/>
      <c r="UPQ74" s="683"/>
      <c r="UPR74" s="683"/>
      <c r="UPS74" s="683"/>
      <c r="UPT74" s="617"/>
      <c r="UPU74" s="682"/>
      <c r="UPV74" s="683"/>
      <c r="UPW74" s="683"/>
      <c r="UPX74" s="683"/>
      <c r="UPY74" s="683"/>
      <c r="UPZ74" s="683"/>
      <c r="UQA74" s="617"/>
      <c r="UQB74" s="682"/>
      <c r="UQC74" s="683"/>
      <c r="UQD74" s="683"/>
      <c r="UQE74" s="683"/>
      <c r="UQF74" s="683"/>
      <c r="UQG74" s="683"/>
      <c r="UQH74" s="617"/>
      <c r="UQI74" s="682"/>
      <c r="UQJ74" s="683"/>
      <c r="UQK74" s="683"/>
      <c r="UQL74" s="683"/>
      <c r="UQM74" s="683"/>
      <c r="UQN74" s="683"/>
      <c r="UQO74" s="617"/>
      <c r="UQP74" s="682"/>
      <c r="UQQ74" s="683"/>
      <c r="UQR74" s="683"/>
      <c r="UQS74" s="683"/>
      <c r="UQT74" s="683"/>
      <c r="UQU74" s="683"/>
      <c r="UQV74" s="617"/>
      <c r="UQW74" s="682"/>
      <c r="UQX74" s="683"/>
      <c r="UQY74" s="683"/>
      <c r="UQZ74" s="683"/>
      <c r="URA74" s="683"/>
      <c r="URB74" s="683"/>
      <c r="URC74" s="617"/>
      <c r="URD74" s="682"/>
      <c r="URE74" s="683"/>
      <c r="URF74" s="683"/>
      <c r="URG74" s="683"/>
      <c r="URH74" s="683"/>
      <c r="URI74" s="683"/>
      <c r="URJ74" s="617"/>
      <c r="URK74" s="682"/>
      <c r="URL74" s="683"/>
      <c r="URM74" s="683"/>
      <c r="URN74" s="683"/>
      <c r="URO74" s="683"/>
      <c r="URP74" s="683"/>
      <c r="URQ74" s="617"/>
      <c r="URR74" s="682"/>
      <c r="URS74" s="683"/>
      <c r="URT74" s="683"/>
      <c r="URU74" s="683"/>
      <c r="URV74" s="683"/>
      <c r="URW74" s="683"/>
      <c r="URX74" s="617"/>
      <c r="URY74" s="682"/>
      <c r="URZ74" s="683"/>
      <c r="USA74" s="683"/>
      <c r="USB74" s="683"/>
      <c r="USC74" s="683"/>
      <c r="USD74" s="683"/>
      <c r="USE74" s="617"/>
      <c r="USF74" s="682"/>
      <c r="USG74" s="683"/>
      <c r="USH74" s="683"/>
      <c r="USI74" s="683"/>
      <c r="USJ74" s="683"/>
      <c r="USK74" s="683"/>
      <c r="USL74" s="617"/>
      <c r="USM74" s="682"/>
      <c r="USN74" s="683"/>
      <c r="USO74" s="683"/>
      <c r="USP74" s="683"/>
      <c r="USQ74" s="683"/>
      <c r="USR74" s="683"/>
      <c r="USS74" s="617"/>
      <c r="UST74" s="682"/>
      <c r="USU74" s="683"/>
      <c r="USV74" s="683"/>
      <c r="USW74" s="683"/>
      <c r="USX74" s="683"/>
      <c r="USY74" s="683"/>
      <c r="USZ74" s="617"/>
      <c r="UTA74" s="682"/>
      <c r="UTB74" s="683"/>
      <c r="UTC74" s="683"/>
      <c r="UTD74" s="683"/>
      <c r="UTE74" s="683"/>
      <c r="UTF74" s="683"/>
      <c r="UTG74" s="617"/>
      <c r="UTH74" s="682"/>
      <c r="UTI74" s="683"/>
      <c r="UTJ74" s="683"/>
      <c r="UTK74" s="683"/>
      <c r="UTL74" s="683"/>
      <c r="UTM74" s="683"/>
      <c r="UTN74" s="617"/>
      <c r="UTO74" s="682"/>
      <c r="UTP74" s="683"/>
      <c r="UTQ74" s="683"/>
      <c r="UTR74" s="683"/>
      <c r="UTS74" s="683"/>
      <c r="UTT74" s="683"/>
      <c r="UTU74" s="617"/>
      <c r="UTV74" s="682"/>
      <c r="UTW74" s="683"/>
      <c r="UTX74" s="683"/>
      <c r="UTY74" s="683"/>
      <c r="UTZ74" s="683"/>
      <c r="UUA74" s="683"/>
      <c r="UUB74" s="617"/>
      <c r="UUC74" s="682"/>
      <c r="UUD74" s="683"/>
      <c r="UUE74" s="683"/>
      <c r="UUF74" s="683"/>
      <c r="UUG74" s="683"/>
      <c r="UUH74" s="683"/>
      <c r="UUI74" s="617"/>
      <c r="UUJ74" s="682"/>
      <c r="UUK74" s="683"/>
      <c r="UUL74" s="683"/>
      <c r="UUM74" s="683"/>
      <c r="UUN74" s="683"/>
      <c r="UUO74" s="683"/>
      <c r="UUP74" s="617"/>
      <c r="UUQ74" s="682"/>
      <c r="UUR74" s="683"/>
      <c r="UUS74" s="683"/>
      <c r="UUT74" s="683"/>
      <c r="UUU74" s="683"/>
      <c r="UUV74" s="683"/>
      <c r="UUW74" s="617"/>
      <c r="UUX74" s="682"/>
      <c r="UUY74" s="683"/>
      <c r="UUZ74" s="683"/>
      <c r="UVA74" s="683"/>
      <c r="UVB74" s="683"/>
      <c r="UVC74" s="683"/>
      <c r="UVD74" s="617"/>
      <c r="UVE74" s="682"/>
      <c r="UVF74" s="683"/>
      <c r="UVG74" s="683"/>
      <c r="UVH74" s="683"/>
      <c r="UVI74" s="683"/>
      <c r="UVJ74" s="683"/>
      <c r="UVK74" s="617"/>
      <c r="UVL74" s="682"/>
      <c r="UVM74" s="683"/>
      <c r="UVN74" s="683"/>
      <c r="UVO74" s="683"/>
      <c r="UVP74" s="683"/>
      <c r="UVQ74" s="683"/>
      <c r="UVR74" s="617"/>
      <c r="UVS74" s="682"/>
      <c r="UVT74" s="683"/>
      <c r="UVU74" s="683"/>
      <c r="UVV74" s="683"/>
      <c r="UVW74" s="683"/>
      <c r="UVX74" s="683"/>
      <c r="UVY74" s="617"/>
      <c r="UVZ74" s="682"/>
      <c r="UWA74" s="683"/>
      <c r="UWB74" s="683"/>
      <c r="UWC74" s="683"/>
      <c r="UWD74" s="683"/>
      <c r="UWE74" s="683"/>
      <c r="UWF74" s="617"/>
      <c r="UWG74" s="682"/>
      <c r="UWH74" s="683"/>
      <c r="UWI74" s="683"/>
      <c r="UWJ74" s="683"/>
      <c r="UWK74" s="683"/>
      <c r="UWL74" s="683"/>
      <c r="UWM74" s="617"/>
      <c r="UWN74" s="682"/>
      <c r="UWO74" s="683"/>
      <c r="UWP74" s="683"/>
      <c r="UWQ74" s="683"/>
      <c r="UWR74" s="683"/>
      <c r="UWS74" s="683"/>
      <c r="UWT74" s="617"/>
      <c r="UWU74" s="682"/>
      <c r="UWV74" s="683"/>
      <c r="UWW74" s="683"/>
      <c r="UWX74" s="683"/>
      <c r="UWY74" s="683"/>
      <c r="UWZ74" s="683"/>
      <c r="UXA74" s="617"/>
      <c r="UXB74" s="682"/>
      <c r="UXC74" s="683"/>
      <c r="UXD74" s="683"/>
      <c r="UXE74" s="683"/>
      <c r="UXF74" s="683"/>
      <c r="UXG74" s="683"/>
      <c r="UXH74" s="617"/>
      <c r="UXI74" s="682"/>
      <c r="UXJ74" s="683"/>
      <c r="UXK74" s="683"/>
      <c r="UXL74" s="683"/>
      <c r="UXM74" s="683"/>
      <c r="UXN74" s="683"/>
      <c r="UXO74" s="617"/>
      <c r="UXP74" s="682"/>
      <c r="UXQ74" s="683"/>
      <c r="UXR74" s="683"/>
      <c r="UXS74" s="683"/>
      <c r="UXT74" s="683"/>
      <c r="UXU74" s="683"/>
      <c r="UXV74" s="617"/>
      <c r="UXW74" s="682"/>
      <c r="UXX74" s="683"/>
      <c r="UXY74" s="683"/>
      <c r="UXZ74" s="683"/>
      <c r="UYA74" s="683"/>
      <c r="UYB74" s="683"/>
      <c r="UYC74" s="617"/>
      <c r="UYD74" s="682"/>
      <c r="UYE74" s="683"/>
      <c r="UYF74" s="683"/>
      <c r="UYG74" s="683"/>
      <c r="UYH74" s="683"/>
      <c r="UYI74" s="683"/>
      <c r="UYJ74" s="617"/>
      <c r="UYK74" s="682"/>
      <c r="UYL74" s="683"/>
      <c r="UYM74" s="683"/>
      <c r="UYN74" s="683"/>
      <c r="UYO74" s="683"/>
      <c r="UYP74" s="683"/>
      <c r="UYQ74" s="617"/>
      <c r="UYR74" s="682"/>
      <c r="UYS74" s="683"/>
      <c r="UYT74" s="683"/>
      <c r="UYU74" s="683"/>
      <c r="UYV74" s="683"/>
      <c r="UYW74" s="683"/>
      <c r="UYX74" s="617"/>
      <c r="UYY74" s="682"/>
      <c r="UYZ74" s="683"/>
      <c r="UZA74" s="683"/>
      <c r="UZB74" s="683"/>
      <c r="UZC74" s="683"/>
      <c r="UZD74" s="683"/>
      <c r="UZE74" s="617"/>
      <c r="UZF74" s="682"/>
      <c r="UZG74" s="683"/>
      <c r="UZH74" s="683"/>
      <c r="UZI74" s="683"/>
      <c r="UZJ74" s="683"/>
      <c r="UZK74" s="683"/>
      <c r="UZL74" s="617"/>
      <c r="UZM74" s="682"/>
      <c r="UZN74" s="683"/>
      <c r="UZO74" s="683"/>
      <c r="UZP74" s="683"/>
      <c r="UZQ74" s="683"/>
      <c r="UZR74" s="683"/>
      <c r="UZS74" s="617"/>
      <c r="UZT74" s="682"/>
      <c r="UZU74" s="683"/>
      <c r="UZV74" s="683"/>
      <c r="UZW74" s="683"/>
      <c r="UZX74" s="683"/>
      <c r="UZY74" s="683"/>
      <c r="UZZ74" s="617"/>
      <c r="VAA74" s="682"/>
      <c r="VAB74" s="683"/>
      <c r="VAC74" s="683"/>
      <c r="VAD74" s="683"/>
      <c r="VAE74" s="683"/>
      <c r="VAF74" s="683"/>
      <c r="VAG74" s="617"/>
      <c r="VAH74" s="682"/>
      <c r="VAI74" s="683"/>
      <c r="VAJ74" s="683"/>
      <c r="VAK74" s="683"/>
      <c r="VAL74" s="683"/>
      <c r="VAM74" s="683"/>
      <c r="VAN74" s="617"/>
      <c r="VAO74" s="682"/>
      <c r="VAP74" s="683"/>
      <c r="VAQ74" s="683"/>
      <c r="VAR74" s="683"/>
      <c r="VAS74" s="683"/>
      <c r="VAT74" s="683"/>
      <c r="VAU74" s="617"/>
      <c r="VAV74" s="682"/>
      <c r="VAW74" s="683"/>
      <c r="VAX74" s="683"/>
      <c r="VAY74" s="683"/>
      <c r="VAZ74" s="683"/>
      <c r="VBA74" s="683"/>
      <c r="VBB74" s="617"/>
      <c r="VBC74" s="682"/>
      <c r="VBD74" s="683"/>
      <c r="VBE74" s="683"/>
      <c r="VBF74" s="683"/>
      <c r="VBG74" s="683"/>
      <c r="VBH74" s="683"/>
      <c r="VBI74" s="617"/>
      <c r="VBJ74" s="682"/>
      <c r="VBK74" s="683"/>
      <c r="VBL74" s="683"/>
      <c r="VBM74" s="683"/>
      <c r="VBN74" s="683"/>
      <c r="VBO74" s="683"/>
      <c r="VBP74" s="617"/>
      <c r="VBQ74" s="682"/>
      <c r="VBR74" s="683"/>
      <c r="VBS74" s="683"/>
      <c r="VBT74" s="683"/>
      <c r="VBU74" s="683"/>
      <c r="VBV74" s="683"/>
      <c r="VBW74" s="617"/>
      <c r="VBX74" s="682"/>
      <c r="VBY74" s="683"/>
      <c r="VBZ74" s="683"/>
      <c r="VCA74" s="683"/>
      <c r="VCB74" s="683"/>
      <c r="VCC74" s="683"/>
      <c r="VCD74" s="617"/>
      <c r="VCE74" s="682"/>
      <c r="VCF74" s="683"/>
      <c r="VCG74" s="683"/>
      <c r="VCH74" s="683"/>
      <c r="VCI74" s="683"/>
      <c r="VCJ74" s="683"/>
      <c r="VCK74" s="617"/>
      <c r="VCL74" s="682"/>
      <c r="VCM74" s="683"/>
      <c r="VCN74" s="683"/>
      <c r="VCO74" s="683"/>
      <c r="VCP74" s="683"/>
      <c r="VCQ74" s="683"/>
      <c r="VCR74" s="617"/>
      <c r="VCS74" s="682"/>
      <c r="VCT74" s="683"/>
      <c r="VCU74" s="683"/>
      <c r="VCV74" s="683"/>
      <c r="VCW74" s="683"/>
      <c r="VCX74" s="683"/>
      <c r="VCY74" s="617"/>
      <c r="VCZ74" s="682"/>
      <c r="VDA74" s="683"/>
      <c r="VDB74" s="683"/>
      <c r="VDC74" s="683"/>
      <c r="VDD74" s="683"/>
      <c r="VDE74" s="683"/>
      <c r="VDF74" s="617"/>
      <c r="VDG74" s="682"/>
      <c r="VDH74" s="683"/>
      <c r="VDI74" s="683"/>
      <c r="VDJ74" s="683"/>
      <c r="VDK74" s="683"/>
      <c r="VDL74" s="683"/>
      <c r="VDM74" s="617"/>
      <c r="VDN74" s="682"/>
      <c r="VDO74" s="683"/>
      <c r="VDP74" s="683"/>
      <c r="VDQ74" s="683"/>
      <c r="VDR74" s="683"/>
      <c r="VDS74" s="683"/>
      <c r="VDT74" s="617"/>
      <c r="VDU74" s="682"/>
      <c r="VDV74" s="683"/>
      <c r="VDW74" s="683"/>
      <c r="VDX74" s="683"/>
      <c r="VDY74" s="683"/>
      <c r="VDZ74" s="683"/>
      <c r="VEA74" s="617"/>
      <c r="VEB74" s="682"/>
      <c r="VEC74" s="683"/>
      <c r="VED74" s="683"/>
      <c r="VEE74" s="683"/>
      <c r="VEF74" s="683"/>
      <c r="VEG74" s="683"/>
      <c r="VEH74" s="617"/>
      <c r="VEI74" s="682"/>
      <c r="VEJ74" s="683"/>
      <c r="VEK74" s="683"/>
      <c r="VEL74" s="683"/>
      <c r="VEM74" s="683"/>
      <c r="VEN74" s="683"/>
      <c r="VEO74" s="617"/>
      <c r="VEP74" s="682"/>
      <c r="VEQ74" s="683"/>
      <c r="VER74" s="683"/>
      <c r="VES74" s="683"/>
      <c r="VET74" s="683"/>
      <c r="VEU74" s="683"/>
      <c r="VEV74" s="617"/>
      <c r="VEW74" s="682"/>
      <c r="VEX74" s="683"/>
      <c r="VEY74" s="683"/>
      <c r="VEZ74" s="683"/>
      <c r="VFA74" s="683"/>
      <c r="VFB74" s="683"/>
      <c r="VFC74" s="617"/>
      <c r="VFD74" s="682"/>
      <c r="VFE74" s="683"/>
      <c r="VFF74" s="683"/>
      <c r="VFG74" s="683"/>
      <c r="VFH74" s="683"/>
      <c r="VFI74" s="683"/>
      <c r="VFJ74" s="617"/>
      <c r="VFK74" s="682"/>
      <c r="VFL74" s="683"/>
      <c r="VFM74" s="683"/>
      <c r="VFN74" s="683"/>
      <c r="VFO74" s="683"/>
      <c r="VFP74" s="683"/>
      <c r="VFQ74" s="617"/>
      <c r="VFR74" s="682"/>
      <c r="VFS74" s="683"/>
      <c r="VFT74" s="683"/>
      <c r="VFU74" s="683"/>
      <c r="VFV74" s="683"/>
      <c r="VFW74" s="683"/>
      <c r="VFX74" s="617"/>
      <c r="VFY74" s="682"/>
      <c r="VFZ74" s="683"/>
      <c r="VGA74" s="683"/>
      <c r="VGB74" s="683"/>
      <c r="VGC74" s="683"/>
      <c r="VGD74" s="683"/>
      <c r="VGE74" s="617"/>
      <c r="VGF74" s="682"/>
      <c r="VGG74" s="683"/>
      <c r="VGH74" s="683"/>
      <c r="VGI74" s="683"/>
      <c r="VGJ74" s="683"/>
      <c r="VGK74" s="683"/>
      <c r="VGL74" s="617"/>
      <c r="VGM74" s="682"/>
      <c r="VGN74" s="683"/>
      <c r="VGO74" s="683"/>
      <c r="VGP74" s="683"/>
      <c r="VGQ74" s="683"/>
      <c r="VGR74" s="683"/>
      <c r="VGS74" s="617"/>
      <c r="VGT74" s="682"/>
      <c r="VGU74" s="683"/>
      <c r="VGV74" s="683"/>
      <c r="VGW74" s="683"/>
      <c r="VGX74" s="683"/>
      <c r="VGY74" s="683"/>
      <c r="VGZ74" s="617"/>
      <c r="VHA74" s="682"/>
      <c r="VHB74" s="683"/>
      <c r="VHC74" s="683"/>
      <c r="VHD74" s="683"/>
      <c r="VHE74" s="683"/>
      <c r="VHF74" s="683"/>
      <c r="VHG74" s="617"/>
      <c r="VHH74" s="682"/>
      <c r="VHI74" s="683"/>
      <c r="VHJ74" s="683"/>
      <c r="VHK74" s="683"/>
      <c r="VHL74" s="683"/>
      <c r="VHM74" s="683"/>
      <c r="VHN74" s="617"/>
      <c r="VHO74" s="682"/>
      <c r="VHP74" s="683"/>
      <c r="VHQ74" s="683"/>
      <c r="VHR74" s="683"/>
      <c r="VHS74" s="683"/>
      <c r="VHT74" s="683"/>
      <c r="VHU74" s="617"/>
      <c r="VHV74" s="682"/>
      <c r="VHW74" s="683"/>
      <c r="VHX74" s="683"/>
      <c r="VHY74" s="683"/>
      <c r="VHZ74" s="683"/>
      <c r="VIA74" s="683"/>
      <c r="VIB74" s="617"/>
      <c r="VIC74" s="682"/>
      <c r="VID74" s="683"/>
      <c r="VIE74" s="683"/>
      <c r="VIF74" s="683"/>
      <c r="VIG74" s="683"/>
      <c r="VIH74" s="683"/>
      <c r="VII74" s="617"/>
      <c r="VIJ74" s="682"/>
      <c r="VIK74" s="683"/>
      <c r="VIL74" s="683"/>
      <c r="VIM74" s="683"/>
      <c r="VIN74" s="683"/>
      <c r="VIO74" s="683"/>
      <c r="VIP74" s="617"/>
      <c r="VIQ74" s="682"/>
      <c r="VIR74" s="683"/>
      <c r="VIS74" s="683"/>
      <c r="VIT74" s="683"/>
      <c r="VIU74" s="683"/>
      <c r="VIV74" s="683"/>
      <c r="VIW74" s="617"/>
      <c r="VIX74" s="682"/>
      <c r="VIY74" s="683"/>
      <c r="VIZ74" s="683"/>
      <c r="VJA74" s="683"/>
      <c r="VJB74" s="683"/>
      <c r="VJC74" s="683"/>
      <c r="VJD74" s="617"/>
      <c r="VJE74" s="682"/>
      <c r="VJF74" s="683"/>
      <c r="VJG74" s="683"/>
      <c r="VJH74" s="683"/>
      <c r="VJI74" s="683"/>
      <c r="VJJ74" s="683"/>
      <c r="VJK74" s="617"/>
      <c r="VJL74" s="682"/>
      <c r="VJM74" s="683"/>
      <c r="VJN74" s="683"/>
      <c r="VJO74" s="683"/>
      <c r="VJP74" s="683"/>
      <c r="VJQ74" s="683"/>
      <c r="VJR74" s="617"/>
      <c r="VJS74" s="682"/>
      <c r="VJT74" s="683"/>
      <c r="VJU74" s="683"/>
      <c r="VJV74" s="683"/>
      <c r="VJW74" s="683"/>
      <c r="VJX74" s="683"/>
      <c r="VJY74" s="617"/>
      <c r="VJZ74" s="682"/>
      <c r="VKA74" s="683"/>
      <c r="VKB74" s="683"/>
      <c r="VKC74" s="683"/>
      <c r="VKD74" s="683"/>
      <c r="VKE74" s="683"/>
      <c r="VKF74" s="617"/>
      <c r="VKG74" s="682"/>
      <c r="VKH74" s="683"/>
      <c r="VKI74" s="683"/>
      <c r="VKJ74" s="683"/>
      <c r="VKK74" s="683"/>
      <c r="VKL74" s="683"/>
      <c r="VKM74" s="617"/>
      <c r="VKN74" s="682"/>
      <c r="VKO74" s="683"/>
      <c r="VKP74" s="683"/>
      <c r="VKQ74" s="683"/>
      <c r="VKR74" s="683"/>
      <c r="VKS74" s="683"/>
      <c r="VKT74" s="617"/>
      <c r="VKU74" s="682"/>
      <c r="VKV74" s="683"/>
      <c r="VKW74" s="683"/>
      <c r="VKX74" s="683"/>
      <c r="VKY74" s="683"/>
      <c r="VKZ74" s="683"/>
      <c r="VLA74" s="617"/>
      <c r="VLB74" s="682"/>
      <c r="VLC74" s="683"/>
      <c r="VLD74" s="683"/>
      <c r="VLE74" s="683"/>
      <c r="VLF74" s="683"/>
      <c r="VLG74" s="683"/>
      <c r="VLH74" s="617"/>
      <c r="VLI74" s="682"/>
      <c r="VLJ74" s="683"/>
      <c r="VLK74" s="683"/>
      <c r="VLL74" s="683"/>
      <c r="VLM74" s="683"/>
      <c r="VLN74" s="683"/>
      <c r="VLO74" s="617"/>
      <c r="VLP74" s="682"/>
      <c r="VLQ74" s="683"/>
      <c r="VLR74" s="683"/>
      <c r="VLS74" s="683"/>
      <c r="VLT74" s="683"/>
      <c r="VLU74" s="683"/>
      <c r="VLV74" s="617"/>
      <c r="VLW74" s="682"/>
      <c r="VLX74" s="683"/>
      <c r="VLY74" s="683"/>
      <c r="VLZ74" s="683"/>
      <c r="VMA74" s="683"/>
      <c r="VMB74" s="683"/>
      <c r="VMC74" s="617"/>
      <c r="VMD74" s="682"/>
      <c r="VME74" s="683"/>
      <c r="VMF74" s="683"/>
      <c r="VMG74" s="683"/>
      <c r="VMH74" s="683"/>
      <c r="VMI74" s="683"/>
      <c r="VMJ74" s="617"/>
      <c r="VMK74" s="682"/>
      <c r="VML74" s="683"/>
      <c r="VMM74" s="683"/>
      <c r="VMN74" s="683"/>
      <c r="VMO74" s="683"/>
      <c r="VMP74" s="683"/>
      <c r="VMQ74" s="617"/>
      <c r="VMR74" s="682"/>
      <c r="VMS74" s="683"/>
      <c r="VMT74" s="683"/>
      <c r="VMU74" s="683"/>
      <c r="VMV74" s="683"/>
      <c r="VMW74" s="683"/>
      <c r="VMX74" s="617"/>
      <c r="VMY74" s="682"/>
      <c r="VMZ74" s="683"/>
      <c r="VNA74" s="683"/>
      <c r="VNB74" s="683"/>
      <c r="VNC74" s="683"/>
      <c r="VND74" s="683"/>
      <c r="VNE74" s="617"/>
      <c r="VNF74" s="682"/>
      <c r="VNG74" s="683"/>
      <c r="VNH74" s="683"/>
      <c r="VNI74" s="683"/>
      <c r="VNJ74" s="683"/>
      <c r="VNK74" s="683"/>
      <c r="VNL74" s="617"/>
      <c r="VNM74" s="682"/>
      <c r="VNN74" s="683"/>
      <c r="VNO74" s="683"/>
      <c r="VNP74" s="683"/>
      <c r="VNQ74" s="683"/>
      <c r="VNR74" s="683"/>
      <c r="VNS74" s="617"/>
      <c r="VNT74" s="682"/>
      <c r="VNU74" s="683"/>
      <c r="VNV74" s="683"/>
      <c r="VNW74" s="683"/>
      <c r="VNX74" s="683"/>
      <c r="VNY74" s="683"/>
      <c r="VNZ74" s="617"/>
      <c r="VOA74" s="682"/>
      <c r="VOB74" s="683"/>
      <c r="VOC74" s="683"/>
      <c r="VOD74" s="683"/>
      <c r="VOE74" s="683"/>
      <c r="VOF74" s="683"/>
      <c r="VOG74" s="617"/>
      <c r="VOH74" s="682"/>
      <c r="VOI74" s="683"/>
      <c r="VOJ74" s="683"/>
      <c r="VOK74" s="683"/>
      <c r="VOL74" s="683"/>
      <c r="VOM74" s="683"/>
      <c r="VON74" s="617"/>
      <c r="VOO74" s="682"/>
      <c r="VOP74" s="683"/>
      <c r="VOQ74" s="683"/>
      <c r="VOR74" s="683"/>
      <c r="VOS74" s="683"/>
      <c r="VOT74" s="683"/>
      <c r="VOU74" s="617"/>
      <c r="VOV74" s="682"/>
      <c r="VOW74" s="683"/>
      <c r="VOX74" s="683"/>
      <c r="VOY74" s="683"/>
      <c r="VOZ74" s="683"/>
      <c r="VPA74" s="683"/>
      <c r="VPB74" s="617"/>
      <c r="VPC74" s="682"/>
      <c r="VPD74" s="683"/>
      <c r="VPE74" s="683"/>
      <c r="VPF74" s="683"/>
      <c r="VPG74" s="683"/>
      <c r="VPH74" s="683"/>
      <c r="VPI74" s="617"/>
      <c r="VPJ74" s="682"/>
      <c r="VPK74" s="683"/>
      <c r="VPL74" s="683"/>
      <c r="VPM74" s="683"/>
      <c r="VPN74" s="683"/>
      <c r="VPO74" s="683"/>
      <c r="VPP74" s="617"/>
      <c r="VPQ74" s="682"/>
      <c r="VPR74" s="683"/>
      <c r="VPS74" s="683"/>
      <c r="VPT74" s="683"/>
      <c r="VPU74" s="683"/>
      <c r="VPV74" s="683"/>
      <c r="VPW74" s="617"/>
      <c r="VPX74" s="682"/>
      <c r="VPY74" s="683"/>
      <c r="VPZ74" s="683"/>
      <c r="VQA74" s="683"/>
      <c r="VQB74" s="683"/>
      <c r="VQC74" s="683"/>
      <c r="VQD74" s="617"/>
      <c r="VQE74" s="682"/>
      <c r="VQF74" s="683"/>
      <c r="VQG74" s="683"/>
      <c r="VQH74" s="683"/>
      <c r="VQI74" s="683"/>
      <c r="VQJ74" s="683"/>
      <c r="VQK74" s="617"/>
      <c r="VQL74" s="682"/>
      <c r="VQM74" s="683"/>
      <c r="VQN74" s="683"/>
      <c r="VQO74" s="683"/>
      <c r="VQP74" s="683"/>
      <c r="VQQ74" s="683"/>
      <c r="VQR74" s="617"/>
      <c r="VQS74" s="682"/>
      <c r="VQT74" s="683"/>
      <c r="VQU74" s="683"/>
      <c r="VQV74" s="683"/>
      <c r="VQW74" s="683"/>
      <c r="VQX74" s="683"/>
      <c r="VQY74" s="617"/>
      <c r="VQZ74" s="682"/>
      <c r="VRA74" s="683"/>
      <c r="VRB74" s="683"/>
      <c r="VRC74" s="683"/>
      <c r="VRD74" s="683"/>
      <c r="VRE74" s="683"/>
      <c r="VRF74" s="617"/>
      <c r="VRG74" s="682"/>
      <c r="VRH74" s="683"/>
      <c r="VRI74" s="683"/>
      <c r="VRJ74" s="683"/>
      <c r="VRK74" s="683"/>
      <c r="VRL74" s="683"/>
      <c r="VRM74" s="617"/>
      <c r="VRN74" s="682"/>
      <c r="VRO74" s="683"/>
      <c r="VRP74" s="683"/>
      <c r="VRQ74" s="683"/>
      <c r="VRR74" s="683"/>
      <c r="VRS74" s="683"/>
      <c r="VRT74" s="617"/>
      <c r="VRU74" s="682"/>
      <c r="VRV74" s="683"/>
      <c r="VRW74" s="683"/>
      <c r="VRX74" s="683"/>
      <c r="VRY74" s="683"/>
      <c r="VRZ74" s="683"/>
      <c r="VSA74" s="617"/>
      <c r="VSB74" s="682"/>
      <c r="VSC74" s="683"/>
      <c r="VSD74" s="683"/>
      <c r="VSE74" s="683"/>
      <c r="VSF74" s="683"/>
      <c r="VSG74" s="683"/>
      <c r="VSH74" s="617"/>
      <c r="VSI74" s="682"/>
      <c r="VSJ74" s="683"/>
      <c r="VSK74" s="683"/>
      <c r="VSL74" s="683"/>
      <c r="VSM74" s="683"/>
      <c r="VSN74" s="683"/>
      <c r="VSO74" s="617"/>
      <c r="VSP74" s="682"/>
      <c r="VSQ74" s="683"/>
      <c r="VSR74" s="683"/>
      <c r="VSS74" s="683"/>
      <c r="VST74" s="683"/>
      <c r="VSU74" s="683"/>
      <c r="VSV74" s="617"/>
      <c r="VSW74" s="682"/>
      <c r="VSX74" s="683"/>
      <c r="VSY74" s="683"/>
      <c r="VSZ74" s="683"/>
      <c r="VTA74" s="683"/>
      <c r="VTB74" s="683"/>
      <c r="VTC74" s="617"/>
      <c r="VTD74" s="682"/>
      <c r="VTE74" s="683"/>
      <c r="VTF74" s="683"/>
      <c r="VTG74" s="683"/>
      <c r="VTH74" s="683"/>
      <c r="VTI74" s="683"/>
      <c r="VTJ74" s="617"/>
      <c r="VTK74" s="682"/>
      <c r="VTL74" s="683"/>
      <c r="VTM74" s="683"/>
      <c r="VTN74" s="683"/>
      <c r="VTO74" s="683"/>
      <c r="VTP74" s="683"/>
      <c r="VTQ74" s="617"/>
      <c r="VTR74" s="682"/>
      <c r="VTS74" s="683"/>
      <c r="VTT74" s="683"/>
      <c r="VTU74" s="683"/>
      <c r="VTV74" s="683"/>
      <c r="VTW74" s="683"/>
      <c r="VTX74" s="617"/>
      <c r="VTY74" s="682"/>
      <c r="VTZ74" s="683"/>
      <c r="VUA74" s="683"/>
      <c r="VUB74" s="683"/>
      <c r="VUC74" s="683"/>
      <c r="VUD74" s="683"/>
      <c r="VUE74" s="617"/>
      <c r="VUF74" s="682"/>
      <c r="VUG74" s="683"/>
      <c r="VUH74" s="683"/>
      <c r="VUI74" s="683"/>
      <c r="VUJ74" s="683"/>
      <c r="VUK74" s="683"/>
      <c r="VUL74" s="617"/>
      <c r="VUM74" s="682"/>
      <c r="VUN74" s="683"/>
      <c r="VUO74" s="683"/>
      <c r="VUP74" s="683"/>
      <c r="VUQ74" s="683"/>
      <c r="VUR74" s="683"/>
      <c r="VUS74" s="617"/>
      <c r="VUT74" s="682"/>
      <c r="VUU74" s="683"/>
      <c r="VUV74" s="683"/>
      <c r="VUW74" s="683"/>
      <c r="VUX74" s="683"/>
      <c r="VUY74" s="683"/>
      <c r="VUZ74" s="617"/>
      <c r="VVA74" s="682"/>
      <c r="VVB74" s="683"/>
      <c r="VVC74" s="683"/>
      <c r="VVD74" s="683"/>
      <c r="VVE74" s="683"/>
      <c r="VVF74" s="683"/>
      <c r="VVG74" s="617"/>
      <c r="VVH74" s="682"/>
      <c r="VVI74" s="683"/>
      <c r="VVJ74" s="683"/>
      <c r="VVK74" s="683"/>
      <c r="VVL74" s="683"/>
      <c r="VVM74" s="683"/>
      <c r="VVN74" s="617"/>
      <c r="VVO74" s="682"/>
      <c r="VVP74" s="683"/>
      <c r="VVQ74" s="683"/>
      <c r="VVR74" s="683"/>
      <c r="VVS74" s="683"/>
      <c r="VVT74" s="683"/>
      <c r="VVU74" s="617"/>
      <c r="VVV74" s="682"/>
      <c r="VVW74" s="683"/>
      <c r="VVX74" s="683"/>
      <c r="VVY74" s="683"/>
      <c r="VVZ74" s="683"/>
      <c r="VWA74" s="683"/>
      <c r="VWB74" s="617"/>
      <c r="VWC74" s="682"/>
      <c r="VWD74" s="683"/>
      <c r="VWE74" s="683"/>
      <c r="VWF74" s="683"/>
      <c r="VWG74" s="683"/>
      <c r="VWH74" s="683"/>
      <c r="VWI74" s="617"/>
      <c r="VWJ74" s="682"/>
      <c r="VWK74" s="683"/>
      <c r="VWL74" s="683"/>
      <c r="VWM74" s="683"/>
      <c r="VWN74" s="683"/>
      <c r="VWO74" s="683"/>
      <c r="VWP74" s="617"/>
      <c r="VWQ74" s="682"/>
      <c r="VWR74" s="683"/>
      <c r="VWS74" s="683"/>
      <c r="VWT74" s="683"/>
      <c r="VWU74" s="683"/>
      <c r="VWV74" s="683"/>
      <c r="VWW74" s="617"/>
      <c r="VWX74" s="682"/>
      <c r="VWY74" s="683"/>
      <c r="VWZ74" s="683"/>
      <c r="VXA74" s="683"/>
      <c r="VXB74" s="683"/>
      <c r="VXC74" s="683"/>
      <c r="VXD74" s="617"/>
      <c r="VXE74" s="682"/>
      <c r="VXF74" s="683"/>
      <c r="VXG74" s="683"/>
      <c r="VXH74" s="683"/>
      <c r="VXI74" s="683"/>
      <c r="VXJ74" s="683"/>
      <c r="VXK74" s="617"/>
      <c r="VXL74" s="682"/>
      <c r="VXM74" s="683"/>
      <c r="VXN74" s="683"/>
      <c r="VXO74" s="683"/>
      <c r="VXP74" s="683"/>
      <c r="VXQ74" s="683"/>
      <c r="VXR74" s="617"/>
      <c r="VXS74" s="682"/>
      <c r="VXT74" s="683"/>
      <c r="VXU74" s="683"/>
      <c r="VXV74" s="683"/>
      <c r="VXW74" s="683"/>
      <c r="VXX74" s="683"/>
      <c r="VXY74" s="617"/>
      <c r="VXZ74" s="682"/>
      <c r="VYA74" s="683"/>
      <c r="VYB74" s="683"/>
      <c r="VYC74" s="683"/>
      <c r="VYD74" s="683"/>
      <c r="VYE74" s="683"/>
      <c r="VYF74" s="617"/>
      <c r="VYG74" s="682"/>
      <c r="VYH74" s="683"/>
      <c r="VYI74" s="683"/>
      <c r="VYJ74" s="683"/>
      <c r="VYK74" s="683"/>
      <c r="VYL74" s="683"/>
      <c r="VYM74" s="617"/>
      <c r="VYN74" s="682"/>
      <c r="VYO74" s="683"/>
      <c r="VYP74" s="683"/>
      <c r="VYQ74" s="683"/>
      <c r="VYR74" s="683"/>
      <c r="VYS74" s="683"/>
      <c r="VYT74" s="617"/>
      <c r="VYU74" s="682"/>
      <c r="VYV74" s="683"/>
      <c r="VYW74" s="683"/>
      <c r="VYX74" s="683"/>
      <c r="VYY74" s="683"/>
      <c r="VYZ74" s="683"/>
      <c r="VZA74" s="617"/>
      <c r="VZB74" s="682"/>
      <c r="VZC74" s="683"/>
      <c r="VZD74" s="683"/>
      <c r="VZE74" s="683"/>
      <c r="VZF74" s="683"/>
      <c r="VZG74" s="683"/>
      <c r="VZH74" s="617"/>
      <c r="VZI74" s="682"/>
      <c r="VZJ74" s="683"/>
      <c r="VZK74" s="683"/>
      <c r="VZL74" s="683"/>
      <c r="VZM74" s="683"/>
      <c r="VZN74" s="683"/>
      <c r="VZO74" s="617"/>
      <c r="VZP74" s="682"/>
      <c r="VZQ74" s="683"/>
      <c r="VZR74" s="683"/>
      <c r="VZS74" s="683"/>
      <c r="VZT74" s="683"/>
      <c r="VZU74" s="683"/>
      <c r="VZV74" s="617"/>
      <c r="VZW74" s="682"/>
      <c r="VZX74" s="683"/>
      <c r="VZY74" s="683"/>
      <c r="VZZ74" s="683"/>
      <c r="WAA74" s="683"/>
      <c r="WAB74" s="683"/>
      <c r="WAC74" s="617"/>
      <c r="WAD74" s="682"/>
      <c r="WAE74" s="683"/>
      <c r="WAF74" s="683"/>
      <c r="WAG74" s="683"/>
      <c r="WAH74" s="683"/>
      <c r="WAI74" s="683"/>
      <c r="WAJ74" s="617"/>
      <c r="WAK74" s="682"/>
      <c r="WAL74" s="683"/>
      <c r="WAM74" s="683"/>
      <c r="WAN74" s="683"/>
      <c r="WAO74" s="683"/>
      <c r="WAP74" s="683"/>
      <c r="WAQ74" s="617"/>
      <c r="WAR74" s="682"/>
      <c r="WAS74" s="683"/>
      <c r="WAT74" s="683"/>
      <c r="WAU74" s="683"/>
      <c r="WAV74" s="683"/>
      <c r="WAW74" s="683"/>
      <c r="WAX74" s="617"/>
      <c r="WAY74" s="682"/>
      <c r="WAZ74" s="683"/>
      <c r="WBA74" s="683"/>
      <c r="WBB74" s="683"/>
      <c r="WBC74" s="683"/>
      <c r="WBD74" s="683"/>
      <c r="WBE74" s="617"/>
      <c r="WBF74" s="682"/>
      <c r="WBG74" s="683"/>
      <c r="WBH74" s="683"/>
      <c r="WBI74" s="683"/>
      <c r="WBJ74" s="683"/>
      <c r="WBK74" s="683"/>
      <c r="WBL74" s="617"/>
      <c r="WBM74" s="682"/>
      <c r="WBN74" s="683"/>
      <c r="WBO74" s="683"/>
      <c r="WBP74" s="683"/>
      <c r="WBQ74" s="683"/>
      <c r="WBR74" s="683"/>
      <c r="WBS74" s="617"/>
      <c r="WBT74" s="682"/>
      <c r="WBU74" s="683"/>
      <c r="WBV74" s="683"/>
      <c r="WBW74" s="683"/>
      <c r="WBX74" s="683"/>
      <c r="WBY74" s="683"/>
      <c r="WBZ74" s="617"/>
      <c r="WCA74" s="682"/>
      <c r="WCB74" s="683"/>
      <c r="WCC74" s="683"/>
      <c r="WCD74" s="683"/>
      <c r="WCE74" s="683"/>
      <c r="WCF74" s="683"/>
      <c r="WCG74" s="617"/>
      <c r="WCH74" s="682"/>
      <c r="WCI74" s="683"/>
      <c r="WCJ74" s="683"/>
      <c r="WCK74" s="683"/>
      <c r="WCL74" s="683"/>
      <c r="WCM74" s="683"/>
      <c r="WCN74" s="617"/>
      <c r="WCO74" s="682"/>
      <c r="WCP74" s="683"/>
      <c r="WCQ74" s="683"/>
      <c r="WCR74" s="683"/>
      <c r="WCS74" s="683"/>
      <c r="WCT74" s="683"/>
      <c r="WCU74" s="617"/>
      <c r="WCV74" s="682"/>
      <c r="WCW74" s="683"/>
      <c r="WCX74" s="683"/>
      <c r="WCY74" s="683"/>
      <c r="WCZ74" s="683"/>
      <c r="WDA74" s="683"/>
      <c r="WDB74" s="617"/>
      <c r="WDC74" s="682"/>
      <c r="WDD74" s="683"/>
      <c r="WDE74" s="683"/>
      <c r="WDF74" s="683"/>
      <c r="WDG74" s="683"/>
      <c r="WDH74" s="683"/>
      <c r="WDI74" s="617"/>
      <c r="WDJ74" s="682"/>
      <c r="WDK74" s="683"/>
      <c r="WDL74" s="683"/>
      <c r="WDM74" s="683"/>
      <c r="WDN74" s="683"/>
      <c r="WDO74" s="683"/>
      <c r="WDP74" s="617"/>
      <c r="WDQ74" s="682"/>
      <c r="WDR74" s="683"/>
      <c r="WDS74" s="683"/>
      <c r="WDT74" s="683"/>
      <c r="WDU74" s="683"/>
      <c r="WDV74" s="683"/>
      <c r="WDW74" s="617"/>
      <c r="WDX74" s="682"/>
      <c r="WDY74" s="683"/>
      <c r="WDZ74" s="683"/>
      <c r="WEA74" s="683"/>
      <c r="WEB74" s="683"/>
      <c r="WEC74" s="683"/>
      <c r="WED74" s="617"/>
      <c r="WEE74" s="682"/>
      <c r="WEF74" s="683"/>
      <c r="WEG74" s="683"/>
      <c r="WEH74" s="683"/>
      <c r="WEI74" s="683"/>
      <c r="WEJ74" s="683"/>
      <c r="WEK74" s="617"/>
      <c r="WEL74" s="682"/>
      <c r="WEM74" s="683"/>
      <c r="WEN74" s="683"/>
      <c r="WEO74" s="683"/>
      <c r="WEP74" s="683"/>
      <c r="WEQ74" s="683"/>
      <c r="WER74" s="617"/>
      <c r="WES74" s="682"/>
      <c r="WET74" s="683"/>
      <c r="WEU74" s="683"/>
      <c r="WEV74" s="683"/>
      <c r="WEW74" s="683"/>
      <c r="WEX74" s="683"/>
      <c r="WEY74" s="617"/>
      <c r="WEZ74" s="682"/>
      <c r="WFA74" s="683"/>
      <c r="WFB74" s="683"/>
      <c r="WFC74" s="683"/>
      <c r="WFD74" s="683"/>
      <c r="WFE74" s="683"/>
      <c r="WFF74" s="617"/>
      <c r="WFG74" s="682"/>
      <c r="WFH74" s="683"/>
      <c r="WFI74" s="683"/>
      <c r="WFJ74" s="683"/>
      <c r="WFK74" s="683"/>
      <c r="WFL74" s="683"/>
      <c r="WFM74" s="617"/>
      <c r="WFN74" s="682"/>
      <c r="WFO74" s="683"/>
      <c r="WFP74" s="683"/>
      <c r="WFQ74" s="683"/>
      <c r="WFR74" s="683"/>
      <c r="WFS74" s="683"/>
      <c r="WFT74" s="617"/>
      <c r="WFU74" s="682"/>
      <c r="WFV74" s="683"/>
      <c r="WFW74" s="683"/>
      <c r="WFX74" s="683"/>
      <c r="WFY74" s="683"/>
      <c r="WFZ74" s="683"/>
      <c r="WGA74" s="617"/>
      <c r="WGB74" s="682"/>
      <c r="WGC74" s="683"/>
      <c r="WGD74" s="683"/>
      <c r="WGE74" s="683"/>
      <c r="WGF74" s="683"/>
      <c r="WGG74" s="683"/>
      <c r="WGH74" s="617"/>
      <c r="WGI74" s="682"/>
      <c r="WGJ74" s="683"/>
      <c r="WGK74" s="683"/>
      <c r="WGL74" s="683"/>
      <c r="WGM74" s="683"/>
      <c r="WGN74" s="683"/>
      <c r="WGO74" s="617"/>
      <c r="WGP74" s="682"/>
      <c r="WGQ74" s="683"/>
      <c r="WGR74" s="683"/>
      <c r="WGS74" s="683"/>
      <c r="WGT74" s="683"/>
      <c r="WGU74" s="683"/>
      <c r="WGV74" s="617"/>
      <c r="WGW74" s="682"/>
      <c r="WGX74" s="683"/>
      <c r="WGY74" s="683"/>
      <c r="WGZ74" s="683"/>
      <c r="WHA74" s="683"/>
      <c r="WHB74" s="683"/>
      <c r="WHC74" s="617"/>
      <c r="WHD74" s="682"/>
      <c r="WHE74" s="683"/>
      <c r="WHF74" s="683"/>
      <c r="WHG74" s="683"/>
      <c r="WHH74" s="683"/>
      <c r="WHI74" s="683"/>
      <c r="WHJ74" s="617"/>
      <c r="WHK74" s="682"/>
      <c r="WHL74" s="683"/>
      <c r="WHM74" s="683"/>
      <c r="WHN74" s="683"/>
      <c r="WHO74" s="683"/>
      <c r="WHP74" s="683"/>
      <c r="WHQ74" s="617"/>
      <c r="WHR74" s="682"/>
      <c r="WHS74" s="683"/>
      <c r="WHT74" s="683"/>
      <c r="WHU74" s="683"/>
      <c r="WHV74" s="683"/>
      <c r="WHW74" s="683"/>
      <c r="WHX74" s="617"/>
      <c r="WHY74" s="682"/>
      <c r="WHZ74" s="683"/>
      <c r="WIA74" s="683"/>
      <c r="WIB74" s="683"/>
      <c r="WIC74" s="683"/>
      <c r="WID74" s="683"/>
      <c r="WIE74" s="617"/>
      <c r="WIF74" s="682"/>
      <c r="WIG74" s="683"/>
      <c r="WIH74" s="683"/>
      <c r="WII74" s="683"/>
      <c r="WIJ74" s="683"/>
      <c r="WIK74" s="683"/>
      <c r="WIL74" s="617"/>
      <c r="WIM74" s="682"/>
      <c r="WIN74" s="683"/>
      <c r="WIO74" s="683"/>
      <c r="WIP74" s="683"/>
      <c r="WIQ74" s="683"/>
      <c r="WIR74" s="683"/>
      <c r="WIS74" s="617"/>
      <c r="WIT74" s="682"/>
      <c r="WIU74" s="683"/>
      <c r="WIV74" s="683"/>
      <c r="WIW74" s="683"/>
      <c r="WIX74" s="683"/>
      <c r="WIY74" s="683"/>
      <c r="WIZ74" s="617"/>
      <c r="WJA74" s="682"/>
      <c r="WJB74" s="683"/>
      <c r="WJC74" s="683"/>
      <c r="WJD74" s="683"/>
      <c r="WJE74" s="683"/>
      <c r="WJF74" s="683"/>
      <c r="WJG74" s="617"/>
      <c r="WJH74" s="682"/>
      <c r="WJI74" s="683"/>
      <c r="WJJ74" s="683"/>
      <c r="WJK74" s="683"/>
      <c r="WJL74" s="683"/>
      <c r="WJM74" s="683"/>
      <c r="WJN74" s="617"/>
      <c r="WJO74" s="682"/>
      <c r="WJP74" s="683"/>
      <c r="WJQ74" s="683"/>
      <c r="WJR74" s="683"/>
      <c r="WJS74" s="683"/>
      <c r="WJT74" s="683"/>
      <c r="WJU74" s="617"/>
      <c r="WJV74" s="682"/>
      <c r="WJW74" s="683"/>
      <c r="WJX74" s="683"/>
      <c r="WJY74" s="683"/>
      <c r="WJZ74" s="683"/>
      <c r="WKA74" s="683"/>
      <c r="WKB74" s="617"/>
      <c r="WKC74" s="682"/>
      <c r="WKD74" s="683"/>
      <c r="WKE74" s="683"/>
      <c r="WKF74" s="683"/>
      <c r="WKG74" s="683"/>
      <c r="WKH74" s="683"/>
      <c r="WKI74" s="617"/>
      <c r="WKJ74" s="682"/>
      <c r="WKK74" s="683"/>
      <c r="WKL74" s="683"/>
      <c r="WKM74" s="683"/>
      <c r="WKN74" s="683"/>
      <c r="WKO74" s="683"/>
      <c r="WKP74" s="617"/>
      <c r="WKQ74" s="682"/>
      <c r="WKR74" s="683"/>
      <c r="WKS74" s="683"/>
      <c r="WKT74" s="683"/>
      <c r="WKU74" s="683"/>
      <c r="WKV74" s="683"/>
      <c r="WKW74" s="617"/>
      <c r="WKX74" s="682"/>
      <c r="WKY74" s="683"/>
      <c r="WKZ74" s="683"/>
      <c r="WLA74" s="683"/>
      <c r="WLB74" s="683"/>
      <c r="WLC74" s="683"/>
      <c r="WLD74" s="617"/>
      <c r="WLE74" s="682"/>
      <c r="WLF74" s="683"/>
      <c r="WLG74" s="683"/>
      <c r="WLH74" s="683"/>
      <c r="WLI74" s="683"/>
      <c r="WLJ74" s="683"/>
      <c r="WLK74" s="617"/>
      <c r="WLL74" s="682"/>
      <c r="WLM74" s="683"/>
      <c r="WLN74" s="683"/>
      <c r="WLO74" s="683"/>
      <c r="WLP74" s="683"/>
      <c r="WLQ74" s="683"/>
      <c r="WLR74" s="617"/>
      <c r="WLS74" s="682"/>
      <c r="WLT74" s="683"/>
      <c r="WLU74" s="683"/>
      <c r="WLV74" s="683"/>
      <c r="WLW74" s="683"/>
      <c r="WLX74" s="683"/>
      <c r="WLY74" s="617"/>
      <c r="WLZ74" s="682"/>
      <c r="WMA74" s="683"/>
      <c r="WMB74" s="683"/>
      <c r="WMC74" s="683"/>
      <c r="WMD74" s="683"/>
      <c r="WME74" s="683"/>
      <c r="WMF74" s="617"/>
      <c r="WMG74" s="682"/>
      <c r="WMH74" s="683"/>
      <c r="WMI74" s="683"/>
      <c r="WMJ74" s="683"/>
      <c r="WMK74" s="683"/>
      <c r="WML74" s="683"/>
      <c r="WMM74" s="617"/>
      <c r="WMN74" s="682"/>
      <c r="WMO74" s="683"/>
      <c r="WMP74" s="683"/>
      <c r="WMQ74" s="683"/>
      <c r="WMR74" s="683"/>
      <c r="WMS74" s="683"/>
      <c r="WMT74" s="617"/>
      <c r="WMU74" s="682"/>
      <c r="WMV74" s="683"/>
      <c r="WMW74" s="683"/>
      <c r="WMX74" s="683"/>
      <c r="WMY74" s="683"/>
      <c r="WMZ74" s="683"/>
      <c r="WNA74" s="617"/>
      <c r="WNB74" s="682"/>
      <c r="WNC74" s="683"/>
      <c r="WND74" s="683"/>
      <c r="WNE74" s="683"/>
      <c r="WNF74" s="683"/>
      <c r="WNG74" s="683"/>
      <c r="WNH74" s="617"/>
      <c r="WNI74" s="682"/>
      <c r="WNJ74" s="683"/>
      <c r="WNK74" s="683"/>
      <c r="WNL74" s="683"/>
      <c r="WNM74" s="683"/>
      <c r="WNN74" s="683"/>
      <c r="WNO74" s="617"/>
      <c r="WNP74" s="682"/>
      <c r="WNQ74" s="683"/>
      <c r="WNR74" s="683"/>
      <c r="WNS74" s="683"/>
      <c r="WNT74" s="683"/>
      <c r="WNU74" s="683"/>
      <c r="WNV74" s="617"/>
      <c r="WNW74" s="682"/>
      <c r="WNX74" s="683"/>
      <c r="WNY74" s="683"/>
      <c r="WNZ74" s="683"/>
      <c r="WOA74" s="683"/>
      <c r="WOB74" s="683"/>
      <c r="WOC74" s="617"/>
      <c r="WOD74" s="682"/>
      <c r="WOE74" s="683"/>
      <c r="WOF74" s="683"/>
      <c r="WOG74" s="683"/>
      <c r="WOH74" s="683"/>
      <c r="WOI74" s="683"/>
      <c r="WOJ74" s="617"/>
      <c r="WOK74" s="682"/>
      <c r="WOL74" s="683"/>
      <c r="WOM74" s="683"/>
      <c r="WON74" s="683"/>
      <c r="WOO74" s="683"/>
      <c r="WOP74" s="683"/>
      <c r="WOQ74" s="617"/>
      <c r="WOR74" s="682"/>
      <c r="WOS74" s="683"/>
      <c r="WOT74" s="683"/>
      <c r="WOU74" s="683"/>
      <c r="WOV74" s="683"/>
      <c r="WOW74" s="683"/>
      <c r="WOX74" s="617"/>
      <c r="WOY74" s="682"/>
      <c r="WOZ74" s="683"/>
      <c r="WPA74" s="683"/>
      <c r="WPB74" s="683"/>
      <c r="WPC74" s="683"/>
      <c r="WPD74" s="683"/>
      <c r="WPE74" s="617"/>
      <c r="WPF74" s="682"/>
      <c r="WPG74" s="683"/>
      <c r="WPH74" s="683"/>
      <c r="WPI74" s="683"/>
      <c r="WPJ74" s="683"/>
      <c r="WPK74" s="683"/>
      <c r="WPL74" s="617"/>
      <c r="WPM74" s="682"/>
      <c r="WPN74" s="683"/>
      <c r="WPO74" s="683"/>
      <c r="WPP74" s="683"/>
      <c r="WPQ74" s="683"/>
      <c r="WPR74" s="683"/>
      <c r="WPS74" s="617"/>
      <c r="WPT74" s="682"/>
      <c r="WPU74" s="683"/>
      <c r="WPV74" s="683"/>
      <c r="WPW74" s="683"/>
      <c r="WPX74" s="683"/>
      <c r="WPY74" s="683"/>
      <c r="WPZ74" s="617"/>
      <c r="WQA74" s="682"/>
      <c r="WQB74" s="683"/>
      <c r="WQC74" s="683"/>
      <c r="WQD74" s="683"/>
      <c r="WQE74" s="683"/>
      <c r="WQF74" s="683"/>
      <c r="WQG74" s="617"/>
      <c r="WQH74" s="682"/>
      <c r="WQI74" s="683"/>
      <c r="WQJ74" s="683"/>
      <c r="WQK74" s="683"/>
      <c r="WQL74" s="683"/>
      <c r="WQM74" s="683"/>
      <c r="WQN74" s="617"/>
      <c r="WQO74" s="682"/>
      <c r="WQP74" s="683"/>
      <c r="WQQ74" s="683"/>
      <c r="WQR74" s="683"/>
      <c r="WQS74" s="683"/>
      <c r="WQT74" s="683"/>
      <c r="WQU74" s="617"/>
      <c r="WQV74" s="682"/>
      <c r="WQW74" s="683"/>
      <c r="WQX74" s="683"/>
      <c r="WQY74" s="683"/>
      <c r="WQZ74" s="683"/>
      <c r="WRA74" s="683"/>
      <c r="WRB74" s="617"/>
      <c r="WRC74" s="682"/>
      <c r="WRD74" s="683"/>
      <c r="WRE74" s="683"/>
      <c r="WRF74" s="683"/>
      <c r="WRG74" s="683"/>
      <c r="WRH74" s="683"/>
      <c r="WRI74" s="617"/>
      <c r="WRJ74" s="682"/>
      <c r="WRK74" s="683"/>
      <c r="WRL74" s="683"/>
      <c r="WRM74" s="683"/>
      <c r="WRN74" s="683"/>
      <c r="WRO74" s="683"/>
      <c r="WRP74" s="617"/>
      <c r="WRQ74" s="682"/>
      <c r="WRR74" s="683"/>
      <c r="WRS74" s="683"/>
      <c r="WRT74" s="683"/>
      <c r="WRU74" s="683"/>
      <c r="WRV74" s="683"/>
      <c r="WRW74" s="617"/>
      <c r="WRX74" s="682"/>
      <c r="WRY74" s="683"/>
      <c r="WRZ74" s="683"/>
      <c r="WSA74" s="683"/>
      <c r="WSB74" s="683"/>
      <c r="WSC74" s="683"/>
      <c r="WSD74" s="617"/>
      <c r="WSE74" s="682"/>
      <c r="WSF74" s="683"/>
      <c r="WSG74" s="683"/>
      <c r="WSH74" s="683"/>
      <c r="WSI74" s="683"/>
      <c r="WSJ74" s="683"/>
      <c r="WSK74" s="617"/>
      <c r="WSL74" s="682"/>
      <c r="WSM74" s="683"/>
      <c r="WSN74" s="683"/>
      <c r="WSO74" s="683"/>
      <c r="WSP74" s="683"/>
      <c r="WSQ74" s="683"/>
      <c r="WSR74" s="617"/>
      <c r="WSS74" s="682"/>
      <c r="WST74" s="683"/>
      <c r="WSU74" s="683"/>
      <c r="WSV74" s="683"/>
      <c r="WSW74" s="683"/>
      <c r="WSX74" s="683"/>
      <c r="WSY74" s="617"/>
      <c r="WSZ74" s="682"/>
      <c r="WTA74" s="683"/>
      <c r="WTB74" s="683"/>
      <c r="WTC74" s="683"/>
      <c r="WTD74" s="683"/>
      <c r="WTE74" s="683"/>
      <c r="WTF74" s="617"/>
      <c r="WTG74" s="682"/>
      <c r="WTH74" s="683"/>
      <c r="WTI74" s="683"/>
      <c r="WTJ74" s="683"/>
      <c r="WTK74" s="683"/>
      <c r="WTL74" s="683"/>
      <c r="WTM74" s="617"/>
      <c r="WTN74" s="682"/>
      <c r="WTO74" s="683"/>
      <c r="WTP74" s="683"/>
      <c r="WTQ74" s="683"/>
      <c r="WTR74" s="683"/>
      <c r="WTS74" s="683"/>
      <c r="WTT74" s="617"/>
      <c r="WTU74" s="682"/>
      <c r="WTV74" s="683"/>
      <c r="WTW74" s="683"/>
      <c r="WTX74" s="683"/>
      <c r="WTY74" s="683"/>
      <c r="WTZ74" s="683"/>
      <c r="WUA74" s="617"/>
      <c r="WUB74" s="682"/>
      <c r="WUC74" s="683"/>
      <c r="WUD74" s="683"/>
      <c r="WUE74" s="683"/>
      <c r="WUF74" s="683"/>
      <c r="WUG74" s="683"/>
      <c r="WUH74" s="617"/>
      <c r="WUI74" s="682"/>
      <c r="WUJ74" s="683"/>
      <c r="WUK74" s="683"/>
      <c r="WUL74" s="683"/>
      <c r="WUM74" s="683"/>
      <c r="WUN74" s="683"/>
      <c r="WUO74" s="617"/>
      <c r="WUP74" s="682"/>
      <c r="WUQ74" s="683"/>
      <c r="WUR74" s="683"/>
      <c r="WUS74" s="683"/>
      <c r="WUT74" s="683"/>
      <c r="WUU74" s="683"/>
      <c r="WUV74" s="617"/>
      <c r="WUW74" s="682"/>
      <c r="WUX74" s="683"/>
      <c r="WUY74" s="683"/>
      <c r="WUZ74" s="683"/>
      <c r="WVA74" s="683"/>
      <c r="WVB74" s="683"/>
      <c r="WVC74" s="617"/>
      <c r="WVD74" s="682"/>
      <c r="WVE74" s="683"/>
      <c r="WVF74" s="683"/>
      <c r="WVG74" s="683"/>
      <c r="WVH74" s="683"/>
      <c r="WVI74" s="683"/>
      <c r="WVJ74" s="617"/>
      <c r="WVK74" s="682"/>
      <c r="WVL74" s="683"/>
      <c r="WVM74" s="683"/>
      <c r="WVN74" s="683"/>
      <c r="WVO74" s="683"/>
      <c r="WVP74" s="683"/>
      <c r="WVQ74" s="617"/>
      <c r="WVR74" s="682"/>
      <c r="WVS74" s="683"/>
      <c r="WVT74" s="683"/>
      <c r="WVU74" s="683"/>
      <c r="WVV74" s="683"/>
      <c r="WVW74" s="683"/>
      <c r="WVX74" s="617"/>
      <c r="WVY74" s="682"/>
      <c r="WVZ74" s="683"/>
      <c r="WWA74" s="683"/>
      <c r="WWB74" s="683"/>
      <c r="WWC74" s="683"/>
      <c r="WWD74" s="683"/>
      <c r="WWE74" s="617"/>
      <c r="WWF74" s="682"/>
      <c r="WWG74" s="683"/>
      <c r="WWH74" s="683"/>
      <c r="WWI74" s="683"/>
      <c r="WWJ74" s="683"/>
      <c r="WWK74" s="683"/>
      <c r="WWL74" s="617"/>
      <c r="WWM74" s="682"/>
      <c r="WWN74" s="683"/>
      <c r="WWO74" s="683"/>
      <c r="WWP74" s="683"/>
      <c r="WWQ74" s="683"/>
      <c r="WWR74" s="683"/>
      <c r="WWS74" s="617"/>
      <c r="WWT74" s="682"/>
      <c r="WWU74" s="683"/>
      <c r="WWV74" s="683"/>
      <c r="WWW74" s="683"/>
      <c r="WWX74" s="683"/>
      <c r="WWY74" s="683"/>
      <c r="WWZ74" s="617"/>
      <c r="WXA74" s="682"/>
      <c r="WXB74" s="683"/>
      <c r="WXC74" s="683"/>
      <c r="WXD74" s="683"/>
      <c r="WXE74" s="683"/>
      <c r="WXF74" s="683"/>
      <c r="WXG74" s="617"/>
      <c r="WXH74" s="682"/>
      <c r="WXI74" s="683"/>
      <c r="WXJ74" s="683"/>
      <c r="WXK74" s="683"/>
      <c r="WXL74" s="683"/>
      <c r="WXM74" s="683"/>
      <c r="WXN74" s="617"/>
      <c r="WXO74" s="682"/>
      <c r="WXP74" s="683"/>
      <c r="WXQ74" s="683"/>
      <c r="WXR74" s="683"/>
      <c r="WXS74" s="683"/>
      <c r="WXT74" s="683"/>
      <c r="WXU74" s="617"/>
      <c r="WXV74" s="682"/>
      <c r="WXW74" s="683"/>
      <c r="WXX74" s="683"/>
      <c r="WXY74" s="683"/>
      <c r="WXZ74" s="683"/>
      <c r="WYA74" s="683"/>
      <c r="WYB74" s="617"/>
      <c r="WYC74" s="682"/>
      <c r="WYD74" s="683"/>
      <c r="WYE74" s="683"/>
      <c r="WYF74" s="683"/>
      <c r="WYG74" s="683"/>
      <c r="WYH74" s="683"/>
      <c r="WYI74" s="617"/>
      <c r="WYJ74" s="682"/>
      <c r="WYK74" s="683"/>
      <c r="WYL74" s="683"/>
      <c r="WYM74" s="683"/>
      <c r="WYN74" s="683"/>
      <c r="WYO74" s="683"/>
      <c r="WYP74" s="617"/>
      <c r="WYQ74" s="682"/>
      <c r="WYR74" s="683"/>
      <c r="WYS74" s="683"/>
      <c r="WYT74" s="683"/>
      <c r="WYU74" s="683"/>
      <c r="WYV74" s="683"/>
      <c r="WYW74" s="617"/>
      <c r="WYX74" s="682"/>
      <c r="WYY74" s="683"/>
      <c r="WYZ74" s="683"/>
      <c r="WZA74" s="683"/>
      <c r="WZB74" s="683"/>
      <c r="WZC74" s="683"/>
      <c r="WZD74" s="617"/>
      <c r="WZE74" s="682"/>
      <c r="WZF74" s="683"/>
      <c r="WZG74" s="683"/>
      <c r="WZH74" s="683"/>
      <c r="WZI74" s="683"/>
      <c r="WZJ74" s="683"/>
      <c r="WZK74" s="617"/>
      <c r="WZL74" s="682"/>
      <c r="WZM74" s="683"/>
      <c r="WZN74" s="683"/>
      <c r="WZO74" s="683"/>
      <c r="WZP74" s="683"/>
      <c r="WZQ74" s="683"/>
      <c r="WZR74" s="617"/>
      <c r="WZS74" s="682"/>
      <c r="WZT74" s="683"/>
      <c r="WZU74" s="683"/>
      <c r="WZV74" s="683"/>
      <c r="WZW74" s="683"/>
      <c r="WZX74" s="683"/>
      <c r="WZY74" s="617"/>
      <c r="WZZ74" s="682"/>
      <c r="XAA74" s="683"/>
      <c r="XAB74" s="683"/>
      <c r="XAC74" s="683"/>
      <c r="XAD74" s="683"/>
      <c r="XAE74" s="683"/>
      <c r="XAF74" s="617"/>
      <c r="XAG74" s="682"/>
      <c r="XAH74" s="683"/>
      <c r="XAI74" s="683"/>
      <c r="XAJ74" s="683"/>
      <c r="XAK74" s="683"/>
      <c r="XAL74" s="683"/>
      <c r="XAM74" s="617"/>
      <c r="XAN74" s="682"/>
      <c r="XAO74" s="683"/>
      <c r="XAP74" s="683"/>
      <c r="XAQ74" s="683"/>
      <c r="XAR74" s="683"/>
      <c r="XAS74" s="683"/>
      <c r="XAT74" s="617"/>
      <c r="XAU74" s="682"/>
      <c r="XAV74" s="683"/>
      <c r="XAW74" s="683"/>
      <c r="XAX74" s="683"/>
      <c r="XAY74" s="683"/>
      <c r="XAZ74" s="683"/>
      <c r="XBA74" s="617"/>
      <c r="XBB74" s="682"/>
      <c r="XBC74" s="683"/>
      <c r="XBD74" s="683"/>
      <c r="XBE74" s="683"/>
      <c r="XBF74" s="683"/>
      <c r="XBG74" s="683"/>
      <c r="XBH74" s="617"/>
      <c r="XBI74" s="682"/>
      <c r="XBJ74" s="683"/>
      <c r="XBK74" s="683"/>
      <c r="XBL74" s="683"/>
      <c r="XBM74" s="683"/>
      <c r="XBN74" s="683"/>
      <c r="XBO74" s="617"/>
      <c r="XBP74" s="682"/>
      <c r="XBQ74" s="683"/>
      <c r="XBR74" s="683"/>
      <c r="XBS74" s="683"/>
      <c r="XBT74" s="683"/>
      <c r="XBU74" s="683"/>
      <c r="XBV74" s="617"/>
      <c r="XBW74" s="682"/>
      <c r="XBX74" s="683"/>
      <c r="XBY74" s="683"/>
      <c r="XBZ74" s="683"/>
      <c r="XCA74" s="683"/>
      <c r="XCB74" s="683"/>
      <c r="XCC74" s="617"/>
      <c r="XCD74" s="682"/>
      <c r="XCE74" s="683"/>
      <c r="XCF74" s="683"/>
      <c r="XCG74" s="683"/>
      <c r="XCH74" s="683"/>
      <c r="XCI74" s="683"/>
      <c r="XCJ74" s="617"/>
      <c r="XCK74" s="682"/>
      <c r="XCL74" s="683"/>
      <c r="XCM74" s="683"/>
      <c r="XCN74" s="683"/>
      <c r="XCO74" s="683"/>
      <c r="XCP74" s="683"/>
      <c r="XCQ74" s="617"/>
      <c r="XCR74" s="682"/>
      <c r="XCS74" s="683"/>
      <c r="XCT74" s="683"/>
      <c r="XCU74" s="683"/>
      <c r="XCV74" s="683"/>
      <c r="XCW74" s="683"/>
      <c r="XCX74" s="617"/>
      <c r="XCY74" s="682"/>
      <c r="XCZ74" s="683"/>
      <c r="XDA74" s="683"/>
      <c r="XDB74" s="683"/>
      <c r="XDC74" s="683"/>
      <c r="XDD74" s="683"/>
      <c r="XDE74" s="617"/>
      <c r="XDF74" s="682"/>
      <c r="XDG74" s="683"/>
      <c r="XDH74" s="683"/>
      <c r="XDI74" s="683"/>
      <c r="XDJ74" s="683"/>
      <c r="XDK74" s="683"/>
      <c r="XDL74" s="617"/>
      <c r="XDM74" s="682"/>
      <c r="XDN74" s="683"/>
      <c r="XDO74" s="683"/>
      <c r="XDP74" s="683"/>
      <c r="XDQ74" s="683"/>
      <c r="XDR74" s="683"/>
      <c r="XDS74" s="617"/>
      <c r="XDT74" s="682"/>
      <c r="XDU74" s="683"/>
      <c r="XDV74" s="683"/>
      <c r="XDW74" s="683"/>
      <c r="XDX74" s="683"/>
      <c r="XDY74" s="683"/>
      <c r="XDZ74" s="617"/>
      <c r="XEA74" s="682"/>
      <c r="XEB74" s="683"/>
      <c r="XEC74" s="683"/>
      <c r="XED74" s="683"/>
      <c r="XEE74" s="683"/>
      <c r="XEF74" s="683"/>
      <c r="XEG74" s="617"/>
      <c r="XEH74" s="682"/>
      <c r="XEI74" s="683"/>
      <c r="XEJ74" s="683"/>
      <c r="XEK74" s="683"/>
      <c r="XEL74" s="683"/>
      <c r="XEM74" s="683"/>
      <c r="XEN74" s="617"/>
      <c r="XEO74" s="682"/>
      <c r="XEP74" s="683"/>
      <c r="XEQ74" s="683"/>
      <c r="XER74" s="683"/>
      <c r="XES74" s="683"/>
      <c r="XET74" s="683"/>
      <c r="XEU74" s="617"/>
      <c r="XEV74" s="682"/>
      <c r="XEW74" s="682"/>
      <c r="XEX74" s="682"/>
    </row>
    <row r="75" spans="1:16378" s="623" customFormat="1" ht="46.5" customHeight="1">
      <c r="A75" s="617" t="s">
        <v>918</v>
      </c>
      <c r="B75" s="697" t="s">
        <v>1190</v>
      </c>
      <c r="C75" s="698"/>
      <c r="D75" s="698"/>
      <c r="E75" s="698"/>
      <c r="F75" s="698"/>
      <c r="G75" s="698"/>
      <c r="H75" s="630"/>
      <c r="I75" s="630"/>
      <c r="J75" s="699"/>
      <c r="K75" s="700"/>
      <c r="L75" s="700"/>
      <c r="M75" s="700"/>
      <c r="N75" s="700"/>
      <c r="O75" s="700"/>
      <c r="P75" s="630"/>
      <c r="Q75" s="699"/>
      <c r="R75" s="700"/>
      <c r="S75" s="700"/>
      <c r="T75" s="700"/>
      <c r="U75" s="700"/>
      <c r="V75" s="700"/>
      <c r="W75" s="630"/>
      <c r="X75" s="699"/>
      <c r="Y75" s="700"/>
      <c r="Z75" s="700"/>
      <c r="AA75" s="700"/>
      <c r="AB75" s="700"/>
      <c r="AC75" s="700"/>
      <c r="AD75" s="630"/>
      <c r="AE75" s="699"/>
      <c r="AF75" s="700"/>
      <c r="AG75" s="700"/>
      <c r="AH75" s="700"/>
      <c r="AI75" s="700"/>
      <c r="AJ75" s="700"/>
      <c r="AK75" s="630"/>
      <c r="AL75" s="699"/>
      <c r="AM75" s="700"/>
      <c r="AN75" s="700"/>
      <c r="AO75" s="700"/>
      <c r="AP75" s="700"/>
      <c r="AQ75" s="700"/>
      <c r="AR75" s="630"/>
      <c r="AS75" s="699"/>
      <c r="AT75" s="700"/>
      <c r="AU75" s="700"/>
      <c r="AV75" s="700"/>
      <c r="AW75" s="700"/>
      <c r="AX75" s="700"/>
      <c r="AY75" s="631"/>
      <c r="AZ75" s="682"/>
      <c r="BA75" s="683"/>
      <c r="BB75" s="683"/>
      <c r="BC75" s="683"/>
      <c r="BD75" s="683"/>
      <c r="BE75" s="683"/>
      <c r="BF75" s="617"/>
      <c r="BG75" s="682"/>
      <c r="BH75" s="683"/>
      <c r="BI75" s="683"/>
      <c r="BJ75" s="683"/>
      <c r="BK75" s="683"/>
      <c r="BL75" s="683"/>
      <c r="BM75" s="617"/>
      <c r="BN75" s="682"/>
      <c r="BO75" s="683"/>
      <c r="BP75" s="683"/>
      <c r="BQ75" s="683"/>
      <c r="BR75" s="683"/>
      <c r="BS75" s="683"/>
      <c r="BT75" s="617"/>
      <c r="BU75" s="682"/>
      <c r="BV75" s="683"/>
      <c r="BW75" s="683"/>
      <c r="BX75" s="683"/>
      <c r="BY75" s="683"/>
      <c r="BZ75" s="683"/>
      <c r="CA75" s="617"/>
      <c r="CB75" s="682"/>
      <c r="CC75" s="683"/>
      <c r="CD75" s="683"/>
      <c r="CE75" s="683"/>
      <c r="CF75" s="683"/>
      <c r="CG75" s="683"/>
      <c r="CH75" s="617"/>
      <c r="CI75" s="682"/>
      <c r="CJ75" s="683"/>
      <c r="CK75" s="683"/>
      <c r="CL75" s="683"/>
      <c r="CM75" s="683"/>
      <c r="CN75" s="683"/>
      <c r="CO75" s="617"/>
      <c r="CP75" s="682"/>
      <c r="CQ75" s="683"/>
      <c r="CR75" s="683"/>
      <c r="CS75" s="683"/>
      <c r="CT75" s="683"/>
      <c r="CU75" s="683"/>
      <c r="CV75" s="617"/>
      <c r="CW75" s="682"/>
      <c r="CX75" s="683"/>
      <c r="CY75" s="683"/>
      <c r="CZ75" s="683"/>
      <c r="DA75" s="683"/>
      <c r="DB75" s="683"/>
      <c r="DC75" s="617"/>
      <c r="DD75" s="682"/>
      <c r="DE75" s="683"/>
      <c r="DF75" s="683"/>
      <c r="DG75" s="683"/>
      <c r="DH75" s="683"/>
      <c r="DI75" s="683"/>
      <c r="DJ75" s="617"/>
      <c r="DK75" s="682"/>
      <c r="DL75" s="683"/>
      <c r="DM75" s="683"/>
      <c r="DN75" s="683"/>
      <c r="DO75" s="683"/>
      <c r="DP75" s="683"/>
      <c r="DQ75" s="617"/>
      <c r="DR75" s="682"/>
      <c r="DS75" s="683"/>
      <c r="DT75" s="683"/>
      <c r="DU75" s="683"/>
      <c r="DV75" s="683"/>
      <c r="DW75" s="683"/>
      <c r="DX75" s="617"/>
      <c r="DY75" s="682"/>
      <c r="DZ75" s="683"/>
      <c r="EA75" s="683"/>
      <c r="EB75" s="683"/>
      <c r="EC75" s="683"/>
      <c r="ED75" s="683"/>
      <c r="EE75" s="617"/>
      <c r="EF75" s="682"/>
      <c r="EG75" s="683"/>
      <c r="EH75" s="683"/>
      <c r="EI75" s="683"/>
      <c r="EJ75" s="683"/>
      <c r="EK75" s="683"/>
      <c r="EL75" s="617"/>
      <c r="EM75" s="682"/>
      <c r="EN75" s="683"/>
      <c r="EO75" s="683"/>
      <c r="EP75" s="683"/>
      <c r="EQ75" s="683"/>
      <c r="ER75" s="683"/>
      <c r="ES75" s="617"/>
      <c r="ET75" s="682"/>
      <c r="EU75" s="683"/>
      <c r="EV75" s="683"/>
      <c r="EW75" s="683"/>
      <c r="EX75" s="683"/>
      <c r="EY75" s="683"/>
      <c r="EZ75" s="617"/>
      <c r="FA75" s="682"/>
      <c r="FB75" s="683"/>
      <c r="FC75" s="683"/>
      <c r="FD75" s="683"/>
      <c r="FE75" s="683"/>
      <c r="FF75" s="683"/>
      <c r="FG75" s="617"/>
      <c r="FH75" s="682"/>
      <c r="FI75" s="683"/>
      <c r="FJ75" s="683"/>
      <c r="FK75" s="683"/>
      <c r="FL75" s="683"/>
      <c r="FM75" s="683"/>
      <c r="FN75" s="617"/>
      <c r="FO75" s="682"/>
      <c r="FP75" s="683"/>
      <c r="FQ75" s="683"/>
      <c r="FR75" s="683"/>
      <c r="FS75" s="683"/>
      <c r="FT75" s="683"/>
      <c r="FU75" s="617"/>
      <c r="FV75" s="682"/>
      <c r="FW75" s="683"/>
      <c r="FX75" s="683"/>
      <c r="FY75" s="683"/>
      <c r="FZ75" s="683"/>
      <c r="GA75" s="683"/>
      <c r="GB75" s="617"/>
      <c r="GC75" s="682"/>
      <c r="GD75" s="683"/>
      <c r="GE75" s="683"/>
      <c r="GF75" s="683"/>
      <c r="GG75" s="683"/>
      <c r="GH75" s="683"/>
      <c r="GI75" s="617"/>
      <c r="GJ75" s="682"/>
      <c r="GK75" s="683"/>
      <c r="GL75" s="683"/>
      <c r="GM75" s="683"/>
      <c r="GN75" s="683"/>
      <c r="GO75" s="683"/>
      <c r="GP75" s="617"/>
      <c r="GQ75" s="682"/>
      <c r="GR75" s="683"/>
      <c r="GS75" s="683"/>
      <c r="GT75" s="683"/>
      <c r="GU75" s="683"/>
      <c r="GV75" s="683"/>
      <c r="GW75" s="617"/>
      <c r="GX75" s="682"/>
      <c r="GY75" s="683"/>
      <c r="GZ75" s="683"/>
      <c r="HA75" s="683"/>
      <c r="HB75" s="683"/>
      <c r="HC75" s="683"/>
      <c r="HD75" s="617"/>
      <c r="HE75" s="682"/>
      <c r="HF75" s="683"/>
      <c r="HG75" s="683"/>
      <c r="HH75" s="683"/>
      <c r="HI75" s="683"/>
      <c r="HJ75" s="683"/>
      <c r="HK75" s="617"/>
      <c r="HL75" s="682"/>
      <c r="HM75" s="683"/>
      <c r="HN75" s="683"/>
      <c r="HO75" s="683"/>
      <c r="HP75" s="683"/>
      <c r="HQ75" s="683"/>
      <c r="HR75" s="617"/>
      <c r="HS75" s="682"/>
      <c r="HT75" s="683"/>
      <c r="HU75" s="683"/>
      <c r="HV75" s="683"/>
      <c r="HW75" s="683"/>
      <c r="HX75" s="683"/>
      <c r="HY75" s="617"/>
      <c r="HZ75" s="682"/>
      <c r="IA75" s="683"/>
      <c r="IB75" s="683"/>
      <c r="IC75" s="683"/>
      <c r="ID75" s="683"/>
      <c r="IE75" s="683"/>
      <c r="IF75" s="617"/>
      <c r="IG75" s="682"/>
      <c r="IH75" s="683"/>
      <c r="II75" s="683"/>
      <c r="IJ75" s="683"/>
      <c r="IK75" s="683"/>
      <c r="IL75" s="683"/>
      <c r="IM75" s="617"/>
      <c r="IN75" s="682"/>
      <c r="IO75" s="683"/>
      <c r="IP75" s="683"/>
      <c r="IQ75" s="683"/>
      <c r="IR75" s="683"/>
      <c r="IS75" s="683"/>
      <c r="IT75" s="617"/>
      <c r="IU75" s="682"/>
      <c r="IV75" s="683"/>
      <c r="IW75" s="683"/>
      <c r="IX75" s="683"/>
      <c r="IY75" s="683"/>
      <c r="IZ75" s="683"/>
      <c r="JA75" s="617"/>
      <c r="JB75" s="682"/>
      <c r="JC75" s="683"/>
      <c r="JD75" s="683"/>
      <c r="JE75" s="683"/>
      <c r="JF75" s="683"/>
      <c r="JG75" s="683"/>
      <c r="JH75" s="617"/>
      <c r="JI75" s="682"/>
      <c r="JJ75" s="683"/>
      <c r="JK75" s="683"/>
      <c r="JL75" s="683"/>
      <c r="JM75" s="683"/>
      <c r="JN75" s="683"/>
      <c r="JO75" s="617"/>
      <c r="JP75" s="682"/>
      <c r="JQ75" s="683"/>
      <c r="JR75" s="683"/>
      <c r="JS75" s="683"/>
      <c r="JT75" s="683"/>
      <c r="JU75" s="683"/>
      <c r="JV75" s="617"/>
      <c r="JW75" s="682"/>
      <c r="JX75" s="683"/>
      <c r="JY75" s="683"/>
      <c r="JZ75" s="683"/>
      <c r="KA75" s="683"/>
      <c r="KB75" s="683"/>
      <c r="KC75" s="617"/>
      <c r="KD75" s="682"/>
      <c r="KE75" s="683"/>
      <c r="KF75" s="683"/>
      <c r="KG75" s="683"/>
      <c r="KH75" s="683"/>
      <c r="KI75" s="683"/>
      <c r="KJ75" s="617"/>
      <c r="KK75" s="682"/>
      <c r="KL75" s="683"/>
      <c r="KM75" s="683"/>
      <c r="KN75" s="683"/>
      <c r="KO75" s="683"/>
      <c r="KP75" s="683"/>
      <c r="KQ75" s="617"/>
      <c r="KR75" s="682"/>
      <c r="KS75" s="683"/>
      <c r="KT75" s="683"/>
      <c r="KU75" s="683"/>
      <c r="KV75" s="683"/>
      <c r="KW75" s="683"/>
      <c r="KX75" s="617"/>
      <c r="KY75" s="682"/>
      <c r="KZ75" s="683"/>
      <c r="LA75" s="683"/>
      <c r="LB75" s="683"/>
      <c r="LC75" s="683"/>
      <c r="LD75" s="683"/>
      <c r="LE75" s="617"/>
      <c r="LF75" s="682"/>
      <c r="LG75" s="683"/>
      <c r="LH75" s="683"/>
      <c r="LI75" s="683"/>
      <c r="LJ75" s="683"/>
      <c r="LK75" s="683"/>
      <c r="LL75" s="617"/>
      <c r="LM75" s="682"/>
      <c r="LN75" s="683"/>
      <c r="LO75" s="683"/>
      <c r="LP75" s="683"/>
      <c r="LQ75" s="683"/>
      <c r="LR75" s="683"/>
      <c r="LS75" s="617"/>
      <c r="LT75" s="682"/>
      <c r="LU75" s="683"/>
      <c r="LV75" s="683"/>
      <c r="LW75" s="683"/>
      <c r="LX75" s="683"/>
      <c r="LY75" s="683"/>
      <c r="LZ75" s="617"/>
      <c r="MA75" s="682"/>
      <c r="MB75" s="683"/>
      <c r="MC75" s="683"/>
      <c r="MD75" s="683"/>
      <c r="ME75" s="683"/>
      <c r="MF75" s="683"/>
      <c r="MG75" s="617"/>
      <c r="MH75" s="682"/>
      <c r="MI75" s="683"/>
      <c r="MJ75" s="683"/>
      <c r="MK75" s="683"/>
      <c r="ML75" s="683"/>
      <c r="MM75" s="683"/>
      <c r="MN75" s="617"/>
      <c r="MO75" s="682"/>
      <c r="MP75" s="683"/>
      <c r="MQ75" s="683"/>
      <c r="MR75" s="683"/>
      <c r="MS75" s="683"/>
      <c r="MT75" s="683"/>
      <c r="MU75" s="617"/>
      <c r="MV75" s="682"/>
      <c r="MW75" s="683"/>
      <c r="MX75" s="683"/>
      <c r="MY75" s="683"/>
      <c r="MZ75" s="683"/>
      <c r="NA75" s="683"/>
      <c r="NB75" s="617"/>
      <c r="NC75" s="682"/>
      <c r="ND75" s="683"/>
      <c r="NE75" s="683"/>
      <c r="NF75" s="683"/>
      <c r="NG75" s="683"/>
      <c r="NH75" s="683"/>
      <c r="NI75" s="617"/>
      <c r="NJ75" s="682"/>
      <c r="NK75" s="683"/>
      <c r="NL75" s="683"/>
      <c r="NM75" s="683"/>
      <c r="NN75" s="683"/>
      <c r="NO75" s="683"/>
      <c r="NP75" s="617"/>
      <c r="NQ75" s="682"/>
      <c r="NR75" s="683"/>
      <c r="NS75" s="683"/>
      <c r="NT75" s="683"/>
      <c r="NU75" s="683"/>
      <c r="NV75" s="683"/>
      <c r="NW75" s="617"/>
      <c r="NX75" s="682"/>
      <c r="NY75" s="683"/>
      <c r="NZ75" s="683"/>
      <c r="OA75" s="683"/>
      <c r="OB75" s="683"/>
      <c r="OC75" s="683"/>
      <c r="OD75" s="617"/>
      <c r="OE75" s="682"/>
      <c r="OF75" s="683"/>
      <c r="OG75" s="683"/>
      <c r="OH75" s="683"/>
      <c r="OI75" s="683"/>
      <c r="OJ75" s="683"/>
      <c r="OK75" s="617"/>
      <c r="OL75" s="682"/>
      <c r="OM75" s="683"/>
      <c r="ON75" s="683"/>
      <c r="OO75" s="683"/>
      <c r="OP75" s="683"/>
      <c r="OQ75" s="683"/>
      <c r="OR75" s="617"/>
      <c r="OS75" s="682"/>
      <c r="OT75" s="683"/>
      <c r="OU75" s="683"/>
      <c r="OV75" s="683"/>
      <c r="OW75" s="683"/>
      <c r="OX75" s="683"/>
      <c r="OY75" s="617"/>
      <c r="OZ75" s="682"/>
      <c r="PA75" s="683"/>
      <c r="PB75" s="683"/>
      <c r="PC75" s="683"/>
      <c r="PD75" s="683"/>
      <c r="PE75" s="683"/>
      <c r="PF75" s="617"/>
      <c r="PG75" s="682"/>
      <c r="PH75" s="683"/>
      <c r="PI75" s="683"/>
      <c r="PJ75" s="683"/>
      <c r="PK75" s="683"/>
      <c r="PL75" s="683"/>
      <c r="PM75" s="617"/>
      <c r="PN75" s="682"/>
      <c r="PO75" s="683"/>
      <c r="PP75" s="683"/>
      <c r="PQ75" s="683"/>
      <c r="PR75" s="683"/>
      <c r="PS75" s="683"/>
      <c r="PT75" s="617"/>
      <c r="PU75" s="682"/>
      <c r="PV75" s="683"/>
      <c r="PW75" s="683"/>
      <c r="PX75" s="683"/>
      <c r="PY75" s="683"/>
      <c r="PZ75" s="683"/>
      <c r="QA75" s="617"/>
      <c r="QB75" s="682"/>
      <c r="QC75" s="683"/>
      <c r="QD75" s="683"/>
      <c r="QE75" s="683"/>
      <c r="QF75" s="683"/>
      <c r="QG75" s="683"/>
      <c r="QH75" s="617"/>
      <c r="QI75" s="682"/>
      <c r="QJ75" s="683"/>
      <c r="QK75" s="683"/>
      <c r="QL75" s="683"/>
      <c r="QM75" s="683"/>
      <c r="QN75" s="683"/>
      <c r="QO75" s="617"/>
      <c r="QP75" s="682"/>
      <c r="QQ75" s="683"/>
      <c r="QR75" s="683"/>
      <c r="QS75" s="683"/>
      <c r="QT75" s="683"/>
      <c r="QU75" s="683"/>
      <c r="QV75" s="617"/>
      <c r="QW75" s="682"/>
      <c r="QX75" s="683"/>
      <c r="QY75" s="683"/>
      <c r="QZ75" s="683"/>
      <c r="RA75" s="683"/>
      <c r="RB75" s="683"/>
      <c r="RC75" s="617"/>
      <c r="RD75" s="682"/>
      <c r="RE75" s="683"/>
      <c r="RF75" s="683"/>
      <c r="RG75" s="683"/>
      <c r="RH75" s="683"/>
      <c r="RI75" s="683"/>
      <c r="RJ75" s="617"/>
      <c r="RK75" s="682"/>
      <c r="RL75" s="683"/>
      <c r="RM75" s="683"/>
      <c r="RN75" s="683"/>
      <c r="RO75" s="683"/>
      <c r="RP75" s="683"/>
      <c r="RQ75" s="617"/>
      <c r="RR75" s="682"/>
      <c r="RS75" s="683"/>
      <c r="RT75" s="683"/>
      <c r="RU75" s="683"/>
      <c r="RV75" s="683"/>
      <c r="RW75" s="683"/>
      <c r="RX75" s="617"/>
      <c r="RY75" s="682"/>
      <c r="RZ75" s="683"/>
      <c r="SA75" s="683"/>
      <c r="SB75" s="683"/>
      <c r="SC75" s="683"/>
      <c r="SD75" s="683"/>
      <c r="SE75" s="617"/>
      <c r="SF75" s="682"/>
      <c r="SG75" s="683"/>
      <c r="SH75" s="683"/>
      <c r="SI75" s="683"/>
      <c r="SJ75" s="683"/>
      <c r="SK75" s="683"/>
      <c r="SL75" s="617"/>
      <c r="SM75" s="682"/>
      <c r="SN75" s="683"/>
      <c r="SO75" s="683"/>
      <c r="SP75" s="683"/>
      <c r="SQ75" s="683"/>
      <c r="SR75" s="683"/>
      <c r="SS75" s="617"/>
      <c r="ST75" s="682"/>
      <c r="SU75" s="683"/>
      <c r="SV75" s="683"/>
      <c r="SW75" s="683"/>
      <c r="SX75" s="683"/>
      <c r="SY75" s="683"/>
      <c r="SZ75" s="617"/>
      <c r="TA75" s="682"/>
      <c r="TB75" s="683"/>
      <c r="TC75" s="683"/>
      <c r="TD75" s="683"/>
      <c r="TE75" s="683"/>
      <c r="TF75" s="683"/>
      <c r="TG75" s="617"/>
      <c r="TH75" s="682"/>
      <c r="TI75" s="683"/>
      <c r="TJ75" s="683"/>
      <c r="TK75" s="683"/>
      <c r="TL75" s="683"/>
      <c r="TM75" s="683"/>
      <c r="TN75" s="617"/>
      <c r="TO75" s="682"/>
      <c r="TP75" s="683"/>
      <c r="TQ75" s="683"/>
      <c r="TR75" s="683"/>
      <c r="TS75" s="683"/>
      <c r="TT75" s="683"/>
      <c r="TU75" s="617"/>
      <c r="TV75" s="682"/>
      <c r="TW75" s="683"/>
      <c r="TX75" s="683"/>
      <c r="TY75" s="683"/>
      <c r="TZ75" s="683"/>
      <c r="UA75" s="683"/>
      <c r="UB75" s="617"/>
      <c r="UC75" s="682"/>
      <c r="UD75" s="683"/>
      <c r="UE75" s="683"/>
      <c r="UF75" s="683"/>
      <c r="UG75" s="683"/>
      <c r="UH75" s="683"/>
      <c r="UI75" s="617"/>
      <c r="UJ75" s="682"/>
      <c r="UK75" s="683"/>
      <c r="UL75" s="683"/>
      <c r="UM75" s="683"/>
      <c r="UN75" s="683"/>
      <c r="UO75" s="683"/>
      <c r="UP75" s="617"/>
      <c r="UQ75" s="682"/>
      <c r="UR75" s="683"/>
      <c r="US75" s="683"/>
      <c r="UT75" s="683"/>
      <c r="UU75" s="683"/>
      <c r="UV75" s="683"/>
      <c r="UW75" s="617"/>
      <c r="UX75" s="682"/>
      <c r="UY75" s="683"/>
      <c r="UZ75" s="683"/>
      <c r="VA75" s="683"/>
      <c r="VB75" s="683"/>
      <c r="VC75" s="683"/>
      <c r="VD75" s="617"/>
      <c r="VE75" s="682"/>
      <c r="VF75" s="683"/>
      <c r="VG75" s="683"/>
      <c r="VH75" s="683"/>
      <c r="VI75" s="683"/>
      <c r="VJ75" s="683"/>
      <c r="VK75" s="617"/>
      <c r="VL75" s="682"/>
      <c r="VM75" s="683"/>
      <c r="VN75" s="683"/>
      <c r="VO75" s="683"/>
      <c r="VP75" s="683"/>
      <c r="VQ75" s="683"/>
      <c r="VR75" s="617"/>
      <c r="VS75" s="682"/>
      <c r="VT75" s="683"/>
      <c r="VU75" s="683"/>
      <c r="VV75" s="683"/>
      <c r="VW75" s="683"/>
      <c r="VX75" s="683"/>
      <c r="VY75" s="617"/>
      <c r="VZ75" s="682"/>
      <c r="WA75" s="683"/>
      <c r="WB75" s="683"/>
      <c r="WC75" s="683"/>
      <c r="WD75" s="683"/>
      <c r="WE75" s="683"/>
      <c r="WF75" s="617"/>
      <c r="WG75" s="682"/>
      <c r="WH75" s="683"/>
      <c r="WI75" s="683"/>
      <c r="WJ75" s="683"/>
      <c r="WK75" s="683"/>
      <c r="WL75" s="683"/>
      <c r="WM75" s="617"/>
      <c r="WN75" s="682"/>
      <c r="WO75" s="683"/>
      <c r="WP75" s="683"/>
      <c r="WQ75" s="683"/>
      <c r="WR75" s="683"/>
      <c r="WS75" s="683"/>
      <c r="WT75" s="617"/>
      <c r="WU75" s="682"/>
      <c r="WV75" s="683"/>
      <c r="WW75" s="683"/>
      <c r="WX75" s="683"/>
      <c r="WY75" s="683"/>
      <c r="WZ75" s="683"/>
      <c r="XA75" s="617"/>
      <c r="XB75" s="682"/>
      <c r="XC75" s="683"/>
      <c r="XD75" s="683"/>
      <c r="XE75" s="683"/>
      <c r="XF75" s="683"/>
      <c r="XG75" s="683"/>
      <c r="XH75" s="617"/>
      <c r="XI75" s="682"/>
      <c r="XJ75" s="683"/>
      <c r="XK75" s="683"/>
      <c r="XL75" s="683"/>
      <c r="XM75" s="683"/>
      <c r="XN75" s="683"/>
      <c r="XO75" s="617"/>
      <c r="XP75" s="682"/>
      <c r="XQ75" s="683"/>
      <c r="XR75" s="683"/>
      <c r="XS75" s="683"/>
      <c r="XT75" s="683"/>
      <c r="XU75" s="683"/>
      <c r="XV75" s="617"/>
      <c r="XW75" s="682"/>
      <c r="XX75" s="683"/>
      <c r="XY75" s="683"/>
      <c r="XZ75" s="683"/>
      <c r="YA75" s="683"/>
      <c r="YB75" s="683"/>
      <c r="YC75" s="617"/>
      <c r="YD75" s="682"/>
      <c r="YE75" s="683"/>
      <c r="YF75" s="683"/>
      <c r="YG75" s="683"/>
      <c r="YH75" s="683"/>
      <c r="YI75" s="683"/>
      <c r="YJ75" s="617"/>
      <c r="YK75" s="682"/>
      <c r="YL75" s="683"/>
      <c r="YM75" s="683"/>
      <c r="YN75" s="683"/>
      <c r="YO75" s="683"/>
      <c r="YP75" s="683"/>
      <c r="YQ75" s="617"/>
      <c r="YR75" s="682"/>
      <c r="YS75" s="683"/>
      <c r="YT75" s="683"/>
      <c r="YU75" s="683"/>
      <c r="YV75" s="683"/>
      <c r="YW75" s="683"/>
      <c r="YX75" s="617"/>
      <c r="YY75" s="682"/>
      <c r="YZ75" s="683"/>
      <c r="ZA75" s="683"/>
      <c r="ZB75" s="683"/>
      <c r="ZC75" s="683"/>
      <c r="ZD75" s="683"/>
      <c r="ZE75" s="617"/>
      <c r="ZF75" s="682"/>
      <c r="ZG75" s="683"/>
      <c r="ZH75" s="683"/>
      <c r="ZI75" s="683"/>
      <c r="ZJ75" s="683"/>
      <c r="ZK75" s="683"/>
      <c r="ZL75" s="617"/>
      <c r="ZM75" s="682"/>
      <c r="ZN75" s="683"/>
      <c r="ZO75" s="683"/>
      <c r="ZP75" s="683"/>
      <c r="ZQ75" s="683"/>
      <c r="ZR75" s="683"/>
      <c r="ZS75" s="617"/>
      <c r="ZT75" s="682"/>
      <c r="ZU75" s="683"/>
      <c r="ZV75" s="683"/>
      <c r="ZW75" s="683"/>
      <c r="ZX75" s="683"/>
      <c r="ZY75" s="683"/>
      <c r="ZZ75" s="617"/>
      <c r="AAA75" s="682"/>
      <c r="AAB75" s="683"/>
      <c r="AAC75" s="683"/>
      <c r="AAD75" s="683"/>
      <c r="AAE75" s="683"/>
      <c r="AAF75" s="683"/>
      <c r="AAG75" s="617"/>
      <c r="AAH75" s="682"/>
      <c r="AAI75" s="683"/>
      <c r="AAJ75" s="683"/>
      <c r="AAK75" s="683"/>
      <c r="AAL75" s="683"/>
      <c r="AAM75" s="683"/>
      <c r="AAN75" s="617"/>
      <c r="AAO75" s="682"/>
      <c r="AAP75" s="683"/>
      <c r="AAQ75" s="683"/>
      <c r="AAR75" s="683"/>
      <c r="AAS75" s="683"/>
      <c r="AAT75" s="683"/>
      <c r="AAU75" s="617"/>
      <c r="AAV75" s="682"/>
      <c r="AAW75" s="683"/>
      <c r="AAX75" s="683"/>
      <c r="AAY75" s="683"/>
      <c r="AAZ75" s="683"/>
      <c r="ABA75" s="683"/>
      <c r="ABB75" s="617"/>
      <c r="ABC75" s="682"/>
      <c r="ABD75" s="683"/>
      <c r="ABE75" s="683"/>
      <c r="ABF75" s="683"/>
      <c r="ABG75" s="683"/>
      <c r="ABH75" s="683"/>
      <c r="ABI75" s="617"/>
      <c r="ABJ75" s="682"/>
      <c r="ABK75" s="683"/>
      <c r="ABL75" s="683"/>
      <c r="ABM75" s="683"/>
      <c r="ABN75" s="683"/>
      <c r="ABO75" s="683"/>
      <c r="ABP75" s="617"/>
      <c r="ABQ75" s="682"/>
      <c r="ABR75" s="683"/>
      <c r="ABS75" s="683"/>
      <c r="ABT75" s="683"/>
      <c r="ABU75" s="683"/>
      <c r="ABV75" s="683"/>
      <c r="ABW75" s="617"/>
      <c r="ABX75" s="682"/>
      <c r="ABY75" s="683"/>
      <c r="ABZ75" s="683"/>
      <c r="ACA75" s="683"/>
      <c r="ACB75" s="683"/>
      <c r="ACC75" s="683"/>
      <c r="ACD75" s="617"/>
      <c r="ACE75" s="682"/>
      <c r="ACF75" s="683"/>
      <c r="ACG75" s="683"/>
      <c r="ACH75" s="683"/>
      <c r="ACI75" s="683"/>
      <c r="ACJ75" s="683"/>
      <c r="ACK75" s="617"/>
      <c r="ACL75" s="682"/>
      <c r="ACM75" s="683"/>
      <c r="ACN75" s="683"/>
      <c r="ACO75" s="683"/>
      <c r="ACP75" s="683"/>
      <c r="ACQ75" s="683"/>
      <c r="ACR75" s="617"/>
      <c r="ACS75" s="682"/>
      <c r="ACT75" s="683"/>
      <c r="ACU75" s="683"/>
      <c r="ACV75" s="683"/>
      <c r="ACW75" s="683"/>
      <c r="ACX75" s="683"/>
      <c r="ACY75" s="617"/>
      <c r="ACZ75" s="682"/>
      <c r="ADA75" s="683"/>
      <c r="ADB75" s="683"/>
      <c r="ADC75" s="683"/>
      <c r="ADD75" s="683"/>
      <c r="ADE75" s="683"/>
      <c r="ADF75" s="617"/>
      <c r="ADG75" s="682"/>
      <c r="ADH75" s="683"/>
      <c r="ADI75" s="683"/>
      <c r="ADJ75" s="683"/>
      <c r="ADK75" s="683"/>
      <c r="ADL75" s="683"/>
      <c r="ADM75" s="617"/>
      <c r="ADN75" s="682"/>
      <c r="ADO75" s="683"/>
      <c r="ADP75" s="683"/>
      <c r="ADQ75" s="683"/>
      <c r="ADR75" s="683"/>
      <c r="ADS75" s="683"/>
      <c r="ADT75" s="617"/>
      <c r="ADU75" s="682"/>
      <c r="ADV75" s="683"/>
      <c r="ADW75" s="683"/>
      <c r="ADX75" s="683"/>
      <c r="ADY75" s="683"/>
      <c r="ADZ75" s="683"/>
      <c r="AEA75" s="617"/>
      <c r="AEB75" s="682"/>
      <c r="AEC75" s="683"/>
      <c r="AED75" s="683"/>
      <c r="AEE75" s="683"/>
      <c r="AEF75" s="683"/>
      <c r="AEG75" s="683"/>
      <c r="AEH75" s="617"/>
      <c r="AEI75" s="682"/>
      <c r="AEJ75" s="683"/>
      <c r="AEK75" s="683"/>
      <c r="AEL75" s="683"/>
      <c r="AEM75" s="683"/>
      <c r="AEN75" s="683"/>
      <c r="AEO75" s="617"/>
      <c r="AEP75" s="682"/>
      <c r="AEQ75" s="683"/>
      <c r="AER75" s="683"/>
      <c r="AES75" s="683"/>
      <c r="AET75" s="683"/>
      <c r="AEU75" s="683"/>
      <c r="AEV75" s="617"/>
      <c r="AEW75" s="682"/>
      <c r="AEX75" s="683"/>
      <c r="AEY75" s="683"/>
      <c r="AEZ75" s="683"/>
      <c r="AFA75" s="683"/>
      <c r="AFB75" s="683"/>
      <c r="AFC75" s="617"/>
      <c r="AFD75" s="682"/>
      <c r="AFE75" s="683"/>
      <c r="AFF75" s="683"/>
      <c r="AFG75" s="683"/>
      <c r="AFH75" s="683"/>
      <c r="AFI75" s="683"/>
      <c r="AFJ75" s="617"/>
      <c r="AFK75" s="682"/>
      <c r="AFL75" s="683"/>
      <c r="AFM75" s="683"/>
      <c r="AFN75" s="683"/>
      <c r="AFO75" s="683"/>
      <c r="AFP75" s="683"/>
      <c r="AFQ75" s="617"/>
      <c r="AFR75" s="682"/>
      <c r="AFS75" s="683"/>
      <c r="AFT75" s="683"/>
      <c r="AFU75" s="683"/>
      <c r="AFV75" s="683"/>
      <c r="AFW75" s="683"/>
      <c r="AFX75" s="617"/>
      <c r="AFY75" s="682"/>
      <c r="AFZ75" s="683"/>
      <c r="AGA75" s="683"/>
      <c r="AGB75" s="683"/>
      <c r="AGC75" s="683"/>
      <c r="AGD75" s="683"/>
      <c r="AGE75" s="617"/>
      <c r="AGF75" s="682"/>
      <c r="AGG75" s="683"/>
      <c r="AGH75" s="683"/>
      <c r="AGI75" s="683"/>
      <c r="AGJ75" s="683"/>
      <c r="AGK75" s="683"/>
      <c r="AGL75" s="617"/>
      <c r="AGM75" s="682"/>
      <c r="AGN75" s="683"/>
      <c r="AGO75" s="683"/>
      <c r="AGP75" s="683"/>
      <c r="AGQ75" s="683"/>
      <c r="AGR75" s="683"/>
      <c r="AGS75" s="617"/>
      <c r="AGT75" s="682"/>
      <c r="AGU75" s="683"/>
      <c r="AGV75" s="683"/>
      <c r="AGW75" s="683"/>
      <c r="AGX75" s="683"/>
      <c r="AGY75" s="683"/>
      <c r="AGZ75" s="617"/>
      <c r="AHA75" s="682"/>
      <c r="AHB75" s="683"/>
      <c r="AHC75" s="683"/>
      <c r="AHD75" s="683"/>
      <c r="AHE75" s="683"/>
      <c r="AHF75" s="683"/>
      <c r="AHG75" s="617"/>
      <c r="AHH75" s="682"/>
      <c r="AHI75" s="683"/>
      <c r="AHJ75" s="683"/>
      <c r="AHK75" s="683"/>
      <c r="AHL75" s="683"/>
      <c r="AHM75" s="683"/>
      <c r="AHN75" s="617"/>
      <c r="AHO75" s="682"/>
      <c r="AHP75" s="683"/>
      <c r="AHQ75" s="683"/>
      <c r="AHR75" s="683"/>
      <c r="AHS75" s="683"/>
      <c r="AHT75" s="683"/>
      <c r="AHU75" s="617"/>
      <c r="AHV75" s="682"/>
      <c r="AHW75" s="683"/>
      <c r="AHX75" s="683"/>
      <c r="AHY75" s="683"/>
      <c r="AHZ75" s="683"/>
      <c r="AIA75" s="683"/>
      <c r="AIB75" s="617"/>
      <c r="AIC75" s="682"/>
      <c r="AID75" s="683"/>
      <c r="AIE75" s="683"/>
      <c r="AIF75" s="683"/>
      <c r="AIG75" s="683"/>
      <c r="AIH75" s="683"/>
      <c r="AII75" s="617"/>
      <c r="AIJ75" s="682"/>
      <c r="AIK75" s="683"/>
      <c r="AIL75" s="683"/>
      <c r="AIM75" s="683"/>
      <c r="AIN75" s="683"/>
      <c r="AIO75" s="683"/>
      <c r="AIP75" s="617"/>
      <c r="AIQ75" s="682"/>
      <c r="AIR75" s="683"/>
      <c r="AIS75" s="683"/>
      <c r="AIT75" s="683"/>
      <c r="AIU75" s="683"/>
      <c r="AIV75" s="683"/>
      <c r="AIW75" s="617"/>
      <c r="AIX75" s="682"/>
      <c r="AIY75" s="683"/>
      <c r="AIZ75" s="683"/>
      <c r="AJA75" s="683"/>
      <c r="AJB75" s="683"/>
      <c r="AJC75" s="683"/>
      <c r="AJD75" s="617"/>
      <c r="AJE75" s="682"/>
      <c r="AJF75" s="683"/>
      <c r="AJG75" s="683"/>
      <c r="AJH75" s="683"/>
      <c r="AJI75" s="683"/>
      <c r="AJJ75" s="683"/>
      <c r="AJK75" s="617"/>
      <c r="AJL75" s="682"/>
      <c r="AJM75" s="683"/>
      <c r="AJN75" s="683"/>
      <c r="AJO75" s="683"/>
      <c r="AJP75" s="683"/>
      <c r="AJQ75" s="683"/>
      <c r="AJR75" s="617"/>
      <c r="AJS75" s="682"/>
      <c r="AJT75" s="683"/>
      <c r="AJU75" s="683"/>
      <c r="AJV75" s="683"/>
      <c r="AJW75" s="683"/>
      <c r="AJX75" s="683"/>
      <c r="AJY75" s="617"/>
      <c r="AJZ75" s="682"/>
      <c r="AKA75" s="683"/>
      <c r="AKB75" s="683"/>
      <c r="AKC75" s="683"/>
      <c r="AKD75" s="683"/>
      <c r="AKE75" s="683"/>
      <c r="AKF75" s="617"/>
      <c r="AKG75" s="682"/>
      <c r="AKH75" s="683"/>
      <c r="AKI75" s="683"/>
      <c r="AKJ75" s="683"/>
      <c r="AKK75" s="683"/>
      <c r="AKL75" s="683"/>
      <c r="AKM75" s="617"/>
      <c r="AKN75" s="682"/>
      <c r="AKO75" s="683"/>
      <c r="AKP75" s="683"/>
      <c r="AKQ75" s="683"/>
      <c r="AKR75" s="683"/>
      <c r="AKS75" s="683"/>
      <c r="AKT75" s="617"/>
      <c r="AKU75" s="682"/>
      <c r="AKV75" s="683"/>
      <c r="AKW75" s="683"/>
      <c r="AKX75" s="683"/>
      <c r="AKY75" s="683"/>
      <c r="AKZ75" s="683"/>
      <c r="ALA75" s="617"/>
      <c r="ALB75" s="682"/>
      <c r="ALC75" s="683"/>
      <c r="ALD75" s="683"/>
      <c r="ALE75" s="683"/>
      <c r="ALF75" s="683"/>
      <c r="ALG75" s="683"/>
      <c r="ALH75" s="617"/>
      <c r="ALI75" s="682"/>
      <c r="ALJ75" s="683"/>
      <c r="ALK75" s="683"/>
      <c r="ALL75" s="683"/>
      <c r="ALM75" s="683"/>
      <c r="ALN75" s="683"/>
      <c r="ALO75" s="617"/>
      <c r="ALP75" s="682"/>
      <c r="ALQ75" s="683"/>
      <c r="ALR75" s="683"/>
      <c r="ALS75" s="683"/>
      <c r="ALT75" s="683"/>
      <c r="ALU75" s="683"/>
      <c r="ALV75" s="617"/>
      <c r="ALW75" s="682"/>
      <c r="ALX75" s="683"/>
      <c r="ALY75" s="683"/>
      <c r="ALZ75" s="683"/>
      <c r="AMA75" s="683"/>
      <c r="AMB75" s="683"/>
      <c r="AMC75" s="617"/>
      <c r="AMD75" s="682"/>
      <c r="AME75" s="683"/>
      <c r="AMF75" s="683"/>
      <c r="AMG75" s="683"/>
      <c r="AMH75" s="683"/>
      <c r="AMI75" s="683"/>
      <c r="AMJ75" s="617"/>
      <c r="AMK75" s="682"/>
      <c r="AML75" s="683"/>
      <c r="AMM75" s="683"/>
      <c r="AMN75" s="683"/>
      <c r="AMO75" s="683"/>
      <c r="AMP75" s="683"/>
      <c r="AMQ75" s="617"/>
      <c r="AMR75" s="682"/>
      <c r="AMS75" s="683"/>
      <c r="AMT75" s="683"/>
      <c r="AMU75" s="683"/>
      <c r="AMV75" s="683"/>
      <c r="AMW75" s="683"/>
      <c r="AMX75" s="617"/>
      <c r="AMY75" s="682"/>
      <c r="AMZ75" s="683"/>
      <c r="ANA75" s="683"/>
      <c r="ANB75" s="683"/>
      <c r="ANC75" s="683"/>
      <c r="AND75" s="683"/>
      <c r="ANE75" s="617"/>
      <c r="ANF75" s="682"/>
      <c r="ANG75" s="683"/>
      <c r="ANH75" s="683"/>
      <c r="ANI75" s="683"/>
      <c r="ANJ75" s="683"/>
      <c r="ANK75" s="683"/>
      <c r="ANL75" s="617"/>
      <c r="ANM75" s="682"/>
      <c r="ANN75" s="683"/>
      <c r="ANO75" s="683"/>
      <c r="ANP75" s="683"/>
      <c r="ANQ75" s="683"/>
      <c r="ANR75" s="683"/>
      <c r="ANS75" s="617"/>
      <c r="ANT75" s="682"/>
      <c r="ANU75" s="683"/>
      <c r="ANV75" s="683"/>
      <c r="ANW75" s="683"/>
      <c r="ANX75" s="683"/>
      <c r="ANY75" s="683"/>
      <c r="ANZ75" s="617"/>
      <c r="AOA75" s="682"/>
      <c r="AOB75" s="683"/>
      <c r="AOC75" s="683"/>
      <c r="AOD75" s="683"/>
      <c r="AOE75" s="683"/>
      <c r="AOF75" s="683"/>
      <c r="AOG75" s="617"/>
      <c r="AOH75" s="682"/>
      <c r="AOI75" s="683"/>
      <c r="AOJ75" s="683"/>
      <c r="AOK75" s="683"/>
      <c r="AOL75" s="683"/>
      <c r="AOM75" s="683"/>
      <c r="AON75" s="617"/>
      <c r="AOO75" s="682"/>
      <c r="AOP75" s="683"/>
      <c r="AOQ75" s="683"/>
      <c r="AOR75" s="683"/>
      <c r="AOS75" s="683"/>
      <c r="AOT75" s="683"/>
      <c r="AOU75" s="617"/>
      <c r="AOV75" s="682"/>
      <c r="AOW75" s="683"/>
      <c r="AOX75" s="683"/>
      <c r="AOY75" s="683"/>
      <c r="AOZ75" s="683"/>
      <c r="APA75" s="683"/>
      <c r="APB75" s="617"/>
      <c r="APC75" s="682"/>
      <c r="APD75" s="683"/>
      <c r="APE75" s="683"/>
      <c r="APF75" s="683"/>
      <c r="APG75" s="683"/>
      <c r="APH75" s="683"/>
      <c r="API75" s="617"/>
      <c r="APJ75" s="682"/>
      <c r="APK75" s="683"/>
      <c r="APL75" s="683"/>
      <c r="APM75" s="683"/>
      <c r="APN75" s="683"/>
      <c r="APO75" s="683"/>
      <c r="APP75" s="617"/>
      <c r="APQ75" s="682"/>
      <c r="APR75" s="683"/>
      <c r="APS75" s="683"/>
      <c r="APT75" s="683"/>
      <c r="APU75" s="683"/>
      <c r="APV75" s="683"/>
      <c r="APW75" s="617"/>
      <c r="APX75" s="682"/>
      <c r="APY75" s="683"/>
      <c r="APZ75" s="683"/>
      <c r="AQA75" s="683"/>
      <c r="AQB75" s="683"/>
      <c r="AQC75" s="683"/>
      <c r="AQD75" s="617"/>
      <c r="AQE75" s="682"/>
      <c r="AQF75" s="683"/>
      <c r="AQG75" s="683"/>
      <c r="AQH75" s="683"/>
      <c r="AQI75" s="683"/>
      <c r="AQJ75" s="683"/>
      <c r="AQK75" s="617"/>
      <c r="AQL75" s="682"/>
      <c r="AQM75" s="683"/>
      <c r="AQN75" s="683"/>
      <c r="AQO75" s="683"/>
      <c r="AQP75" s="683"/>
      <c r="AQQ75" s="683"/>
      <c r="AQR75" s="617"/>
      <c r="AQS75" s="682"/>
      <c r="AQT75" s="683"/>
      <c r="AQU75" s="683"/>
      <c r="AQV75" s="683"/>
      <c r="AQW75" s="683"/>
      <c r="AQX75" s="683"/>
      <c r="AQY75" s="617"/>
      <c r="AQZ75" s="682"/>
      <c r="ARA75" s="683"/>
      <c r="ARB75" s="683"/>
      <c r="ARC75" s="683"/>
      <c r="ARD75" s="683"/>
      <c r="ARE75" s="683"/>
      <c r="ARF75" s="617"/>
      <c r="ARG75" s="682"/>
      <c r="ARH75" s="683"/>
      <c r="ARI75" s="683"/>
      <c r="ARJ75" s="683"/>
      <c r="ARK75" s="683"/>
      <c r="ARL75" s="683"/>
      <c r="ARM75" s="617"/>
      <c r="ARN75" s="682"/>
      <c r="ARO75" s="683"/>
      <c r="ARP75" s="683"/>
      <c r="ARQ75" s="683"/>
      <c r="ARR75" s="683"/>
      <c r="ARS75" s="683"/>
      <c r="ART75" s="617"/>
      <c r="ARU75" s="682"/>
      <c r="ARV75" s="683"/>
      <c r="ARW75" s="683"/>
      <c r="ARX75" s="683"/>
      <c r="ARY75" s="683"/>
      <c r="ARZ75" s="683"/>
      <c r="ASA75" s="617"/>
      <c r="ASB75" s="682"/>
      <c r="ASC75" s="683"/>
      <c r="ASD75" s="683"/>
      <c r="ASE75" s="683"/>
      <c r="ASF75" s="683"/>
      <c r="ASG75" s="683"/>
      <c r="ASH75" s="617"/>
      <c r="ASI75" s="682"/>
      <c r="ASJ75" s="683"/>
      <c r="ASK75" s="683"/>
      <c r="ASL75" s="683"/>
      <c r="ASM75" s="683"/>
      <c r="ASN75" s="683"/>
      <c r="ASO75" s="617"/>
      <c r="ASP75" s="682"/>
      <c r="ASQ75" s="683"/>
      <c r="ASR75" s="683"/>
      <c r="ASS75" s="683"/>
      <c r="AST75" s="683"/>
      <c r="ASU75" s="683"/>
      <c r="ASV75" s="617"/>
      <c r="ASW75" s="682"/>
      <c r="ASX75" s="683"/>
      <c r="ASY75" s="683"/>
      <c r="ASZ75" s="683"/>
      <c r="ATA75" s="683"/>
      <c r="ATB75" s="683"/>
      <c r="ATC75" s="617"/>
      <c r="ATD75" s="682"/>
      <c r="ATE75" s="683"/>
      <c r="ATF75" s="683"/>
      <c r="ATG75" s="683"/>
      <c r="ATH75" s="683"/>
      <c r="ATI75" s="683"/>
      <c r="ATJ75" s="617"/>
      <c r="ATK75" s="682"/>
      <c r="ATL75" s="683"/>
      <c r="ATM75" s="683"/>
      <c r="ATN75" s="683"/>
      <c r="ATO75" s="683"/>
      <c r="ATP75" s="683"/>
      <c r="ATQ75" s="617"/>
      <c r="ATR75" s="682"/>
      <c r="ATS75" s="683"/>
      <c r="ATT75" s="683"/>
      <c r="ATU75" s="683"/>
      <c r="ATV75" s="683"/>
      <c r="ATW75" s="683"/>
      <c r="ATX75" s="617"/>
      <c r="ATY75" s="682"/>
      <c r="ATZ75" s="683"/>
      <c r="AUA75" s="683"/>
      <c r="AUB75" s="683"/>
      <c r="AUC75" s="683"/>
      <c r="AUD75" s="683"/>
      <c r="AUE75" s="617"/>
      <c r="AUF75" s="682"/>
      <c r="AUG75" s="683"/>
      <c r="AUH75" s="683"/>
      <c r="AUI75" s="683"/>
      <c r="AUJ75" s="683"/>
      <c r="AUK75" s="683"/>
      <c r="AUL75" s="617"/>
      <c r="AUM75" s="682"/>
      <c r="AUN75" s="683"/>
      <c r="AUO75" s="683"/>
      <c r="AUP75" s="683"/>
      <c r="AUQ75" s="683"/>
      <c r="AUR75" s="683"/>
      <c r="AUS75" s="617"/>
      <c r="AUT75" s="682"/>
      <c r="AUU75" s="683"/>
      <c r="AUV75" s="683"/>
      <c r="AUW75" s="683"/>
      <c r="AUX75" s="683"/>
      <c r="AUY75" s="683"/>
      <c r="AUZ75" s="617"/>
      <c r="AVA75" s="682"/>
      <c r="AVB75" s="683"/>
      <c r="AVC75" s="683"/>
      <c r="AVD75" s="683"/>
      <c r="AVE75" s="683"/>
      <c r="AVF75" s="683"/>
      <c r="AVG75" s="617"/>
      <c r="AVH75" s="682"/>
      <c r="AVI75" s="683"/>
      <c r="AVJ75" s="683"/>
      <c r="AVK75" s="683"/>
      <c r="AVL75" s="683"/>
      <c r="AVM75" s="683"/>
      <c r="AVN75" s="617"/>
      <c r="AVO75" s="682"/>
      <c r="AVP75" s="683"/>
      <c r="AVQ75" s="683"/>
      <c r="AVR75" s="683"/>
      <c r="AVS75" s="683"/>
      <c r="AVT75" s="683"/>
      <c r="AVU75" s="617"/>
      <c r="AVV75" s="682"/>
      <c r="AVW75" s="683"/>
      <c r="AVX75" s="683"/>
      <c r="AVY75" s="683"/>
      <c r="AVZ75" s="683"/>
      <c r="AWA75" s="683"/>
      <c r="AWB75" s="617"/>
      <c r="AWC75" s="682"/>
      <c r="AWD75" s="683"/>
      <c r="AWE75" s="683"/>
      <c r="AWF75" s="683"/>
      <c r="AWG75" s="683"/>
      <c r="AWH75" s="683"/>
      <c r="AWI75" s="617"/>
      <c r="AWJ75" s="682"/>
      <c r="AWK75" s="683"/>
      <c r="AWL75" s="683"/>
      <c r="AWM75" s="683"/>
      <c r="AWN75" s="683"/>
      <c r="AWO75" s="683"/>
      <c r="AWP75" s="617"/>
      <c r="AWQ75" s="682"/>
      <c r="AWR75" s="683"/>
      <c r="AWS75" s="683"/>
      <c r="AWT75" s="683"/>
      <c r="AWU75" s="683"/>
      <c r="AWV75" s="683"/>
      <c r="AWW75" s="617"/>
      <c r="AWX75" s="682"/>
      <c r="AWY75" s="683"/>
      <c r="AWZ75" s="683"/>
      <c r="AXA75" s="683"/>
      <c r="AXB75" s="683"/>
      <c r="AXC75" s="683"/>
      <c r="AXD75" s="617"/>
      <c r="AXE75" s="682"/>
      <c r="AXF75" s="683"/>
      <c r="AXG75" s="683"/>
      <c r="AXH75" s="683"/>
      <c r="AXI75" s="683"/>
      <c r="AXJ75" s="683"/>
      <c r="AXK75" s="617"/>
      <c r="AXL75" s="682"/>
      <c r="AXM75" s="683"/>
      <c r="AXN75" s="683"/>
      <c r="AXO75" s="683"/>
      <c r="AXP75" s="683"/>
      <c r="AXQ75" s="683"/>
      <c r="AXR75" s="617"/>
      <c r="AXS75" s="682"/>
      <c r="AXT75" s="683"/>
      <c r="AXU75" s="683"/>
      <c r="AXV75" s="683"/>
      <c r="AXW75" s="683"/>
      <c r="AXX75" s="683"/>
      <c r="AXY75" s="617"/>
      <c r="AXZ75" s="682"/>
      <c r="AYA75" s="683"/>
      <c r="AYB75" s="683"/>
      <c r="AYC75" s="683"/>
      <c r="AYD75" s="683"/>
      <c r="AYE75" s="683"/>
      <c r="AYF75" s="617"/>
      <c r="AYG75" s="682"/>
      <c r="AYH75" s="683"/>
      <c r="AYI75" s="683"/>
      <c r="AYJ75" s="683"/>
      <c r="AYK75" s="683"/>
      <c r="AYL75" s="683"/>
      <c r="AYM75" s="617"/>
      <c r="AYN75" s="682"/>
      <c r="AYO75" s="683"/>
      <c r="AYP75" s="683"/>
      <c r="AYQ75" s="683"/>
      <c r="AYR75" s="683"/>
      <c r="AYS75" s="683"/>
      <c r="AYT75" s="617"/>
      <c r="AYU75" s="682"/>
      <c r="AYV75" s="683"/>
      <c r="AYW75" s="683"/>
      <c r="AYX75" s="683"/>
      <c r="AYY75" s="683"/>
      <c r="AYZ75" s="683"/>
      <c r="AZA75" s="617"/>
      <c r="AZB75" s="682"/>
      <c r="AZC75" s="683"/>
      <c r="AZD75" s="683"/>
      <c r="AZE75" s="683"/>
      <c r="AZF75" s="683"/>
      <c r="AZG75" s="683"/>
      <c r="AZH75" s="617"/>
      <c r="AZI75" s="682"/>
      <c r="AZJ75" s="683"/>
      <c r="AZK75" s="683"/>
      <c r="AZL75" s="683"/>
      <c r="AZM75" s="683"/>
      <c r="AZN75" s="683"/>
      <c r="AZO75" s="617"/>
      <c r="AZP75" s="682"/>
      <c r="AZQ75" s="683"/>
      <c r="AZR75" s="683"/>
      <c r="AZS75" s="683"/>
      <c r="AZT75" s="683"/>
      <c r="AZU75" s="683"/>
      <c r="AZV75" s="617"/>
      <c r="AZW75" s="682"/>
      <c r="AZX75" s="683"/>
      <c r="AZY75" s="683"/>
      <c r="AZZ75" s="683"/>
      <c r="BAA75" s="683"/>
      <c r="BAB75" s="683"/>
      <c r="BAC75" s="617"/>
      <c r="BAD75" s="682"/>
      <c r="BAE75" s="683"/>
      <c r="BAF75" s="683"/>
      <c r="BAG75" s="683"/>
      <c r="BAH75" s="683"/>
      <c r="BAI75" s="683"/>
      <c r="BAJ75" s="617"/>
      <c r="BAK75" s="682"/>
      <c r="BAL75" s="683"/>
      <c r="BAM75" s="683"/>
      <c r="BAN75" s="683"/>
      <c r="BAO75" s="683"/>
      <c r="BAP75" s="683"/>
      <c r="BAQ75" s="617"/>
      <c r="BAR75" s="682"/>
      <c r="BAS75" s="683"/>
      <c r="BAT75" s="683"/>
      <c r="BAU75" s="683"/>
      <c r="BAV75" s="683"/>
      <c r="BAW75" s="683"/>
      <c r="BAX75" s="617"/>
      <c r="BAY75" s="682"/>
      <c r="BAZ75" s="683"/>
      <c r="BBA75" s="683"/>
      <c r="BBB75" s="683"/>
      <c r="BBC75" s="683"/>
      <c r="BBD75" s="683"/>
      <c r="BBE75" s="617"/>
      <c r="BBF75" s="682"/>
      <c r="BBG75" s="683"/>
      <c r="BBH75" s="683"/>
      <c r="BBI75" s="683"/>
      <c r="BBJ75" s="683"/>
      <c r="BBK75" s="683"/>
      <c r="BBL75" s="617"/>
      <c r="BBM75" s="682"/>
      <c r="BBN75" s="683"/>
      <c r="BBO75" s="683"/>
      <c r="BBP75" s="683"/>
      <c r="BBQ75" s="683"/>
      <c r="BBR75" s="683"/>
      <c r="BBS75" s="617"/>
      <c r="BBT75" s="682"/>
      <c r="BBU75" s="683"/>
      <c r="BBV75" s="683"/>
      <c r="BBW75" s="683"/>
      <c r="BBX75" s="683"/>
      <c r="BBY75" s="683"/>
      <c r="BBZ75" s="617"/>
      <c r="BCA75" s="682"/>
      <c r="BCB75" s="683"/>
      <c r="BCC75" s="683"/>
      <c r="BCD75" s="683"/>
      <c r="BCE75" s="683"/>
      <c r="BCF75" s="683"/>
      <c r="BCG75" s="617"/>
      <c r="BCH75" s="682"/>
      <c r="BCI75" s="683"/>
      <c r="BCJ75" s="683"/>
      <c r="BCK75" s="683"/>
      <c r="BCL75" s="683"/>
      <c r="BCM75" s="683"/>
      <c r="BCN75" s="617"/>
      <c r="BCO75" s="682"/>
      <c r="BCP75" s="683"/>
      <c r="BCQ75" s="683"/>
      <c r="BCR75" s="683"/>
      <c r="BCS75" s="683"/>
      <c r="BCT75" s="683"/>
      <c r="BCU75" s="617"/>
      <c r="BCV75" s="682"/>
      <c r="BCW75" s="683"/>
      <c r="BCX75" s="683"/>
      <c r="BCY75" s="683"/>
      <c r="BCZ75" s="683"/>
      <c r="BDA75" s="683"/>
      <c r="BDB75" s="617"/>
      <c r="BDC75" s="682"/>
      <c r="BDD75" s="683"/>
      <c r="BDE75" s="683"/>
      <c r="BDF75" s="683"/>
      <c r="BDG75" s="683"/>
      <c r="BDH75" s="683"/>
      <c r="BDI75" s="617"/>
      <c r="BDJ75" s="682"/>
      <c r="BDK75" s="683"/>
      <c r="BDL75" s="683"/>
      <c r="BDM75" s="683"/>
      <c r="BDN75" s="683"/>
      <c r="BDO75" s="683"/>
      <c r="BDP75" s="617"/>
      <c r="BDQ75" s="682"/>
      <c r="BDR75" s="683"/>
      <c r="BDS75" s="683"/>
      <c r="BDT75" s="683"/>
      <c r="BDU75" s="683"/>
      <c r="BDV75" s="683"/>
      <c r="BDW75" s="617"/>
      <c r="BDX75" s="682"/>
      <c r="BDY75" s="683"/>
      <c r="BDZ75" s="683"/>
      <c r="BEA75" s="683"/>
      <c r="BEB75" s="683"/>
      <c r="BEC75" s="683"/>
      <c r="BED75" s="617"/>
      <c r="BEE75" s="682"/>
      <c r="BEF75" s="683"/>
      <c r="BEG75" s="683"/>
      <c r="BEH75" s="683"/>
      <c r="BEI75" s="683"/>
      <c r="BEJ75" s="683"/>
      <c r="BEK75" s="617"/>
      <c r="BEL75" s="682"/>
      <c r="BEM75" s="683"/>
      <c r="BEN75" s="683"/>
      <c r="BEO75" s="683"/>
      <c r="BEP75" s="683"/>
      <c r="BEQ75" s="683"/>
      <c r="BER75" s="617"/>
      <c r="BES75" s="682"/>
      <c r="BET75" s="683"/>
      <c r="BEU75" s="683"/>
      <c r="BEV75" s="683"/>
      <c r="BEW75" s="683"/>
      <c r="BEX75" s="683"/>
      <c r="BEY75" s="617"/>
      <c r="BEZ75" s="682"/>
      <c r="BFA75" s="683"/>
      <c r="BFB75" s="683"/>
      <c r="BFC75" s="683"/>
      <c r="BFD75" s="683"/>
      <c r="BFE75" s="683"/>
      <c r="BFF75" s="617"/>
      <c r="BFG75" s="682"/>
      <c r="BFH75" s="683"/>
      <c r="BFI75" s="683"/>
      <c r="BFJ75" s="683"/>
      <c r="BFK75" s="683"/>
      <c r="BFL75" s="683"/>
      <c r="BFM75" s="617"/>
      <c r="BFN75" s="682"/>
      <c r="BFO75" s="683"/>
      <c r="BFP75" s="683"/>
      <c r="BFQ75" s="683"/>
      <c r="BFR75" s="683"/>
      <c r="BFS75" s="683"/>
      <c r="BFT75" s="617"/>
      <c r="BFU75" s="682"/>
      <c r="BFV75" s="683"/>
      <c r="BFW75" s="683"/>
      <c r="BFX75" s="683"/>
      <c r="BFY75" s="683"/>
      <c r="BFZ75" s="683"/>
      <c r="BGA75" s="617"/>
      <c r="BGB75" s="682"/>
      <c r="BGC75" s="683"/>
      <c r="BGD75" s="683"/>
      <c r="BGE75" s="683"/>
      <c r="BGF75" s="683"/>
      <c r="BGG75" s="683"/>
      <c r="BGH75" s="617"/>
      <c r="BGI75" s="682"/>
      <c r="BGJ75" s="683"/>
      <c r="BGK75" s="683"/>
      <c r="BGL75" s="683"/>
      <c r="BGM75" s="683"/>
      <c r="BGN75" s="683"/>
      <c r="BGO75" s="617"/>
      <c r="BGP75" s="682"/>
      <c r="BGQ75" s="683"/>
      <c r="BGR75" s="683"/>
      <c r="BGS75" s="683"/>
      <c r="BGT75" s="683"/>
      <c r="BGU75" s="683"/>
      <c r="BGV75" s="617"/>
      <c r="BGW75" s="682"/>
      <c r="BGX75" s="683"/>
      <c r="BGY75" s="683"/>
      <c r="BGZ75" s="683"/>
      <c r="BHA75" s="683"/>
      <c r="BHB75" s="683"/>
      <c r="BHC75" s="617"/>
      <c r="BHD75" s="682"/>
      <c r="BHE75" s="683"/>
      <c r="BHF75" s="683"/>
      <c r="BHG75" s="683"/>
      <c r="BHH75" s="683"/>
      <c r="BHI75" s="683"/>
      <c r="BHJ75" s="617"/>
      <c r="BHK75" s="682"/>
      <c r="BHL75" s="683"/>
      <c r="BHM75" s="683"/>
      <c r="BHN75" s="683"/>
      <c r="BHO75" s="683"/>
      <c r="BHP75" s="683"/>
      <c r="BHQ75" s="617"/>
      <c r="BHR75" s="682"/>
      <c r="BHS75" s="683"/>
      <c r="BHT75" s="683"/>
      <c r="BHU75" s="683"/>
      <c r="BHV75" s="683"/>
      <c r="BHW75" s="683"/>
      <c r="BHX75" s="617"/>
      <c r="BHY75" s="682"/>
      <c r="BHZ75" s="683"/>
      <c r="BIA75" s="683"/>
      <c r="BIB75" s="683"/>
      <c r="BIC75" s="683"/>
      <c r="BID75" s="683"/>
      <c r="BIE75" s="617"/>
      <c r="BIF75" s="682"/>
      <c r="BIG75" s="683"/>
      <c r="BIH75" s="683"/>
      <c r="BII75" s="683"/>
      <c r="BIJ75" s="683"/>
      <c r="BIK75" s="683"/>
      <c r="BIL75" s="617"/>
      <c r="BIM75" s="682"/>
      <c r="BIN75" s="683"/>
      <c r="BIO75" s="683"/>
      <c r="BIP75" s="683"/>
      <c r="BIQ75" s="683"/>
      <c r="BIR75" s="683"/>
      <c r="BIS75" s="617"/>
      <c r="BIT75" s="682"/>
      <c r="BIU75" s="683"/>
      <c r="BIV75" s="683"/>
      <c r="BIW75" s="683"/>
      <c r="BIX75" s="683"/>
      <c r="BIY75" s="683"/>
      <c r="BIZ75" s="617"/>
      <c r="BJA75" s="682"/>
      <c r="BJB75" s="683"/>
      <c r="BJC75" s="683"/>
      <c r="BJD75" s="683"/>
      <c r="BJE75" s="683"/>
      <c r="BJF75" s="683"/>
      <c r="BJG75" s="617"/>
      <c r="BJH75" s="682"/>
      <c r="BJI75" s="683"/>
      <c r="BJJ75" s="683"/>
      <c r="BJK75" s="683"/>
      <c r="BJL75" s="683"/>
      <c r="BJM75" s="683"/>
      <c r="BJN75" s="617"/>
      <c r="BJO75" s="682"/>
      <c r="BJP75" s="683"/>
      <c r="BJQ75" s="683"/>
      <c r="BJR75" s="683"/>
      <c r="BJS75" s="683"/>
      <c r="BJT75" s="683"/>
      <c r="BJU75" s="617"/>
      <c r="BJV75" s="682"/>
      <c r="BJW75" s="683"/>
      <c r="BJX75" s="683"/>
      <c r="BJY75" s="683"/>
      <c r="BJZ75" s="683"/>
      <c r="BKA75" s="683"/>
      <c r="BKB75" s="617"/>
      <c r="BKC75" s="682"/>
      <c r="BKD75" s="683"/>
      <c r="BKE75" s="683"/>
      <c r="BKF75" s="683"/>
      <c r="BKG75" s="683"/>
      <c r="BKH75" s="683"/>
      <c r="BKI75" s="617"/>
      <c r="BKJ75" s="682"/>
      <c r="BKK75" s="683"/>
      <c r="BKL75" s="683"/>
      <c r="BKM75" s="683"/>
      <c r="BKN75" s="683"/>
      <c r="BKO75" s="683"/>
      <c r="BKP75" s="617"/>
      <c r="BKQ75" s="682"/>
      <c r="BKR75" s="683"/>
      <c r="BKS75" s="683"/>
      <c r="BKT75" s="683"/>
      <c r="BKU75" s="683"/>
      <c r="BKV75" s="683"/>
      <c r="BKW75" s="617"/>
      <c r="BKX75" s="682"/>
      <c r="BKY75" s="683"/>
      <c r="BKZ75" s="683"/>
      <c r="BLA75" s="683"/>
      <c r="BLB75" s="683"/>
      <c r="BLC75" s="683"/>
      <c r="BLD75" s="617"/>
      <c r="BLE75" s="682"/>
      <c r="BLF75" s="683"/>
      <c r="BLG75" s="683"/>
      <c r="BLH75" s="683"/>
      <c r="BLI75" s="683"/>
      <c r="BLJ75" s="683"/>
      <c r="BLK75" s="617"/>
      <c r="BLL75" s="682"/>
      <c r="BLM75" s="683"/>
      <c r="BLN75" s="683"/>
      <c r="BLO75" s="683"/>
      <c r="BLP75" s="683"/>
      <c r="BLQ75" s="683"/>
      <c r="BLR75" s="617"/>
      <c r="BLS75" s="682"/>
      <c r="BLT75" s="683"/>
      <c r="BLU75" s="683"/>
      <c r="BLV75" s="683"/>
      <c r="BLW75" s="683"/>
      <c r="BLX75" s="683"/>
      <c r="BLY75" s="617"/>
      <c r="BLZ75" s="682"/>
      <c r="BMA75" s="683"/>
      <c r="BMB75" s="683"/>
      <c r="BMC75" s="683"/>
      <c r="BMD75" s="683"/>
      <c r="BME75" s="683"/>
      <c r="BMF75" s="617"/>
      <c r="BMG75" s="682"/>
      <c r="BMH75" s="683"/>
      <c r="BMI75" s="683"/>
      <c r="BMJ75" s="683"/>
      <c r="BMK75" s="683"/>
      <c r="BML75" s="683"/>
      <c r="BMM75" s="617"/>
      <c r="BMN75" s="682"/>
      <c r="BMO75" s="683"/>
      <c r="BMP75" s="683"/>
      <c r="BMQ75" s="683"/>
      <c r="BMR75" s="683"/>
      <c r="BMS75" s="683"/>
      <c r="BMT75" s="617"/>
      <c r="BMU75" s="682"/>
      <c r="BMV75" s="683"/>
      <c r="BMW75" s="683"/>
      <c r="BMX75" s="683"/>
      <c r="BMY75" s="683"/>
      <c r="BMZ75" s="683"/>
      <c r="BNA75" s="617"/>
      <c r="BNB75" s="682"/>
      <c r="BNC75" s="683"/>
      <c r="BND75" s="683"/>
      <c r="BNE75" s="683"/>
      <c r="BNF75" s="683"/>
      <c r="BNG75" s="683"/>
      <c r="BNH75" s="617"/>
      <c r="BNI75" s="682"/>
      <c r="BNJ75" s="683"/>
      <c r="BNK75" s="683"/>
      <c r="BNL75" s="683"/>
      <c r="BNM75" s="683"/>
      <c r="BNN75" s="683"/>
      <c r="BNO75" s="617"/>
      <c r="BNP75" s="682"/>
      <c r="BNQ75" s="683"/>
      <c r="BNR75" s="683"/>
      <c r="BNS75" s="683"/>
      <c r="BNT75" s="683"/>
      <c r="BNU75" s="683"/>
      <c r="BNV75" s="617"/>
      <c r="BNW75" s="682"/>
      <c r="BNX75" s="683"/>
      <c r="BNY75" s="683"/>
      <c r="BNZ75" s="683"/>
      <c r="BOA75" s="683"/>
      <c r="BOB75" s="683"/>
      <c r="BOC75" s="617"/>
      <c r="BOD75" s="682"/>
      <c r="BOE75" s="683"/>
      <c r="BOF75" s="683"/>
      <c r="BOG75" s="683"/>
      <c r="BOH75" s="683"/>
      <c r="BOI75" s="683"/>
      <c r="BOJ75" s="617"/>
      <c r="BOK75" s="682"/>
      <c r="BOL75" s="683"/>
      <c r="BOM75" s="683"/>
      <c r="BON75" s="683"/>
      <c r="BOO75" s="683"/>
      <c r="BOP75" s="683"/>
      <c r="BOQ75" s="617"/>
      <c r="BOR75" s="682"/>
      <c r="BOS75" s="683"/>
      <c r="BOT75" s="683"/>
      <c r="BOU75" s="683"/>
      <c r="BOV75" s="683"/>
      <c r="BOW75" s="683"/>
      <c r="BOX75" s="617"/>
      <c r="BOY75" s="682"/>
      <c r="BOZ75" s="683"/>
      <c r="BPA75" s="683"/>
      <c r="BPB75" s="683"/>
      <c r="BPC75" s="683"/>
      <c r="BPD75" s="683"/>
      <c r="BPE75" s="617"/>
      <c r="BPF75" s="682"/>
      <c r="BPG75" s="683"/>
      <c r="BPH75" s="683"/>
      <c r="BPI75" s="683"/>
      <c r="BPJ75" s="683"/>
      <c r="BPK75" s="683"/>
      <c r="BPL75" s="617"/>
      <c r="BPM75" s="682"/>
      <c r="BPN75" s="683"/>
      <c r="BPO75" s="683"/>
      <c r="BPP75" s="683"/>
      <c r="BPQ75" s="683"/>
      <c r="BPR75" s="683"/>
      <c r="BPS75" s="617"/>
      <c r="BPT75" s="682"/>
      <c r="BPU75" s="683"/>
      <c r="BPV75" s="683"/>
      <c r="BPW75" s="683"/>
      <c r="BPX75" s="683"/>
      <c r="BPY75" s="683"/>
      <c r="BPZ75" s="617"/>
      <c r="BQA75" s="682"/>
      <c r="BQB75" s="683"/>
      <c r="BQC75" s="683"/>
      <c r="BQD75" s="683"/>
      <c r="BQE75" s="683"/>
      <c r="BQF75" s="683"/>
      <c r="BQG75" s="617"/>
      <c r="BQH75" s="682"/>
      <c r="BQI75" s="683"/>
      <c r="BQJ75" s="683"/>
      <c r="BQK75" s="683"/>
      <c r="BQL75" s="683"/>
      <c r="BQM75" s="683"/>
      <c r="BQN75" s="617"/>
      <c r="BQO75" s="682"/>
      <c r="BQP75" s="683"/>
      <c r="BQQ75" s="683"/>
      <c r="BQR75" s="683"/>
      <c r="BQS75" s="683"/>
      <c r="BQT75" s="683"/>
      <c r="BQU75" s="617"/>
      <c r="BQV75" s="682"/>
      <c r="BQW75" s="683"/>
      <c r="BQX75" s="683"/>
      <c r="BQY75" s="683"/>
      <c r="BQZ75" s="683"/>
      <c r="BRA75" s="683"/>
      <c r="BRB75" s="617"/>
      <c r="BRC75" s="682"/>
      <c r="BRD75" s="683"/>
      <c r="BRE75" s="683"/>
      <c r="BRF75" s="683"/>
      <c r="BRG75" s="683"/>
      <c r="BRH75" s="683"/>
      <c r="BRI75" s="617"/>
      <c r="BRJ75" s="682"/>
      <c r="BRK75" s="683"/>
      <c r="BRL75" s="683"/>
      <c r="BRM75" s="683"/>
      <c r="BRN75" s="683"/>
      <c r="BRO75" s="683"/>
      <c r="BRP75" s="617"/>
      <c r="BRQ75" s="682"/>
      <c r="BRR75" s="683"/>
      <c r="BRS75" s="683"/>
      <c r="BRT75" s="683"/>
      <c r="BRU75" s="683"/>
      <c r="BRV75" s="683"/>
      <c r="BRW75" s="617"/>
      <c r="BRX75" s="682"/>
      <c r="BRY75" s="683"/>
      <c r="BRZ75" s="683"/>
      <c r="BSA75" s="683"/>
      <c r="BSB75" s="683"/>
      <c r="BSC75" s="683"/>
      <c r="BSD75" s="617"/>
      <c r="BSE75" s="682"/>
      <c r="BSF75" s="683"/>
      <c r="BSG75" s="683"/>
      <c r="BSH75" s="683"/>
      <c r="BSI75" s="683"/>
      <c r="BSJ75" s="683"/>
      <c r="BSK75" s="617"/>
      <c r="BSL75" s="682"/>
      <c r="BSM75" s="683"/>
      <c r="BSN75" s="683"/>
      <c r="BSO75" s="683"/>
      <c r="BSP75" s="683"/>
      <c r="BSQ75" s="683"/>
      <c r="BSR75" s="617"/>
      <c r="BSS75" s="682"/>
      <c r="BST75" s="683"/>
      <c r="BSU75" s="683"/>
      <c r="BSV75" s="683"/>
      <c r="BSW75" s="683"/>
      <c r="BSX75" s="683"/>
      <c r="BSY75" s="617"/>
      <c r="BSZ75" s="682"/>
      <c r="BTA75" s="683"/>
      <c r="BTB75" s="683"/>
      <c r="BTC75" s="683"/>
      <c r="BTD75" s="683"/>
      <c r="BTE75" s="683"/>
      <c r="BTF75" s="617"/>
      <c r="BTG75" s="682"/>
      <c r="BTH75" s="683"/>
      <c r="BTI75" s="683"/>
      <c r="BTJ75" s="683"/>
      <c r="BTK75" s="683"/>
      <c r="BTL75" s="683"/>
      <c r="BTM75" s="617"/>
      <c r="BTN75" s="682"/>
      <c r="BTO75" s="683"/>
      <c r="BTP75" s="683"/>
      <c r="BTQ75" s="683"/>
      <c r="BTR75" s="683"/>
      <c r="BTS75" s="683"/>
      <c r="BTT75" s="617"/>
      <c r="BTU75" s="682"/>
      <c r="BTV75" s="683"/>
      <c r="BTW75" s="683"/>
      <c r="BTX75" s="683"/>
      <c r="BTY75" s="683"/>
      <c r="BTZ75" s="683"/>
      <c r="BUA75" s="617"/>
      <c r="BUB75" s="682"/>
      <c r="BUC75" s="683"/>
      <c r="BUD75" s="683"/>
      <c r="BUE75" s="683"/>
      <c r="BUF75" s="683"/>
      <c r="BUG75" s="683"/>
      <c r="BUH75" s="617"/>
      <c r="BUI75" s="682"/>
      <c r="BUJ75" s="683"/>
      <c r="BUK75" s="683"/>
      <c r="BUL75" s="683"/>
      <c r="BUM75" s="683"/>
      <c r="BUN75" s="683"/>
      <c r="BUO75" s="617"/>
      <c r="BUP75" s="682"/>
      <c r="BUQ75" s="683"/>
      <c r="BUR75" s="683"/>
      <c r="BUS75" s="683"/>
      <c r="BUT75" s="683"/>
      <c r="BUU75" s="683"/>
      <c r="BUV75" s="617"/>
      <c r="BUW75" s="682"/>
      <c r="BUX75" s="683"/>
      <c r="BUY75" s="683"/>
      <c r="BUZ75" s="683"/>
      <c r="BVA75" s="683"/>
      <c r="BVB75" s="683"/>
      <c r="BVC75" s="617"/>
      <c r="BVD75" s="682"/>
      <c r="BVE75" s="683"/>
      <c r="BVF75" s="683"/>
      <c r="BVG75" s="683"/>
      <c r="BVH75" s="683"/>
      <c r="BVI75" s="683"/>
      <c r="BVJ75" s="617"/>
      <c r="BVK75" s="682"/>
      <c r="BVL75" s="683"/>
      <c r="BVM75" s="683"/>
      <c r="BVN75" s="683"/>
      <c r="BVO75" s="683"/>
      <c r="BVP75" s="683"/>
      <c r="BVQ75" s="617"/>
      <c r="BVR75" s="682"/>
      <c r="BVS75" s="683"/>
      <c r="BVT75" s="683"/>
      <c r="BVU75" s="683"/>
      <c r="BVV75" s="683"/>
      <c r="BVW75" s="683"/>
      <c r="BVX75" s="617"/>
      <c r="BVY75" s="682"/>
      <c r="BVZ75" s="683"/>
      <c r="BWA75" s="683"/>
      <c r="BWB75" s="683"/>
      <c r="BWC75" s="683"/>
      <c r="BWD75" s="683"/>
      <c r="BWE75" s="617"/>
      <c r="BWF75" s="682"/>
      <c r="BWG75" s="683"/>
      <c r="BWH75" s="683"/>
      <c r="BWI75" s="683"/>
      <c r="BWJ75" s="683"/>
      <c r="BWK75" s="683"/>
      <c r="BWL75" s="617"/>
      <c r="BWM75" s="682"/>
      <c r="BWN75" s="683"/>
      <c r="BWO75" s="683"/>
      <c r="BWP75" s="683"/>
      <c r="BWQ75" s="683"/>
      <c r="BWR75" s="683"/>
      <c r="BWS75" s="617"/>
      <c r="BWT75" s="682"/>
      <c r="BWU75" s="683"/>
      <c r="BWV75" s="683"/>
      <c r="BWW75" s="683"/>
      <c r="BWX75" s="683"/>
      <c r="BWY75" s="683"/>
      <c r="BWZ75" s="617"/>
      <c r="BXA75" s="682"/>
      <c r="BXB75" s="683"/>
      <c r="BXC75" s="683"/>
      <c r="BXD75" s="683"/>
      <c r="BXE75" s="683"/>
      <c r="BXF75" s="683"/>
      <c r="BXG75" s="617"/>
      <c r="BXH75" s="682"/>
      <c r="BXI75" s="683"/>
      <c r="BXJ75" s="683"/>
      <c r="BXK75" s="683"/>
      <c r="BXL75" s="683"/>
      <c r="BXM75" s="683"/>
      <c r="BXN75" s="617"/>
      <c r="BXO75" s="682"/>
      <c r="BXP75" s="683"/>
      <c r="BXQ75" s="683"/>
      <c r="BXR75" s="683"/>
      <c r="BXS75" s="683"/>
      <c r="BXT75" s="683"/>
      <c r="BXU75" s="617"/>
      <c r="BXV75" s="682"/>
      <c r="BXW75" s="683"/>
      <c r="BXX75" s="683"/>
      <c r="BXY75" s="683"/>
      <c r="BXZ75" s="683"/>
      <c r="BYA75" s="683"/>
      <c r="BYB75" s="617"/>
      <c r="BYC75" s="682"/>
      <c r="BYD75" s="683"/>
      <c r="BYE75" s="683"/>
      <c r="BYF75" s="683"/>
      <c r="BYG75" s="683"/>
      <c r="BYH75" s="683"/>
      <c r="BYI75" s="617"/>
      <c r="BYJ75" s="682"/>
      <c r="BYK75" s="683"/>
      <c r="BYL75" s="683"/>
      <c r="BYM75" s="683"/>
      <c r="BYN75" s="683"/>
      <c r="BYO75" s="683"/>
      <c r="BYP75" s="617"/>
      <c r="BYQ75" s="682"/>
      <c r="BYR75" s="683"/>
      <c r="BYS75" s="683"/>
      <c r="BYT75" s="683"/>
      <c r="BYU75" s="683"/>
      <c r="BYV75" s="683"/>
      <c r="BYW75" s="617"/>
      <c r="BYX75" s="682"/>
      <c r="BYY75" s="683"/>
      <c r="BYZ75" s="683"/>
      <c r="BZA75" s="683"/>
      <c r="BZB75" s="683"/>
      <c r="BZC75" s="683"/>
      <c r="BZD75" s="617"/>
      <c r="BZE75" s="682"/>
      <c r="BZF75" s="683"/>
      <c r="BZG75" s="683"/>
      <c r="BZH75" s="683"/>
      <c r="BZI75" s="683"/>
      <c r="BZJ75" s="683"/>
      <c r="BZK75" s="617"/>
      <c r="BZL75" s="682"/>
      <c r="BZM75" s="683"/>
      <c r="BZN75" s="683"/>
      <c r="BZO75" s="683"/>
      <c r="BZP75" s="683"/>
      <c r="BZQ75" s="683"/>
      <c r="BZR75" s="617"/>
      <c r="BZS75" s="682"/>
      <c r="BZT75" s="683"/>
      <c r="BZU75" s="683"/>
      <c r="BZV75" s="683"/>
      <c r="BZW75" s="683"/>
      <c r="BZX75" s="683"/>
      <c r="BZY75" s="617"/>
      <c r="BZZ75" s="682"/>
      <c r="CAA75" s="683"/>
      <c r="CAB75" s="683"/>
      <c r="CAC75" s="683"/>
      <c r="CAD75" s="683"/>
      <c r="CAE75" s="683"/>
      <c r="CAF75" s="617"/>
      <c r="CAG75" s="682"/>
      <c r="CAH75" s="683"/>
      <c r="CAI75" s="683"/>
      <c r="CAJ75" s="683"/>
      <c r="CAK75" s="683"/>
      <c r="CAL75" s="683"/>
      <c r="CAM75" s="617"/>
      <c r="CAN75" s="682"/>
      <c r="CAO75" s="683"/>
      <c r="CAP75" s="683"/>
      <c r="CAQ75" s="683"/>
      <c r="CAR75" s="683"/>
      <c r="CAS75" s="683"/>
      <c r="CAT75" s="617"/>
      <c r="CAU75" s="682"/>
      <c r="CAV75" s="683"/>
      <c r="CAW75" s="683"/>
      <c r="CAX75" s="683"/>
      <c r="CAY75" s="683"/>
      <c r="CAZ75" s="683"/>
      <c r="CBA75" s="617"/>
      <c r="CBB75" s="682"/>
      <c r="CBC75" s="683"/>
      <c r="CBD75" s="683"/>
      <c r="CBE75" s="683"/>
      <c r="CBF75" s="683"/>
      <c r="CBG75" s="683"/>
      <c r="CBH75" s="617"/>
      <c r="CBI75" s="682"/>
      <c r="CBJ75" s="683"/>
      <c r="CBK75" s="683"/>
      <c r="CBL75" s="683"/>
      <c r="CBM75" s="683"/>
      <c r="CBN75" s="683"/>
      <c r="CBO75" s="617"/>
      <c r="CBP75" s="682"/>
      <c r="CBQ75" s="683"/>
      <c r="CBR75" s="683"/>
      <c r="CBS75" s="683"/>
      <c r="CBT75" s="683"/>
      <c r="CBU75" s="683"/>
      <c r="CBV75" s="617"/>
      <c r="CBW75" s="682"/>
      <c r="CBX75" s="683"/>
      <c r="CBY75" s="683"/>
      <c r="CBZ75" s="683"/>
      <c r="CCA75" s="683"/>
      <c r="CCB75" s="683"/>
      <c r="CCC75" s="617"/>
      <c r="CCD75" s="682"/>
      <c r="CCE75" s="683"/>
      <c r="CCF75" s="683"/>
      <c r="CCG75" s="683"/>
      <c r="CCH75" s="683"/>
      <c r="CCI75" s="683"/>
      <c r="CCJ75" s="617"/>
      <c r="CCK75" s="682"/>
      <c r="CCL75" s="683"/>
      <c r="CCM75" s="683"/>
      <c r="CCN75" s="683"/>
      <c r="CCO75" s="683"/>
      <c r="CCP75" s="683"/>
      <c r="CCQ75" s="617"/>
      <c r="CCR75" s="682"/>
      <c r="CCS75" s="683"/>
      <c r="CCT75" s="683"/>
      <c r="CCU75" s="683"/>
      <c r="CCV75" s="683"/>
      <c r="CCW75" s="683"/>
      <c r="CCX75" s="617"/>
      <c r="CCY75" s="682"/>
      <c r="CCZ75" s="683"/>
      <c r="CDA75" s="683"/>
      <c r="CDB75" s="683"/>
      <c r="CDC75" s="683"/>
      <c r="CDD75" s="683"/>
      <c r="CDE75" s="617"/>
      <c r="CDF75" s="682"/>
      <c r="CDG75" s="683"/>
      <c r="CDH75" s="683"/>
      <c r="CDI75" s="683"/>
      <c r="CDJ75" s="683"/>
      <c r="CDK75" s="683"/>
      <c r="CDL75" s="617"/>
      <c r="CDM75" s="682"/>
      <c r="CDN75" s="683"/>
      <c r="CDO75" s="683"/>
      <c r="CDP75" s="683"/>
      <c r="CDQ75" s="683"/>
      <c r="CDR75" s="683"/>
      <c r="CDS75" s="617"/>
      <c r="CDT75" s="682"/>
      <c r="CDU75" s="683"/>
      <c r="CDV75" s="683"/>
      <c r="CDW75" s="683"/>
      <c r="CDX75" s="683"/>
      <c r="CDY75" s="683"/>
      <c r="CDZ75" s="617"/>
      <c r="CEA75" s="682"/>
      <c r="CEB75" s="683"/>
      <c r="CEC75" s="683"/>
      <c r="CED75" s="683"/>
      <c r="CEE75" s="683"/>
      <c r="CEF75" s="683"/>
      <c r="CEG75" s="617"/>
      <c r="CEH75" s="682"/>
      <c r="CEI75" s="683"/>
      <c r="CEJ75" s="683"/>
      <c r="CEK75" s="683"/>
      <c r="CEL75" s="683"/>
      <c r="CEM75" s="683"/>
      <c r="CEN75" s="617"/>
      <c r="CEO75" s="682"/>
      <c r="CEP75" s="683"/>
      <c r="CEQ75" s="683"/>
      <c r="CER75" s="683"/>
      <c r="CES75" s="683"/>
      <c r="CET75" s="683"/>
      <c r="CEU75" s="617"/>
      <c r="CEV75" s="682"/>
      <c r="CEW75" s="683"/>
      <c r="CEX75" s="683"/>
      <c r="CEY75" s="683"/>
      <c r="CEZ75" s="683"/>
      <c r="CFA75" s="683"/>
      <c r="CFB75" s="617"/>
      <c r="CFC75" s="682"/>
      <c r="CFD75" s="683"/>
      <c r="CFE75" s="683"/>
      <c r="CFF75" s="683"/>
      <c r="CFG75" s="683"/>
      <c r="CFH75" s="683"/>
      <c r="CFI75" s="617"/>
      <c r="CFJ75" s="682"/>
      <c r="CFK75" s="683"/>
      <c r="CFL75" s="683"/>
      <c r="CFM75" s="683"/>
      <c r="CFN75" s="683"/>
      <c r="CFO75" s="683"/>
      <c r="CFP75" s="617"/>
      <c r="CFQ75" s="682"/>
      <c r="CFR75" s="683"/>
      <c r="CFS75" s="683"/>
      <c r="CFT75" s="683"/>
      <c r="CFU75" s="683"/>
      <c r="CFV75" s="683"/>
      <c r="CFW75" s="617"/>
      <c r="CFX75" s="682"/>
      <c r="CFY75" s="683"/>
      <c r="CFZ75" s="683"/>
      <c r="CGA75" s="683"/>
      <c r="CGB75" s="683"/>
      <c r="CGC75" s="683"/>
      <c r="CGD75" s="617"/>
      <c r="CGE75" s="682"/>
      <c r="CGF75" s="683"/>
      <c r="CGG75" s="683"/>
      <c r="CGH75" s="683"/>
      <c r="CGI75" s="683"/>
      <c r="CGJ75" s="683"/>
      <c r="CGK75" s="617"/>
      <c r="CGL75" s="682"/>
      <c r="CGM75" s="683"/>
      <c r="CGN75" s="683"/>
      <c r="CGO75" s="683"/>
      <c r="CGP75" s="683"/>
      <c r="CGQ75" s="683"/>
      <c r="CGR75" s="617"/>
      <c r="CGS75" s="682"/>
      <c r="CGT75" s="683"/>
      <c r="CGU75" s="683"/>
      <c r="CGV75" s="683"/>
      <c r="CGW75" s="683"/>
      <c r="CGX75" s="683"/>
      <c r="CGY75" s="617"/>
      <c r="CGZ75" s="682"/>
      <c r="CHA75" s="683"/>
      <c r="CHB75" s="683"/>
      <c r="CHC75" s="683"/>
      <c r="CHD75" s="683"/>
      <c r="CHE75" s="683"/>
      <c r="CHF75" s="617"/>
      <c r="CHG75" s="682"/>
      <c r="CHH75" s="683"/>
      <c r="CHI75" s="683"/>
      <c r="CHJ75" s="683"/>
      <c r="CHK75" s="683"/>
      <c r="CHL75" s="683"/>
      <c r="CHM75" s="617"/>
      <c r="CHN75" s="682"/>
      <c r="CHO75" s="683"/>
      <c r="CHP75" s="683"/>
      <c r="CHQ75" s="683"/>
      <c r="CHR75" s="683"/>
      <c r="CHS75" s="683"/>
      <c r="CHT75" s="617"/>
      <c r="CHU75" s="682"/>
      <c r="CHV75" s="683"/>
      <c r="CHW75" s="683"/>
      <c r="CHX75" s="683"/>
      <c r="CHY75" s="683"/>
      <c r="CHZ75" s="683"/>
      <c r="CIA75" s="617"/>
      <c r="CIB75" s="682"/>
      <c r="CIC75" s="683"/>
      <c r="CID75" s="683"/>
      <c r="CIE75" s="683"/>
      <c r="CIF75" s="683"/>
      <c r="CIG75" s="683"/>
      <c r="CIH75" s="617"/>
      <c r="CII75" s="682"/>
      <c r="CIJ75" s="683"/>
      <c r="CIK75" s="683"/>
      <c r="CIL75" s="683"/>
      <c r="CIM75" s="683"/>
      <c r="CIN75" s="683"/>
      <c r="CIO75" s="617"/>
      <c r="CIP75" s="682"/>
      <c r="CIQ75" s="683"/>
      <c r="CIR75" s="683"/>
      <c r="CIS75" s="683"/>
      <c r="CIT75" s="683"/>
      <c r="CIU75" s="683"/>
      <c r="CIV75" s="617"/>
      <c r="CIW75" s="682"/>
      <c r="CIX75" s="683"/>
      <c r="CIY75" s="683"/>
      <c r="CIZ75" s="683"/>
      <c r="CJA75" s="683"/>
      <c r="CJB75" s="683"/>
      <c r="CJC75" s="617"/>
      <c r="CJD75" s="682"/>
      <c r="CJE75" s="683"/>
      <c r="CJF75" s="683"/>
      <c r="CJG75" s="683"/>
      <c r="CJH75" s="683"/>
      <c r="CJI75" s="683"/>
      <c r="CJJ75" s="617"/>
      <c r="CJK75" s="682"/>
      <c r="CJL75" s="683"/>
      <c r="CJM75" s="683"/>
      <c r="CJN75" s="683"/>
      <c r="CJO75" s="683"/>
      <c r="CJP75" s="683"/>
      <c r="CJQ75" s="617"/>
      <c r="CJR75" s="682"/>
      <c r="CJS75" s="683"/>
      <c r="CJT75" s="683"/>
      <c r="CJU75" s="683"/>
      <c r="CJV75" s="683"/>
      <c r="CJW75" s="683"/>
      <c r="CJX75" s="617"/>
      <c r="CJY75" s="682"/>
      <c r="CJZ75" s="683"/>
      <c r="CKA75" s="683"/>
      <c r="CKB75" s="683"/>
      <c r="CKC75" s="683"/>
      <c r="CKD75" s="683"/>
      <c r="CKE75" s="617"/>
      <c r="CKF75" s="682"/>
      <c r="CKG75" s="683"/>
      <c r="CKH75" s="683"/>
      <c r="CKI75" s="683"/>
      <c r="CKJ75" s="683"/>
      <c r="CKK75" s="683"/>
      <c r="CKL75" s="617"/>
      <c r="CKM75" s="682"/>
      <c r="CKN75" s="683"/>
      <c r="CKO75" s="683"/>
      <c r="CKP75" s="683"/>
      <c r="CKQ75" s="683"/>
      <c r="CKR75" s="683"/>
      <c r="CKS75" s="617"/>
      <c r="CKT75" s="682"/>
      <c r="CKU75" s="683"/>
      <c r="CKV75" s="683"/>
      <c r="CKW75" s="683"/>
      <c r="CKX75" s="683"/>
      <c r="CKY75" s="683"/>
      <c r="CKZ75" s="617"/>
      <c r="CLA75" s="682"/>
      <c r="CLB75" s="683"/>
      <c r="CLC75" s="683"/>
      <c r="CLD75" s="683"/>
      <c r="CLE75" s="683"/>
      <c r="CLF75" s="683"/>
      <c r="CLG75" s="617"/>
      <c r="CLH75" s="682"/>
      <c r="CLI75" s="683"/>
      <c r="CLJ75" s="683"/>
      <c r="CLK75" s="683"/>
      <c r="CLL75" s="683"/>
      <c r="CLM75" s="683"/>
      <c r="CLN75" s="617"/>
      <c r="CLO75" s="682"/>
      <c r="CLP75" s="683"/>
      <c r="CLQ75" s="683"/>
      <c r="CLR75" s="683"/>
      <c r="CLS75" s="683"/>
      <c r="CLT75" s="683"/>
      <c r="CLU75" s="617"/>
      <c r="CLV75" s="682"/>
      <c r="CLW75" s="683"/>
      <c r="CLX75" s="683"/>
      <c r="CLY75" s="683"/>
      <c r="CLZ75" s="683"/>
      <c r="CMA75" s="683"/>
      <c r="CMB75" s="617"/>
      <c r="CMC75" s="682"/>
      <c r="CMD75" s="683"/>
      <c r="CME75" s="683"/>
      <c r="CMF75" s="683"/>
      <c r="CMG75" s="683"/>
      <c r="CMH75" s="683"/>
      <c r="CMI75" s="617"/>
      <c r="CMJ75" s="682"/>
      <c r="CMK75" s="683"/>
      <c r="CML75" s="683"/>
      <c r="CMM75" s="683"/>
      <c r="CMN75" s="683"/>
      <c r="CMO75" s="683"/>
      <c r="CMP75" s="617"/>
      <c r="CMQ75" s="682"/>
      <c r="CMR75" s="683"/>
      <c r="CMS75" s="683"/>
      <c r="CMT75" s="683"/>
      <c r="CMU75" s="683"/>
      <c r="CMV75" s="683"/>
      <c r="CMW75" s="617"/>
      <c r="CMX75" s="682"/>
      <c r="CMY75" s="683"/>
      <c r="CMZ75" s="683"/>
      <c r="CNA75" s="683"/>
      <c r="CNB75" s="683"/>
      <c r="CNC75" s="683"/>
      <c r="CND75" s="617"/>
      <c r="CNE75" s="682"/>
      <c r="CNF75" s="683"/>
      <c r="CNG75" s="683"/>
      <c r="CNH75" s="683"/>
      <c r="CNI75" s="683"/>
      <c r="CNJ75" s="683"/>
      <c r="CNK75" s="617"/>
      <c r="CNL75" s="682"/>
      <c r="CNM75" s="683"/>
      <c r="CNN75" s="683"/>
      <c r="CNO75" s="683"/>
      <c r="CNP75" s="683"/>
      <c r="CNQ75" s="683"/>
      <c r="CNR75" s="617"/>
      <c r="CNS75" s="682"/>
      <c r="CNT75" s="683"/>
      <c r="CNU75" s="683"/>
      <c r="CNV75" s="683"/>
      <c r="CNW75" s="683"/>
      <c r="CNX75" s="683"/>
      <c r="CNY75" s="617"/>
      <c r="CNZ75" s="682"/>
      <c r="COA75" s="683"/>
      <c r="COB75" s="683"/>
      <c r="COC75" s="683"/>
      <c r="COD75" s="683"/>
      <c r="COE75" s="683"/>
      <c r="COF75" s="617"/>
      <c r="COG75" s="682"/>
      <c r="COH75" s="683"/>
      <c r="COI75" s="683"/>
      <c r="COJ75" s="683"/>
      <c r="COK75" s="683"/>
      <c r="COL75" s="683"/>
      <c r="COM75" s="617"/>
      <c r="CON75" s="682"/>
      <c r="COO75" s="683"/>
      <c r="COP75" s="683"/>
      <c r="COQ75" s="683"/>
      <c r="COR75" s="683"/>
      <c r="COS75" s="683"/>
      <c r="COT75" s="617"/>
      <c r="COU75" s="682"/>
      <c r="COV75" s="683"/>
      <c r="COW75" s="683"/>
      <c r="COX75" s="683"/>
      <c r="COY75" s="683"/>
      <c r="COZ75" s="683"/>
      <c r="CPA75" s="617"/>
      <c r="CPB75" s="682"/>
      <c r="CPC75" s="683"/>
      <c r="CPD75" s="683"/>
      <c r="CPE75" s="683"/>
      <c r="CPF75" s="683"/>
      <c r="CPG75" s="683"/>
      <c r="CPH75" s="617"/>
      <c r="CPI75" s="682"/>
      <c r="CPJ75" s="683"/>
      <c r="CPK75" s="683"/>
      <c r="CPL75" s="683"/>
      <c r="CPM75" s="683"/>
      <c r="CPN75" s="683"/>
      <c r="CPO75" s="617"/>
      <c r="CPP75" s="682"/>
      <c r="CPQ75" s="683"/>
      <c r="CPR75" s="683"/>
      <c r="CPS75" s="683"/>
      <c r="CPT75" s="683"/>
      <c r="CPU75" s="683"/>
      <c r="CPV75" s="617"/>
      <c r="CPW75" s="682"/>
      <c r="CPX75" s="683"/>
      <c r="CPY75" s="683"/>
      <c r="CPZ75" s="683"/>
      <c r="CQA75" s="683"/>
      <c r="CQB75" s="683"/>
      <c r="CQC75" s="617"/>
      <c r="CQD75" s="682"/>
      <c r="CQE75" s="683"/>
      <c r="CQF75" s="683"/>
      <c r="CQG75" s="683"/>
      <c r="CQH75" s="683"/>
      <c r="CQI75" s="683"/>
      <c r="CQJ75" s="617"/>
      <c r="CQK75" s="682"/>
      <c r="CQL75" s="683"/>
      <c r="CQM75" s="683"/>
      <c r="CQN75" s="683"/>
      <c r="CQO75" s="683"/>
      <c r="CQP75" s="683"/>
      <c r="CQQ75" s="617"/>
      <c r="CQR75" s="682"/>
      <c r="CQS75" s="683"/>
      <c r="CQT75" s="683"/>
      <c r="CQU75" s="683"/>
      <c r="CQV75" s="683"/>
      <c r="CQW75" s="683"/>
      <c r="CQX75" s="617"/>
      <c r="CQY75" s="682"/>
      <c r="CQZ75" s="683"/>
      <c r="CRA75" s="683"/>
      <c r="CRB75" s="683"/>
      <c r="CRC75" s="683"/>
      <c r="CRD75" s="683"/>
      <c r="CRE75" s="617"/>
      <c r="CRF75" s="682"/>
      <c r="CRG75" s="683"/>
      <c r="CRH75" s="683"/>
      <c r="CRI75" s="683"/>
      <c r="CRJ75" s="683"/>
      <c r="CRK75" s="683"/>
      <c r="CRL75" s="617"/>
      <c r="CRM75" s="682"/>
      <c r="CRN75" s="683"/>
      <c r="CRO75" s="683"/>
      <c r="CRP75" s="683"/>
      <c r="CRQ75" s="683"/>
      <c r="CRR75" s="683"/>
      <c r="CRS75" s="617"/>
      <c r="CRT75" s="682"/>
      <c r="CRU75" s="683"/>
      <c r="CRV75" s="683"/>
      <c r="CRW75" s="683"/>
      <c r="CRX75" s="683"/>
      <c r="CRY75" s="683"/>
      <c r="CRZ75" s="617"/>
      <c r="CSA75" s="682"/>
      <c r="CSB75" s="683"/>
      <c r="CSC75" s="683"/>
      <c r="CSD75" s="683"/>
      <c r="CSE75" s="683"/>
      <c r="CSF75" s="683"/>
      <c r="CSG75" s="617"/>
      <c r="CSH75" s="682"/>
      <c r="CSI75" s="683"/>
      <c r="CSJ75" s="683"/>
      <c r="CSK75" s="683"/>
      <c r="CSL75" s="683"/>
      <c r="CSM75" s="683"/>
      <c r="CSN75" s="617"/>
      <c r="CSO75" s="682"/>
      <c r="CSP75" s="683"/>
      <c r="CSQ75" s="683"/>
      <c r="CSR75" s="683"/>
      <c r="CSS75" s="683"/>
      <c r="CST75" s="683"/>
      <c r="CSU75" s="617"/>
      <c r="CSV75" s="682"/>
      <c r="CSW75" s="683"/>
      <c r="CSX75" s="683"/>
      <c r="CSY75" s="683"/>
      <c r="CSZ75" s="683"/>
      <c r="CTA75" s="683"/>
      <c r="CTB75" s="617"/>
      <c r="CTC75" s="682"/>
      <c r="CTD75" s="683"/>
      <c r="CTE75" s="683"/>
      <c r="CTF75" s="683"/>
      <c r="CTG75" s="683"/>
      <c r="CTH75" s="683"/>
      <c r="CTI75" s="617"/>
      <c r="CTJ75" s="682"/>
      <c r="CTK75" s="683"/>
      <c r="CTL75" s="683"/>
      <c r="CTM75" s="683"/>
      <c r="CTN75" s="683"/>
      <c r="CTO75" s="683"/>
      <c r="CTP75" s="617"/>
      <c r="CTQ75" s="682"/>
      <c r="CTR75" s="683"/>
      <c r="CTS75" s="683"/>
      <c r="CTT75" s="683"/>
      <c r="CTU75" s="683"/>
      <c r="CTV75" s="683"/>
      <c r="CTW75" s="617"/>
      <c r="CTX75" s="682"/>
      <c r="CTY75" s="683"/>
      <c r="CTZ75" s="683"/>
      <c r="CUA75" s="683"/>
      <c r="CUB75" s="683"/>
      <c r="CUC75" s="683"/>
      <c r="CUD75" s="617"/>
      <c r="CUE75" s="682"/>
      <c r="CUF75" s="683"/>
      <c r="CUG75" s="683"/>
      <c r="CUH75" s="683"/>
      <c r="CUI75" s="683"/>
      <c r="CUJ75" s="683"/>
      <c r="CUK75" s="617"/>
      <c r="CUL75" s="682"/>
      <c r="CUM75" s="683"/>
      <c r="CUN75" s="683"/>
      <c r="CUO75" s="683"/>
      <c r="CUP75" s="683"/>
      <c r="CUQ75" s="683"/>
      <c r="CUR75" s="617"/>
      <c r="CUS75" s="682"/>
      <c r="CUT75" s="683"/>
      <c r="CUU75" s="683"/>
      <c r="CUV75" s="683"/>
      <c r="CUW75" s="683"/>
      <c r="CUX75" s="683"/>
      <c r="CUY75" s="617"/>
      <c r="CUZ75" s="682"/>
      <c r="CVA75" s="683"/>
      <c r="CVB75" s="683"/>
      <c r="CVC75" s="683"/>
      <c r="CVD75" s="683"/>
      <c r="CVE75" s="683"/>
      <c r="CVF75" s="617"/>
      <c r="CVG75" s="682"/>
      <c r="CVH75" s="683"/>
      <c r="CVI75" s="683"/>
      <c r="CVJ75" s="683"/>
      <c r="CVK75" s="683"/>
      <c r="CVL75" s="683"/>
      <c r="CVM75" s="617"/>
      <c r="CVN75" s="682"/>
      <c r="CVO75" s="683"/>
      <c r="CVP75" s="683"/>
      <c r="CVQ75" s="683"/>
      <c r="CVR75" s="683"/>
      <c r="CVS75" s="683"/>
      <c r="CVT75" s="617"/>
      <c r="CVU75" s="682"/>
      <c r="CVV75" s="683"/>
      <c r="CVW75" s="683"/>
      <c r="CVX75" s="683"/>
      <c r="CVY75" s="683"/>
      <c r="CVZ75" s="683"/>
      <c r="CWA75" s="617"/>
      <c r="CWB75" s="682"/>
      <c r="CWC75" s="683"/>
      <c r="CWD75" s="683"/>
      <c r="CWE75" s="683"/>
      <c r="CWF75" s="683"/>
      <c r="CWG75" s="683"/>
      <c r="CWH75" s="617"/>
      <c r="CWI75" s="682"/>
      <c r="CWJ75" s="683"/>
      <c r="CWK75" s="683"/>
      <c r="CWL75" s="683"/>
      <c r="CWM75" s="683"/>
      <c r="CWN75" s="683"/>
      <c r="CWO75" s="617"/>
      <c r="CWP75" s="682"/>
      <c r="CWQ75" s="683"/>
      <c r="CWR75" s="683"/>
      <c r="CWS75" s="683"/>
      <c r="CWT75" s="683"/>
      <c r="CWU75" s="683"/>
      <c r="CWV75" s="617"/>
      <c r="CWW75" s="682"/>
      <c r="CWX75" s="683"/>
      <c r="CWY75" s="683"/>
      <c r="CWZ75" s="683"/>
      <c r="CXA75" s="683"/>
      <c r="CXB75" s="683"/>
      <c r="CXC75" s="617"/>
      <c r="CXD75" s="682"/>
      <c r="CXE75" s="683"/>
      <c r="CXF75" s="683"/>
      <c r="CXG75" s="683"/>
      <c r="CXH75" s="683"/>
      <c r="CXI75" s="683"/>
      <c r="CXJ75" s="617"/>
      <c r="CXK75" s="682"/>
      <c r="CXL75" s="683"/>
      <c r="CXM75" s="683"/>
      <c r="CXN75" s="683"/>
      <c r="CXO75" s="683"/>
      <c r="CXP75" s="683"/>
      <c r="CXQ75" s="617"/>
      <c r="CXR75" s="682"/>
      <c r="CXS75" s="683"/>
      <c r="CXT75" s="683"/>
      <c r="CXU75" s="683"/>
      <c r="CXV75" s="683"/>
      <c r="CXW75" s="683"/>
      <c r="CXX75" s="617"/>
      <c r="CXY75" s="682"/>
      <c r="CXZ75" s="683"/>
      <c r="CYA75" s="683"/>
      <c r="CYB75" s="683"/>
      <c r="CYC75" s="683"/>
      <c r="CYD75" s="683"/>
      <c r="CYE75" s="617"/>
      <c r="CYF75" s="682"/>
      <c r="CYG75" s="683"/>
      <c r="CYH75" s="683"/>
      <c r="CYI75" s="683"/>
      <c r="CYJ75" s="683"/>
      <c r="CYK75" s="683"/>
      <c r="CYL75" s="617"/>
      <c r="CYM75" s="682"/>
      <c r="CYN75" s="683"/>
      <c r="CYO75" s="683"/>
      <c r="CYP75" s="683"/>
      <c r="CYQ75" s="683"/>
      <c r="CYR75" s="683"/>
      <c r="CYS75" s="617"/>
      <c r="CYT75" s="682"/>
      <c r="CYU75" s="683"/>
      <c r="CYV75" s="683"/>
      <c r="CYW75" s="683"/>
      <c r="CYX75" s="683"/>
      <c r="CYY75" s="683"/>
      <c r="CYZ75" s="617"/>
      <c r="CZA75" s="682"/>
      <c r="CZB75" s="683"/>
      <c r="CZC75" s="683"/>
      <c r="CZD75" s="683"/>
      <c r="CZE75" s="683"/>
      <c r="CZF75" s="683"/>
      <c r="CZG75" s="617"/>
      <c r="CZH75" s="682"/>
      <c r="CZI75" s="683"/>
      <c r="CZJ75" s="683"/>
      <c r="CZK75" s="683"/>
      <c r="CZL75" s="683"/>
      <c r="CZM75" s="683"/>
      <c r="CZN75" s="617"/>
      <c r="CZO75" s="682"/>
      <c r="CZP75" s="683"/>
      <c r="CZQ75" s="683"/>
      <c r="CZR75" s="683"/>
      <c r="CZS75" s="683"/>
      <c r="CZT75" s="683"/>
      <c r="CZU75" s="617"/>
      <c r="CZV75" s="682"/>
      <c r="CZW75" s="683"/>
      <c r="CZX75" s="683"/>
      <c r="CZY75" s="683"/>
      <c r="CZZ75" s="683"/>
      <c r="DAA75" s="683"/>
      <c r="DAB75" s="617"/>
      <c r="DAC75" s="682"/>
      <c r="DAD75" s="683"/>
      <c r="DAE75" s="683"/>
      <c r="DAF75" s="683"/>
      <c r="DAG75" s="683"/>
      <c r="DAH75" s="683"/>
      <c r="DAI75" s="617"/>
      <c r="DAJ75" s="682"/>
      <c r="DAK75" s="683"/>
      <c r="DAL75" s="683"/>
      <c r="DAM75" s="683"/>
      <c r="DAN75" s="683"/>
      <c r="DAO75" s="683"/>
      <c r="DAP75" s="617"/>
      <c r="DAQ75" s="682"/>
      <c r="DAR75" s="683"/>
      <c r="DAS75" s="683"/>
      <c r="DAT75" s="683"/>
      <c r="DAU75" s="683"/>
      <c r="DAV75" s="683"/>
      <c r="DAW75" s="617"/>
      <c r="DAX75" s="682"/>
      <c r="DAY75" s="683"/>
      <c r="DAZ75" s="683"/>
      <c r="DBA75" s="683"/>
      <c r="DBB75" s="683"/>
      <c r="DBC75" s="683"/>
      <c r="DBD75" s="617"/>
      <c r="DBE75" s="682"/>
      <c r="DBF75" s="683"/>
      <c r="DBG75" s="683"/>
      <c r="DBH75" s="683"/>
      <c r="DBI75" s="683"/>
      <c r="DBJ75" s="683"/>
      <c r="DBK75" s="617"/>
      <c r="DBL75" s="682"/>
      <c r="DBM75" s="683"/>
      <c r="DBN75" s="683"/>
      <c r="DBO75" s="683"/>
      <c r="DBP75" s="683"/>
      <c r="DBQ75" s="683"/>
      <c r="DBR75" s="617"/>
      <c r="DBS75" s="682"/>
      <c r="DBT75" s="683"/>
      <c r="DBU75" s="683"/>
      <c r="DBV75" s="683"/>
      <c r="DBW75" s="683"/>
      <c r="DBX75" s="683"/>
      <c r="DBY75" s="617"/>
      <c r="DBZ75" s="682"/>
      <c r="DCA75" s="683"/>
      <c r="DCB75" s="683"/>
      <c r="DCC75" s="683"/>
      <c r="DCD75" s="683"/>
      <c r="DCE75" s="683"/>
      <c r="DCF75" s="617"/>
      <c r="DCG75" s="682"/>
      <c r="DCH75" s="683"/>
      <c r="DCI75" s="683"/>
      <c r="DCJ75" s="683"/>
      <c r="DCK75" s="683"/>
      <c r="DCL75" s="683"/>
      <c r="DCM75" s="617"/>
      <c r="DCN75" s="682"/>
      <c r="DCO75" s="683"/>
      <c r="DCP75" s="683"/>
      <c r="DCQ75" s="683"/>
      <c r="DCR75" s="683"/>
      <c r="DCS75" s="683"/>
      <c r="DCT75" s="617"/>
      <c r="DCU75" s="682"/>
      <c r="DCV75" s="683"/>
      <c r="DCW75" s="683"/>
      <c r="DCX75" s="683"/>
      <c r="DCY75" s="683"/>
      <c r="DCZ75" s="683"/>
      <c r="DDA75" s="617"/>
      <c r="DDB75" s="682"/>
      <c r="DDC75" s="683"/>
      <c r="DDD75" s="683"/>
      <c r="DDE75" s="683"/>
      <c r="DDF75" s="683"/>
      <c r="DDG75" s="683"/>
      <c r="DDH75" s="617"/>
      <c r="DDI75" s="682"/>
      <c r="DDJ75" s="683"/>
      <c r="DDK75" s="683"/>
      <c r="DDL75" s="683"/>
      <c r="DDM75" s="683"/>
      <c r="DDN75" s="683"/>
      <c r="DDO75" s="617"/>
      <c r="DDP75" s="682"/>
      <c r="DDQ75" s="683"/>
      <c r="DDR75" s="683"/>
      <c r="DDS75" s="683"/>
      <c r="DDT75" s="683"/>
      <c r="DDU75" s="683"/>
      <c r="DDV75" s="617"/>
      <c r="DDW75" s="682"/>
      <c r="DDX75" s="683"/>
      <c r="DDY75" s="683"/>
      <c r="DDZ75" s="683"/>
      <c r="DEA75" s="683"/>
      <c r="DEB75" s="683"/>
      <c r="DEC75" s="617"/>
      <c r="DED75" s="682"/>
      <c r="DEE75" s="683"/>
      <c r="DEF75" s="683"/>
      <c r="DEG75" s="683"/>
      <c r="DEH75" s="683"/>
      <c r="DEI75" s="683"/>
      <c r="DEJ75" s="617"/>
      <c r="DEK75" s="682"/>
      <c r="DEL75" s="683"/>
      <c r="DEM75" s="683"/>
      <c r="DEN75" s="683"/>
      <c r="DEO75" s="683"/>
      <c r="DEP75" s="683"/>
      <c r="DEQ75" s="617"/>
      <c r="DER75" s="682"/>
      <c r="DES75" s="683"/>
      <c r="DET75" s="683"/>
      <c r="DEU75" s="683"/>
      <c r="DEV75" s="683"/>
      <c r="DEW75" s="683"/>
      <c r="DEX75" s="617"/>
      <c r="DEY75" s="682"/>
      <c r="DEZ75" s="683"/>
      <c r="DFA75" s="683"/>
      <c r="DFB75" s="683"/>
      <c r="DFC75" s="683"/>
      <c r="DFD75" s="683"/>
      <c r="DFE75" s="617"/>
      <c r="DFF75" s="682"/>
      <c r="DFG75" s="683"/>
      <c r="DFH75" s="683"/>
      <c r="DFI75" s="683"/>
      <c r="DFJ75" s="683"/>
      <c r="DFK75" s="683"/>
      <c r="DFL75" s="617"/>
      <c r="DFM75" s="682"/>
      <c r="DFN75" s="683"/>
      <c r="DFO75" s="683"/>
      <c r="DFP75" s="683"/>
      <c r="DFQ75" s="683"/>
      <c r="DFR75" s="683"/>
      <c r="DFS75" s="617"/>
      <c r="DFT75" s="682"/>
      <c r="DFU75" s="683"/>
      <c r="DFV75" s="683"/>
      <c r="DFW75" s="683"/>
      <c r="DFX75" s="683"/>
      <c r="DFY75" s="683"/>
      <c r="DFZ75" s="617"/>
      <c r="DGA75" s="682"/>
      <c r="DGB75" s="683"/>
      <c r="DGC75" s="683"/>
      <c r="DGD75" s="683"/>
      <c r="DGE75" s="683"/>
      <c r="DGF75" s="683"/>
      <c r="DGG75" s="617"/>
      <c r="DGH75" s="682"/>
      <c r="DGI75" s="683"/>
      <c r="DGJ75" s="683"/>
      <c r="DGK75" s="683"/>
      <c r="DGL75" s="683"/>
      <c r="DGM75" s="683"/>
      <c r="DGN75" s="617"/>
      <c r="DGO75" s="682"/>
      <c r="DGP75" s="683"/>
      <c r="DGQ75" s="683"/>
      <c r="DGR75" s="683"/>
      <c r="DGS75" s="683"/>
      <c r="DGT75" s="683"/>
      <c r="DGU75" s="617"/>
      <c r="DGV75" s="682"/>
      <c r="DGW75" s="683"/>
      <c r="DGX75" s="683"/>
      <c r="DGY75" s="683"/>
      <c r="DGZ75" s="683"/>
      <c r="DHA75" s="683"/>
      <c r="DHB75" s="617"/>
      <c r="DHC75" s="682"/>
      <c r="DHD75" s="683"/>
      <c r="DHE75" s="683"/>
      <c r="DHF75" s="683"/>
      <c r="DHG75" s="683"/>
      <c r="DHH75" s="683"/>
      <c r="DHI75" s="617"/>
      <c r="DHJ75" s="682"/>
      <c r="DHK75" s="683"/>
      <c r="DHL75" s="683"/>
      <c r="DHM75" s="683"/>
      <c r="DHN75" s="683"/>
      <c r="DHO75" s="683"/>
      <c r="DHP75" s="617"/>
      <c r="DHQ75" s="682"/>
      <c r="DHR75" s="683"/>
      <c r="DHS75" s="683"/>
      <c r="DHT75" s="683"/>
      <c r="DHU75" s="683"/>
      <c r="DHV75" s="683"/>
      <c r="DHW75" s="617"/>
      <c r="DHX75" s="682"/>
      <c r="DHY75" s="683"/>
      <c r="DHZ75" s="683"/>
      <c r="DIA75" s="683"/>
      <c r="DIB75" s="683"/>
      <c r="DIC75" s="683"/>
      <c r="DID75" s="617"/>
      <c r="DIE75" s="682"/>
      <c r="DIF75" s="683"/>
      <c r="DIG75" s="683"/>
      <c r="DIH75" s="683"/>
      <c r="DII75" s="683"/>
      <c r="DIJ75" s="683"/>
      <c r="DIK75" s="617"/>
      <c r="DIL75" s="682"/>
      <c r="DIM75" s="683"/>
      <c r="DIN75" s="683"/>
      <c r="DIO75" s="683"/>
      <c r="DIP75" s="683"/>
      <c r="DIQ75" s="683"/>
      <c r="DIR75" s="617"/>
      <c r="DIS75" s="682"/>
      <c r="DIT75" s="683"/>
      <c r="DIU75" s="683"/>
      <c r="DIV75" s="683"/>
      <c r="DIW75" s="683"/>
      <c r="DIX75" s="683"/>
      <c r="DIY75" s="617"/>
      <c r="DIZ75" s="682"/>
      <c r="DJA75" s="683"/>
      <c r="DJB75" s="683"/>
      <c r="DJC75" s="683"/>
      <c r="DJD75" s="683"/>
      <c r="DJE75" s="683"/>
      <c r="DJF75" s="617"/>
      <c r="DJG75" s="682"/>
      <c r="DJH75" s="683"/>
      <c r="DJI75" s="683"/>
      <c r="DJJ75" s="683"/>
      <c r="DJK75" s="683"/>
      <c r="DJL75" s="683"/>
      <c r="DJM75" s="617"/>
      <c r="DJN75" s="682"/>
      <c r="DJO75" s="683"/>
      <c r="DJP75" s="683"/>
      <c r="DJQ75" s="683"/>
      <c r="DJR75" s="683"/>
      <c r="DJS75" s="683"/>
      <c r="DJT75" s="617"/>
      <c r="DJU75" s="682"/>
      <c r="DJV75" s="683"/>
      <c r="DJW75" s="683"/>
      <c r="DJX75" s="683"/>
      <c r="DJY75" s="683"/>
      <c r="DJZ75" s="683"/>
      <c r="DKA75" s="617"/>
      <c r="DKB75" s="682"/>
      <c r="DKC75" s="683"/>
      <c r="DKD75" s="683"/>
      <c r="DKE75" s="683"/>
      <c r="DKF75" s="683"/>
      <c r="DKG75" s="683"/>
      <c r="DKH75" s="617"/>
      <c r="DKI75" s="682"/>
      <c r="DKJ75" s="683"/>
      <c r="DKK75" s="683"/>
      <c r="DKL75" s="683"/>
      <c r="DKM75" s="683"/>
      <c r="DKN75" s="683"/>
      <c r="DKO75" s="617"/>
      <c r="DKP75" s="682"/>
      <c r="DKQ75" s="683"/>
      <c r="DKR75" s="683"/>
      <c r="DKS75" s="683"/>
      <c r="DKT75" s="683"/>
      <c r="DKU75" s="683"/>
      <c r="DKV75" s="617"/>
      <c r="DKW75" s="682"/>
      <c r="DKX75" s="683"/>
      <c r="DKY75" s="683"/>
      <c r="DKZ75" s="683"/>
      <c r="DLA75" s="683"/>
      <c r="DLB75" s="683"/>
      <c r="DLC75" s="617"/>
      <c r="DLD75" s="682"/>
      <c r="DLE75" s="683"/>
      <c r="DLF75" s="683"/>
      <c r="DLG75" s="683"/>
      <c r="DLH75" s="683"/>
      <c r="DLI75" s="683"/>
      <c r="DLJ75" s="617"/>
      <c r="DLK75" s="682"/>
      <c r="DLL75" s="683"/>
      <c r="DLM75" s="683"/>
      <c r="DLN75" s="683"/>
      <c r="DLO75" s="683"/>
      <c r="DLP75" s="683"/>
      <c r="DLQ75" s="617"/>
      <c r="DLR75" s="682"/>
      <c r="DLS75" s="683"/>
      <c r="DLT75" s="683"/>
      <c r="DLU75" s="683"/>
      <c r="DLV75" s="683"/>
      <c r="DLW75" s="683"/>
      <c r="DLX75" s="617"/>
      <c r="DLY75" s="682"/>
      <c r="DLZ75" s="683"/>
      <c r="DMA75" s="683"/>
      <c r="DMB75" s="683"/>
      <c r="DMC75" s="683"/>
      <c r="DMD75" s="683"/>
      <c r="DME75" s="617"/>
      <c r="DMF75" s="682"/>
      <c r="DMG75" s="683"/>
      <c r="DMH75" s="683"/>
      <c r="DMI75" s="683"/>
      <c r="DMJ75" s="683"/>
      <c r="DMK75" s="683"/>
      <c r="DML75" s="617"/>
      <c r="DMM75" s="682"/>
      <c r="DMN75" s="683"/>
      <c r="DMO75" s="683"/>
      <c r="DMP75" s="683"/>
      <c r="DMQ75" s="683"/>
      <c r="DMR75" s="683"/>
      <c r="DMS75" s="617"/>
      <c r="DMT75" s="682"/>
      <c r="DMU75" s="683"/>
      <c r="DMV75" s="683"/>
      <c r="DMW75" s="683"/>
      <c r="DMX75" s="683"/>
      <c r="DMY75" s="683"/>
      <c r="DMZ75" s="617"/>
      <c r="DNA75" s="682"/>
      <c r="DNB75" s="683"/>
      <c r="DNC75" s="683"/>
      <c r="DND75" s="683"/>
      <c r="DNE75" s="683"/>
      <c r="DNF75" s="683"/>
      <c r="DNG75" s="617"/>
      <c r="DNH75" s="682"/>
      <c r="DNI75" s="683"/>
      <c r="DNJ75" s="683"/>
      <c r="DNK75" s="683"/>
      <c r="DNL75" s="683"/>
      <c r="DNM75" s="683"/>
      <c r="DNN75" s="617"/>
      <c r="DNO75" s="682"/>
      <c r="DNP75" s="683"/>
      <c r="DNQ75" s="683"/>
      <c r="DNR75" s="683"/>
      <c r="DNS75" s="683"/>
      <c r="DNT75" s="683"/>
      <c r="DNU75" s="617"/>
      <c r="DNV75" s="682"/>
      <c r="DNW75" s="683"/>
      <c r="DNX75" s="683"/>
      <c r="DNY75" s="683"/>
      <c r="DNZ75" s="683"/>
      <c r="DOA75" s="683"/>
      <c r="DOB75" s="617"/>
      <c r="DOC75" s="682"/>
      <c r="DOD75" s="683"/>
      <c r="DOE75" s="683"/>
      <c r="DOF75" s="683"/>
      <c r="DOG75" s="683"/>
      <c r="DOH75" s="683"/>
      <c r="DOI75" s="617"/>
      <c r="DOJ75" s="682"/>
      <c r="DOK75" s="683"/>
      <c r="DOL75" s="683"/>
      <c r="DOM75" s="683"/>
      <c r="DON75" s="683"/>
      <c r="DOO75" s="683"/>
      <c r="DOP75" s="617"/>
      <c r="DOQ75" s="682"/>
      <c r="DOR75" s="683"/>
      <c r="DOS75" s="683"/>
      <c r="DOT75" s="683"/>
      <c r="DOU75" s="683"/>
      <c r="DOV75" s="683"/>
      <c r="DOW75" s="617"/>
      <c r="DOX75" s="682"/>
      <c r="DOY75" s="683"/>
      <c r="DOZ75" s="683"/>
      <c r="DPA75" s="683"/>
      <c r="DPB75" s="683"/>
      <c r="DPC75" s="683"/>
      <c r="DPD75" s="617"/>
      <c r="DPE75" s="682"/>
      <c r="DPF75" s="683"/>
      <c r="DPG75" s="683"/>
      <c r="DPH75" s="683"/>
      <c r="DPI75" s="683"/>
      <c r="DPJ75" s="683"/>
      <c r="DPK75" s="617"/>
      <c r="DPL75" s="682"/>
      <c r="DPM75" s="683"/>
      <c r="DPN75" s="683"/>
      <c r="DPO75" s="683"/>
      <c r="DPP75" s="683"/>
      <c r="DPQ75" s="683"/>
      <c r="DPR75" s="617"/>
      <c r="DPS75" s="682"/>
      <c r="DPT75" s="683"/>
      <c r="DPU75" s="683"/>
      <c r="DPV75" s="683"/>
      <c r="DPW75" s="683"/>
      <c r="DPX75" s="683"/>
      <c r="DPY75" s="617"/>
      <c r="DPZ75" s="682"/>
      <c r="DQA75" s="683"/>
      <c r="DQB75" s="683"/>
      <c r="DQC75" s="683"/>
      <c r="DQD75" s="683"/>
      <c r="DQE75" s="683"/>
      <c r="DQF75" s="617"/>
      <c r="DQG75" s="682"/>
      <c r="DQH75" s="683"/>
      <c r="DQI75" s="683"/>
      <c r="DQJ75" s="683"/>
      <c r="DQK75" s="683"/>
      <c r="DQL75" s="683"/>
      <c r="DQM75" s="617"/>
      <c r="DQN75" s="682"/>
      <c r="DQO75" s="683"/>
      <c r="DQP75" s="683"/>
      <c r="DQQ75" s="683"/>
      <c r="DQR75" s="683"/>
      <c r="DQS75" s="683"/>
      <c r="DQT75" s="617"/>
      <c r="DQU75" s="682"/>
      <c r="DQV75" s="683"/>
      <c r="DQW75" s="683"/>
      <c r="DQX75" s="683"/>
      <c r="DQY75" s="683"/>
      <c r="DQZ75" s="683"/>
      <c r="DRA75" s="617"/>
      <c r="DRB75" s="682"/>
      <c r="DRC75" s="683"/>
      <c r="DRD75" s="683"/>
      <c r="DRE75" s="683"/>
      <c r="DRF75" s="683"/>
      <c r="DRG75" s="683"/>
      <c r="DRH75" s="617"/>
      <c r="DRI75" s="682"/>
      <c r="DRJ75" s="683"/>
      <c r="DRK75" s="683"/>
      <c r="DRL75" s="683"/>
      <c r="DRM75" s="683"/>
      <c r="DRN75" s="683"/>
      <c r="DRO75" s="617"/>
      <c r="DRP75" s="682"/>
      <c r="DRQ75" s="683"/>
      <c r="DRR75" s="683"/>
      <c r="DRS75" s="683"/>
      <c r="DRT75" s="683"/>
      <c r="DRU75" s="683"/>
      <c r="DRV75" s="617"/>
      <c r="DRW75" s="682"/>
      <c r="DRX75" s="683"/>
      <c r="DRY75" s="683"/>
      <c r="DRZ75" s="683"/>
      <c r="DSA75" s="683"/>
      <c r="DSB75" s="683"/>
      <c r="DSC75" s="617"/>
      <c r="DSD75" s="682"/>
      <c r="DSE75" s="683"/>
      <c r="DSF75" s="683"/>
      <c r="DSG75" s="683"/>
      <c r="DSH75" s="683"/>
      <c r="DSI75" s="683"/>
      <c r="DSJ75" s="617"/>
      <c r="DSK75" s="682"/>
      <c r="DSL75" s="683"/>
      <c r="DSM75" s="683"/>
      <c r="DSN75" s="683"/>
      <c r="DSO75" s="683"/>
      <c r="DSP75" s="683"/>
      <c r="DSQ75" s="617"/>
      <c r="DSR75" s="682"/>
      <c r="DSS75" s="683"/>
      <c r="DST75" s="683"/>
      <c r="DSU75" s="683"/>
      <c r="DSV75" s="683"/>
      <c r="DSW75" s="683"/>
      <c r="DSX75" s="617"/>
      <c r="DSY75" s="682"/>
      <c r="DSZ75" s="683"/>
      <c r="DTA75" s="683"/>
      <c r="DTB75" s="683"/>
      <c r="DTC75" s="683"/>
      <c r="DTD75" s="683"/>
      <c r="DTE75" s="617"/>
      <c r="DTF75" s="682"/>
      <c r="DTG75" s="683"/>
      <c r="DTH75" s="683"/>
      <c r="DTI75" s="683"/>
      <c r="DTJ75" s="683"/>
      <c r="DTK75" s="683"/>
      <c r="DTL75" s="617"/>
      <c r="DTM75" s="682"/>
      <c r="DTN75" s="683"/>
      <c r="DTO75" s="683"/>
      <c r="DTP75" s="683"/>
      <c r="DTQ75" s="683"/>
      <c r="DTR75" s="683"/>
      <c r="DTS75" s="617"/>
      <c r="DTT75" s="682"/>
      <c r="DTU75" s="683"/>
      <c r="DTV75" s="683"/>
      <c r="DTW75" s="683"/>
      <c r="DTX75" s="683"/>
      <c r="DTY75" s="683"/>
      <c r="DTZ75" s="617"/>
      <c r="DUA75" s="682"/>
      <c r="DUB75" s="683"/>
      <c r="DUC75" s="683"/>
      <c r="DUD75" s="683"/>
      <c r="DUE75" s="683"/>
      <c r="DUF75" s="683"/>
      <c r="DUG75" s="617"/>
      <c r="DUH75" s="682"/>
      <c r="DUI75" s="683"/>
      <c r="DUJ75" s="683"/>
      <c r="DUK75" s="683"/>
      <c r="DUL75" s="683"/>
      <c r="DUM75" s="683"/>
      <c r="DUN75" s="617"/>
      <c r="DUO75" s="682"/>
      <c r="DUP75" s="683"/>
      <c r="DUQ75" s="683"/>
      <c r="DUR75" s="683"/>
      <c r="DUS75" s="683"/>
      <c r="DUT75" s="683"/>
      <c r="DUU75" s="617"/>
      <c r="DUV75" s="682"/>
      <c r="DUW75" s="683"/>
      <c r="DUX75" s="683"/>
      <c r="DUY75" s="683"/>
      <c r="DUZ75" s="683"/>
      <c r="DVA75" s="683"/>
      <c r="DVB75" s="617"/>
      <c r="DVC75" s="682"/>
      <c r="DVD75" s="683"/>
      <c r="DVE75" s="683"/>
      <c r="DVF75" s="683"/>
      <c r="DVG75" s="683"/>
      <c r="DVH75" s="683"/>
      <c r="DVI75" s="617"/>
      <c r="DVJ75" s="682"/>
      <c r="DVK75" s="683"/>
      <c r="DVL75" s="683"/>
      <c r="DVM75" s="683"/>
      <c r="DVN75" s="683"/>
      <c r="DVO75" s="683"/>
      <c r="DVP75" s="617"/>
      <c r="DVQ75" s="682"/>
      <c r="DVR75" s="683"/>
      <c r="DVS75" s="683"/>
      <c r="DVT75" s="683"/>
      <c r="DVU75" s="683"/>
      <c r="DVV75" s="683"/>
      <c r="DVW75" s="617"/>
      <c r="DVX75" s="682"/>
      <c r="DVY75" s="683"/>
      <c r="DVZ75" s="683"/>
      <c r="DWA75" s="683"/>
      <c r="DWB75" s="683"/>
      <c r="DWC75" s="683"/>
      <c r="DWD75" s="617"/>
      <c r="DWE75" s="682"/>
      <c r="DWF75" s="683"/>
      <c r="DWG75" s="683"/>
      <c r="DWH75" s="683"/>
      <c r="DWI75" s="683"/>
      <c r="DWJ75" s="683"/>
      <c r="DWK75" s="617"/>
      <c r="DWL75" s="682"/>
      <c r="DWM75" s="683"/>
      <c r="DWN75" s="683"/>
      <c r="DWO75" s="683"/>
      <c r="DWP75" s="683"/>
      <c r="DWQ75" s="683"/>
      <c r="DWR75" s="617"/>
      <c r="DWS75" s="682"/>
      <c r="DWT75" s="683"/>
      <c r="DWU75" s="683"/>
      <c r="DWV75" s="683"/>
      <c r="DWW75" s="683"/>
      <c r="DWX75" s="683"/>
      <c r="DWY75" s="617"/>
      <c r="DWZ75" s="682"/>
      <c r="DXA75" s="683"/>
      <c r="DXB75" s="683"/>
      <c r="DXC75" s="683"/>
      <c r="DXD75" s="683"/>
      <c r="DXE75" s="683"/>
      <c r="DXF75" s="617"/>
      <c r="DXG75" s="682"/>
      <c r="DXH75" s="683"/>
      <c r="DXI75" s="683"/>
      <c r="DXJ75" s="683"/>
      <c r="DXK75" s="683"/>
      <c r="DXL75" s="683"/>
      <c r="DXM75" s="617"/>
      <c r="DXN75" s="682"/>
      <c r="DXO75" s="683"/>
      <c r="DXP75" s="683"/>
      <c r="DXQ75" s="683"/>
      <c r="DXR75" s="683"/>
      <c r="DXS75" s="683"/>
      <c r="DXT75" s="617"/>
      <c r="DXU75" s="682"/>
      <c r="DXV75" s="683"/>
      <c r="DXW75" s="683"/>
      <c r="DXX75" s="683"/>
      <c r="DXY75" s="683"/>
      <c r="DXZ75" s="683"/>
      <c r="DYA75" s="617"/>
      <c r="DYB75" s="682"/>
      <c r="DYC75" s="683"/>
      <c r="DYD75" s="683"/>
      <c r="DYE75" s="683"/>
      <c r="DYF75" s="683"/>
      <c r="DYG75" s="683"/>
      <c r="DYH75" s="617"/>
      <c r="DYI75" s="682"/>
      <c r="DYJ75" s="683"/>
      <c r="DYK75" s="683"/>
      <c r="DYL75" s="683"/>
      <c r="DYM75" s="683"/>
      <c r="DYN75" s="683"/>
      <c r="DYO75" s="617"/>
      <c r="DYP75" s="682"/>
      <c r="DYQ75" s="683"/>
      <c r="DYR75" s="683"/>
      <c r="DYS75" s="683"/>
      <c r="DYT75" s="683"/>
      <c r="DYU75" s="683"/>
      <c r="DYV75" s="617"/>
      <c r="DYW75" s="682"/>
      <c r="DYX75" s="683"/>
      <c r="DYY75" s="683"/>
      <c r="DYZ75" s="683"/>
      <c r="DZA75" s="683"/>
      <c r="DZB75" s="683"/>
      <c r="DZC75" s="617"/>
      <c r="DZD75" s="682"/>
      <c r="DZE75" s="683"/>
      <c r="DZF75" s="683"/>
      <c r="DZG75" s="683"/>
      <c r="DZH75" s="683"/>
      <c r="DZI75" s="683"/>
      <c r="DZJ75" s="617"/>
      <c r="DZK75" s="682"/>
      <c r="DZL75" s="683"/>
      <c r="DZM75" s="683"/>
      <c r="DZN75" s="683"/>
      <c r="DZO75" s="683"/>
      <c r="DZP75" s="683"/>
      <c r="DZQ75" s="617"/>
      <c r="DZR75" s="682"/>
      <c r="DZS75" s="683"/>
      <c r="DZT75" s="683"/>
      <c r="DZU75" s="683"/>
      <c r="DZV75" s="683"/>
      <c r="DZW75" s="683"/>
      <c r="DZX75" s="617"/>
      <c r="DZY75" s="682"/>
      <c r="DZZ75" s="683"/>
      <c r="EAA75" s="683"/>
      <c r="EAB75" s="683"/>
      <c r="EAC75" s="683"/>
      <c r="EAD75" s="683"/>
      <c r="EAE75" s="617"/>
      <c r="EAF75" s="682"/>
      <c r="EAG75" s="683"/>
      <c r="EAH75" s="683"/>
      <c r="EAI75" s="683"/>
      <c r="EAJ75" s="683"/>
      <c r="EAK75" s="683"/>
      <c r="EAL75" s="617"/>
      <c r="EAM75" s="682"/>
      <c r="EAN75" s="683"/>
      <c r="EAO75" s="683"/>
      <c r="EAP75" s="683"/>
      <c r="EAQ75" s="683"/>
      <c r="EAR75" s="683"/>
      <c r="EAS75" s="617"/>
      <c r="EAT75" s="682"/>
      <c r="EAU75" s="683"/>
      <c r="EAV75" s="683"/>
      <c r="EAW75" s="683"/>
      <c r="EAX75" s="683"/>
      <c r="EAY75" s="683"/>
      <c r="EAZ75" s="617"/>
      <c r="EBA75" s="682"/>
      <c r="EBB75" s="683"/>
      <c r="EBC75" s="683"/>
      <c r="EBD75" s="683"/>
      <c r="EBE75" s="683"/>
      <c r="EBF75" s="683"/>
      <c r="EBG75" s="617"/>
      <c r="EBH75" s="682"/>
      <c r="EBI75" s="683"/>
      <c r="EBJ75" s="683"/>
      <c r="EBK75" s="683"/>
      <c r="EBL75" s="683"/>
      <c r="EBM75" s="683"/>
      <c r="EBN75" s="617"/>
      <c r="EBO75" s="682"/>
      <c r="EBP75" s="683"/>
      <c r="EBQ75" s="683"/>
      <c r="EBR75" s="683"/>
      <c r="EBS75" s="683"/>
      <c r="EBT75" s="683"/>
      <c r="EBU75" s="617"/>
      <c r="EBV75" s="682"/>
      <c r="EBW75" s="683"/>
      <c r="EBX75" s="683"/>
      <c r="EBY75" s="683"/>
      <c r="EBZ75" s="683"/>
      <c r="ECA75" s="683"/>
      <c r="ECB75" s="617"/>
      <c r="ECC75" s="682"/>
      <c r="ECD75" s="683"/>
      <c r="ECE75" s="683"/>
      <c r="ECF75" s="683"/>
      <c r="ECG75" s="683"/>
      <c r="ECH75" s="683"/>
      <c r="ECI75" s="617"/>
      <c r="ECJ75" s="682"/>
      <c r="ECK75" s="683"/>
      <c r="ECL75" s="683"/>
      <c r="ECM75" s="683"/>
      <c r="ECN75" s="683"/>
      <c r="ECO75" s="683"/>
      <c r="ECP75" s="617"/>
      <c r="ECQ75" s="682"/>
      <c r="ECR75" s="683"/>
      <c r="ECS75" s="683"/>
      <c r="ECT75" s="683"/>
      <c r="ECU75" s="683"/>
      <c r="ECV75" s="683"/>
      <c r="ECW75" s="617"/>
      <c r="ECX75" s="682"/>
      <c r="ECY75" s="683"/>
      <c r="ECZ75" s="683"/>
      <c r="EDA75" s="683"/>
      <c r="EDB75" s="683"/>
      <c r="EDC75" s="683"/>
      <c r="EDD75" s="617"/>
      <c r="EDE75" s="682"/>
      <c r="EDF75" s="683"/>
      <c r="EDG75" s="683"/>
      <c r="EDH75" s="683"/>
      <c r="EDI75" s="683"/>
      <c r="EDJ75" s="683"/>
      <c r="EDK75" s="617"/>
      <c r="EDL75" s="682"/>
      <c r="EDM75" s="683"/>
      <c r="EDN75" s="683"/>
      <c r="EDO75" s="683"/>
      <c r="EDP75" s="683"/>
      <c r="EDQ75" s="683"/>
      <c r="EDR75" s="617"/>
      <c r="EDS75" s="682"/>
      <c r="EDT75" s="683"/>
      <c r="EDU75" s="683"/>
      <c r="EDV75" s="683"/>
      <c r="EDW75" s="683"/>
      <c r="EDX75" s="683"/>
      <c r="EDY75" s="617"/>
      <c r="EDZ75" s="682"/>
      <c r="EEA75" s="683"/>
      <c r="EEB75" s="683"/>
      <c r="EEC75" s="683"/>
      <c r="EED75" s="683"/>
      <c r="EEE75" s="683"/>
      <c r="EEF75" s="617"/>
      <c r="EEG75" s="682"/>
      <c r="EEH75" s="683"/>
      <c r="EEI75" s="683"/>
      <c r="EEJ75" s="683"/>
      <c r="EEK75" s="683"/>
      <c r="EEL75" s="683"/>
      <c r="EEM75" s="617"/>
      <c r="EEN75" s="682"/>
      <c r="EEO75" s="683"/>
      <c r="EEP75" s="683"/>
      <c r="EEQ75" s="683"/>
      <c r="EER75" s="683"/>
      <c r="EES75" s="683"/>
      <c r="EET75" s="617"/>
      <c r="EEU75" s="682"/>
      <c r="EEV75" s="683"/>
      <c r="EEW75" s="683"/>
      <c r="EEX75" s="683"/>
      <c r="EEY75" s="683"/>
      <c r="EEZ75" s="683"/>
      <c r="EFA75" s="617"/>
      <c r="EFB75" s="682"/>
      <c r="EFC75" s="683"/>
      <c r="EFD75" s="683"/>
      <c r="EFE75" s="683"/>
      <c r="EFF75" s="683"/>
      <c r="EFG75" s="683"/>
      <c r="EFH75" s="617"/>
      <c r="EFI75" s="682"/>
      <c r="EFJ75" s="683"/>
      <c r="EFK75" s="683"/>
      <c r="EFL75" s="683"/>
      <c r="EFM75" s="683"/>
      <c r="EFN75" s="683"/>
      <c r="EFO75" s="617"/>
      <c r="EFP75" s="682"/>
      <c r="EFQ75" s="683"/>
      <c r="EFR75" s="683"/>
      <c r="EFS75" s="683"/>
      <c r="EFT75" s="683"/>
      <c r="EFU75" s="683"/>
      <c r="EFV75" s="617"/>
      <c r="EFW75" s="682"/>
      <c r="EFX75" s="683"/>
      <c r="EFY75" s="683"/>
      <c r="EFZ75" s="683"/>
      <c r="EGA75" s="683"/>
      <c r="EGB75" s="683"/>
      <c r="EGC75" s="617"/>
      <c r="EGD75" s="682"/>
      <c r="EGE75" s="683"/>
      <c r="EGF75" s="683"/>
      <c r="EGG75" s="683"/>
      <c r="EGH75" s="683"/>
      <c r="EGI75" s="683"/>
      <c r="EGJ75" s="617"/>
      <c r="EGK75" s="682"/>
      <c r="EGL75" s="683"/>
      <c r="EGM75" s="683"/>
      <c r="EGN75" s="683"/>
      <c r="EGO75" s="683"/>
      <c r="EGP75" s="683"/>
      <c r="EGQ75" s="617"/>
      <c r="EGR75" s="682"/>
      <c r="EGS75" s="683"/>
      <c r="EGT75" s="683"/>
      <c r="EGU75" s="683"/>
      <c r="EGV75" s="683"/>
      <c r="EGW75" s="683"/>
      <c r="EGX75" s="617"/>
      <c r="EGY75" s="682"/>
      <c r="EGZ75" s="683"/>
      <c r="EHA75" s="683"/>
      <c r="EHB75" s="683"/>
      <c r="EHC75" s="683"/>
      <c r="EHD75" s="683"/>
      <c r="EHE75" s="617"/>
      <c r="EHF75" s="682"/>
      <c r="EHG75" s="683"/>
      <c r="EHH75" s="683"/>
      <c r="EHI75" s="683"/>
      <c r="EHJ75" s="683"/>
      <c r="EHK75" s="683"/>
      <c r="EHL75" s="617"/>
      <c r="EHM75" s="682"/>
      <c r="EHN75" s="683"/>
      <c r="EHO75" s="683"/>
      <c r="EHP75" s="683"/>
      <c r="EHQ75" s="683"/>
      <c r="EHR75" s="683"/>
      <c r="EHS75" s="617"/>
      <c r="EHT75" s="682"/>
      <c r="EHU75" s="683"/>
      <c r="EHV75" s="683"/>
      <c r="EHW75" s="683"/>
      <c r="EHX75" s="683"/>
      <c r="EHY75" s="683"/>
      <c r="EHZ75" s="617"/>
      <c r="EIA75" s="682"/>
      <c r="EIB75" s="683"/>
      <c r="EIC75" s="683"/>
      <c r="EID75" s="683"/>
      <c r="EIE75" s="683"/>
      <c r="EIF75" s="683"/>
      <c r="EIG75" s="617"/>
      <c r="EIH75" s="682"/>
      <c r="EII75" s="683"/>
      <c r="EIJ75" s="683"/>
      <c r="EIK75" s="683"/>
      <c r="EIL75" s="683"/>
      <c r="EIM75" s="683"/>
      <c r="EIN75" s="617"/>
      <c r="EIO75" s="682"/>
      <c r="EIP75" s="683"/>
      <c r="EIQ75" s="683"/>
      <c r="EIR75" s="683"/>
      <c r="EIS75" s="683"/>
      <c r="EIT75" s="683"/>
      <c r="EIU75" s="617"/>
      <c r="EIV75" s="682"/>
      <c r="EIW75" s="683"/>
      <c r="EIX75" s="683"/>
      <c r="EIY75" s="683"/>
      <c r="EIZ75" s="683"/>
      <c r="EJA75" s="683"/>
      <c r="EJB75" s="617"/>
      <c r="EJC75" s="682"/>
      <c r="EJD75" s="683"/>
      <c r="EJE75" s="683"/>
      <c r="EJF75" s="683"/>
      <c r="EJG75" s="683"/>
      <c r="EJH75" s="683"/>
      <c r="EJI75" s="617"/>
      <c r="EJJ75" s="682"/>
      <c r="EJK75" s="683"/>
      <c r="EJL75" s="683"/>
      <c r="EJM75" s="683"/>
      <c r="EJN75" s="683"/>
      <c r="EJO75" s="683"/>
      <c r="EJP75" s="617"/>
      <c r="EJQ75" s="682"/>
      <c r="EJR75" s="683"/>
      <c r="EJS75" s="683"/>
      <c r="EJT75" s="683"/>
      <c r="EJU75" s="683"/>
      <c r="EJV75" s="683"/>
      <c r="EJW75" s="617"/>
      <c r="EJX75" s="682"/>
      <c r="EJY75" s="683"/>
      <c r="EJZ75" s="683"/>
      <c r="EKA75" s="683"/>
      <c r="EKB75" s="683"/>
      <c r="EKC75" s="683"/>
      <c r="EKD75" s="617"/>
      <c r="EKE75" s="682"/>
      <c r="EKF75" s="683"/>
      <c r="EKG75" s="683"/>
      <c r="EKH75" s="683"/>
      <c r="EKI75" s="683"/>
      <c r="EKJ75" s="683"/>
      <c r="EKK75" s="617"/>
      <c r="EKL75" s="682"/>
      <c r="EKM75" s="683"/>
      <c r="EKN75" s="683"/>
      <c r="EKO75" s="683"/>
      <c r="EKP75" s="683"/>
      <c r="EKQ75" s="683"/>
      <c r="EKR75" s="617"/>
      <c r="EKS75" s="682"/>
      <c r="EKT75" s="683"/>
      <c r="EKU75" s="683"/>
      <c r="EKV75" s="683"/>
      <c r="EKW75" s="683"/>
      <c r="EKX75" s="683"/>
      <c r="EKY75" s="617"/>
      <c r="EKZ75" s="682"/>
      <c r="ELA75" s="683"/>
      <c r="ELB75" s="683"/>
      <c r="ELC75" s="683"/>
      <c r="ELD75" s="683"/>
      <c r="ELE75" s="683"/>
      <c r="ELF75" s="617"/>
      <c r="ELG75" s="682"/>
      <c r="ELH75" s="683"/>
      <c r="ELI75" s="683"/>
      <c r="ELJ75" s="683"/>
      <c r="ELK75" s="683"/>
      <c r="ELL75" s="683"/>
      <c r="ELM75" s="617"/>
      <c r="ELN75" s="682"/>
      <c r="ELO75" s="683"/>
      <c r="ELP75" s="683"/>
      <c r="ELQ75" s="683"/>
      <c r="ELR75" s="683"/>
      <c r="ELS75" s="683"/>
      <c r="ELT75" s="617"/>
      <c r="ELU75" s="682"/>
      <c r="ELV75" s="683"/>
      <c r="ELW75" s="683"/>
      <c r="ELX75" s="683"/>
      <c r="ELY75" s="683"/>
      <c r="ELZ75" s="683"/>
      <c r="EMA75" s="617"/>
      <c r="EMB75" s="682"/>
      <c r="EMC75" s="683"/>
      <c r="EMD75" s="683"/>
      <c r="EME75" s="683"/>
      <c r="EMF75" s="683"/>
      <c r="EMG75" s="683"/>
      <c r="EMH75" s="617"/>
      <c r="EMI75" s="682"/>
      <c r="EMJ75" s="683"/>
      <c r="EMK75" s="683"/>
      <c r="EML75" s="683"/>
      <c r="EMM75" s="683"/>
      <c r="EMN75" s="683"/>
      <c r="EMO75" s="617"/>
      <c r="EMP75" s="682"/>
      <c r="EMQ75" s="683"/>
      <c r="EMR75" s="683"/>
      <c r="EMS75" s="683"/>
      <c r="EMT75" s="683"/>
      <c r="EMU75" s="683"/>
      <c r="EMV75" s="617"/>
      <c r="EMW75" s="682"/>
      <c r="EMX75" s="683"/>
      <c r="EMY75" s="683"/>
      <c r="EMZ75" s="683"/>
      <c r="ENA75" s="683"/>
      <c r="ENB75" s="683"/>
      <c r="ENC75" s="617"/>
      <c r="END75" s="682"/>
      <c r="ENE75" s="683"/>
      <c r="ENF75" s="683"/>
      <c r="ENG75" s="683"/>
      <c r="ENH75" s="683"/>
      <c r="ENI75" s="683"/>
      <c r="ENJ75" s="617"/>
      <c r="ENK75" s="682"/>
      <c r="ENL75" s="683"/>
      <c r="ENM75" s="683"/>
      <c r="ENN75" s="683"/>
      <c r="ENO75" s="683"/>
      <c r="ENP75" s="683"/>
      <c r="ENQ75" s="617"/>
      <c r="ENR75" s="682"/>
      <c r="ENS75" s="683"/>
      <c r="ENT75" s="683"/>
      <c r="ENU75" s="683"/>
      <c r="ENV75" s="683"/>
      <c r="ENW75" s="683"/>
      <c r="ENX75" s="617"/>
      <c r="ENY75" s="682"/>
      <c r="ENZ75" s="683"/>
      <c r="EOA75" s="683"/>
      <c r="EOB75" s="683"/>
      <c r="EOC75" s="683"/>
      <c r="EOD75" s="683"/>
      <c r="EOE75" s="617"/>
      <c r="EOF75" s="682"/>
      <c r="EOG75" s="683"/>
      <c r="EOH75" s="683"/>
      <c r="EOI75" s="683"/>
      <c r="EOJ75" s="683"/>
      <c r="EOK75" s="683"/>
      <c r="EOL75" s="617"/>
      <c r="EOM75" s="682"/>
      <c r="EON75" s="683"/>
      <c r="EOO75" s="683"/>
      <c r="EOP75" s="683"/>
      <c r="EOQ75" s="683"/>
      <c r="EOR75" s="683"/>
      <c r="EOS75" s="617"/>
      <c r="EOT75" s="682"/>
      <c r="EOU75" s="683"/>
      <c r="EOV75" s="683"/>
      <c r="EOW75" s="683"/>
      <c r="EOX75" s="683"/>
      <c r="EOY75" s="683"/>
      <c r="EOZ75" s="617"/>
      <c r="EPA75" s="682"/>
      <c r="EPB75" s="683"/>
      <c r="EPC75" s="683"/>
      <c r="EPD75" s="683"/>
      <c r="EPE75" s="683"/>
      <c r="EPF75" s="683"/>
      <c r="EPG75" s="617"/>
      <c r="EPH75" s="682"/>
      <c r="EPI75" s="683"/>
      <c r="EPJ75" s="683"/>
      <c r="EPK75" s="683"/>
      <c r="EPL75" s="683"/>
      <c r="EPM75" s="683"/>
      <c r="EPN75" s="617"/>
      <c r="EPO75" s="682"/>
      <c r="EPP75" s="683"/>
      <c r="EPQ75" s="683"/>
      <c r="EPR75" s="683"/>
      <c r="EPS75" s="683"/>
      <c r="EPT75" s="683"/>
      <c r="EPU75" s="617"/>
      <c r="EPV75" s="682"/>
      <c r="EPW75" s="683"/>
      <c r="EPX75" s="683"/>
      <c r="EPY75" s="683"/>
      <c r="EPZ75" s="683"/>
      <c r="EQA75" s="683"/>
      <c r="EQB75" s="617"/>
      <c r="EQC75" s="682"/>
      <c r="EQD75" s="683"/>
      <c r="EQE75" s="683"/>
      <c r="EQF75" s="683"/>
      <c r="EQG75" s="683"/>
      <c r="EQH75" s="683"/>
      <c r="EQI75" s="617"/>
      <c r="EQJ75" s="682"/>
      <c r="EQK75" s="683"/>
      <c r="EQL75" s="683"/>
      <c r="EQM75" s="683"/>
      <c r="EQN75" s="683"/>
      <c r="EQO75" s="683"/>
      <c r="EQP75" s="617"/>
      <c r="EQQ75" s="682"/>
      <c r="EQR75" s="683"/>
      <c r="EQS75" s="683"/>
      <c r="EQT75" s="683"/>
      <c r="EQU75" s="683"/>
      <c r="EQV75" s="683"/>
      <c r="EQW75" s="617"/>
      <c r="EQX75" s="682"/>
      <c r="EQY75" s="683"/>
      <c r="EQZ75" s="683"/>
      <c r="ERA75" s="683"/>
      <c r="ERB75" s="683"/>
      <c r="ERC75" s="683"/>
      <c r="ERD75" s="617"/>
      <c r="ERE75" s="682"/>
      <c r="ERF75" s="683"/>
      <c r="ERG75" s="683"/>
      <c r="ERH75" s="683"/>
      <c r="ERI75" s="683"/>
      <c r="ERJ75" s="683"/>
      <c r="ERK75" s="617"/>
      <c r="ERL75" s="682"/>
      <c r="ERM75" s="683"/>
      <c r="ERN75" s="683"/>
      <c r="ERO75" s="683"/>
      <c r="ERP75" s="683"/>
      <c r="ERQ75" s="683"/>
      <c r="ERR75" s="617"/>
      <c r="ERS75" s="682"/>
      <c r="ERT75" s="683"/>
      <c r="ERU75" s="683"/>
      <c r="ERV75" s="683"/>
      <c r="ERW75" s="683"/>
      <c r="ERX75" s="683"/>
      <c r="ERY75" s="617"/>
      <c r="ERZ75" s="682"/>
      <c r="ESA75" s="683"/>
      <c r="ESB75" s="683"/>
      <c r="ESC75" s="683"/>
      <c r="ESD75" s="683"/>
      <c r="ESE75" s="683"/>
      <c r="ESF75" s="617"/>
      <c r="ESG75" s="682"/>
      <c r="ESH75" s="683"/>
      <c r="ESI75" s="683"/>
      <c r="ESJ75" s="683"/>
      <c r="ESK75" s="683"/>
      <c r="ESL75" s="683"/>
      <c r="ESM75" s="617"/>
      <c r="ESN75" s="682"/>
      <c r="ESO75" s="683"/>
      <c r="ESP75" s="683"/>
      <c r="ESQ75" s="683"/>
      <c r="ESR75" s="683"/>
      <c r="ESS75" s="683"/>
      <c r="EST75" s="617"/>
      <c r="ESU75" s="682"/>
      <c r="ESV75" s="683"/>
      <c r="ESW75" s="683"/>
      <c r="ESX75" s="683"/>
      <c r="ESY75" s="683"/>
      <c r="ESZ75" s="683"/>
      <c r="ETA75" s="617"/>
      <c r="ETB75" s="682"/>
      <c r="ETC75" s="683"/>
      <c r="ETD75" s="683"/>
      <c r="ETE75" s="683"/>
      <c r="ETF75" s="683"/>
      <c r="ETG75" s="683"/>
      <c r="ETH75" s="617"/>
      <c r="ETI75" s="682"/>
      <c r="ETJ75" s="683"/>
      <c r="ETK75" s="683"/>
      <c r="ETL75" s="683"/>
      <c r="ETM75" s="683"/>
      <c r="ETN75" s="683"/>
      <c r="ETO75" s="617"/>
      <c r="ETP75" s="682"/>
      <c r="ETQ75" s="683"/>
      <c r="ETR75" s="683"/>
      <c r="ETS75" s="683"/>
      <c r="ETT75" s="683"/>
      <c r="ETU75" s="683"/>
      <c r="ETV75" s="617"/>
      <c r="ETW75" s="682"/>
      <c r="ETX75" s="683"/>
      <c r="ETY75" s="683"/>
      <c r="ETZ75" s="683"/>
      <c r="EUA75" s="683"/>
      <c r="EUB75" s="683"/>
      <c r="EUC75" s="617"/>
      <c r="EUD75" s="682"/>
      <c r="EUE75" s="683"/>
      <c r="EUF75" s="683"/>
      <c r="EUG75" s="683"/>
      <c r="EUH75" s="683"/>
      <c r="EUI75" s="683"/>
      <c r="EUJ75" s="617"/>
      <c r="EUK75" s="682"/>
      <c r="EUL75" s="683"/>
      <c r="EUM75" s="683"/>
      <c r="EUN75" s="683"/>
      <c r="EUO75" s="683"/>
      <c r="EUP75" s="683"/>
      <c r="EUQ75" s="617"/>
      <c r="EUR75" s="682"/>
      <c r="EUS75" s="683"/>
      <c r="EUT75" s="683"/>
      <c r="EUU75" s="683"/>
      <c r="EUV75" s="683"/>
      <c r="EUW75" s="683"/>
      <c r="EUX75" s="617"/>
      <c r="EUY75" s="682"/>
      <c r="EUZ75" s="683"/>
      <c r="EVA75" s="683"/>
      <c r="EVB75" s="683"/>
      <c r="EVC75" s="683"/>
      <c r="EVD75" s="683"/>
      <c r="EVE75" s="617"/>
      <c r="EVF75" s="682"/>
      <c r="EVG75" s="683"/>
      <c r="EVH75" s="683"/>
      <c r="EVI75" s="683"/>
      <c r="EVJ75" s="683"/>
      <c r="EVK75" s="683"/>
      <c r="EVL75" s="617"/>
      <c r="EVM75" s="682"/>
      <c r="EVN75" s="683"/>
      <c r="EVO75" s="683"/>
      <c r="EVP75" s="683"/>
      <c r="EVQ75" s="683"/>
      <c r="EVR75" s="683"/>
      <c r="EVS75" s="617"/>
      <c r="EVT75" s="682"/>
      <c r="EVU75" s="683"/>
      <c r="EVV75" s="683"/>
      <c r="EVW75" s="683"/>
      <c r="EVX75" s="683"/>
      <c r="EVY75" s="683"/>
      <c r="EVZ75" s="617"/>
      <c r="EWA75" s="682"/>
      <c r="EWB75" s="683"/>
      <c r="EWC75" s="683"/>
      <c r="EWD75" s="683"/>
      <c r="EWE75" s="683"/>
      <c r="EWF75" s="683"/>
      <c r="EWG75" s="617"/>
      <c r="EWH75" s="682"/>
      <c r="EWI75" s="683"/>
      <c r="EWJ75" s="683"/>
      <c r="EWK75" s="683"/>
      <c r="EWL75" s="683"/>
      <c r="EWM75" s="683"/>
      <c r="EWN75" s="617"/>
      <c r="EWO75" s="682"/>
      <c r="EWP75" s="683"/>
      <c r="EWQ75" s="683"/>
      <c r="EWR75" s="683"/>
      <c r="EWS75" s="683"/>
      <c r="EWT75" s="683"/>
      <c r="EWU75" s="617"/>
      <c r="EWV75" s="682"/>
      <c r="EWW75" s="683"/>
      <c r="EWX75" s="683"/>
      <c r="EWY75" s="683"/>
      <c r="EWZ75" s="683"/>
      <c r="EXA75" s="683"/>
      <c r="EXB75" s="617"/>
      <c r="EXC75" s="682"/>
      <c r="EXD75" s="683"/>
      <c r="EXE75" s="683"/>
      <c r="EXF75" s="683"/>
      <c r="EXG75" s="683"/>
      <c r="EXH75" s="683"/>
      <c r="EXI75" s="617"/>
      <c r="EXJ75" s="682"/>
      <c r="EXK75" s="683"/>
      <c r="EXL75" s="683"/>
      <c r="EXM75" s="683"/>
      <c r="EXN75" s="683"/>
      <c r="EXO75" s="683"/>
      <c r="EXP75" s="617"/>
      <c r="EXQ75" s="682"/>
      <c r="EXR75" s="683"/>
      <c r="EXS75" s="683"/>
      <c r="EXT75" s="683"/>
      <c r="EXU75" s="683"/>
      <c r="EXV75" s="683"/>
      <c r="EXW75" s="617"/>
      <c r="EXX75" s="682"/>
      <c r="EXY75" s="683"/>
      <c r="EXZ75" s="683"/>
      <c r="EYA75" s="683"/>
      <c r="EYB75" s="683"/>
      <c r="EYC75" s="683"/>
      <c r="EYD75" s="617"/>
      <c r="EYE75" s="682"/>
      <c r="EYF75" s="683"/>
      <c r="EYG75" s="683"/>
      <c r="EYH75" s="683"/>
      <c r="EYI75" s="683"/>
      <c r="EYJ75" s="683"/>
      <c r="EYK75" s="617"/>
      <c r="EYL75" s="682"/>
      <c r="EYM75" s="683"/>
      <c r="EYN75" s="683"/>
      <c r="EYO75" s="683"/>
      <c r="EYP75" s="683"/>
      <c r="EYQ75" s="683"/>
      <c r="EYR75" s="617"/>
      <c r="EYS75" s="682"/>
      <c r="EYT75" s="683"/>
      <c r="EYU75" s="683"/>
      <c r="EYV75" s="683"/>
      <c r="EYW75" s="683"/>
      <c r="EYX75" s="683"/>
      <c r="EYY75" s="617"/>
      <c r="EYZ75" s="682"/>
      <c r="EZA75" s="683"/>
      <c r="EZB75" s="683"/>
      <c r="EZC75" s="683"/>
      <c r="EZD75" s="683"/>
      <c r="EZE75" s="683"/>
      <c r="EZF75" s="617"/>
      <c r="EZG75" s="682"/>
      <c r="EZH75" s="683"/>
      <c r="EZI75" s="683"/>
      <c r="EZJ75" s="683"/>
      <c r="EZK75" s="683"/>
      <c r="EZL75" s="683"/>
      <c r="EZM75" s="617"/>
      <c r="EZN75" s="682"/>
      <c r="EZO75" s="683"/>
      <c r="EZP75" s="683"/>
      <c r="EZQ75" s="683"/>
      <c r="EZR75" s="683"/>
      <c r="EZS75" s="683"/>
      <c r="EZT75" s="617"/>
      <c r="EZU75" s="682"/>
      <c r="EZV75" s="683"/>
      <c r="EZW75" s="683"/>
      <c r="EZX75" s="683"/>
      <c r="EZY75" s="683"/>
      <c r="EZZ75" s="683"/>
      <c r="FAA75" s="617"/>
      <c r="FAB75" s="682"/>
      <c r="FAC75" s="683"/>
      <c r="FAD75" s="683"/>
      <c r="FAE75" s="683"/>
      <c r="FAF75" s="683"/>
      <c r="FAG75" s="683"/>
      <c r="FAH75" s="617"/>
      <c r="FAI75" s="682"/>
      <c r="FAJ75" s="683"/>
      <c r="FAK75" s="683"/>
      <c r="FAL75" s="683"/>
      <c r="FAM75" s="683"/>
      <c r="FAN75" s="683"/>
      <c r="FAO75" s="617"/>
      <c r="FAP75" s="682"/>
      <c r="FAQ75" s="683"/>
      <c r="FAR75" s="683"/>
      <c r="FAS75" s="683"/>
      <c r="FAT75" s="683"/>
      <c r="FAU75" s="683"/>
      <c r="FAV75" s="617"/>
      <c r="FAW75" s="682"/>
      <c r="FAX75" s="683"/>
      <c r="FAY75" s="683"/>
      <c r="FAZ75" s="683"/>
      <c r="FBA75" s="683"/>
      <c r="FBB75" s="683"/>
      <c r="FBC75" s="617"/>
      <c r="FBD75" s="682"/>
      <c r="FBE75" s="683"/>
      <c r="FBF75" s="683"/>
      <c r="FBG75" s="683"/>
      <c r="FBH75" s="683"/>
      <c r="FBI75" s="683"/>
      <c r="FBJ75" s="617"/>
      <c r="FBK75" s="682"/>
      <c r="FBL75" s="683"/>
      <c r="FBM75" s="683"/>
      <c r="FBN75" s="683"/>
      <c r="FBO75" s="683"/>
      <c r="FBP75" s="683"/>
      <c r="FBQ75" s="617"/>
      <c r="FBR75" s="682"/>
      <c r="FBS75" s="683"/>
      <c r="FBT75" s="683"/>
      <c r="FBU75" s="683"/>
      <c r="FBV75" s="683"/>
      <c r="FBW75" s="683"/>
      <c r="FBX75" s="617"/>
      <c r="FBY75" s="682"/>
      <c r="FBZ75" s="683"/>
      <c r="FCA75" s="683"/>
      <c r="FCB75" s="683"/>
      <c r="FCC75" s="683"/>
      <c r="FCD75" s="683"/>
      <c r="FCE75" s="617"/>
      <c r="FCF75" s="682"/>
      <c r="FCG75" s="683"/>
      <c r="FCH75" s="683"/>
      <c r="FCI75" s="683"/>
      <c r="FCJ75" s="683"/>
      <c r="FCK75" s="683"/>
      <c r="FCL75" s="617"/>
      <c r="FCM75" s="682"/>
      <c r="FCN75" s="683"/>
      <c r="FCO75" s="683"/>
      <c r="FCP75" s="683"/>
      <c r="FCQ75" s="683"/>
      <c r="FCR75" s="683"/>
      <c r="FCS75" s="617"/>
      <c r="FCT75" s="682"/>
      <c r="FCU75" s="683"/>
      <c r="FCV75" s="683"/>
      <c r="FCW75" s="683"/>
      <c r="FCX75" s="683"/>
      <c r="FCY75" s="683"/>
      <c r="FCZ75" s="617"/>
      <c r="FDA75" s="682"/>
      <c r="FDB75" s="683"/>
      <c r="FDC75" s="683"/>
      <c r="FDD75" s="683"/>
      <c r="FDE75" s="683"/>
      <c r="FDF75" s="683"/>
      <c r="FDG75" s="617"/>
      <c r="FDH75" s="682"/>
      <c r="FDI75" s="683"/>
      <c r="FDJ75" s="683"/>
      <c r="FDK75" s="683"/>
      <c r="FDL75" s="683"/>
      <c r="FDM75" s="683"/>
      <c r="FDN75" s="617"/>
      <c r="FDO75" s="682"/>
      <c r="FDP75" s="683"/>
      <c r="FDQ75" s="683"/>
      <c r="FDR75" s="683"/>
      <c r="FDS75" s="683"/>
      <c r="FDT75" s="683"/>
      <c r="FDU75" s="617"/>
      <c r="FDV75" s="682"/>
      <c r="FDW75" s="683"/>
      <c r="FDX75" s="683"/>
      <c r="FDY75" s="683"/>
      <c r="FDZ75" s="683"/>
      <c r="FEA75" s="683"/>
      <c r="FEB75" s="617"/>
      <c r="FEC75" s="682"/>
      <c r="FED75" s="683"/>
      <c r="FEE75" s="683"/>
      <c r="FEF75" s="683"/>
      <c r="FEG75" s="683"/>
      <c r="FEH75" s="683"/>
      <c r="FEI75" s="617"/>
      <c r="FEJ75" s="682"/>
      <c r="FEK75" s="683"/>
      <c r="FEL75" s="683"/>
      <c r="FEM75" s="683"/>
      <c r="FEN75" s="683"/>
      <c r="FEO75" s="683"/>
      <c r="FEP75" s="617"/>
      <c r="FEQ75" s="682"/>
      <c r="FER75" s="683"/>
      <c r="FES75" s="683"/>
      <c r="FET75" s="683"/>
      <c r="FEU75" s="683"/>
      <c r="FEV75" s="683"/>
      <c r="FEW75" s="617"/>
      <c r="FEX75" s="682"/>
      <c r="FEY75" s="683"/>
      <c r="FEZ75" s="683"/>
      <c r="FFA75" s="683"/>
      <c r="FFB75" s="683"/>
      <c r="FFC75" s="683"/>
      <c r="FFD75" s="617"/>
      <c r="FFE75" s="682"/>
      <c r="FFF75" s="683"/>
      <c r="FFG75" s="683"/>
      <c r="FFH75" s="683"/>
      <c r="FFI75" s="683"/>
      <c r="FFJ75" s="683"/>
      <c r="FFK75" s="617"/>
      <c r="FFL75" s="682"/>
      <c r="FFM75" s="683"/>
      <c r="FFN75" s="683"/>
      <c r="FFO75" s="683"/>
      <c r="FFP75" s="683"/>
      <c r="FFQ75" s="683"/>
      <c r="FFR75" s="617"/>
      <c r="FFS75" s="682"/>
      <c r="FFT75" s="683"/>
      <c r="FFU75" s="683"/>
      <c r="FFV75" s="683"/>
      <c r="FFW75" s="683"/>
      <c r="FFX75" s="683"/>
      <c r="FFY75" s="617"/>
      <c r="FFZ75" s="682"/>
      <c r="FGA75" s="683"/>
      <c r="FGB75" s="683"/>
      <c r="FGC75" s="683"/>
      <c r="FGD75" s="683"/>
      <c r="FGE75" s="683"/>
      <c r="FGF75" s="617"/>
      <c r="FGG75" s="682"/>
      <c r="FGH75" s="683"/>
      <c r="FGI75" s="683"/>
      <c r="FGJ75" s="683"/>
      <c r="FGK75" s="683"/>
      <c r="FGL75" s="683"/>
      <c r="FGM75" s="617"/>
      <c r="FGN75" s="682"/>
      <c r="FGO75" s="683"/>
      <c r="FGP75" s="683"/>
      <c r="FGQ75" s="683"/>
      <c r="FGR75" s="683"/>
      <c r="FGS75" s="683"/>
      <c r="FGT75" s="617"/>
      <c r="FGU75" s="682"/>
      <c r="FGV75" s="683"/>
      <c r="FGW75" s="683"/>
      <c r="FGX75" s="683"/>
      <c r="FGY75" s="683"/>
      <c r="FGZ75" s="683"/>
      <c r="FHA75" s="617"/>
      <c r="FHB75" s="682"/>
      <c r="FHC75" s="683"/>
      <c r="FHD75" s="683"/>
      <c r="FHE75" s="683"/>
      <c r="FHF75" s="683"/>
      <c r="FHG75" s="683"/>
      <c r="FHH75" s="617"/>
      <c r="FHI75" s="682"/>
      <c r="FHJ75" s="683"/>
      <c r="FHK75" s="683"/>
      <c r="FHL75" s="683"/>
      <c r="FHM75" s="683"/>
      <c r="FHN75" s="683"/>
      <c r="FHO75" s="617"/>
      <c r="FHP75" s="682"/>
      <c r="FHQ75" s="683"/>
      <c r="FHR75" s="683"/>
      <c r="FHS75" s="683"/>
      <c r="FHT75" s="683"/>
      <c r="FHU75" s="683"/>
      <c r="FHV75" s="617"/>
      <c r="FHW75" s="682"/>
      <c r="FHX75" s="683"/>
      <c r="FHY75" s="683"/>
      <c r="FHZ75" s="683"/>
      <c r="FIA75" s="683"/>
      <c r="FIB75" s="683"/>
      <c r="FIC75" s="617"/>
      <c r="FID75" s="682"/>
      <c r="FIE75" s="683"/>
      <c r="FIF75" s="683"/>
      <c r="FIG75" s="683"/>
      <c r="FIH75" s="683"/>
      <c r="FII75" s="683"/>
      <c r="FIJ75" s="617"/>
      <c r="FIK75" s="682"/>
      <c r="FIL75" s="683"/>
      <c r="FIM75" s="683"/>
      <c r="FIN75" s="683"/>
      <c r="FIO75" s="683"/>
      <c r="FIP75" s="683"/>
      <c r="FIQ75" s="617"/>
      <c r="FIR75" s="682"/>
      <c r="FIS75" s="683"/>
      <c r="FIT75" s="683"/>
      <c r="FIU75" s="683"/>
      <c r="FIV75" s="683"/>
      <c r="FIW75" s="683"/>
      <c r="FIX75" s="617"/>
      <c r="FIY75" s="682"/>
      <c r="FIZ75" s="683"/>
      <c r="FJA75" s="683"/>
      <c r="FJB75" s="683"/>
      <c r="FJC75" s="683"/>
      <c r="FJD75" s="683"/>
      <c r="FJE75" s="617"/>
      <c r="FJF75" s="682"/>
      <c r="FJG75" s="683"/>
      <c r="FJH75" s="683"/>
      <c r="FJI75" s="683"/>
      <c r="FJJ75" s="683"/>
      <c r="FJK75" s="683"/>
      <c r="FJL75" s="617"/>
      <c r="FJM75" s="682"/>
      <c r="FJN75" s="683"/>
      <c r="FJO75" s="683"/>
      <c r="FJP75" s="683"/>
      <c r="FJQ75" s="683"/>
      <c r="FJR75" s="683"/>
      <c r="FJS75" s="617"/>
      <c r="FJT75" s="682"/>
      <c r="FJU75" s="683"/>
      <c r="FJV75" s="683"/>
      <c r="FJW75" s="683"/>
      <c r="FJX75" s="683"/>
      <c r="FJY75" s="683"/>
      <c r="FJZ75" s="617"/>
      <c r="FKA75" s="682"/>
      <c r="FKB75" s="683"/>
      <c r="FKC75" s="683"/>
      <c r="FKD75" s="683"/>
      <c r="FKE75" s="683"/>
      <c r="FKF75" s="683"/>
      <c r="FKG75" s="617"/>
      <c r="FKH75" s="682"/>
      <c r="FKI75" s="683"/>
      <c r="FKJ75" s="683"/>
      <c r="FKK75" s="683"/>
      <c r="FKL75" s="683"/>
      <c r="FKM75" s="683"/>
      <c r="FKN75" s="617"/>
      <c r="FKO75" s="682"/>
      <c r="FKP75" s="683"/>
      <c r="FKQ75" s="683"/>
      <c r="FKR75" s="683"/>
      <c r="FKS75" s="683"/>
      <c r="FKT75" s="683"/>
      <c r="FKU75" s="617"/>
      <c r="FKV75" s="682"/>
      <c r="FKW75" s="683"/>
      <c r="FKX75" s="683"/>
      <c r="FKY75" s="683"/>
      <c r="FKZ75" s="683"/>
      <c r="FLA75" s="683"/>
      <c r="FLB75" s="617"/>
      <c r="FLC75" s="682"/>
      <c r="FLD75" s="683"/>
      <c r="FLE75" s="683"/>
      <c r="FLF75" s="683"/>
      <c r="FLG75" s="683"/>
      <c r="FLH75" s="683"/>
      <c r="FLI75" s="617"/>
      <c r="FLJ75" s="682"/>
      <c r="FLK75" s="683"/>
      <c r="FLL75" s="683"/>
      <c r="FLM75" s="683"/>
      <c r="FLN75" s="683"/>
      <c r="FLO75" s="683"/>
      <c r="FLP75" s="617"/>
      <c r="FLQ75" s="682"/>
      <c r="FLR75" s="683"/>
      <c r="FLS75" s="683"/>
      <c r="FLT75" s="683"/>
      <c r="FLU75" s="683"/>
      <c r="FLV75" s="683"/>
      <c r="FLW75" s="617"/>
      <c r="FLX75" s="682"/>
      <c r="FLY75" s="683"/>
      <c r="FLZ75" s="683"/>
      <c r="FMA75" s="683"/>
      <c r="FMB75" s="683"/>
      <c r="FMC75" s="683"/>
      <c r="FMD75" s="617"/>
      <c r="FME75" s="682"/>
      <c r="FMF75" s="683"/>
      <c r="FMG75" s="683"/>
      <c r="FMH75" s="683"/>
      <c r="FMI75" s="683"/>
      <c r="FMJ75" s="683"/>
      <c r="FMK75" s="617"/>
      <c r="FML75" s="682"/>
      <c r="FMM75" s="683"/>
      <c r="FMN75" s="683"/>
      <c r="FMO75" s="683"/>
      <c r="FMP75" s="683"/>
      <c r="FMQ75" s="683"/>
      <c r="FMR75" s="617"/>
      <c r="FMS75" s="682"/>
      <c r="FMT75" s="683"/>
      <c r="FMU75" s="683"/>
      <c r="FMV75" s="683"/>
      <c r="FMW75" s="683"/>
      <c r="FMX75" s="683"/>
      <c r="FMY75" s="617"/>
      <c r="FMZ75" s="682"/>
      <c r="FNA75" s="683"/>
      <c r="FNB75" s="683"/>
      <c r="FNC75" s="683"/>
      <c r="FND75" s="683"/>
      <c r="FNE75" s="683"/>
      <c r="FNF75" s="617"/>
      <c r="FNG75" s="682"/>
      <c r="FNH75" s="683"/>
      <c r="FNI75" s="683"/>
      <c r="FNJ75" s="683"/>
      <c r="FNK75" s="683"/>
      <c r="FNL75" s="683"/>
      <c r="FNM75" s="617"/>
      <c r="FNN75" s="682"/>
      <c r="FNO75" s="683"/>
      <c r="FNP75" s="683"/>
      <c r="FNQ75" s="683"/>
      <c r="FNR75" s="683"/>
      <c r="FNS75" s="683"/>
      <c r="FNT75" s="617"/>
      <c r="FNU75" s="682"/>
      <c r="FNV75" s="683"/>
      <c r="FNW75" s="683"/>
      <c r="FNX75" s="683"/>
      <c r="FNY75" s="683"/>
      <c r="FNZ75" s="683"/>
      <c r="FOA75" s="617"/>
      <c r="FOB75" s="682"/>
      <c r="FOC75" s="683"/>
      <c r="FOD75" s="683"/>
      <c r="FOE75" s="683"/>
      <c r="FOF75" s="683"/>
      <c r="FOG75" s="683"/>
      <c r="FOH75" s="617"/>
      <c r="FOI75" s="682"/>
      <c r="FOJ75" s="683"/>
      <c r="FOK75" s="683"/>
      <c r="FOL75" s="683"/>
      <c r="FOM75" s="683"/>
      <c r="FON75" s="683"/>
      <c r="FOO75" s="617"/>
      <c r="FOP75" s="682"/>
      <c r="FOQ75" s="683"/>
      <c r="FOR75" s="683"/>
      <c r="FOS75" s="683"/>
      <c r="FOT75" s="683"/>
      <c r="FOU75" s="683"/>
      <c r="FOV75" s="617"/>
      <c r="FOW75" s="682"/>
      <c r="FOX75" s="683"/>
      <c r="FOY75" s="683"/>
      <c r="FOZ75" s="683"/>
      <c r="FPA75" s="683"/>
      <c r="FPB75" s="683"/>
      <c r="FPC75" s="617"/>
      <c r="FPD75" s="682"/>
      <c r="FPE75" s="683"/>
      <c r="FPF75" s="683"/>
      <c r="FPG75" s="683"/>
      <c r="FPH75" s="683"/>
      <c r="FPI75" s="683"/>
      <c r="FPJ75" s="617"/>
      <c r="FPK75" s="682"/>
      <c r="FPL75" s="683"/>
      <c r="FPM75" s="683"/>
      <c r="FPN75" s="683"/>
      <c r="FPO75" s="683"/>
      <c r="FPP75" s="683"/>
      <c r="FPQ75" s="617"/>
      <c r="FPR75" s="682"/>
      <c r="FPS75" s="683"/>
      <c r="FPT75" s="683"/>
      <c r="FPU75" s="683"/>
      <c r="FPV75" s="683"/>
      <c r="FPW75" s="683"/>
      <c r="FPX75" s="617"/>
      <c r="FPY75" s="682"/>
      <c r="FPZ75" s="683"/>
      <c r="FQA75" s="683"/>
      <c r="FQB75" s="683"/>
      <c r="FQC75" s="683"/>
      <c r="FQD75" s="683"/>
      <c r="FQE75" s="617"/>
      <c r="FQF75" s="682"/>
      <c r="FQG75" s="683"/>
      <c r="FQH75" s="683"/>
      <c r="FQI75" s="683"/>
      <c r="FQJ75" s="683"/>
      <c r="FQK75" s="683"/>
      <c r="FQL75" s="617"/>
      <c r="FQM75" s="682"/>
      <c r="FQN75" s="683"/>
      <c r="FQO75" s="683"/>
      <c r="FQP75" s="683"/>
      <c r="FQQ75" s="683"/>
      <c r="FQR75" s="683"/>
      <c r="FQS75" s="617"/>
      <c r="FQT75" s="682"/>
      <c r="FQU75" s="683"/>
      <c r="FQV75" s="683"/>
      <c r="FQW75" s="683"/>
      <c r="FQX75" s="683"/>
      <c r="FQY75" s="683"/>
      <c r="FQZ75" s="617"/>
      <c r="FRA75" s="682"/>
      <c r="FRB75" s="683"/>
      <c r="FRC75" s="683"/>
      <c r="FRD75" s="683"/>
      <c r="FRE75" s="683"/>
      <c r="FRF75" s="683"/>
      <c r="FRG75" s="617"/>
      <c r="FRH75" s="682"/>
      <c r="FRI75" s="683"/>
      <c r="FRJ75" s="683"/>
      <c r="FRK75" s="683"/>
      <c r="FRL75" s="683"/>
      <c r="FRM75" s="683"/>
      <c r="FRN75" s="617"/>
      <c r="FRO75" s="682"/>
      <c r="FRP75" s="683"/>
      <c r="FRQ75" s="683"/>
      <c r="FRR75" s="683"/>
      <c r="FRS75" s="683"/>
      <c r="FRT75" s="683"/>
      <c r="FRU75" s="617"/>
      <c r="FRV75" s="682"/>
      <c r="FRW75" s="683"/>
      <c r="FRX75" s="683"/>
      <c r="FRY75" s="683"/>
      <c r="FRZ75" s="683"/>
      <c r="FSA75" s="683"/>
      <c r="FSB75" s="617"/>
      <c r="FSC75" s="682"/>
      <c r="FSD75" s="683"/>
      <c r="FSE75" s="683"/>
      <c r="FSF75" s="683"/>
      <c r="FSG75" s="683"/>
      <c r="FSH75" s="683"/>
      <c r="FSI75" s="617"/>
      <c r="FSJ75" s="682"/>
      <c r="FSK75" s="683"/>
      <c r="FSL75" s="683"/>
      <c r="FSM75" s="683"/>
      <c r="FSN75" s="683"/>
      <c r="FSO75" s="683"/>
      <c r="FSP75" s="617"/>
      <c r="FSQ75" s="682"/>
      <c r="FSR75" s="683"/>
      <c r="FSS75" s="683"/>
      <c r="FST75" s="683"/>
      <c r="FSU75" s="683"/>
      <c r="FSV75" s="683"/>
      <c r="FSW75" s="617"/>
      <c r="FSX75" s="682"/>
      <c r="FSY75" s="683"/>
      <c r="FSZ75" s="683"/>
      <c r="FTA75" s="683"/>
      <c r="FTB75" s="683"/>
      <c r="FTC75" s="683"/>
      <c r="FTD75" s="617"/>
      <c r="FTE75" s="682"/>
      <c r="FTF75" s="683"/>
      <c r="FTG75" s="683"/>
      <c r="FTH75" s="683"/>
      <c r="FTI75" s="683"/>
      <c r="FTJ75" s="683"/>
      <c r="FTK75" s="617"/>
      <c r="FTL75" s="682"/>
      <c r="FTM75" s="683"/>
      <c r="FTN75" s="683"/>
      <c r="FTO75" s="683"/>
      <c r="FTP75" s="683"/>
      <c r="FTQ75" s="683"/>
      <c r="FTR75" s="617"/>
      <c r="FTS75" s="682"/>
      <c r="FTT75" s="683"/>
      <c r="FTU75" s="683"/>
      <c r="FTV75" s="683"/>
      <c r="FTW75" s="683"/>
      <c r="FTX75" s="683"/>
      <c r="FTY75" s="617"/>
      <c r="FTZ75" s="682"/>
      <c r="FUA75" s="683"/>
      <c r="FUB75" s="683"/>
      <c r="FUC75" s="683"/>
      <c r="FUD75" s="683"/>
      <c r="FUE75" s="683"/>
      <c r="FUF75" s="617"/>
      <c r="FUG75" s="682"/>
      <c r="FUH75" s="683"/>
      <c r="FUI75" s="683"/>
      <c r="FUJ75" s="683"/>
      <c r="FUK75" s="683"/>
      <c r="FUL75" s="683"/>
      <c r="FUM75" s="617"/>
      <c r="FUN75" s="682"/>
      <c r="FUO75" s="683"/>
      <c r="FUP75" s="683"/>
      <c r="FUQ75" s="683"/>
      <c r="FUR75" s="683"/>
      <c r="FUS75" s="683"/>
      <c r="FUT75" s="617"/>
      <c r="FUU75" s="682"/>
      <c r="FUV75" s="683"/>
      <c r="FUW75" s="683"/>
      <c r="FUX75" s="683"/>
      <c r="FUY75" s="683"/>
      <c r="FUZ75" s="683"/>
      <c r="FVA75" s="617"/>
      <c r="FVB75" s="682"/>
      <c r="FVC75" s="683"/>
      <c r="FVD75" s="683"/>
      <c r="FVE75" s="683"/>
      <c r="FVF75" s="683"/>
      <c r="FVG75" s="683"/>
      <c r="FVH75" s="617"/>
      <c r="FVI75" s="682"/>
      <c r="FVJ75" s="683"/>
      <c r="FVK75" s="683"/>
      <c r="FVL75" s="683"/>
      <c r="FVM75" s="683"/>
      <c r="FVN75" s="683"/>
      <c r="FVO75" s="617"/>
      <c r="FVP75" s="682"/>
      <c r="FVQ75" s="683"/>
      <c r="FVR75" s="683"/>
      <c r="FVS75" s="683"/>
      <c r="FVT75" s="683"/>
      <c r="FVU75" s="683"/>
      <c r="FVV75" s="617"/>
      <c r="FVW75" s="682"/>
      <c r="FVX75" s="683"/>
      <c r="FVY75" s="683"/>
      <c r="FVZ75" s="683"/>
      <c r="FWA75" s="683"/>
      <c r="FWB75" s="683"/>
      <c r="FWC75" s="617"/>
      <c r="FWD75" s="682"/>
      <c r="FWE75" s="683"/>
      <c r="FWF75" s="683"/>
      <c r="FWG75" s="683"/>
      <c r="FWH75" s="683"/>
      <c r="FWI75" s="683"/>
      <c r="FWJ75" s="617"/>
      <c r="FWK75" s="682"/>
      <c r="FWL75" s="683"/>
      <c r="FWM75" s="683"/>
      <c r="FWN75" s="683"/>
      <c r="FWO75" s="683"/>
      <c r="FWP75" s="683"/>
      <c r="FWQ75" s="617"/>
      <c r="FWR75" s="682"/>
      <c r="FWS75" s="683"/>
      <c r="FWT75" s="683"/>
      <c r="FWU75" s="683"/>
      <c r="FWV75" s="683"/>
      <c r="FWW75" s="683"/>
      <c r="FWX75" s="617"/>
      <c r="FWY75" s="682"/>
      <c r="FWZ75" s="683"/>
      <c r="FXA75" s="683"/>
      <c r="FXB75" s="683"/>
      <c r="FXC75" s="683"/>
      <c r="FXD75" s="683"/>
      <c r="FXE75" s="617"/>
      <c r="FXF75" s="682"/>
      <c r="FXG75" s="683"/>
      <c r="FXH75" s="683"/>
      <c r="FXI75" s="683"/>
      <c r="FXJ75" s="683"/>
      <c r="FXK75" s="683"/>
      <c r="FXL75" s="617"/>
      <c r="FXM75" s="682"/>
      <c r="FXN75" s="683"/>
      <c r="FXO75" s="683"/>
      <c r="FXP75" s="683"/>
      <c r="FXQ75" s="683"/>
      <c r="FXR75" s="683"/>
      <c r="FXS75" s="617"/>
      <c r="FXT75" s="682"/>
      <c r="FXU75" s="683"/>
      <c r="FXV75" s="683"/>
      <c r="FXW75" s="683"/>
      <c r="FXX75" s="683"/>
      <c r="FXY75" s="683"/>
      <c r="FXZ75" s="617"/>
      <c r="FYA75" s="682"/>
      <c r="FYB75" s="683"/>
      <c r="FYC75" s="683"/>
      <c r="FYD75" s="683"/>
      <c r="FYE75" s="683"/>
      <c r="FYF75" s="683"/>
      <c r="FYG75" s="617"/>
      <c r="FYH75" s="682"/>
      <c r="FYI75" s="683"/>
      <c r="FYJ75" s="683"/>
      <c r="FYK75" s="683"/>
      <c r="FYL75" s="683"/>
      <c r="FYM75" s="683"/>
      <c r="FYN75" s="617"/>
      <c r="FYO75" s="682"/>
      <c r="FYP75" s="683"/>
      <c r="FYQ75" s="683"/>
      <c r="FYR75" s="683"/>
      <c r="FYS75" s="683"/>
      <c r="FYT75" s="683"/>
      <c r="FYU75" s="617"/>
      <c r="FYV75" s="682"/>
      <c r="FYW75" s="683"/>
      <c r="FYX75" s="683"/>
      <c r="FYY75" s="683"/>
      <c r="FYZ75" s="683"/>
      <c r="FZA75" s="683"/>
      <c r="FZB75" s="617"/>
      <c r="FZC75" s="682"/>
      <c r="FZD75" s="683"/>
      <c r="FZE75" s="683"/>
      <c r="FZF75" s="683"/>
      <c r="FZG75" s="683"/>
      <c r="FZH75" s="683"/>
      <c r="FZI75" s="617"/>
      <c r="FZJ75" s="682"/>
      <c r="FZK75" s="683"/>
      <c r="FZL75" s="683"/>
      <c r="FZM75" s="683"/>
      <c r="FZN75" s="683"/>
      <c r="FZO75" s="683"/>
      <c r="FZP75" s="617"/>
      <c r="FZQ75" s="682"/>
      <c r="FZR75" s="683"/>
      <c r="FZS75" s="683"/>
      <c r="FZT75" s="683"/>
      <c r="FZU75" s="683"/>
      <c r="FZV75" s="683"/>
      <c r="FZW75" s="617"/>
      <c r="FZX75" s="682"/>
      <c r="FZY75" s="683"/>
      <c r="FZZ75" s="683"/>
      <c r="GAA75" s="683"/>
      <c r="GAB75" s="683"/>
      <c r="GAC75" s="683"/>
      <c r="GAD75" s="617"/>
      <c r="GAE75" s="682"/>
      <c r="GAF75" s="683"/>
      <c r="GAG75" s="683"/>
      <c r="GAH75" s="683"/>
      <c r="GAI75" s="683"/>
      <c r="GAJ75" s="683"/>
      <c r="GAK75" s="617"/>
      <c r="GAL75" s="682"/>
      <c r="GAM75" s="683"/>
      <c r="GAN75" s="683"/>
      <c r="GAO75" s="683"/>
      <c r="GAP75" s="683"/>
      <c r="GAQ75" s="683"/>
      <c r="GAR75" s="617"/>
      <c r="GAS75" s="682"/>
      <c r="GAT75" s="683"/>
      <c r="GAU75" s="683"/>
      <c r="GAV75" s="683"/>
      <c r="GAW75" s="683"/>
      <c r="GAX75" s="683"/>
      <c r="GAY75" s="617"/>
      <c r="GAZ75" s="682"/>
      <c r="GBA75" s="683"/>
      <c r="GBB75" s="683"/>
      <c r="GBC75" s="683"/>
      <c r="GBD75" s="683"/>
      <c r="GBE75" s="683"/>
      <c r="GBF75" s="617"/>
      <c r="GBG75" s="682"/>
      <c r="GBH75" s="683"/>
      <c r="GBI75" s="683"/>
      <c r="GBJ75" s="683"/>
      <c r="GBK75" s="683"/>
      <c r="GBL75" s="683"/>
      <c r="GBM75" s="617"/>
      <c r="GBN75" s="682"/>
      <c r="GBO75" s="683"/>
      <c r="GBP75" s="683"/>
      <c r="GBQ75" s="683"/>
      <c r="GBR75" s="683"/>
      <c r="GBS75" s="683"/>
      <c r="GBT75" s="617"/>
      <c r="GBU75" s="682"/>
      <c r="GBV75" s="683"/>
      <c r="GBW75" s="683"/>
      <c r="GBX75" s="683"/>
      <c r="GBY75" s="683"/>
      <c r="GBZ75" s="683"/>
      <c r="GCA75" s="617"/>
      <c r="GCB75" s="682"/>
      <c r="GCC75" s="683"/>
      <c r="GCD75" s="683"/>
      <c r="GCE75" s="683"/>
      <c r="GCF75" s="683"/>
      <c r="GCG75" s="683"/>
      <c r="GCH75" s="617"/>
      <c r="GCI75" s="682"/>
      <c r="GCJ75" s="683"/>
      <c r="GCK75" s="683"/>
      <c r="GCL75" s="683"/>
      <c r="GCM75" s="683"/>
      <c r="GCN75" s="683"/>
      <c r="GCO75" s="617"/>
      <c r="GCP75" s="682"/>
      <c r="GCQ75" s="683"/>
      <c r="GCR75" s="683"/>
      <c r="GCS75" s="683"/>
      <c r="GCT75" s="683"/>
      <c r="GCU75" s="683"/>
      <c r="GCV75" s="617"/>
      <c r="GCW75" s="682"/>
      <c r="GCX75" s="683"/>
      <c r="GCY75" s="683"/>
      <c r="GCZ75" s="683"/>
      <c r="GDA75" s="683"/>
      <c r="GDB75" s="683"/>
      <c r="GDC75" s="617"/>
      <c r="GDD75" s="682"/>
      <c r="GDE75" s="683"/>
      <c r="GDF75" s="683"/>
      <c r="GDG75" s="683"/>
      <c r="GDH75" s="683"/>
      <c r="GDI75" s="683"/>
      <c r="GDJ75" s="617"/>
      <c r="GDK75" s="682"/>
      <c r="GDL75" s="683"/>
      <c r="GDM75" s="683"/>
      <c r="GDN75" s="683"/>
      <c r="GDO75" s="683"/>
      <c r="GDP75" s="683"/>
      <c r="GDQ75" s="617"/>
      <c r="GDR75" s="682"/>
      <c r="GDS75" s="683"/>
      <c r="GDT75" s="683"/>
      <c r="GDU75" s="683"/>
      <c r="GDV75" s="683"/>
      <c r="GDW75" s="683"/>
      <c r="GDX75" s="617"/>
      <c r="GDY75" s="682"/>
      <c r="GDZ75" s="683"/>
      <c r="GEA75" s="683"/>
      <c r="GEB75" s="683"/>
      <c r="GEC75" s="683"/>
      <c r="GED75" s="683"/>
      <c r="GEE75" s="617"/>
      <c r="GEF75" s="682"/>
      <c r="GEG75" s="683"/>
      <c r="GEH75" s="683"/>
      <c r="GEI75" s="683"/>
      <c r="GEJ75" s="683"/>
      <c r="GEK75" s="683"/>
      <c r="GEL75" s="617"/>
      <c r="GEM75" s="682"/>
      <c r="GEN75" s="683"/>
      <c r="GEO75" s="683"/>
      <c r="GEP75" s="683"/>
      <c r="GEQ75" s="683"/>
      <c r="GER75" s="683"/>
      <c r="GES75" s="617"/>
      <c r="GET75" s="682"/>
      <c r="GEU75" s="683"/>
      <c r="GEV75" s="683"/>
      <c r="GEW75" s="683"/>
      <c r="GEX75" s="683"/>
      <c r="GEY75" s="683"/>
      <c r="GEZ75" s="617"/>
      <c r="GFA75" s="682"/>
      <c r="GFB75" s="683"/>
      <c r="GFC75" s="683"/>
      <c r="GFD75" s="683"/>
      <c r="GFE75" s="683"/>
      <c r="GFF75" s="683"/>
      <c r="GFG75" s="617"/>
      <c r="GFH75" s="682"/>
      <c r="GFI75" s="683"/>
      <c r="GFJ75" s="683"/>
      <c r="GFK75" s="683"/>
      <c r="GFL75" s="683"/>
      <c r="GFM75" s="683"/>
      <c r="GFN75" s="617"/>
      <c r="GFO75" s="682"/>
      <c r="GFP75" s="683"/>
      <c r="GFQ75" s="683"/>
      <c r="GFR75" s="683"/>
      <c r="GFS75" s="683"/>
      <c r="GFT75" s="683"/>
      <c r="GFU75" s="617"/>
      <c r="GFV75" s="682"/>
      <c r="GFW75" s="683"/>
      <c r="GFX75" s="683"/>
      <c r="GFY75" s="683"/>
      <c r="GFZ75" s="683"/>
      <c r="GGA75" s="683"/>
      <c r="GGB75" s="617"/>
      <c r="GGC75" s="682"/>
      <c r="GGD75" s="683"/>
      <c r="GGE75" s="683"/>
      <c r="GGF75" s="683"/>
      <c r="GGG75" s="683"/>
      <c r="GGH75" s="683"/>
      <c r="GGI75" s="617"/>
      <c r="GGJ75" s="682"/>
      <c r="GGK75" s="683"/>
      <c r="GGL75" s="683"/>
      <c r="GGM75" s="683"/>
      <c r="GGN75" s="683"/>
      <c r="GGO75" s="683"/>
      <c r="GGP75" s="617"/>
      <c r="GGQ75" s="682"/>
      <c r="GGR75" s="683"/>
      <c r="GGS75" s="683"/>
      <c r="GGT75" s="683"/>
      <c r="GGU75" s="683"/>
      <c r="GGV75" s="683"/>
      <c r="GGW75" s="617"/>
      <c r="GGX75" s="682"/>
      <c r="GGY75" s="683"/>
      <c r="GGZ75" s="683"/>
      <c r="GHA75" s="683"/>
      <c r="GHB75" s="683"/>
      <c r="GHC75" s="683"/>
      <c r="GHD75" s="617"/>
      <c r="GHE75" s="682"/>
      <c r="GHF75" s="683"/>
      <c r="GHG75" s="683"/>
      <c r="GHH75" s="683"/>
      <c r="GHI75" s="683"/>
      <c r="GHJ75" s="683"/>
      <c r="GHK75" s="617"/>
      <c r="GHL75" s="682"/>
      <c r="GHM75" s="683"/>
      <c r="GHN75" s="683"/>
      <c r="GHO75" s="683"/>
      <c r="GHP75" s="683"/>
      <c r="GHQ75" s="683"/>
      <c r="GHR75" s="617"/>
      <c r="GHS75" s="682"/>
      <c r="GHT75" s="683"/>
      <c r="GHU75" s="683"/>
      <c r="GHV75" s="683"/>
      <c r="GHW75" s="683"/>
      <c r="GHX75" s="683"/>
      <c r="GHY75" s="617"/>
      <c r="GHZ75" s="682"/>
      <c r="GIA75" s="683"/>
      <c r="GIB75" s="683"/>
      <c r="GIC75" s="683"/>
      <c r="GID75" s="683"/>
      <c r="GIE75" s="683"/>
      <c r="GIF75" s="617"/>
      <c r="GIG75" s="682"/>
      <c r="GIH75" s="683"/>
      <c r="GII75" s="683"/>
      <c r="GIJ75" s="683"/>
      <c r="GIK75" s="683"/>
      <c r="GIL75" s="683"/>
      <c r="GIM75" s="617"/>
      <c r="GIN75" s="682"/>
      <c r="GIO75" s="683"/>
      <c r="GIP75" s="683"/>
      <c r="GIQ75" s="683"/>
      <c r="GIR75" s="683"/>
      <c r="GIS75" s="683"/>
      <c r="GIT75" s="617"/>
      <c r="GIU75" s="682"/>
      <c r="GIV75" s="683"/>
      <c r="GIW75" s="683"/>
      <c r="GIX75" s="683"/>
      <c r="GIY75" s="683"/>
      <c r="GIZ75" s="683"/>
      <c r="GJA75" s="617"/>
      <c r="GJB75" s="682"/>
      <c r="GJC75" s="683"/>
      <c r="GJD75" s="683"/>
      <c r="GJE75" s="683"/>
      <c r="GJF75" s="683"/>
      <c r="GJG75" s="683"/>
      <c r="GJH75" s="617"/>
      <c r="GJI75" s="682"/>
      <c r="GJJ75" s="683"/>
      <c r="GJK75" s="683"/>
      <c r="GJL75" s="683"/>
      <c r="GJM75" s="683"/>
      <c r="GJN75" s="683"/>
      <c r="GJO75" s="617"/>
      <c r="GJP75" s="682"/>
      <c r="GJQ75" s="683"/>
      <c r="GJR75" s="683"/>
      <c r="GJS75" s="683"/>
      <c r="GJT75" s="683"/>
      <c r="GJU75" s="683"/>
      <c r="GJV75" s="617"/>
      <c r="GJW75" s="682"/>
      <c r="GJX75" s="683"/>
      <c r="GJY75" s="683"/>
      <c r="GJZ75" s="683"/>
      <c r="GKA75" s="683"/>
      <c r="GKB75" s="683"/>
      <c r="GKC75" s="617"/>
      <c r="GKD75" s="682"/>
      <c r="GKE75" s="683"/>
      <c r="GKF75" s="683"/>
      <c r="GKG75" s="683"/>
      <c r="GKH75" s="683"/>
      <c r="GKI75" s="683"/>
      <c r="GKJ75" s="617"/>
      <c r="GKK75" s="682"/>
      <c r="GKL75" s="683"/>
      <c r="GKM75" s="683"/>
      <c r="GKN75" s="683"/>
      <c r="GKO75" s="683"/>
      <c r="GKP75" s="683"/>
      <c r="GKQ75" s="617"/>
      <c r="GKR75" s="682"/>
      <c r="GKS75" s="683"/>
      <c r="GKT75" s="683"/>
      <c r="GKU75" s="683"/>
      <c r="GKV75" s="683"/>
      <c r="GKW75" s="683"/>
      <c r="GKX75" s="617"/>
      <c r="GKY75" s="682"/>
      <c r="GKZ75" s="683"/>
      <c r="GLA75" s="683"/>
      <c r="GLB75" s="683"/>
      <c r="GLC75" s="683"/>
      <c r="GLD75" s="683"/>
      <c r="GLE75" s="617"/>
      <c r="GLF75" s="682"/>
      <c r="GLG75" s="683"/>
      <c r="GLH75" s="683"/>
      <c r="GLI75" s="683"/>
      <c r="GLJ75" s="683"/>
      <c r="GLK75" s="683"/>
      <c r="GLL75" s="617"/>
      <c r="GLM75" s="682"/>
      <c r="GLN75" s="683"/>
      <c r="GLO75" s="683"/>
      <c r="GLP75" s="683"/>
      <c r="GLQ75" s="683"/>
      <c r="GLR75" s="683"/>
      <c r="GLS75" s="617"/>
      <c r="GLT75" s="682"/>
      <c r="GLU75" s="683"/>
      <c r="GLV75" s="683"/>
      <c r="GLW75" s="683"/>
      <c r="GLX75" s="683"/>
      <c r="GLY75" s="683"/>
      <c r="GLZ75" s="617"/>
      <c r="GMA75" s="682"/>
      <c r="GMB75" s="683"/>
      <c r="GMC75" s="683"/>
      <c r="GMD75" s="683"/>
      <c r="GME75" s="683"/>
      <c r="GMF75" s="683"/>
      <c r="GMG75" s="617"/>
      <c r="GMH75" s="682"/>
      <c r="GMI75" s="683"/>
      <c r="GMJ75" s="683"/>
      <c r="GMK75" s="683"/>
      <c r="GML75" s="683"/>
      <c r="GMM75" s="683"/>
      <c r="GMN75" s="617"/>
      <c r="GMO75" s="682"/>
      <c r="GMP75" s="683"/>
      <c r="GMQ75" s="683"/>
      <c r="GMR75" s="683"/>
      <c r="GMS75" s="683"/>
      <c r="GMT75" s="683"/>
      <c r="GMU75" s="617"/>
      <c r="GMV75" s="682"/>
      <c r="GMW75" s="683"/>
      <c r="GMX75" s="683"/>
      <c r="GMY75" s="683"/>
      <c r="GMZ75" s="683"/>
      <c r="GNA75" s="683"/>
      <c r="GNB75" s="617"/>
      <c r="GNC75" s="682"/>
      <c r="GND75" s="683"/>
      <c r="GNE75" s="683"/>
      <c r="GNF75" s="683"/>
      <c r="GNG75" s="683"/>
      <c r="GNH75" s="683"/>
      <c r="GNI75" s="617"/>
      <c r="GNJ75" s="682"/>
      <c r="GNK75" s="683"/>
      <c r="GNL75" s="683"/>
      <c r="GNM75" s="683"/>
      <c r="GNN75" s="683"/>
      <c r="GNO75" s="683"/>
      <c r="GNP75" s="617"/>
      <c r="GNQ75" s="682"/>
      <c r="GNR75" s="683"/>
      <c r="GNS75" s="683"/>
      <c r="GNT75" s="683"/>
      <c r="GNU75" s="683"/>
      <c r="GNV75" s="683"/>
      <c r="GNW75" s="617"/>
      <c r="GNX75" s="682"/>
      <c r="GNY75" s="683"/>
      <c r="GNZ75" s="683"/>
      <c r="GOA75" s="683"/>
      <c r="GOB75" s="683"/>
      <c r="GOC75" s="683"/>
      <c r="GOD75" s="617"/>
      <c r="GOE75" s="682"/>
      <c r="GOF75" s="683"/>
      <c r="GOG75" s="683"/>
      <c r="GOH75" s="683"/>
      <c r="GOI75" s="683"/>
      <c r="GOJ75" s="683"/>
      <c r="GOK75" s="617"/>
      <c r="GOL75" s="682"/>
      <c r="GOM75" s="683"/>
      <c r="GON75" s="683"/>
      <c r="GOO75" s="683"/>
      <c r="GOP75" s="683"/>
      <c r="GOQ75" s="683"/>
      <c r="GOR75" s="617"/>
      <c r="GOS75" s="682"/>
      <c r="GOT75" s="683"/>
      <c r="GOU75" s="683"/>
      <c r="GOV75" s="683"/>
      <c r="GOW75" s="683"/>
      <c r="GOX75" s="683"/>
      <c r="GOY75" s="617"/>
      <c r="GOZ75" s="682"/>
      <c r="GPA75" s="683"/>
      <c r="GPB75" s="683"/>
      <c r="GPC75" s="683"/>
      <c r="GPD75" s="683"/>
      <c r="GPE75" s="683"/>
      <c r="GPF75" s="617"/>
      <c r="GPG75" s="682"/>
      <c r="GPH75" s="683"/>
      <c r="GPI75" s="683"/>
      <c r="GPJ75" s="683"/>
      <c r="GPK75" s="683"/>
      <c r="GPL75" s="683"/>
      <c r="GPM75" s="617"/>
      <c r="GPN75" s="682"/>
      <c r="GPO75" s="683"/>
      <c r="GPP75" s="683"/>
      <c r="GPQ75" s="683"/>
      <c r="GPR75" s="683"/>
      <c r="GPS75" s="683"/>
      <c r="GPT75" s="617"/>
      <c r="GPU75" s="682"/>
      <c r="GPV75" s="683"/>
      <c r="GPW75" s="683"/>
      <c r="GPX75" s="683"/>
      <c r="GPY75" s="683"/>
      <c r="GPZ75" s="683"/>
      <c r="GQA75" s="617"/>
      <c r="GQB75" s="682"/>
      <c r="GQC75" s="683"/>
      <c r="GQD75" s="683"/>
      <c r="GQE75" s="683"/>
      <c r="GQF75" s="683"/>
      <c r="GQG75" s="683"/>
      <c r="GQH75" s="617"/>
      <c r="GQI75" s="682"/>
      <c r="GQJ75" s="683"/>
      <c r="GQK75" s="683"/>
      <c r="GQL75" s="683"/>
      <c r="GQM75" s="683"/>
      <c r="GQN75" s="683"/>
      <c r="GQO75" s="617"/>
      <c r="GQP75" s="682"/>
      <c r="GQQ75" s="683"/>
      <c r="GQR75" s="683"/>
      <c r="GQS75" s="683"/>
      <c r="GQT75" s="683"/>
      <c r="GQU75" s="683"/>
      <c r="GQV75" s="617"/>
      <c r="GQW75" s="682"/>
      <c r="GQX75" s="683"/>
      <c r="GQY75" s="683"/>
      <c r="GQZ75" s="683"/>
      <c r="GRA75" s="683"/>
      <c r="GRB75" s="683"/>
      <c r="GRC75" s="617"/>
      <c r="GRD75" s="682"/>
      <c r="GRE75" s="683"/>
      <c r="GRF75" s="683"/>
      <c r="GRG75" s="683"/>
      <c r="GRH75" s="683"/>
      <c r="GRI75" s="683"/>
      <c r="GRJ75" s="617"/>
      <c r="GRK75" s="682"/>
      <c r="GRL75" s="683"/>
      <c r="GRM75" s="683"/>
      <c r="GRN75" s="683"/>
      <c r="GRO75" s="683"/>
      <c r="GRP75" s="683"/>
      <c r="GRQ75" s="617"/>
      <c r="GRR75" s="682"/>
      <c r="GRS75" s="683"/>
      <c r="GRT75" s="683"/>
      <c r="GRU75" s="683"/>
      <c r="GRV75" s="683"/>
      <c r="GRW75" s="683"/>
      <c r="GRX75" s="617"/>
      <c r="GRY75" s="682"/>
      <c r="GRZ75" s="683"/>
      <c r="GSA75" s="683"/>
      <c r="GSB75" s="683"/>
      <c r="GSC75" s="683"/>
      <c r="GSD75" s="683"/>
      <c r="GSE75" s="617"/>
      <c r="GSF75" s="682"/>
      <c r="GSG75" s="683"/>
      <c r="GSH75" s="683"/>
      <c r="GSI75" s="683"/>
      <c r="GSJ75" s="683"/>
      <c r="GSK75" s="683"/>
      <c r="GSL75" s="617"/>
      <c r="GSM75" s="682"/>
      <c r="GSN75" s="683"/>
      <c r="GSO75" s="683"/>
      <c r="GSP75" s="683"/>
      <c r="GSQ75" s="683"/>
      <c r="GSR75" s="683"/>
      <c r="GSS75" s="617"/>
      <c r="GST75" s="682"/>
      <c r="GSU75" s="683"/>
      <c r="GSV75" s="683"/>
      <c r="GSW75" s="683"/>
      <c r="GSX75" s="683"/>
      <c r="GSY75" s="683"/>
      <c r="GSZ75" s="617"/>
      <c r="GTA75" s="682"/>
      <c r="GTB75" s="683"/>
      <c r="GTC75" s="683"/>
      <c r="GTD75" s="683"/>
      <c r="GTE75" s="683"/>
      <c r="GTF75" s="683"/>
      <c r="GTG75" s="617"/>
      <c r="GTH75" s="682"/>
      <c r="GTI75" s="683"/>
      <c r="GTJ75" s="683"/>
      <c r="GTK75" s="683"/>
      <c r="GTL75" s="683"/>
      <c r="GTM75" s="683"/>
      <c r="GTN75" s="617"/>
      <c r="GTO75" s="682"/>
      <c r="GTP75" s="683"/>
      <c r="GTQ75" s="683"/>
      <c r="GTR75" s="683"/>
      <c r="GTS75" s="683"/>
      <c r="GTT75" s="683"/>
      <c r="GTU75" s="617"/>
      <c r="GTV75" s="682"/>
      <c r="GTW75" s="683"/>
      <c r="GTX75" s="683"/>
      <c r="GTY75" s="683"/>
      <c r="GTZ75" s="683"/>
      <c r="GUA75" s="683"/>
      <c r="GUB75" s="617"/>
      <c r="GUC75" s="682"/>
      <c r="GUD75" s="683"/>
      <c r="GUE75" s="683"/>
      <c r="GUF75" s="683"/>
      <c r="GUG75" s="683"/>
      <c r="GUH75" s="683"/>
      <c r="GUI75" s="617"/>
      <c r="GUJ75" s="682"/>
      <c r="GUK75" s="683"/>
      <c r="GUL75" s="683"/>
      <c r="GUM75" s="683"/>
      <c r="GUN75" s="683"/>
      <c r="GUO75" s="683"/>
      <c r="GUP75" s="617"/>
      <c r="GUQ75" s="682"/>
      <c r="GUR75" s="683"/>
      <c r="GUS75" s="683"/>
      <c r="GUT75" s="683"/>
      <c r="GUU75" s="683"/>
      <c r="GUV75" s="683"/>
      <c r="GUW75" s="617"/>
      <c r="GUX75" s="682"/>
      <c r="GUY75" s="683"/>
      <c r="GUZ75" s="683"/>
      <c r="GVA75" s="683"/>
      <c r="GVB75" s="683"/>
      <c r="GVC75" s="683"/>
      <c r="GVD75" s="617"/>
      <c r="GVE75" s="682"/>
      <c r="GVF75" s="683"/>
      <c r="GVG75" s="683"/>
      <c r="GVH75" s="683"/>
      <c r="GVI75" s="683"/>
      <c r="GVJ75" s="683"/>
      <c r="GVK75" s="617"/>
      <c r="GVL75" s="682"/>
      <c r="GVM75" s="683"/>
      <c r="GVN75" s="683"/>
      <c r="GVO75" s="683"/>
      <c r="GVP75" s="683"/>
      <c r="GVQ75" s="683"/>
      <c r="GVR75" s="617"/>
      <c r="GVS75" s="682"/>
      <c r="GVT75" s="683"/>
      <c r="GVU75" s="683"/>
      <c r="GVV75" s="683"/>
      <c r="GVW75" s="683"/>
      <c r="GVX75" s="683"/>
      <c r="GVY75" s="617"/>
      <c r="GVZ75" s="682"/>
      <c r="GWA75" s="683"/>
      <c r="GWB75" s="683"/>
      <c r="GWC75" s="683"/>
      <c r="GWD75" s="683"/>
      <c r="GWE75" s="683"/>
      <c r="GWF75" s="617"/>
      <c r="GWG75" s="682"/>
      <c r="GWH75" s="683"/>
      <c r="GWI75" s="683"/>
      <c r="GWJ75" s="683"/>
      <c r="GWK75" s="683"/>
      <c r="GWL75" s="683"/>
      <c r="GWM75" s="617"/>
      <c r="GWN75" s="682"/>
      <c r="GWO75" s="683"/>
      <c r="GWP75" s="683"/>
      <c r="GWQ75" s="683"/>
      <c r="GWR75" s="683"/>
      <c r="GWS75" s="683"/>
      <c r="GWT75" s="617"/>
      <c r="GWU75" s="682"/>
      <c r="GWV75" s="683"/>
      <c r="GWW75" s="683"/>
      <c r="GWX75" s="683"/>
      <c r="GWY75" s="683"/>
      <c r="GWZ75" s="683"/>
      <c r="GXA75" s="617"/>
      <c r="GXB75" s="682"/>
      <c r="GXC75" s="683"/>
      <c r="GXD75" s="683"/>
      <c r="GXE75" s="683"/>
      <c r="GXF75" s="683"/>
      <c r="GXG75" s="683"/>
      <c r="GXH75" s="617"/>
      <c r="GXI75" s="682"/>
      <c r="GXJ75" s="683"/>
      <c r="GXK75" s="683"/>
      <c r="GXL75" s="683"/>
      <c r="GXM75" s="683"/>
      <c r="GXN75" s="683"/>
      <c r="GXO75" s="617"/>
      <c r="GXP75" s="682"/>
      <c r="GXQ75" s="683"/>
      <c r="GXR75" s="683"/>
      <c r="GXS75" s="683"/>
      <c r="GXT75" s="683"/>
      <c r="GXU75" s="683"/>
      <c r="GXV75" s="617"/>
      <c r="GXW75" s="682"/>
      <c r="GXX75" s="683"/>
      <c r="GXY75" s="683"/>
      <c r="GXZ75" s="683"/>
      <c r="GYA75" s="683"/>
      <c r="GYB75" s="683"/>
      <c r="GYC75" s="617"/>
      <c r="GYD75" s="682"/>
      <c r="GYE75" s="683"/>
      <c r="GYF75" s="683"/>
      <c r="GYG75" s="683"/>
      <c r="GYH75" s="683"/>
      <c r="GYI75" s="683"/>
      <c r="GYJ75" s="617"/>
      <c r="GYK75" s="682"/>
      <c r="GYL75" s="683"/>
      <c r="GYM75" s="683"/>
      <c r="GYN75" s="683"/>
      <c r="GYO75" s="683"/>
      <c r="GYP75" s="683"/>
      <c r="GYQ75" s="617"/>
      <c r="GYR75" s="682"/>
      <c r="GYS75" s="683"/>
      <c r="GYT75" s="683"/>
      <c r="GYU75" s="683"/>
      <c r="GYV75" s="683"/>
      <c r="GYW75" s="683"/>
      <c r="GYX75" s="617"/>
      <c r="GYY75" s="682"/>
      <c r="GYZ75" s="683"/>
      <c r="GZA75" s="683"/>
      <c r="GZB75" s="683"/>
      <c r="GZC75" s="683"/>
      <c r="GZD75" s="683"/>
      <c r="GZE75" s="617"/>
      <c r="GZF75" s="682"/>
      <c r="GZG75" s="683"/>
      <c r="GZH75" s="683"/>
      <c r="GZI75" s="683"/>
      <c r="GZJ75" s="683"/>
      <c r="GZK75" s="683"/>
      <c r="GZL75" s="617"/>
      <c r="GZM75" s="682"/>
      <c r="GZN75" s="683"/>
      <c r="GZO75" s="683"/>
      <c r="GZP75" s="683"/>
      <c r="GZQ75" s="683"/>
      <c r="GZR75" s="683"/>
      <c r="GZS75" s="617"/>
      <c r="GZT75" s="682"/>
      <c r="GZU75" s="683"/>
      <c r="GZV75" s="683"/>
      <c r="GZW75" s="683"/>
      <c r="GZX75" s="683"/>
      <c r="GZY75" s="683"/>
      <c r="GZZ75" s="617"/>
      <c r="HAA75" s="682"/>
      <c r="HAB75" s="683"/>
      <c r="HAC75" s="683"/>
      <c r="HAD75" s="683"/>
      <c r="HAE75" s="683"/>
      <c r="HAF75" s="683"/>
      <c r="HAG75" s="617"/>
      <c r="HAH75" s="682"/>
      <c r="HAI75" s="683"/>
      <c r="HAJ75" s="683"/>
      <c r="HAK75" s="683"/>
      <c r="HAL75" s="683"/>
      <c r="HAM75" s="683"/>
      <c r="HAN75" s="617"/>
      <c r="HAO75" s="682"/>
      <c r="HAP75" s="683"/>
      <c r="HAQ75" s="683"/>
      <c r="HAR75" s="683"/>
      <c r="HAS75" s="683"/>
      <c r="HAT75" s="683"/>
      <c r="HAU75" s="617"/>
      <c r="HAV75" s="682"/>
      <c r="HAW75" s="683"/>
      <c r="HAX75" s="683"/>
      <c r="HAY75" s="683"/>
      <c r="HAZ75" s="683"/>
      <c r="HBA75" s="683"/>
      <c r="HBB75" s="617"/>
      <c r="HBC75" s="682"/>
      <c r="HBD75" s="683"/>
      <c r="HBE75" s="683"/>
      <c r="HBF75" s="683"/>
      <c r="HBG75" s="683"/>
      <c r="HBH75" s="683"/>
      <c r="HBI75" s="617"/>
      <c r="HBJ75" s="682"/>
      <c r="HBK75" s="683"/>
      <c r="HBL75" s="683"/>
      <c r="HBM75" s="683"/>
      <c r="HBN75" s="683"/>
      <c r="HBO75" s="683"/>
      <c r="HBP75" s="617"/>
      <c r="HBQ75" s="682"/>
      <c r="HBR75" s="683"/>
      <c r="HBS75" s="683"/>
      <c r="HBT75" s="683"/>
      <c r="HBU75" s="683"/>
      <c r="HBV75" s="683"/>
      <c r="HBW75" s="617"/>
      <c r="HBX75" s="682"/>
      <c r="HBY75" s="683"/>
      <c r="HBZ75" s="683"/>
      <c r="HCA75" s="683"/>
      <c r="HCB75" s="683"/>
      <c r="HCC75" s="683"/>
      <c r="HCD75" s="617"/>
      <c r="HCE75" s="682"/>
      <c r="HCF75" s="683"/>
      <c r="HCG75" s="683"/>
      <c r="HCH75" s="683"/>
      <c r="HCI75" s="683"/>
      <c r="HCJ75" s="683"/>
      <c r="HCK75" s="617"/>
      <c r="HCL75" s="682"/>
      <c r="HCM75" s="683"/>
      <c r="HCN75" s="683"/>
      <c r="HCO75" s="683"/>
      <c r="HCP75" s="683"/>
      <c r="HCQ75" s="683"/>
      <c r="HCR75" s="617"/>
      <c r="HCS75" s="682"/>
      <c r="HCT75" s="683"/>
      <c r="HCU75" s="683"/>
      <c r="HCV75" s="683"/>
      <c r="HCW75" s="683"/>
      <c r="HCX75" s="683"/>
      <c r="HCY75" s="617"/>
      <c r="HCZ75" s="682"/>
      <c r="HDA75" s="683"/>
      <c r="HDB75" s="683"/>
      <c r="HDC75" s="683"/>
      <c r="HDD75" s="683"/>
      <c r="HDE75" s="683"/>
      <c r="HDF75" s="617"/>
      <c r="HDG75" s="682"/>
      <c r="HDH75" s="683"/>
      <c r="HDI75" s="683"/>
      <c r="HDJ75" s="683"/>
      <c r="HDK75" s="683"/>
      <c r="HDL75" s="683"/>
      <c r="HDM75" s="617"/>
      <c r="HDN75" s="682"/>
      <c r="HDO75" s="683"/>
      <c r="HDP75" s="683"/>
      <c r="HDQ75" s="683"/>
      <c r="HDR75" s="683"/>
      <c r="HDS75" s="683"/>
      <c r="HDT75" s="617"/>
      <c r="HDU75" s="682"/>
      <c r="HDV75" s="683"/>
      <c r="HDW75" s="683"/>
      <c r="HDX75" s="683"/>
      <c r="HDY75" s="683"/>
      <c r="HDZ75" s="683"/>
      <c r="HEA75" s="617"/>
      <c r="HEB75" s="682"/>
      <c r="HEC75" s="683"/>
      <c r="HED75" s="683"/>
      <c r="HEE75" s="683"/>
      <c r="HEF75" s="683"/>
      <c r="HEG75" s="683"/>
      <c r="HEH75" s="617"/>
      <c r="HEI75" s="682"/>
      <c r="HEJ75" s="683"/>
      <c r="HEK75" s="683"/>
      <c r="HEL75" s="683"/>
      <c r="HEM75" s="683"/>
      <c r="HEN75" s="683"/>
      <c r="HEO75" s="617"/>
      <c r="HEP75" s="682"/>
      <c r="HEQ75" s="683"/>
      <c r="HER75" s="683"/>
      <c r="HES75" s="683"/>
      <c r="HET75" s="683"/>
      <c r="HEU75" s="683"/>
      <c r="HEV75" s="617"/>
      <c r="HEW75" s="682"/>
      <c r="HEX75" s="683"/>
      <c r="HEY75" s="683"/>
      <c r="HEZ75" s="683"/>
      <c r="HFA75" s="683"/>
      <c r="HFB75" s="683"/>
      <c r="HFC75" s="617"/>
      <c r="HFD75" s="682"/>
      <c r="HFE75" s="683"/>
      <c r="HFF75" s="683"/>
      <c r="HFG75" s="683"/>
      <c r="HFH75" s="683"/>
      <c r="HFI75" s="683"/>
      <c r="HFJ75" s="617"/>
      <c r="HFK75" s="682"/>
      <c r="HFL75" s="683"/>
      <c r="HFM75" s="683"/>
      <c r="HFN75" s="683"/>
      <c r="HFO75" s="683"/>
      <c r="HFP75" s="683"/>
      <c r="HFQ75" s="617"/>
      <c r="HFR75" s="682"/>
      <c r="HFS75" s="683"/>
      <c r="HFT75" s="683"/>
      <c r="HFU75" s="683"/>
      <c r="HFV75" s="683"/>
      <c r="HFW75" s="683"/>
      <c r="HFX75" s="617"/>
      <c r="HFY75" s="682"/>
      <c r="HFZ75" s="683"/>
      <c r="HGA75" s="683"/>
      <c r="HGB75" s="683"/>
      <c r="HGC75" s="683"/>
      <c r="HGD75" s="683"/>
      <c r="HGE75" s="617"/>
      <c r="HGF75" s="682"/>
      <c r="HGG75" s="683"/>
      <c r="HGH75" s="683"/>
      <c r="HGI75" s="683"/>
      <c r="HGJ75" s="683"/>
      <c r="HGK75" s="683"/>
      <c r="HGL75" s="617"/>
      <c r="HGM75" s="682"/>
      <c r="HGN75" s="683"/>
      <c r="HGO75" s="683"/>
      <c r="HGP75" s="683"/>
      <c r="HGQ75" s="683"/>
      <c r="HGR75" s="683"/>
      <c r="HGS75" s="617"/>
      <c r="HGT75" s="682"/>
      <c r="HGU75" s="683"/>
      <c r="HGV75" s="683"/>
      <c r="HGW75" s="683"/>
      <c r="HGX75" s="683"/>
      <c r="HGY75" s="683"/>
      <c r="HGZ75" s="617"/>
      <c r="HHA75" s="682"/>
      <c r="HHB75" s="683"/>
      <c r="HHC75" s="683"/>
      <c r="HHD75" s="683"/>
      <c r="HHE75" s="683"/>
      <c r="HHF75" s="683"/>
      <c r="HHG75" s="617"/>
      <c r="HHH75" s="682"/>
      <c r="HHI75" s="683"/>
      <c r="HHJ75" s="683"/>
      <c r="HHK75" s="683"/>
      <c r="HHL75" s="683"/>
      <c r="HHM75" s="683"/>
      <c r="HHN75" s="617"/>
      <c r="HHO75" s="682"/>
      <c r="HHP75" s="683"/>
      <c r="HHQ75" s="683"/>
      <c r="HHR75" s="683"/>
      <c r="HHS75" s="683"/>
      <c r="HHT75" s="683"/>
      <c r="HHU75" s="617"/>
      <c r="HHV75" s="682"/>
      <c r="HHW75" s="683"/>
      <c r="HHX75" s="683"/>
      <c r="HHY75" s="683"/>
      <c r="HHZ75" s="683"/>
      <c r="HIA75" s="683"/>
      <c r="HIB75" s="617"/>
      <c r="HIC75" s="682"/>
      <c r="HID75" s="683"/>
      <c r="HIE75" s="683"/>
      <c r="HIF75" s="683"/>
      <c r="HIG75" s="683"/>
      <c r="HIH75" s="683"/>
      <c r="HII75" s="617"/>
      <c r="HIJ75" s="682"/>
      <c r="HIK75" s="683"/>
      <c r="HIL75" s="683"/>
      <c r="HIM75" s="683"/>
      <c r="HIN75" s="683"/>
      <c r="HIO75" s="683"/>
      <c r="HIP75" s="617"/>
      <c r="HIQ75" s="682"/>
      <c r="HIR75" s="683"/>
      <c r="HIS75" s="683"/>
      <c r="HIT75" s="683"/>
      <c r="HIU75" s="683"/>
      <c r="HIV75" s="683"/>
      <c r="HIW75" s="617"/>
      <c r="HIX75" s="682"/>
      <c r="HIY75" s="683"/>
      <c r="HIZ75" s="683"/>
      <c r="HJA75" s="683"/>
      <c r="HJB75" s="683"/>
      <c r="HJC75" s="683"/>
      <c r="HJD75" s="617"/>
      <c r="HJE75" s="682"/>
      <c r="HJF75" s="683"/>
      <c r="HJG75" s="683"/>
      <c r="HJH75" s="683"/>
      <c r="HJI75" s="683"/>
      <c r="HJJ75" s="683"/>
      <c r="HJK75" s="617"/>
      <c r="HJL75" s="682"/>
      <c r="HJM75" s="683"/>
      <c r="HJN75" s="683"/>
      <c r="HJO75" s="683"/>
      <c r="HJP75" s="683"/>
      <c r="HJQ75" s="683"/>
      <c r="HJR75" s="617"/>
      <c r="HJS75" s="682"/>
      <c r="HJT75" s="683"/>
      <c r="HJU75" s="683"/>
      <c r="HJV75" s="683"/>
      <c r="HJW75" s="683"/>
      <c r="HJX75" s="683"/>
      <c r="HJY75" s="617"/>
      <c r="HJZ75" s="682"/>
      <c r="HKA75" s="683"/>
      <c r="HKB75" s="683"/>
      <c r="HKC75" s="683"/>
      <c r="HKD75" s="683"/>
      <c r="HKE75" s="683"/>
      <c r="HKF75" s="617"/>
      <c r="HKG75" s="682"/>
      <c r="HKH75" s="683"/>
      <c r="HKI75" s="683"/>
      <c r="HKJ75" s="683"/>
      <c r="HKK75" s="683"/>
      <c r="HKL75" s="683"/>
      <c r="HKM75" s="617"/>
      <c r="HKN75" s="682"/>
      <c r="HKO75" s="683"/>
      <c r="HKP75" s="683"/>
      <c r="HKQ75" s="683"/>
      <c r="HKR75" s="683"/>
      <c r="HKS75" s="683"/>
      <c r="HKT75" s="617"/>
      <c r="HKU75" s="682"/>
      <c r="HKV75" s="683"/>
      <c r="HKW75" s="683"/>
      <c r="HKX75" s="683"/>
      <c r="HKY75" s="683"/>
      <c r="HKZ75" s="683"/>
      <c r="HLA75" s="617"/>
      <c r="HLB75" s="682"/>
      <c r="HLC75" s="683"/>
      <c r="HLD75" s="683"/>
      <c r="HLE75" s="683"/>
      <c r="HLF75" s="683"/>
      <c r="HLG75" s="683"/>
      <c r="HLH75" s="617"/>
      <c r="HLI75" s="682"/>
      <c r="HLJ75" s="683"/>
      <c r="HLK75" s="683"/>
      <c r="HLL75" s="683"/>
      <c r="HLM75" s="683"/>
      <c r="HLN75" s="683"/>
      <c r="HLO75" s="617"/>
      <c r="HLP75" s="682"/>
      <c r="HLQ75" s="683"/>
      <c r="HLR75" s="683"/>
      <c r="HLS75" s="683"/>
      <c r="HLT75" s="683"/>
      <c r="HLU75" s="683"/>
      <c r="HLV75" s="617"/>
      <c r="HLW75" s="682"/>
      <c r="HLX75" s="683"/>
      <c r="HLY75" s="683"/>
      <c r="HLZ75" s="683"/>
      <c r="HMA75" s="683"/>
      <c r="HMB75" s="683"/>
      <c r="HMC75" s="617"/>
      <c r="HMD75" s="682"/>
      <c r="HME75" s="683"/>
      <c r="HMF75" s="683"/>
      <c r="HMG75" s="683"/>
      <c r="HMH75" s="683"/>
      <c r="HMI75" s="683"/>
      <c r="HMJ75" s="617"/>
      <c r="HMK75" s="682"/>
      <c r="HML75" s="683"/>
      <c r="HMM75" s="683"/>
      <c r="HMN75" s="683"/>
      <c r="HMO75" s="683"/>
      <c r="HMP75" s="683"/>
      <c r="HMQ75" s="617"/>
      <c r="HMR75" s="682"/>
      <c r="HMS75" s="683"/>
      <c r="HMT75" s="683"/>
      <c r="HMU75" s="683"/>
      <c r="HMV75" s="683"/>
      <c r="HMW75" s="683"/>
      <c r="HMX75" s="617"/>
      <c r="HMY75" s="682"/>
      <c r="HMZ75" s="683"/>
      <c r="HNA75" s="683"/>
      <c r="HNB75" s="683"/>
      <c r="HNC75" s="683"/>
      <c r="HND75" s="683"/>
      <c r="HNE75" s="617"/>
      <c r="HNF75" s="682"/>
      <c r="HNG75" s="683"/>
      <c r="HNH75" s="683"/>
      <c r="HNI75" s="683"/>
      <c r="HNJ75" s="683"/>
      <c r="HNK75" s="683"/>
      <c r="HNL75" s="617"/>
      <c r="HNM75" s="682"/>
      <c r="HNN75" s="683"/>
      <c r="HNO75" s="683"/>
      <c r="HNP75" s="683"/>
      <c r="HNQ75" s="683"/>
      <c r="HNR75" s="683"/>
      <c r="HNS75" s="617"/>
      <c r="HNT75" s="682"/>
      <c r="HNU75" s="683"/>
      <c r="HNV75" s="683"/>
      <c r="HNW75" s="683"/>
      <c r="HNX75" s="683"/>
      <c r="HNY75" s="683"/>
      <c r="HNZ75" s="617"/>
      <c r="HOA75" s="682"/>
      <c r="HOB75" s="683"/>
      <c r="HOC75" s="683"/>
      <c r="HOD75" s="683"/>
      <c r="HOE75" s="683"/>
      <c r="HOF75" s="683"/>
      <c r="HOG75" s="617"/>
      <c r="HOH75" s="682"/>
      <c r="HOI75" s="683"/>
      <c r="HOJ75" s="683"/>
      <c r="HOK75" s="683"/>
      <c r="HOL75" s="683"/>
      <c r="HOM75" s="683"/>
      <c r="HON75" s="617"/>
      <c r="HOO75" s="682"/>
      <c r="HOP75" s="683"/>
      <c r="HOQ75" s="683"/>
      <c r="HOR75" s="683"/>
      <c r="HOS75" s="683"/>
      <c r="HOT75" s="683"/>
      <c r="HOU75" s="617"/>
      <c r="HOV75" s="682"/>
      <c r="HOW75" s="683"/>
      <c r="HOX75" s="683"/>
      <c r="HOY75" s="683"/>
      <c r="HOZ75" s="683"/>
      <c r="HPA75" s="683"/>
      <c r="HPB75" s="617"/>
      <c r="HPC75" s="682"/>
      <c r="HPD75" s="683"/>
      <c r="HPE75" s="683"/>
      <c r="HPF75" s="683"/>
      <c r="HPG75" s="683"/>
      <c r="HPH75" s="683"/>
      <c r="HPI75" s="617"/>
      <c r="HPJ75" s="682"/>
      <c r="HPK75" s="683"/>
      <c r="HPL75" s="683"/>
      <c r="HPM75" s="683"/>
      <c r="HPN75" s="683"/>
      <c r="HPO75" s="683"/>
      <c r="HPP75" s="617"/>
      <c r="HPQ75" s="682"/>
      <c r="HPR75" s="683"/>
      <c r="HPS75" s="683"/>
      <c r="HPT75" s="683"/>
      <c r="HPU75" s="683"/>
      <c r="HPV75" s="683"/>
      <c r="HPW75" s="617"/>
      <c r="HPX75" s="682"/>
      <c r="HPY75" s="683"/>
      <c r="HPZ75" s="683"/>
      <c r="HQA75" s="683"/>
      <c r="HQB75" s="683"/>
      <c r="HQC75" s="683"/>
      <c r="HQD75" s="617"/>
      <c r="HQE75" s="682"/>
      <c r="HQF75" s="683"/>
      <c r="HQG75" s="683"/>
      <c r="HQH75" s="683"/>
      <c r="HQI75" s="683"/>
      <c r="HQJ75" s="683"/>
      <c r="HQK75" s="617"/>
      <c r="HQL75" s="682"/>
      <c r="HQM75" s="683"/>
      <c r="HQN75" s="683"/>
      <c r="HQO75" s="683"/>
      <c r="HQP75" s="683"/>
      <c r="HQQ75" s="683"/>
      <c r="HQR75" s="617"/>
      <c r="HQS75" s="682"/>
      <c r="HQT75" s="683"/>
      <c r="HQU75" s="683"/>
      <c r="HQV75" s="683"/>
      <c r="HQW75" s="683"/>
      <c r="HQX75" s="683"/>
      <c r="HQY75" s="617"/>
      <c r="HQZ75" s="682"/>
      <c r="HRA75" s="683"/>
      <c r="HRB75" s="683"/>
      <c r="HRC75" s="683"/>
      <c r="HRD75" s="683"/>
      <c r="HRE75" s="683"/>
      <c r="HRF75" s="617"/>
      <c r="HRG75" s="682"/>
      <c r="HRH75" s="683"/>
      <c r="HRI75" s="683"/>
      <c r="HRJ75" s="683"/>
      <c r="HRK75" s="683"/>
      <c r="HRL75" s="683"/>
      <c r="HRM75" s="617"/>
      <c r="HRN75" s="682"/>
      <c r="HRO75" s="683"/>
      <c r="HRP75" s="683"/>
      <c r="HRQ75" s="683"/>
      <c r="HRR75" s="683"/>
      <c r="HRS75" s="683"/>
      <c r="HRT75" s="617"/>
      <c r="HRU75" s="682"/>
      <c r="HRV75" s="683"/>
      <c r="HRW75" s="683"/>
      <c r="HRX75" s="683"/>
      <c r="HRY75" s="683"/>
      <c r="HRZ75" s="683"/>
      <c r="HSA75" s="617"/>
      <c r="HSB75" s="682"/>
      <c r="HSC75" s="683"/>
      <c r="HSD75" s="683"/>
      <c r="HSE75" s="683"/>
      <c r="HSF75" s="683"/>
      <c r="HSG75" s="683"/>
      <c r="HSH75" s="617"/>
      <c r="HSI75" s="682"/>
      <c r="HSJ75" s="683"/>
      <c r="HSK75" s="683"/>
      <c r="HSL75" s="683"/>
      <c r="HSM75" s="683"/>
      <c r="HSN75" s="683"/>
      <c r="HSO75" s="617"/>
      <c r="HSP75" s="682"/>
      <c r="HSQ75" s="683"/>
      <c r="HSR75" s="683"/>
      <c r="HSS75" s="683"/>
      <c r="HST75" s="683"/>
      <c r="HSU75" s="683"/>
      <c r="HSV75" s="617"/>
      <c r="HSW75" s="682"/>
      <c r="HSX75" s="683"/>
      <c r="HSY75" s="683"/>
      <c r="HSZ75" s="683"/>
      <c r="HTA75" s="683"/>
      <c r="HTB75" s="683"/>
      <c r="HTC75" s="617"/>
      <c r="HTD75" s="682"/>
      <c r="HTE75" s="683"/>
      <c r="HTF75" s="683"/>
      <c r="HTG75" s="683"/>
      <c r="HTH75" s="683"/>
      <c r="HTI75" s="683"/>
      <c r="HTJ75" s="617"/>
      <c r="HTK75" s="682"/>
      <c r="HTL75" s="683"/>
      <c r="HTM75" s="683"/>
      <c r="HTN75" s="683"/>
      <c r="HTO75" s="683"/>
      <c r="HTP75" s="683"/>
      <c r="HTQ75" s="617"/>
      <c r="HTR75" s="682"/>
      <c r="HTS75" s="683"/>
      <c r="HTT75" s="683"/>
      <c r="HTU75" s="683"/>
      <c r="HTV75" s="683"/>
      <c r="HTW75" s="683"/>
      <c r="HTX75" s="617"/>
      <c r="HTY75" s="682"/>
      <c r="HTZ75" s="683"/>
      <c r="HUA75" s="683"/>
      <c r="HUB75" s="683"/>
      <c r="HUC75" s="683"/>
      <c r="HUD75" s="683"/>
      <c r="HUE75" s="617"/>
      <c r="HUF75" s="682"/>
      <c r="HUG75" s="683"/>
      <c r="HUH75" s="683"/>
      <c r="HUI75" s="683"/>
      <c r="HUJ75" s="683"/>
      <c r="HUK75" s="683"/>
      <c r="HUL75" s="617"/>
      <c r="HUM75" s="682"/>
      <c r="HUN75" s="683"/>
      <c r="HUO75" s="683"/>
      <c r="HUP75" s="683"/>
      <c r="HUQ75" s="683"/>
      <c r="HUR75" s="683"/>
      <c r="HUS75" s="617"/>
      <c r="HUT75" s="682"/>
      <c r="HUU75" s="683"/>
      <c r="HUV75" s="683"/>
      <c r="HUW75" s="683"/>
      <c r="HUX75" s="683"/>
      <c r="HUY75" s="683"/>
      <c r="HUZ75" s="617"/>
      <c r="HVA75" s="682"/>
      <c r="HVB75" s="683"/>
      <c r="HVC75" s="683"/>
      <c r="HVD75" s="683"/>
      <c r="HVE75" s="683"/>
      <c r="HVF75" s="683"/>
      <c r="HVG75" s="617"/>
      <c r="HVH75" s="682"/>
      <c r="HVI75" s="683"/>
      <c r="HVJ75" s="683"/>
      <c r="HVK75" s="683"/>
      <c r="HVL75" s="683"/>
      <c r="HVM75" s="683"/>
      <c r="HVN75" s="617"/>
      <c r="HVO75" s="682"/>
      <c r="HVP75" s="683"/>
      <c r="HVQ75" s="683"/>
      <c r="HVR75" s="683"/>
      <c r="HVS75" s="683"/>
      <c r="HVT75" s="683"/>
      <c r="HVU75" s="617"/>
      <c r="HVV75" s="682"/>
      <c r="HVW75" s="683"/>
      <c r="HVX75" s="683"/>
      <c r="HVY75" s="683"/>
      <c r="HVZ75" s="683"/>
      <c r="HWA75" s="683"/>
      <c r="HWB75" s="617"/>
      <c r="HWC75" s="682"/>
      <c r="HWD75" s="683"/>
      <c r="HWE75" s="683"/>
      <c r="HWF75" s="683"/>
      <c r="HWG75" s="683"/>
      <c r="HWH75" s="683"/>
      <c r="HWI75" s="617"/>
      <c r="HWJ75" s="682"/>
      <c r="HWK75" s="683"/>
      <c r="HWL75" s="683"/>
      <c r="HWM75" s="683"/>
      <c r="HWN75" s="683"/>
      <c r="HWO75" s="683"/>
      <c r="HWP75" s="617"/>
      <c r="HWQ75" s="682"/>
      <c r="HWR75" s="683"/>
      <c r="HWS75" s="683"/>
      <c r="HWT75" s="683"/>
      <c r="HWU75" s="683"/>
      <c r="HWV75" s="683"/>
      <c r="HWW75" s="617"/>
      <c r="HWX75" s="682"/>
      <c r="HWY75" s="683"/>
      <c r="HWZ75" s="683"/>
      <c r="HXA75" s="683"/>
      <c r="HXB75" s="683"/>
      <c r="HXC75" s="683"/>
      <c r="HXD75" s="617"/>
      <c r="HXE75" s="682"/>
      <c r="HXF75" s="683"/>
      <c r="HXG75" s="683"/>
      <c r="HXH75" s="683"/>
      <c r="HXI75" s="683"/>
      <c r="HXJ75" s="683"/>
      <c r="HXK75" s="617"/>
      <c r="HXL75" s="682"/>
      <c r="HXM75" s="683"/>
      <c r="HXN75" s="683"/>
      <c r="HXO75" s="683"/>
      <c r="HXP75" s="683"/>
      <c r="HXQ75" s="683"/>
      <c r="HXR75" s="617"/>
      <c r="HXS75" s="682"/>
      <c r="HXT75" s="683"/>
      <c r="HXU75" s="683"/>
      <c r="HXV75" s="683"/>
      <c r="HXW75" s="683"/>
      <c r="HXX75" s="683"/>
      <c r="HXY75" s="617"/>
      <c r="HXZ75" s="682"/>
      <c r="HYA75" s="683"/>
      <c r="HYB75" s="683"/>
      <c r="HYC75" s="683"/>
      <c r="HYD75" s="683"/>
      <c r="HYE75" s="683"/>
      <c r="HYF75" s="617"/>
      <c r="HYG75" s="682"/>
      <c r="HYH75" s="683"/>
      <c r="HYI75" s="683"/>
      <c r="HYJ75" s="683"/>
      <c r="HYK75" s="683"/>
      <c r="HYL75" s="683"/>
      <c r="HYM75" s="617"/>
      <c r="HYN75" s="682"/>
      <c r="HYO75" s="683"/>
      <c r="HYP75" s="683"/>
      <c r="HYQ75" s="683"/>
      <c r="HYR75" s="683"/>
      <c r="HYS75" s="683"/>
      <c r="HYT75" s="617"/>
      <c r="HYU75" s="682"/>
      <c r="HYV75" s="683"/>
      <c r="HYW75" s="683"/>
      <c r="HYX75" s="683"/>
      <c r="HYY75" s="683"/>
      <c r="HYZ75" s="683"/>
      <c r="HZA75" s="617"/>
      <c r="HZB75" s="682"/>
      <c r="HZC75" s="683"/>
      <c r="HZD75" s="683"/>
      <c r="HZE75" s="683"/>
      <c r="HZF75" s="683"/>
      <c r="HZG75" s="683"/>
      <c r="HZH75" s="617"/>
      <c r="HZI75" s="682"/>
      <c r="HZJ75" s="683"/>
      <c r="HZK75" s="683"/>
      <c r="HZL75" s="683"/>
      <c r="HZM75" s="683"/>
      <c r="HZN75" s="683"/>
      <c r="HZO75" s="617"/>
      <c r="HZP75" s="682"/>
      <c r="HZQ75" s="683"/>
      <c r="HZR75" s="683"/>
      <c r="HZS75" s="683"/>
      <c r="HZT75" s="683"/>
      <c r="HZU75" s="683"/>
      <c r="HZV75" s="617"/>
      <c r="HZW75" s="682"/>
      <c r="HZX75" s="683"/>
      <c r="HZY75" s="683"/>
      <c r="HZZ75" s="683"/>
      <c r="IAA75" s="683"/>
      <c r="IAB75" s="683"/>
      <c r="IAC75" s="617"/>
      <c r="IAD75" s="682"/>
      <c r="IAE75" s="683"/>
      <c r="IAF75" s="683"/>
      <c r="IAG75" s="683"/>
      <c r="IAH75" s="683"/>
      <c r="IAI75" s="683"/>
      <c r="IAJ75" s="617"/>
      <c r="IAK75" s="682"/>
      <c r="IAL75" s="683"/>
      <c r="IAM75" s="683"/>
      <c r="IAN75" s="683"/>
      <c r="IAO75" s="683"/>
      <c r="IAP75" s="683"/>
      <c r="IAQ75" s="617"/>
      <c r="IAR75" s="682"/>
      <c r="IAS75" s="683"/>
      <c r="IAT75" s="683"/>
      <c r="IAU75" s="683"/>
      <c r="IAV75" s="683"/>
      <c r="IAW75" s="683"/>
      <c r="IAX75" s="617"/>
      <c r="IAY75" s="682"/>
      <c r="IAZ75" s="683"/>
      <c r="IBA75" s="683"/>
      <c r="IBB75" s="683"/>
      <c r="IBC75" s="683"/>
      <c r="IBD75" s="683"/>
      <c r="IBE75" s="617"/>
      <c r="IBF75" s="682"/>
      <c r="IBG75" s="683"/>
      <c r="IBH75" s="683"/>
      <c r="IBI75" s="683"/>
      <c r="IBJ75" s="683"/>
      <c r="IBK75" s="683"/>
      <c r="IBL75" s="617"/>
      <c r="IBM75" s="682"/>
      <c r="IBN75" s="683"/>
      <c r="IBO75" s="683"/>
      <c r="IBP75" s="683"/>
      <c r="IBQ75" s="683"/>
      <c r="IBR75" s="683"/>
      <c r="IBS75" s="617"/>
      <c r="IBT75" s="682"/>
      <c r="IBU75" s="683"/>
      <c r="IBV75" s="683"/>
      <c r="IBW75" s="683"/>
      <c r="IBX75" s="683"/>
      <c r="IBY75" s="683"/>
      <c r="IBZ75" s="617"/>
      <c r="ICA75" s="682"/>
      <c r="ICB75" s="683"/>
      <c r="ICC75" s="683"/>
      <c r="ICD75" s="683"/>
      <c r="ICE75" s="683"/>
      <c r="ICF75" s="683"/>
      <c r="ICG75" s="617"/>
      <c r="ICH75" s="682"/>
      <c r="ICI75" s="683"/>
      <c r="ICJ75" s="683"/>
      <c r="ICK75" s="683"/>
      <c r="ICL75" s="683"/>
      <c r="ICM75" s="683"/>
      <c r="ICN75" s="617"/>
      <c r="ICO75" s="682"/>
      <c r="ICP75" s="683"/>
      <c r="ICQ75" s="683"/>
      <c r="ICR75" s="683"/>
      <c r="ICS75" s="683"/>
      <c r="ICT75" s="683"/>
      <c r="ICU75" s="617"/>
      <c r="ICV75" s="682"/>
      <c r="ICW75" s="683"/>
      <c r="ICX75" s="683"/>
      <c r="ICY75" s="683"/>
      <c r="ICZ75" s="683"/>
      <c r="IDA75" s="683"/>
      <c r="IDB75" s="617"/>
      <c r="IDC75" s="682"/>
      <c r="IDD75" s="683"/>
      <c r="IDE75" s="683"/>
      <c r="IDF75" s="683"/>
      <c r="IDG75" s="683"/>
      <c r="IDH75" s="683"/>
      <c r="IDI75" s="617"/>
      <c r="IDJ75" s="682"/>
      <c r="IDK75" s="683"/>
      <c r="IDL75" s="683"/>
      <c r="IDM75" s="683"/>
      <c r="IDN75" s="683"/>
      <c r="IDO75" s="683"/>
      <c r="IDP75" s="617"/>
      <c r="IDQ75" s="682"/>
      <c r="IDR75" s="683"/>
      <c r="IDS75" s="683"/>
      <c r="IDT75" s="683"/>
      <c r="IDU75" s="683"/>
      <c r="IDV75" s="683"/>
      <c r="IDW75" s="617"/>
      <c r="IDX75" s="682"/>
      <c r="IDY75" s="683"/>
      <c r="IDZ75" s="683"/>
      <c r="IEA75" s="683"/>
      <c r="IEB75" s="683"/>
      <c r="IEC75" s="683"/>
      <c r="IED75" s="617"/>
      <c r="IEE75" s="682"/>
      <c r="IEF75" s="683"/>
      <c r="IEG75" s="683"/>
      <c r="IEH75" s="683"/>
      <c r="IEI75" s="683"/>
      <c r="IEJ75" s="683"/>
      <c r="IEK75" s="617"/>
      <c r="IEL75" s="682"/>
      <c r="IEM75" s="683"/>
      <c r="IEN75" s="683"/>
      <c r="IEO75" s="683"/>
      <c r="IEP75" s="683"/>
      <c r="IEQ75" s="683"/>
      <c r="IER75" s="617"/>
      <c r="IES75" s="682"/>
      <c r="IET75" s="683"/>
      <c r="IEU75" s="683"/>
      <c r="IEV75" s="683"/>
      <c r="IEW75" s="683"/>
      <c r="IEX75" s="683"/>
      <c r="IEY75" s="617"/>
      <c r="IEZ75" s="682"/>
      <c r="IFA75" s="683"/>
      <c r="IFB75" s="683"/>
      <c r="IFC75" s="683"/>
      <c r="IFD75" s="683"/>
      <c r="IFE75" s="683"/>
      <c r="IFF75" s="617"/>
      <c r="IFG75" s="682"/>
      <c r="IFH75" s="683"/>
      <c r="IFI75" s="683"/>
      <c r="IFJ75" s="683"/>
      <c r="IFK75" s="683"/>
      <c r="IFL75" s="683"/>
      <c r="IFM75" s="617"/>
      <c r="IFN75" s="682"/>
      <c r="IFO75" s="683"/>
      <c r="IFP75" s="683"/>
      <c r="IFQ75" s="683"/>
      <c r="IFR75" s="683"/>
      <c r="IFS75" s="683"/>
      <c r="IFT75" s="617"/>
      <c r="IFU75" s="682"/>
      <c r="IFV75" s="683"/>
      <c r="IFW75" s="683"/>
      <c r="IFX75" s="683"/>
      <c r="IFY75" s="683"/>
      <c r="IFZ75" s="683"/>
      <c r="IGA75" s="617"/>
      <c r="IGB75" s="682"/>
      <c r="IGC75" s="683"/>
      <c r="IGD75" s="683"/>
      <c r="IGE75" s="683"/>
      <c r="IGF75" s="683"/>
      <c r="IGG75" s="683"/>
      <c r="IGH75" s="617"/>
      <c r="IGI75" s="682"/>
      <c r="IGJ75" s="683"/>
      <c r="IGK75" s="683"/>
      <c r="IGL75" s="683"/>
      <c r="IGM75" s="683"/>
      <c r="IGN75" s="683"/>
      <c r="IGO75" s="617"/>
      <c r="IGP75" s="682"/>
      <c r="IGQ75" s="683"/>
      <c r="IGR75" s="683"/>
      <c r="IGS75" s="683"/>
      <c r="IGT75" s="683"/>
      <c r="IGU75" s="683"/>
      <c r="IGV75" s="617"/>
      <c r="IGW75" s="682"/>
      <c r="IGX75" s="683"/>
      <c r="IGY75" s="683"/>
      <c r="IGZ75" s="683"/>
      <c r="IHA75" s="683"/>
      <c r="IHB75" s="683"/>
      <c r="IHC75" s="617"/>
      <c r="IHD75" s="682"/>
      <c r="IHE75" s="683"/>
      <c r="IHF75" s="683"/>
      <c r="IHG75" s="683"/>
      <c r="IHH75" s="683"/>
      <c r="IHI75" s="683"/>
      <c r="IHJ75" s="617"/>
      <c r="IHK75" s="682"/>
      <c r="IHL75" s="683"/>
      <c r="IHM75" s="683"/>
      <c r="IHN75" s="683"/>
      <c r="IHO75" s="683"/>
      <c r="IHP75" s="683"/>
      <c r="IHQ75" s="617"/>
      <c r="IHR75" s="682"/>
      <c r="IHS75" s="683"/>
      <c r="IHT75" s="683"/>
      <c r="IHU75" s="683"/>
      <c r="IHV75" s="683"/>
      <c r="IHW75" s="683"/>
      <c r="IHX75" s="617"/>
      <c r="IHY75" s="682"/>
      <c r="IHZ75" s="683"/>
      <c r="IIA75" s="683"/>
      <c r="IIB75" s="683"/>
      <c r="IIC75" s="683"/>
      <c r="IID75" s="683"/>
      <c r="IIE75" s="617"/>
      <c r="IIF75" s="682"/>
      <c r="IIG75" s="683"/>
      <c r="IIH75" s="683"/>
      <c r="III75" s="683"/>
      <c r="IIJ75" s="683"/>
      <c r="IIK75" s="683"/>
      <c r="IIL75" s="617"/>
      <c r="IIM75" s="682"/>
      <c r="IIN75" s="683"/>
      <c r="IIO75" s="683"/>
      <c r="IIP75" s="683"/>
      <c r="IIQ75" s="683"/>
      <c r="IIR75" s="683"/>
      <c r="IIS75" s="617"/>
      <c r="IIT75" s="682"/>
      <c r="IIU75" s="683"/>
      <c r="IIV75" s="683"/>
      <c r="IIW75" s="683"/>
      <c r="IIX75" s="683"/>
      <c r="IIY75" s="683"/>
      <c r="IIZ75" s="617"/>
      <c r="IJA75" s="682"/>
      <c r="IJB75" s="683"/>
      <c r="IJC75" s="683"/>
      <c r="IJD75" s="683"/>
      <c r="IJE75" s="683"/>
      <c r="IJF75" s="683"/>
      <c r="IJG75" s="617"/>
      <c r="IJH75" s="682"/>
      <c r="IJI75" s="683"/>
      <c r="IJJ75" s="683"/>
      <c r="IJK75" s="683"/>
      <c r="IJL75" s="683"/>
      <c r="IJM75" s="683"/>
      <c r="IJN75" s="617"/>
      <c r="IJO75" s="682"/>
      <c r="IJP75" s="683"/>
      <c r="IJQ75" s="683"/>
      <c r="IJR75" s="683"/>
      <c r="IJS75" s="683"/>
      <c r="IJT75" s="683"/>
      <c r="IJU75" s="617"/>
      <c r="IJV75" s="682"/>
      <c r="IJW75" s="683"/>
      <c r="IJX75" s="683"/>
      <c r="IJY75" s="683"/>
      <c r="IJZ75" s="683"/>
      <c r="IKA75" s="683"/>
      <c r="IKB75" s="617"/>
      <c r="IKC75" s="682"/>
      <c r="IKD75" s="683"/>
      <c r="IKE75" s="683"/>
      <c r="IKF75" s="683"/>
      <c r="IKG75" s="683"/>
      <c r="IKH75" s="683"/>
      <c r="IKI75" s="617"/>
      <c r="IKJ75" s="682"/>
      <c r="IKK75" s="683"/>
      <c r="IKL75" s="683"/>
      <c r="IKM75" s="683"/>
      <c r="IKN75" s="683"/>
      <c r="IKO75" s="683"/>
      <c r="IKP75" s="617"/>
      <c r="IKQ75" s="682"/>
      <c r="IKR75" s="683"/>
      <c r="IKS75" s="683"/>
      <c r="IKT75" s="683"/>
      <c r="IKU75" s="683"/>
      <c r="IKV75" s="683"/>
      <c r="IKW75" s="617"/>
      <c r="IKX75" s="682"/>
      <c r="IKY75" s="683"/>
      <c r="IKZ75" s="683"/>
      <c r="ILA75" s="683"/>
      <c r="ILB75" s="683"/>
      <c r="ILC75" s="683"/>
      <c r="ILD75" s="617"/>
      <c r="ILE75" s="682"/>
      <c r="ILF75" s="683"/>
      <c r="ILG75" s="683"/>
      <c r="ILH75" s="683"/>
      <c r="ILI75" s="683"/>
      <c r="ILJ75" s="683"/>
      <c r="ILK75" s="617"/>
      <c r="ILL75" s="682"/>
      <c r="ILM75" s="683"/>
      <c r="ILN75" s="683"/>
      <c r="ILO75" s="683"/>
      <c r="ILP75" s="683"/>
      <c r="ILQ75" s="683"/>
      <c r="ILR75" s="617"/>
      <c r="ILS75" s="682"/>
      <c r="ILT75" s="683"/>
      <c r="ILU75" s="683"/>
      <c r="ILV75" s="683"/>
      <c r="ILW75" s="683"/>
      <c r="ILX75" s="683"/>
      <c r="ILY75" s="617"/>
      <c r="ILZ75" s="682"/>
      <c r="IMA75" s="683"/>
      <c r="IMB75" s="683"/>
      <c r="IMC75" s="683"/>
      <c r="IMD75" s="683"/>
      <c r="IME75" s="683"/>
      <c r="IMF75" s="617"/>
      <c r="IMG75" s="682"/>
      <c r="IMH75" s="683"/>
      <c r="IMI75" s="683"/>
      <c r="IMJ75" s="683"/>
      <c r="IMK75" s="683"/>
      <c r="IML75" s="683"/>
      <c r="IMM75" s="617"/>
      <c r="IMN75" s="682"/>
      <c r="IMO75" s="683"/>
      <c r="IMP75" s="683"/>
      <c r="IMQ75" s="683"/>
      <c r="IMR75" s="683"/>
      <c r="IMS75" s="683"/>
      <c r="IMT75" s="617"/>
      <c r="IMU75" s="682"/>
      <c r="IMV75" s="683"/>
      <c r="IMW75" s="683"/>
      <c r="IMX75" s="683"/>
      <c r="IMY75" s="683"/>
      <c r="IMZ75" s="683"/>
      <c r="INA75" s="617"/>
      <c r="INB75" s="682"/>
      <c r="INC75" s="683"/>
      <c r="IND75" s="683"/>
      <c r="INE75" s="683"/>
      <c r="INF75" s="683"/>
      <c r="ING75" s="683"/>
      <c r="INH75" s="617"/>
      <c r="INI75" s="682"/>
      <c r="INJ75" s="683"/>
      <c r="INK75" s="683"/>
      <c r="INL75" s="683"/>
      <c r="INM75" s="683"/>
      <c r="INN75" s="683"/>
      <c r="INO75" s="617"/>
      <c r="INP75" s="682"/>
      <c r="INQ75" s="683"/>
      <c r="INR75" s="683"/>
      <c r="INS75" s="683"/>
      <c r="INT75" s="683"/>
      <c r="INU75" s="683"/>
      <c r="INV75" s="617"/>
      <c r="INW75" s="682"/>
      <c r="INX75" s="683"/>
      <c r="INY75" s="683"/>
      <c r="INZ75" s="683"/>
      <c r="IOA75" s="683"/>
      <c r="IOB75" s="683"/>
      <c r="IOC75" s="617"/>
      <c r="IOD75" s="682"/>
      <c r="IOE75" s="683"/>
      <c r="IOF75" s="683"/>
      <c r="IOG75" s="683"/>
      <c r="IOH75" s="683"/>
      <c r="IOI75" s="683"/>
      <c r="IOJ75" s="617"/>
      <c r="IOK75" s="682"/>
      <c r="IOL75" s="683"/>
      <c r="IOM75" s="683"/>
      <c r="ION75" s="683"/>
      <c r="IOO75" s="683"/>
      <c r="IOP75" s="683"/>
      <c r="IOQ75" s="617"/>
      <c r="IOR75" s="682"/>
      <c r="IOS75" s="683"/>
      <c r="IOT75" s="683"/>
      <c r="IOU75" s="683"/>
      <c r="IOV75" s="683"/>
      <c r="IOW75" s="683"/>
      <c r="IOX75" s="617"/>
      <c r="IOY75" s="682"/>
      <c r="IOZ75" s="683"/>
      <c r="IPA75" s="683"/>
      <c r="IPB75" s="683"/>
      <c r="IPC75" s="683"/>
      <c r="IPD75" s="683"/>
      <c r="IPE75" s="617"/>
      <c r="IPF75" s="682"/>
      <c r="IPG75" s="683"/>
      <c r="IPH75" s="683"/>
      <c r="IPI75" s="683"/>
      <c r="IPJ75" s="683"/>
      <c r="IPK75" s="683"/>
      <c r="IPL75" s="617"/>
      <c r="IPM75" s="682"/>
      <c r="IPN75" s="683"/>
      <c r="IPO75" s="683"/>
      <c r="IPP75" s="683"/>
      <c r="IPQ75" s="683"/>
      <c r="IPR75" s="683"/>
      <c r="IPS75" s="617"/>
      <c r="IPT75" s="682"/>
      <c r="IPU75" s="683"/>
      <c r="IPV75" s="683"/>
      <c r="IPW75" s="683"/>
      <c r="IPX75" s="683"/>
      <c r="IPY75" s="683"/>
      <c r="IPZ75" s="617"/>
      <c r="IQA75" s="682"/>
      <c r="IQB75" s="683"/>
      <c r="IQC75" s="683"/>
      <c r="IQD75" s="683"/>
      <c r="IQE75" s="683"/>
      <c r="IQF75" s="683"/>
      <c r="IQG75" s="617"/>
      <c r="IQH75" s="682"/>
      <c r="IQI75" s="683"/>
      <c r="IQJ75" s="683"/>
      <c r="IQK75" s="683"/>
      <c r="IQL75" s="683"/>
      <c r="IQM75" s="683"/>
      <c r="IQN75" s="617"/>
      <c r="IQO75" s="682"/>
      <c r="IQP75" s="683"/>
      <c r="IQQ75" s="683"/>
      <c r="IQR75" s="683"/>
      <c r="IQS75" s="683"/>
      <c r="IQT75" s="683"/>
      <c r="IQU75" s="617"/>
      <c r="IQV75" s="682"/>
      <c r="IQW75" s="683"/>
      <c r="IQX75" s="683"/>
      <c r="IQY75" s="683"/>
      <c r="IQZ75" s="683"/>
      <c r="IRA75" s="683"/>
      <c r="IRB75" s="617"/>
      <c r="IRC75" s="682"/>
      <c r="IRD75" s="683"/>
      <c r="IRE75" s="683"/>
      <c r="IRF75" s="683"/>
      <c r="IRG75" s="683"/>
      <c r="IRH75" s="683"/>
      <c r="IRI75" s="617"/>
      <c r="IRJ75" s="682"/>
      <c r="IRK75" s="683"/>
      <c r="IRL75" s="683"/>
      <c r="IRM75" s="683"/>
      <c r="IRN75" s="683"/>
      <c r="IRO75" s="683"/>
      <c r="IRP75" s="617"/>
      <c r="IRQ75" s="682"/>
      <c r="IRR75" s="683"/>
      <c r="IRS75" s="683"/>
      <c r="IRT75" s="683"/>
      <c r="IRU75" s="683"/>
      <c r="IRV75" s="683"/>
      <c r="IRW75" s="617"/>
      <c r="IRX75" s="682"/>
      <c r="IRY75" s="683"/>
      <c r="IRZ75" s="683"/>
      <c r="ISA75" s="683"/>
      <c r="ISB75" s="683"/>
      <c r="ISC75" s="683"/>
      <c r="ISD75" s="617"/>
      <c r="ISE75" s="682"/>
      <c r="ISF75" s="683"/>
      <c r="ISG75" s="683"/>
      <c r="ISH75" s="683"/>
      <c r="ISI75" s="683"/>
      <c r="ISJ75" s="683"/>
      <c r="ISK75" s="617"/>
      <c r="ISL75" s="682"/>
      <c r="ISM75" s="683"/>
      <c r="ISN75" s="683"/>
      <c r="ISO75" s="683"/>
      <c r="ISP75" s="683"/>
      <c r="ISQ75" s="683"/>
      <c r="ISR75" s="617"/>
      <c r="ISS75" s="682"/>
      <c r="IST75" s="683"/>
      <c r="ISU75" s="683"/>
      <c r="ISV75" s="683"/>
      <c r="ISW75" s="683"/>
      <c r="ISX75" s="683"/>
      <c r="ISY75" s="617"/>
      <c r="ISZ75" s="682"/>
      <c r="ITA75" s="683"/>
      <c r="ITB75" s="683"/>
      <c r="ITC75" s="683"/>
      <c r="ITD75" s="683"/>
      <c r="ITE75" s="683"/>
      <c r="ITF75" s="617"/>
      <c r="ITG75" s="682"/>
      <c r="ITH75" s="683"/>
      <c r="ITI75" s="683"/>
      <c r="ITJ75" s="683"/>
      <c r="ITK75" s="683"/>
      <c r="ITL75" s="683"/>
      <c r="ITM75" s="617"/>
      <c r="ITN75" s="682"/>
      <c r="ITO75" s="683"/>
      <c r="ITP75" s="683"/>
      <c r="ITQ75" s="683"/>
      <c r="ITR75" s="683"/>
      <c r="ITS75" s="683"/>
      <c r="ITT75" s="617"/>
      <c r="ITU75" s="682"/>
      <c r="ITV75" s="683"/>
      <c r="ITW75" s="683"/>
      <c r="ITX75" s="683"/>
      <c r="ITY75" s="683"/>
      <c r="ITZ75" s="683"/>
      <c r="IUA75" s="617"/>
      <c r="IUB75" s="682"/>
      <c r="IUC75" s="683"/>
      <c r="IUD75" s="683"/>
      <c r="IUE75" s="683"/>
      <c r="IUF75" s="683"/>
      <c r="IUG75" s="683"/>
      <c r="IUH75" s="617"/>
      <c r="IUI75" s="682"/>
      <c r="IUJ75" s="683"/>
      <c r="IUK75" s="683"/>
      <c r="IUL75" s="683"/>
      <c r="IUM75" s="683"/>
      <c r="IUN75" s="683"/>
      <c r="IUO75" s="617"/>
      <c r="IUP75" s="682"/>
      <c r="IUQ75" s="683"/>
      <c r="IUR75" s="683"/>
      <c r="IUS75" s="683"/>
      <c r="IUT75" s="683"/>
      <c r="IUU75" s="683"/>
      <c r="IUV75" s="617"/>
      <c r="IUW75" s="682"/>
      <c r="IUX75" s="683"/>
      <c r="IUY75" s="683"/>
      <c r="IUZ75" s="683"/>
      <c r="IVA75" s="683"/>
      <c r="IVB75" s="683"/>
      <c r="IVC75" s="617"/>
      <c r="IVD75" s="682"/>
      <c r="IVE75" s="683"/>
      <c r="IVF75" s="683"/>
      <c r="IVG75" s="683"/>
      <c r="IVH75" s="683"/>
      <c r="IVI75" s="683"/>
      <c r="IVJ75" s="617"/>
      <c r="IVK75" s="682"/>
      <c r="IVL75" s="683"/>
      <c r="IVM75" s="683"/>
      <c r="IVN75" s="683"/>
      <c r="IVO75" s="683"/>
      <c r="IVP75" s="683"/>
      <c r="IVQ75" s="617"/>
      <c r="IVR75" s="682"/>
      <c r="IVS75" s="683"/>
      <c r="IVT75" s="683"/>
      <c r="IVU75" s="683"/>
      <c r="IVV75" s="683"/>
      <c r="IVW75" s="683"/>
      <c r="IVX75" s="617"/>
      <c r="IVY75" s="682"/>
      <c r="IVZ75" s="683"/>
      <c r="IWA75" s="683"/>
      <c r="IWB75" s="683"/>
      <c r="IWC75" s="683"/>
      <c r="IWD75" s="683"/>
      <c r="IWE75" s="617"/>
      <c r="IWF75" s="682"/>
      <c r="IWG75" s="683"/>
      <c r="IWH75" s="683"/>
      <c r="IWI75" s="683"/>
      <c r="IWJ75" s="683"/>
      <c r="IWK75" s="683"/>
      <c r="IWL75" s="617"/>
      <c r="IWM75" s="682"/>
      <c r="IWN75" s="683"/>
      <c r="IWO75" s="683"/>
      <c r="IWP75" s="683"/>
      <c r="IWQ75" s="683"/>
      <c r="IWR75" s="683"/>
      <c r="IWS75" s="617"/>
      <c r="IWT75" s="682"/>
      <c r="IWU75" s="683"/>
      <c r="IWV75" s="683"/>
      <c r="IWW75" s="683"/>
      <c r="IWX75" s="683"/>
      <c r="IWY75" s="683"/>
      <c r="IWZ75" s="617"/>
      <c r="IXA75" s="682"/>
      <c r="IXB75" s="683"/>
      <c r="IXC75" s="683"/>
      <c r="IXD75" s="683"/>
      <c r="IXE75" s="683"/>
      <c r="IXF75" s="683"/>
      <c r="IXG75" s="617"/>
      <c r="IXH75" s="682"/>
      <c r="IXI75" s="683"/>
      <c r="IXJ75" s="683"/>
      <c r="IXK75" s="683"/>
      <c r="IXL75" s="683"/>
      <c r="IXM75" s="683"/>
      <c r="IXN75" s="617"/>
      <c r="IXO75" s="682"/>
      <c r="IXP75" s="683"/>
      <c r="IXQ75" s="683"/>
      <c r="IXR75" s="683"/>
      <c r="IXS75" s="683"/>
      <c r="IXT75" s="683"/>
      <c r="IXU75" s="617"/>
      <c r="IXV75" s="682"/>
      <c r="IXW75" s="683"/>
      <c r="IXX75" s="683"/>
      <c r="IXY75" s="683"/>
      <c r="IXZ75" s="683"/>
      <c r="IYA75" s="683"/>
      <c r="IYB75" s="617"/>
      <c r="IYC75" s="682"/>
      <c r="IYD75" s="683"/>
      <c r="IYE75" s="683"/>
      <c r="IYF75" s="683"/>
      <c r="IYG75" s="683"/>
      <c r="IYH75" s="683"/>
      <c r="IYI75" s="617"/>
      <c r="IYJ75" s="682"/>
      <c r="IYK75" s="683"/>
      <c r="IYL75" s="683"/>
      <c r="IYM75" s="683"/>
      <c r="IYN75" s="683"/>
      <c r="IYO75" s="683"/>
      <c r="IYP75" s="617"/>
      <c r="IYQ75" s="682"/>
      <c r="IYR75" s="683"/>
      <c r="IYS75" s="683"/>
      <c r="IYT75" s="683"/>
      <c r="IYU75" s="683"/>
      <c r="IYV75" s="683"/>
      <c r="IYW75" s="617"/>
      <c r="IYX75" s="682"/>
      <c r="IYY75" s="683"/>
      <c r="IYZ75" s="683"/>
      <c r="IZA75" s="683"/>
      <c r="IZB75" s="683"/>
      <c r="IZC75" s="683"/>
      <c r="IZD75" s="617"/>
      <c r="IZE75" s="682"/>
      <c r="IZF75" s="683"/>
      <c r="IZG75" s="683"/>
      <c r="IZH75" s="683"/>
      <c r="IZI75" s="683"/>
      <c r="IZJ75" s="683"/>
      <c r="IZK75" s="617"/>
      <c r="IZL75" s="682"/>
      <c r="IZM75" s="683"/>
      <c r="IZN75" s="683"/>
      <c r="IZO75" s="683"/>
      <c r="IZP75" s="683"/>
      <c r="IZQ75" s="683"/>
      <c r="IZR75" s="617"/>
      <c r="IZS75" s="682"/>
      <c r="IZT75" s="683"/>
      <c r="IZU75" s="683"/>
      <c r="IZV75" s="683"/>
      <c r="IZW75" s="683"/>
      <c r="IZX75" s="683"/>
      <c r="IZY75" s="617"/>
      <c r="IZZ75" s="682"/>
      <c r="JAA75" s="683"/>
      <c r="JAB75" s="683"/>
      <c r="JAC75" s="683"/>
      <c r="JAD75" s="683"/>
      <c r="JAE75" s="683"/>
      <c r="JAF75" s="617"/>
      <c r="JAG75" s="682"/>
      <c r="JAH75" s="683"/>
      <c r="JAI75" s="683"/>
      <c r="JAJ75" s="683"/>
      <c r="JAK75" s="683"/>
      <c r="JAL75" s="683"/>
      <c r="JAM75" s="617"/>
      <c r="JAN75" s="682"/>
      <c r="JAO75" s="683"/>
      <c r="JAP75" s="683"/>
      <c r="JAQ75" s="683"/>
      <c r="JAR75" s="683"/>
      <c r="JAS75" s="683"/>
      <c r="JAT75" s="617"/>
      <c r="JAU75" s="682"/>
      <c r="JAV75" s="683"/>
      <c r="JAW75" s="683"/>
      <c r="JAX75" s="683"/>
      <c r="JAY75" s="683"/>
      <c r="JAZ75" s="683"/>
      <c r="JBA75" s="617"/>
      <c r="JBB75" s="682"/>
      <c r="JBC75" s="683"/>
      <c r="JBD75" s="683"/>
      <c r="JBE75" s="683"/>
      <c r="JBF75" s="683"/>
      <c r="JBG75" s="683"/>
      <c r="JBH75" s="617"/>
      <c r="JBI75" s="682"/>
      <c r="JBJ75" s="683"/>
      <c r="JBK75" s="683"/>
      <c r="JBL75" s="683"/>
      <c r="JBM75" s="683"/>
      <c r="JBN75" s="683"/>
      <c r="JBO75" s="617"/>
      <c r="JBP75" s="682"/>
      <c r="JBQ75" s="683"/>
      <c r="JBR75" s="683"/>
      <c r="JBS75" s="683"/>
      <c r="JBT75" s="683"/>
      <c r="JBU75" s="683"/>
      <c r="JBV75" s="617"/>
      <c r="JBW75" s="682"/>
      <c r="JBX75" s="683"/>
      <c r="JBY75" s="683"/>
      <c r="JBZ75" s="683"/>
      <c r="JCA75" s="683"/>
      <c r="JCB75" s="683"/>
      <c r="JCC75" s="617"/>
      <c r="JCD75" s="682"/>
      <c r="JCE75" s="683"/>
      <c r="JCF75" s="683"/>
      <c r="JCG75" s="683"/>
      <c r="JCH75" s="683"/>
      <c r="JCI75" s="683"/>
      <c r="JCJ75" s="617"/>
      <c r="JCK75" s="682"/>
      <c r="JCL75" s="683"/>
      <c r="JCM75" s="683"/>
      <c r="JCN75" s="683"/>
      <c r="JCO75" s="683"/>
      <c r="JCP75" s="683"/>
      <c r="JCQ75" s="617"/>
      <c r="JCR75" s="682"/>
      <c r="JCS75" s="683"/>
      <c r="JCT75" s="683"/>
      <c r="JCU75" s="683"/>
      <c r="JCV75" s="683"/>
      <c r="JCW75" s="683"/>
      <c r="JCX75" s="617"/>
      <c r="JCY75" s="682"/>
      <c r="JCZ75" s="683"/>
      <c r="JDA75" s="683"/>
      <c r="JDB75" s="683"/>
      <c r="JDC75" s="683"/>
      <c r="JDD75" s="683"/>
      <c r="JDE75" s="617"/>
      <c r="JDF75" s="682"/>
      <c r="JDG75" s="683"/>
      <c r="JDH75" s="683"/>
      <c r="JDI75" s="683"/>
      <c r="JDJ75" s="683"/>
      <c r="JDK75" s="683"/>
      <c r="JDL75" s="617"/>
      <c r="JDM75" s="682"/>
      <c r="JDN75" s="683"/>
      <c r="JDO75" s="683"/>
      <c r="JDP75" s="683"/>
      <c r="JDQ75" s="683"/>
      <c r="JDR75" s="683"/>
      <c r="JDS75" s="617"/>
      <c r="JDT75" s="682"/>
      <c r="JDU75" s="683"/>
      <c r="JDV75" s="683"/>
      <c r="JDW75" s="683"/>
      <c r="JDX75" s="683"/>
      <c r="JDY75" s="683"/>
      <c r="JDZ75" s="617"/>
      <c r="JEA75" s="682"/>
      <c r="JEB75" s="683"/>
      <c r="JEC75" s="683"/>
      <c r="JED75" s="683"/>
      <c r="JEE75" s="683"/>
      <c r="JEF75" s="683"/>
      <c r="JEG75" s="617"/>
      <c r="JEH75" s="682"/>
      <c r="JEI75" s="683"/>
      <c r="JEJ75" s="683"/>
      <c r="JEK75" s="683"/>
      <c r="JEL75" s="683"/>
      <c r="JEM75" s="683"/>
      <c r="JEN75" s="617"/>
      <c r="JEO75" s="682"/>
      <c r="JEP75" s="683"/>
      <c r="JEQ75" s="683"/>
      <c r="JER75" s="683"/>
      <c r="JES75" s="683"/>
      <c r="JET75" s="683"/>
      <c r="JEU75" s="617"/>
      <c r="JEV75" s="682"/>
      <c r="JEW75" s="683"/>
      <c r="JEX75" s="683"/>
      <c r="JEY75" s="683"/>
      <c r="JEZ75" s="683"/>
      <c r="JFA75" s="683"/>
      <c r="JFB75" s="617"/>
      <c r="JFC75" s="682"/>
      <c r="JFD75" s="683"/>
      <c r="JFE75" s="683"/>
      <c r="JFF75" s="683"/>
      <c r="JFG75" s="683"/>
      <c r="JFH75" s="683"/>
      <c r="JFI75" s="617"/>
      <c r="JFJ75" s="682"/>
      <c r="JFK75" s="683"/>
      <c r="JFL75" s="683"/>
      <c r="JFM75" s="683"/>
      <c r="JFN75" s="683"/>
      <c r="JFO75" s="683"/>
      <c r="JFP75" s="617"/>
      <c r="JFQ75" s="682"/>
      <c r="JFR75" s="683"/>
      <c r="JFS75" s="683"/>
      <c r="JFT75" s="683"/>
      <c r="JFU75" s="683"/>
      <c r="JFV75" s="683"/>
      <c r="JFW75" s="617"/>
      <c r="JFX75" s="682"/>
      <c r="JFY75" s="683"/>
      <c r="JFZ75" s="683"/>
      <c r="JGA75" s="683"/>
      <c r="JGB75" s="683"/>
      <c r="JGC75" s="683"/>
      <c r="JGD75" s="617"/>
      <c r="JGE75" s="682"/>
      <c r="JGF75" s="683"/>
      <c r="JGG75" s="683"/>
      <c r="JGH75" s="683"/>
      <c r="JGI75" s="683"/>
      <c r="JGJ75" s="683"/>
      <c r="JGK75" s="617"/>
      <c r="JGL75" s="682"/>
      <c r="JGM75" s="683"/>
      <c r="JGN75" s="683"/>
      <c r="JGO75" s="683"/>
      <c r="JGP75" s="683"/>
      <c r="JGQ75" s="683"/>
      <c r="JGR75" s="617"/>
      <c r="JGS75" s="682"/>
      <c r="JGT75" s="683"/>
      <c r="JGU75" s="683"/>
      <c r="JGV75" s="683"/>
      <c r="JGW75" s="683"/>
      <c r="JGX75" s="683"/>
      <c r="JGY75" s="617"/>
      <c r="JGZ75" s="682"/>
      <c r="JHA75" s="683"/>
      <c r="JHB75" s="683"/>
      <c r="JHC75" s="683"/>
      <c r="JHD75" s="683"/>
      <c r="JHE75" s="683"/>
      <c r="JHF75" s="617"/>
      <c r="JHG75" s="682"/>
      <c r="JHH75" s="683"/>
      <c r="JHI75" s="683"/>
      <c r="JHJ75" s="683"/>
      <c r="JHK75" s="683"/>
      <c r="JHL75" s="683"/>
      <c r="JHM75" s="617"/>
      <c r="JHN75" s="682"/>
      <c r="JHO75" s="683"/>
      <c r="JHP75" s="683"/>
      <c r="JHQ75" s="683"/>
      <c r="JHR75" s="683"/>
      <c r="JHS75" s="683"/>
      <c r="JHT75" s="617"/>
      <c r="JHU75" s="682"/>
      <c r="JHV75" s="683"/>
      <c r="JHW75" s="683"/>
      <c r="JHX75" s="683"/>
      <c r="JHY75" s="683"/>
      <c r="JHZ75" s="683"/>
      <c r="JIA75" s="617"/>
      <c r="JIB75" s="682"/>
      <c r="JIC75" s="683"/>
      <c r="JID75" s="683"/>
      <c r="JIE75" s="683"/>
      <c r="JIF75" s="683"/>
      <c r="JIG75" s="683"/>
      <c r="JIH75" s="617"/>
      <c r="JII75" s="682"/>
      <c r="JIJ75" s="683"/>
      <c r="JIK75" s="683"/>
      <c r="JIL75" s="683"/>
      <c r="JIM75" s="683"/>
      <c r="JIN75" s="683"/>
      <c r="JIO75" s="617"/>
      <c r="JIP75" s="682"/>
      <c r="JIQ75" s="683"/>
      <c r="JIR75" s="683"/>
      <c r="JIS75" s="683"/>
      <c r="JIT75" s="683"/>
      <c r="JIU75" s="683"/>
      <c r="JIV75" s="617"/>
      <c r="JIW75" s="682"/>
      <c r="JIX75" s="683"/>
      <c r="JIY75" s="683"/>
      <c r="JIZ75" s="683"/>
      <c r="JJA75" s="683"/>
      <c r="JJB75" s="683"/>
      <c r="JJC75" s="617"/>
      <c r="JJD75" s="682"/>
      <c r="JJE75" s="683"/>
      <c r="JJF75" s="683"/>
      <c r="JJG75" s="683"/>
      <c r="JJH75" s="683"/>
      <c r="JJI75" s="683"/>
      <c r="JJJ75" s="617"/>
      <c r="JJK75" s="682"/>
      <c r="JJL75" s="683"/>
      <c r="JJM75" s="683"/>
      <c r="JJN75" s="683"/>
      <c r="JJO75" s="683"/>
      <c r="JJP75" s="683"/>
      <c r="JJQ75" s="617"/>
      <c r="JJR75" s="682"/>
      <c r="JJS75" s="683"/>
      <c r="JJT75" s="683"/>
      <c r="JJU75" s="683"/>
      <c r="JJV75" s="683"/>
      <c r="JJW75" s="683"/>
      <c r="JJX75" s="617"/>
      <c r="JJY75" s="682"/>
      <c r="JJZ75" s="683"/>
      <c r="JKA75" s="683"/>
      <c r="JKB75" s="683"/>
      <c r="JKC75" s="683"/>
      <c r="JKD75" s="683"/>
      <c r="JKE75" s="617"/>
      <c r="JKF75" s="682"/>
      <c r="JKG75" s="683"/>
      <c r="JKH75" s="683"/>
      <c r="JKI75" s="683"/>
      <c r="JKJ75" s="683"/>
      <c r="JKK75" s="683"/>
      <c r="JKL75" s="617"/>
      <c r="JKM75" s="682"/>
      <c r="JKN75" s="683"/>
      <c r="JKO75" s="683"/>
      <c r="JKP75" s="683"/>
      <c r="JKQ75" s="683"/>
      <c r="JKR75" s="683"/>
      <c r="JKS75" s="617"/>
      <c r="JKT75" s="682"/>
      <c r="JKU75" s="683"/>
      <c r="JKV75" s="683"/>
      <c r="JKW75" s="683"/>
      <c r="JKX75" s="683"/>
      <c r="JKY75" s="683"/>
      <c r="JKZ75" s="617"/>
      <c r="JLA75" s="682"/>
      <c r="JLB75" s="683"/>
      <c r="JLC75" s="683"/>
      <c r="JLD75" s="683"/>
      <c r="JLE75" s="683"/>
      <c r="JLF75" s="683"/>
      <c r="JLG75" s="617"/>
      <c r="JLH75" s="682"/>
      <c r="JLI75" s="683"/>
      <c r="JLJ75" s="683"/>
      <c r="JLK75" s="683"/>
      <c r="JLL75" s="683"/>
      <c r="JLM75" s="683"/>
      <c r="JLN75" s="617"/>
      <c r="JLO75" s="682"/>
      <c r="JLP75" s="683"/>
      <c r="JLQ75" s="683"/>
      <c r="JLR75" s="683"/>
      <c r="JLS75" s="683"/>
      <c r="JLT75" s="683"/>
      <c r="JLU75" s="617"/>
      <c r="JLV75" s="682"/>
      <c r="JLW75" s="683"/>
      <c r="JLX75" s="683"/>
      <c r="JLY75" s="683"/>
      <c r="JLZ75" s="683"/>
      <c r="JMA75" s="683"/>
      <c r="JMB75" s="617"/>
      <c r="JMC75" s="682"/>
      <c r="JMD75" s="683"/>
      <c r="JME75" s="683"/>
      <c r="JMF75" s="683"/>
      <c r="JMG75" s="683"/>
      <c r="JMH75" s="683"/>
      <c r="JMI75" s="617"/>
      <c r="JMJ75" s="682"/>
      <c r="JMK75" s="683"/>
      <c r="JML75" s="683"/>
      <c r="JMM75" s="683"/>
      <c r="JMN75" s="683"/>
      <c r="JMO75" s="683"/>
      <c r="JMP75" s="617"/>
      <c r="JMQ75" s="682"/>
      <c r="JMR75" s="683"/>
      <c r="JMS75" s="683"/>
      <c r="JMT75" s="683"/>
      <c r="JMU75" s="683"/>
      <c r="JMV75" s="683"/>
      <c r="JMW75" s="617"/>
      <c r="JMX75" s="682"/>
      <c r="JMY75" s="683"/>
      <c r="JMZ75" s="683"/>
      <c r="JNA75" s="683"/>
      <c r="JNB75" s="683"/>
      <c r="JNC75" s="683"/>
      <c r="JND75" s="617"/>
      <c r="JNE75" s="682"/>
      <c r="JNF75" s="683"/>
      <c r="JNG75" s="683"/>
      <c r="JNH75" s="683"/>
      <c r="JNI75" s="683"/>
      <c r="JNJ75" s="683"/>
      <c r="JNK75" s="617"/>
      <c r="JNL75" s="682"/>
      <c r="JNM75" s="683"/>
      <c r="JNN75" s="683"/>
      <c r="JNO75" s="683"/>
      <c r="JNP75" s="683"/>
      <c r="JNQ75" s="683"/>
      <c r="JNR75" s="617"/>
      <c r="JNS75" s="682"/>
      <c r="JNT75" s="683"/>
      <c r="JNU75" s="683"/>
      <c r="JNV75" s="683"/>
      <c r="JNW75" s="683"/>
      <c r="JNX75" s="683"/>
      <c r="JNY75" s="617"/>
      <c r="JNZ75" s="682"/>
      <c r="JOA75" s="683"/>
      <c r="JOB75" s="683"/>
      <c r="JOC75" s="683"/>
      <c r="JOD75" s="683"/>
      <c r="JOE75" s="683"/>
      <c r="JOF75" s="617"/>
      <c r="JOG75" s="682"/>
      <c r="JOH75" s="683"/>
      <c r="JOI75" s="683"/>
      <c r="JOJ75" s="683"/>
      <c r="JOK75" s="683"/>
      <c r="JOL75" s="683"/>
      <c r="JOM75" s="617"/>
      <c r="JON75" s="682"/>
      <c r="JOO75" s="683"/>
      <c r="JOP75" s="683"/>
      <c r="JOQ75" s="683"/>
      <c r="JOR75" s="683"/>
      <c r="JOS75" s="683"/>
      <c r="JOT75" s="617"/>
      <c r="JOU75" s="682"/>
      <c r="JOV75" s="683"/>
      <c r="JOW75" s="683"/>
      <c r="JOX75" s="683"/>
      <c r="JOY75" s="683"/>
      <c r="JOZ75" s="683"/>
      <c r="JPA75" s="617"/>
      <c r="JPB75" s="682"/>
      <c r="JPC75" s="683"/>
      <c r="JPD75" s="683"/>
      <c r="JPE75" s="683"/>
      <c r="JPF75" s="683"/>
      <c r="JPG75" s="683"/>
      <c r="JPH75" s="617"/>
      <c r="JPI75" s="682"/>
      <c r="JPJ75" s="683"/>
      <c r="JPK75" s="683"/>
      <c r="JPL75" s="683"/>
      <c r="JPM75" s="683"/>
      <c r="JPN75" s="683"/>
      <c r="JPO75" s="617"/>
      <c r="JPP75" s="682"/>
      <c r="JPQ75" s="683"/>
      <c r="JPR75" s="683"/>
      <c r="JPS75" s="683"/>
      <c r="JPT75" s="683"/>
      <c r="JPU75" s="683"/>
      <c r="JPV75" s="617"/>
      <c r="JPW75" s="682"/>
      <c r="JPX75" s="683"/>
      <c r="JPY75" s="683"/>
      <c r="JPZ75" s="683"/>
      <c r="JQA75" s="683"/>
      <c r="JQB75" s="683"/>
      <c r="JQC75" s="617"/>
      <c r="JQD75" s="682"/>
      <c r="JQE75" s="683"/>
      <c r="JQF75" s="683"/>
      <c r="JQG75" s="683"/>
      <c r="JQH75" s="683"/>
      <c r="JQI75" s="683"/>
      <c r="JQJ75" s="617"/>
      <c r="JQK75" s="682"/>
      <c r="JQL75" s="683"/>
      <c r="JQM75" s="683"/>
      <c r="JQN75" s="683"/>
      <c r="JQO75" s="683"/>
      <c r="JQP75" s="683"/>
      <c r="JQQ75" s="617"/>
      <c r="JQR75" s="682"/>
      <c r="JQS75" s="683"/>
      <c r="JQT75" s="683"/>
      <c r="JQU75" s="683"/>
      <c r="JQV75" s="683"/>
      <c r="JQW75" s="683"/>
      <c r="JQX75" s="617"/>
      <c r="JQY75" s="682"/>
      <c r="JQZ75" s="683"/>
      <c r="JRA75" s="683"/>
      <c r="JRB75" s="683"/>
      <c r="JRC75" s="683"/>
      <c r="JRD75" s="683"/>
      <c r="JRE75" s="617"/>
      <c r="JRF75" s="682"/>
      <c r="JRG75" s="683"/>
      <c r="JRH75" s="683"/>
      <c r="JRI75" s="683"/>
      <c r="JRJ75" s="683"/>
      <c r="JRK75" s="683"/>
      <c r="JRL75" s="617"/>
      <c r="JRM75" s="682"/>
      <c r="JRN75" s="683"/>
      <c r="JRO75" s="683"/>
      <c r="JRP75" s="683"/>
      <c r="JRQ75" s="683"/>
      <c r="JRR75" s="683"/>
      <c r="JRS75" s="617"/>
      <c r="JRT75" s="682"/>
      <c r="JRU75" s="683"/>
      <c r="JRV75" s="683"/>
      <c r="JRW75" s="683"/>
      <c r="JRX75" s="683"/>
      <c r="JRY75" s="683"/>
      <c r="JRZ75" s="617"/>
      <c r="JSA75" s="682"/>
      <c r="JSB75" s="683"/>
      <c r="JSC75" s="683"/>
      <c r="JSD75" s="683"/>
      <c r="JSE75" s="683"/>
      <c r="JSF75" s="683"/>
      <c r="JSG75" s="617"/>
      <c r="JSH75" s="682"/>
      <c r="JSI75" s="683"/>
      <c r="JSJ75" s="683"/>
      <c r="JSK75" s="683"/>
      <c r="JSL75" s="683"/>
      <c r="JSM75" s="683"/>
      <c r="JSN75" s="617"/>
      <c r="JSO75" s="682"/>
      <c r="JSP75" s="683"/>
      <c r="JSQ75" s="683"/>
      <c r="JSR75" s="683"/>
      <c r="JSS75" s="683"/>
      <c r="JST75" s="683"/>
      <c r="JSU75" s="617"/>
      <c r="JSV75" s="682"/>
      <c r="JSW75" s="683"/>
      <c r="JSX75" s="683"/>
      <c r="JSY75" s="683"/>
      <c r="JSZ75" s="683"/>
      <c r="JTA75" s="683"/>
      <c r="JTB75" s="617"/>
      <c r="JTC75" s="682"/>
      <c r="JTD75" s="683"/>
      <c r="JTE75" s="683"/>
      <c r="JTF75" s="683"/>
      <c r="JTG75" s="683"/>
      <c r="JTH75" s="683"/>
      <c r="JTI75" s="617"/>
      <c r="JTJ75" s="682"/>
      <c r="JTK75" s="683"/>
      <c r="JTL75" s="683"/>
      <c r="JTM75" s="683"/>
      <c r="JTN75" s="683"/>
      <c r="JTO75" s="683"/>
      <c r="JTP75" s="617"/>
      <c r="JTQ75" s="682"/>
      <c r="JTR75" s="683"/>
      <c r="JTS75" s="683"/>
      <c r="JTT75" s="683"/>
      <c r="JTU75" s="683"/>
      <c r="JTV75" s="683"/>
      <c r="JTW75" s="617"/>
      <c r="JTX75" s="682"/>
      <c r="JTY75" s="683"/>
      <c r="JTZ75" s="683"/>
      <c r="JUA75" s="683"/>
      <c r="JUB75" s="683"/>
      <c r="JUC75" s="683"/>
      <c r="JUD75" s="617"/>
      <c r="JUE75" s="682"/>
      <c r="JUF75" s="683"/>
      <c r="JUG75" s="683"/>
      <c r="JUH75" s="683"/>
      <c r="JUI75" s="683"/>
      <c r="JUJ75" s="683"/>
      <c r="JUK75" s="617"/>
      <c r="JUL75" s="682"/>
      <c r="JUM75" s="683"/>
      <c r="JUN75" s="683"/>
      <c r="JUO75" s="683"/>
      <c r="JUP75" s="683"/>
      <c r="JUQ75" s="683"/>
      <c r="JUR75" s="617"/>
      <c r="JUS75" s="682"/>
      <c r="JUT75" s="683"/>
      <c r="JUU75" s="683"/>
      <c r="JUV75" s="683"/>
      <c r="JUW75" s="683"/>
      <c r="JUX75" s="683"/>
      <c r="JUY75" s="617"/>
      <c r="JUZ75" s="682"/>
      <c r="JVA75" s="683"/>
      <c r="JVB75" s="683"/>
      <c r="JVC75" s="683"/>
      <c r="JVD75" s="683"/>
      <c r="JVE75" s="683"/>
      <c r="JVF75" s="617"/>
      <c r="JVG75" s="682"/>
      <c r="JVH75" s="683"/>
      <c r="JVI75" s="683"/>
      <c r="JVJ75" s="683"/>
      <c r="JVK75" s="683"/>
      <c r="JVL75" s="683"/>
      <c r="JVM75" s="617"/>
      <c r="JVN75" s="682"/>
      <c r="JVO75" s="683"/>
      <c r="JVP75" s="683"/>
      <c r="JVQ75" s="683"/>
      <c r="JVR75" s="683"/>
      <c r="JVS75" s="683"/>
      <c r="JVT75" s="617"/>
      <c r="JVU75" s="682"/>
      <c r="JVV75" s="683"/>
      <c r="JVW75" s="683"/>
      <c r="JVX75" s="683"/>
      <c r="JVY75" s="683"/>
      <c r="JVZ75" s="683"/>
      <c r="JWA75" s="617"/>
      <c r="JWB75" s="682"/>
      <c r="JWC75" s="683"/>
      <c r="JWD75" s="683"/>
      <c r="JWE75" s="683"/>
      <c r="JWF75" s="683"/>
      <c r="JWG75" s="683"/>
      <c r="JWH75" s="617"/>
      <c r="JWI75" s="682"/>
      <c r="JWJ75" s="683"/>
      <c r="JWK75" s="683"/>
      <c r="JWL75" s="683"/>
      <c r="JWM75" s="683"/>
      <c r="JWN75" s="683"/>
      <c r="JWO75" s="617"/>
      <c r="JWP75" s="682"/>
      <c r="JWQ75" s="683"/>
      <c r="JWR75" s="683"/>
      <c r="JWS75" s="683"/>
      <c r="JWT75" s="683"/>
      <c r="JWU75" s="683"/>
      <c r="JWV75" s="617"/>
      <c r="JWW75" s="682"/>
      <c r="JWX75" s="683"/>
      <c r="JWY75" s="683"/>
      <c r="JWZ75" s="683"/>
      <c r="JXA75" s="683"/>
      <c r="JXB75" s="683"/>
      <c r="JXC75" s="617"/>
      <c r="JXD75" s="682"/>
      <c r="JXE75" s="683"/>
      <c r="JXF75" s="683"/>
      <c r="JXG75" s="683"/>
      <c r="JXH75" s="683"/>
      <c r="JXI75" s="683"/>
      <c r="JXJ75" s="617"/>
      <c r="JXK75" s="682"/>
      <c r="JXL75" s="683"/>
      <c r="JXM75" s="683"/>
      <c r="JXN75" s="683"/>
      <c r="JXO75" s="683"/>
      <c r="JXP75" s="683"/>
      <c r="JXQ75" s="617"/>
      <c r="JXR75" s="682"/>
      <c r="JXS75" s="683"/>
      <c r="JXT75" s="683"/>
      <c r="JXU75" s="683"/>
      <c r="JXV75" s="683"/>
      <c r="JXW75" s="683"/>
      <c r="JXX75" s="617"/>
      <c r="JXY75" s="682"/>
      <c r="JXZ75" s="683"/>
      <c r="JYA75" s="683"/>
      <c r="JYB75" s="683"/>
      <c r="JYC75" s="683"/>
      <c r="JYD75" s="683"/>
      <c r="JYE75" s="617"/>
      <c r="JYF75" s="682"/>
      <c r="JYG75" s="683"/>
      <c r="JYH75" s="683"/>
      <c r="JYI75" s="683"/>
      <c r="JYJ75" s="683"/>
      <c r="JYK75" s="683"/>
      <c r="JYL75" s="617"/>
      <c r="JYM75" s="682"/>
      <c r="JYN75" s="683"/>
      <c r="JYO75" s="683"/>
      <c r="JYP75" s="683"/>
      <c r="JYQ75" s="683"/>
      <c r="JYR75" s="683"/>
      <c r="JYS75" s="617"/>
      <c r="JYT75" s="682"/>
      <c r="JYU75" s="683"/>
      <c r="JYV75" s="683"/>
      <c r="JYW75" s="683"/>
      <c r="JYX75" s="683"/>
      <c r="JYY75" s="683"/>
      <c r="JYZ75" s="617"/>
      <c r="JZA75" s="682"/>
      <c r="JZB75" s="683"/>
      <c r="JZC75" s="683"/>
      <c r="JZD75" s="683"/>
      <c r="JZE75" s="683"/>
      <c r="JZF75" s="683"/>
      <c r="JZG75" s="617"/>
      <c r="JZH75" s="682"/>
      <c r="JZI75" s="683"/>
      <c r="JZJ75" s="683"/>
      <c r="JZK75" s="683"/>
      <c r="JZL75" s="683"/>
      <c r="JZM75" s="683"/>
      <c r="JZN75" s="617"/>
      <c r="JZO75" s="682"/>
      <c r="JZP75" s="683"/>
      <c r="JZQ75" s="683"/>
      <c r="JZR75" s="683"/>
      <c r="JZS75" s="683"/>
      <c r="JZT75" s="683"/>
      <c r="JZU75" s="617"/>
      <c r="JZV75" s="682"/>
      <c r="JZW75" s="683"/>
      <c r="JZX75" s="683"/>
      <c r="JZY75" s="683"/>
      <c r="JZZ75" s="683"/>
      <c r="KAA75" s="683"/>
      <c r="KAB75" s="617"/>
      <c r="KAC75" s="682"/>
      <c r="KAD75" s="683"/>
      <c r="KAE75" s="683"/>
      <c r="KAF75" s="683"/>
      <c r="KAG75" s="683"/>
      <c r="KAH75" s="683"/>
      <c r="KAI75" s="617"/>
      <c r="KAJ75" s="682"/>
      <c r="KAK75" s="683"/>
      <c r="KAL75" s="683"/>
      <c r="KAM75" s="683"/>
      <c r="KAN75" s="683"/>
      <c r="KAO75" s="683"/>
      <c r="KAP75" s="617"/>
      <c r="KAQ75" s="682"/>
      <c r="KAR75" s="683"/>
      <c r="KAS75" s="683"/>
      <c r="KAT75" s="683"/>
      <c r="KAU75" s="683"/>
      <c r="KAV75" s="683"/>
      <c r="KAW75" s="617"/>
      <c r="KAX75" s="682"/>
      <c r="KAY75" s="683"/>
      <c r="KAZ75" s="683"/>
      <c r="KBA75" s="683"/>
      <c r="KBB75" s="683"/>
      <c r="KBC75" s="683"/>
      <c r="KBD75" s="617"/>
      <c r="KBE75" s="682"/>
      <c r="KBF75" s="683"/>
      <c r="KBG75" s="683"/>
      <c r="KBH75" s="683"/>
      <c r="KBI75" s="683"/>
      <c r="KBJ75" s="683"/>
      <c r="KBK75" s="617"/>
      <c r="KBL75" s="682"/>
      <c r="KBM75" s="683"/>
      <c r="KBN75" s="683"/>
      <c r="KBO75" s="683"/>
      <c r="KBP75" s="683"/>
      <c r="KBQ75" s="683"/>
      <c r="KBR75" s="617"/>
      <c r="KBS75" s="682"/>
      <c r="KBT75" s="683"/>
      <c r="KBU75" s="683"/>
      <c r="KBV75" s="683"/>
      <c r="KBW75" s="683"/>
      <c r="KBX75" s="683"/>
      <c r="KBY75" s="617"/>
      <c r="KBZ75" s="682"/>
      <c r="KCA75" s="683"/>
      <c r="KCB75" s="683"/>
      <c r="KCC75" s="683"/>
      <c r="KCD75" s="683"/>
      <c r="KCE75" s="683"/>
      <c r="KCF75" s="617"/>
      <c r="KCG75" s="682"/>
      <c r="KCH75" s="683"/>
      <c r="KCI75" s="683"/>
      <c r="KCJ75" s="683"/>
      <c r="KCK75" s="683"/>
      <c r="KCL75" s="683"/>
      <c r="KCM75" s="617"/>
      <c r="KCN75" s="682"/>
      <c r="KCO75" s="683"/>
      <c r="KCP75" s="683"/>
      <c r="KCQ75" s="683"/>
      <c r="KCR75" s="683"/>
      <c r="KCS75" s="683"/>
      <c r="KCT75" s="617"/>
      <c r="KCU75" s="682"/>
      <c r="KCV75" s="683"/>
      <c r="KCW75" s="683"/>
      <c r="KCX75" s="683"/>
      <c r="KCY75" s="683"/>
      <c r="KCZ75" s="683"/>
      <c r="KDA75" s="617"/>
      <c r="KDB75" s="682"/>
      <c r="KDC75" s="683"/>
      <c r="KDD75" s="683"/>
      <c r="KDE75" s="683"/>
      <c r="KDF75" s="683"/>
      <c r="KDG75" s="683"/>
      <c r="KDH75" s="617"/>
      <c r="KDI75" s="682"/>
      <c r="KDJ75" s="683"/>
      <c r="KDK75" s="683"/>
      <c r="KDL75" s="683"/>
      <c r="KDM75" s="683"/>
      <c r="KDN75" s="683"/>
      <c r="KDO75" s="617"/>
      <c r="KDP75" s="682"/>
      <c r="KDQ75" s="683"/>
      <c r="KDR75" s="683"/>
      <c r="KDS75" s="683"/>
      <c r="KDT75" s="683"/>
      <c r="KDU75" s="683"/>
      <c r="KDV75" s="617"/>
      <c r="KDW75" s="682"/>
      <c r="KDX75" s="683"/>
      <c r="KDY75" s="683"/>
      <c r="KDZ75" s="683"/>
      <c r="KEA75" s="683"/>
      <c r="KEB75" s="683"/>
      <c r="KEC75" s="617"/>
      <c r="KED75" s="682"/>
      <c r="KEE75" s="683"/>
      <c r="KEF75" s="683"/>
      <c r="KEG75" s="683"/>
      <c r="KEH75" s="683"/>
      <c r="KEI75" s="683"/>
      <c r="KEJ75" s="617"/>
      <c r="KEK75" s="682"/>
      <c r="KEL75" s="683"/>
      <c r="KEM75" s="683"/>
      <c r="KEN75" s="683"/>
      <c r="KEO75" s="683"/>
      <c r="KEP75" s="683"/>
      <c r="KEQ75" s="617"/>
      <c r="KER75" s="682"/>
      <c r="KES75" s="683"/>
      <c r="KET75" s="683"/>
      <c r="KEU75" s="683"/>
      <c r="KEV75" s="683"/>
      <c r="KEW75" s="683"/>
      <c r="KEX75" s="617"/>
      <c r="KEY75" s="682"/>
      <c r="KEZ75" s="683"/>
      <c r="KFA75" s="683"/>
      <c r="KFB75" s="683"/>
      <c r="KFC75" s="683"/>
      <c r="KFD75" s="683"/>
      <c r="KFE75" s="617"/>
      <c r="KFF75" s="682"/>
      <c r="KFG75" s="683"/>
      <c r="KFH75" s="683"/>
      <c r="KFI75" s="683"/>
      <c r="KFJ75" s="683"/>
      <c r="KFK75" s="683"/>
      <c r="KFL75" s="617"/>
      <c r="KFM75" s="682"/>
      <c r="KFN75" s="683"/>
      <c r="KFO75" s="683"/>
      <c r="KFP75" s="683"/>
      <c r="KFQ75" s="683"/>
      <c r="KFR75" s="683"/>
      <c r="KFS75" s="617"/>
      <c r="KFT75" s="682"/>
      <c r="KFU75" s="683"/>
      <c r="KFV75" s="683"/>
      <c r="KFW75" s="683"/>
      <c r="KFX75" s="683"/>
      <c r="KFY75" s="683"/>
      <c r="KFZ75" s="617"/>
      <c r="KGA75" s="682"/>
      <c r="KGB75" s="683"/>
      <c r="KGC75" s="683"/>
      <c r="KGD75" s="683"/>
      <c r="KGE75" s="683"/>
      <c r="KGF75" s="683"/>
      <c r="KGG75" s="617"/>
      <c r="KGH75" s="682"/>
      <c r="KGI75" s="683"/>
      <c r="KGJ75" s="683"/>
      <c r="KGK75" s="683"/>
      <c r="KGL75" s="683"/>
      <c r="KGM75" s="683"/>
      <c r="KGN75" s="617"/>
      <c r="KGO75" s="682"/>
      <c r="KGP75" s="683"/>
      <c r="KGQ75" s="683"/>
      <c r="KGR75" s="683"/>
      <c r="KGS75" s="683"/>
      <c r="KGT75" s="683"/>
      <c r="KGU75" s="617"/>
      <c r="KGV75" s="682"/>
      <c r="KGW75" s="683"/>
      <c r="KGX75" s="683"/>
      <c r="KGY75" s="683"/>
      <c r="KGZ75" s="683"/>
      <c r="KHA75" s="683"/>
      <c r="KHB75" s="617"/>
      <c r="KHC75" s="682"/>
      <c r="KHD75" s="683"/>
      <c r="KHE75" s="683"/>
      <c r="KHF75" s="683"/>
      <c r="KHG75" s="683"/>
      <c r="KHH75" s="683"/>
      <c r="KHI75" s="617"/>
      <c r="KHJ75" s="682"/>
      <c r="KHK75" s="683"/>
      <c r="KHL75" s="683"/>
      <c r="KHM75" s="683"/>
      <c r="KHN75" s="683"/>
      <c r="KHO75" s="683"/>
      <c r="KHP75" s="617"/>
      <c r="KHQ75" s="682"/>
      <c r="KHR75" s="683"/>
      <c r="KHS75" s="683"/>
      <c r="KHT75" s="683"/>
      <c r="KHU75" s="683"/>
      <c r="KHV75" s="683"/>
      <c r="KHW75" s="617"/>
      <c r="KHX75" s="682"/>
      <c r="KHY75" s="683"/>
      <c r="KHZ75" s="683"/>
      <c r="KIA75" s="683"/>
      <c r="KIB75" s="683"/>
      <c r="KIC75" s="683"/>
      <c r="KID75" s="617"/>
      <c r="KIE75" s="682"/>
      <c r="KIF75" s="683"/>
      <c r="KIG75" s="683"/>
      <c r="KIH75" s="683"/>
      <c r="KII75" s="683"/>
      <c r="KIJ75" s="683"/>
      <c r="KIK75" s="617"/>
      <c r="KIL75" s="682"/>
      <c r="KIM75" s="683"/>
      <c r="KIN75" s="683"/>
      <c r="KIO75" s="683"/>
      <c r="KIP75" s="683"/>
      <c r="KIQ75" s="683"/>
      <c r="KIR75" s="617"/>
      <c r="KIS75" s="682"/>
      <c r="KIT75" s="683"/>
      <c r="KIU75" s="683"/>
      <c r="KIV75" s="683"/>
      <c r="KIW75" s="683"/>
      <c r="KIX75" s="683"/>
      <c r="KIY75" s="617"/>
      <c r="KIZ75" s="682"/>
      <c r="KJA75" s="683"/>
      <c r="KJB75" s="683"/>
      <c r="KJC75" s="683"/>
      <c r="KJD75" s="683"/>
      <c r="KJE75" s="683"/>
      <c r="KJF75" s="617"/>
      <c r="KJG75" s="682"/>
      <c r="KJH75" s="683"/>
      <c r="KJI75" s="683"/>
      <c r="KJJ75" s="683"/>
      <c r="KJK75" s="683"/>
      <c r="KJL75" s="683"/>
      <c r="KJM75" s="617"/>
      <c r="KJN75" s="682"/>
      <c r="KJO75" s="683"/>
      <c r="KJP75" s="683"/>
      <c r="KJQ75" s="683"/>
      <c r="KJR75" s="683"/>
      <c r="KJS75" s="683"/>
      <c r="KJT75" s="617"/>
      <c r="KJU75" s="682"/>
      <c r="KJV75" s="683"/>
      <c r="KJW75" s="683"/>
      <c r="KJX75" s="683"/>
      <c r="KJY75" s="683"/>
      <c r="KJZ75" s="683"/>
      <c r="KKA75" s="617"/>
      <c r="KKB75" s="682"/>
      <c r="KKC75" s="683"/>
      <c r="KKD75" s="683"/>
      <c r="KKE75" s="683"/>
      <c r="KKF75" s="683"/>
      <c r="KKG75" s="683"/>
      <c r="KKH75" s="617"/>
      <c r="KKI75" s="682"/>
      <c r="KKJ75" s="683"/>
      <c r="KKK75" s="683"/>
      <c r="KKL75" s="683"/>
      <c r="KKM75" s="683"/>
      <c r="KKN75" s="683"/>
      <c r="KKO75" s="617"/>
      <c r="KKP75" s="682"/>
      <c r="KKQ75" s="683"/>
      <c r="KKR75" s="683"/>
      <c r="KKS75" s="683"/>
      <c r="KKT75" s="683"/>
      <c r="KKU75" s="683"/>
      <c r="KKV75" s="617"/>
      <c r="KKW75" s="682"/>
      <c r="KKX75" s="683"/>
      <c r="KKY75" s="683"/>
      <c r="KKZ75" s="683"/>
      <c r="KLA75" s="683"/>
      <c r="KLB75" s="683"/>
      <c r="KLC75" s="617"/>
      <c r="KLD75" s="682"/>
      <c r="KLE75" s="683"/>
      <c r="KLF75" s="683"/>
      <c r="KLG75" s="683"/>
      <c r="KLH75" s="683"/>
      <c r="KLI75" s="683"/>
      <c r="KLJ75" s="617"/>
      <c r="KLK75" s="682"/>
      <c r="KLL75" s="683"/>
      <c r="KLM75" s="683"/>
      <c r="KLN75" s="683"/>
      <c r="KLO75" s="683"/>
      <c r="KLP75" s="683"/>
      <c r="KLQ75" s="617"/>
      <c r="KLR75" s="682"/>
      <c r="KLS75" s="683"/>
      <c r="KLT75" s="683"/>
      <c r="KLU75" s="683"/>
      <c r="KLV75" s="683"/>
      <c r="KLW75" s="683"/>
      <c r="KLX75" s="617"/>
      <c r="KLY75" s="682"/>
      <c r="KLZ75" s="683"/>
      <c r="KMA75" s="683"/>
      <c r="KMB75" s="683"/>
      <c r="KMC75" s="683"/>
      <c r="KMD75" s="683"/>
      <c r="KME75" s="617"/>
      <c r="KMF75" s="682"/>
      <c r="KMG75" s="683"/>
      <c r="KMH75" s="683"/>
      <c r="KMI75" s="683"/>
      <c r="KMJ75" s="683"/>
      <c r="KMK75" s="683"/>
      <c r="KML75" s="617"/>
      <c r="KMM75" s="682"/>
      <c r="KMN75" s="683"/>
      <c r="KMO75" s="683"/>
      <c r="KMP75" s="683"/>
      <c r="KMQ75" s="683"/>
      <c r="KMR75" s="683"/>
      <c r="KMS75" s="617"/>
      <c r="KMT75" s="682"/>
      <c r="KMU75" s="683"/>
      <c r="KMV75" s="683"/>
      <c r="KMW75" s="683"/>
      <c r="KMX75" s="683"/>
      <c r="KMY75" s="683"/>
      <c r="KMZ75" s="617"/>
      <c r="KNA75" s="682"/>
      <c r="KNB75" s="683"/>
      <c r="KNC75" s="683"/>
      <c r="KND75" s="683"/>
      <c r="KNE75" s="683"/>
      <c r="KNF75" s="683"/>
      <c r="KNG75" s="617"/>
      <c r="KNH75" s="682"/>
      <c r="KNI75" s="683"/>
      <c r="KNJ75" s="683"/>
      <c r="KNK75" s="683"/>
      <c r="KNL75" s="683"/>
      <c r="KNM75" s="683"/>
      <c r="KNN75" s="617"/>
      <c r="KNO75" s="682"/>
      <c r="KNP75" s="683"/>
      <c r="KNQ75" s="683"/>
      <c r="KNR75" s="683"/>
      <c r="KNS75" s="683"/>
      <c r="KNT75" s="683"/>
      <c r="KNU75" s="617"/>
      <c r="KNV75" s="682"/>
      <c r="KNW75" s="683"/>
      <c r="KNX75" s="683"/>
      <c r="KNY75" s="683"/>
      <c r="KNZ75" s="683"/>
      <c r="KOA75" s="683"/>
      <c r="KOB75" s="617"/>
      <c r="KOC75" s="682"/>
      <c r="KOD75" s="683"/>
      <c r="KOE75" s="683"/>
      <c r="KOF75" s="683"/>
      <c r="KOG75" s="683"/>
      <c r="KOH75" s="683"/>
      <c r="KOI75" s="617"/>
      <c r="KOJ75" s="682"/>
      <c r="KOK75" s="683"/>
      <c r="KOL75" s="683"/>
      <c r="KOM75" s="683"/>
      <c r="KON75" s="683"/>
      <c r="KOO75" s="683"/>
      <c r="KOP75" s="617"/>
      <c r="KOQ75" s="682"/>
      <c r="KOR75" s="683"/>
      <c r="KOS75" s="683"/>
      <c r="KOT75" s="683"/>
      <c r="KOU75" s="683"/>
      <c r="KOV75" s="683"/>
      <c r="KOW75" s="617"/>
      <c r="KOX75" s="682"/>
      <c r="KOY75" s="683"/>
      <c r="KOZ75" s="683"/>
      <c r="KPA75" s="683"/>
      <c r="KPB75" s="683"/>
      <c r="KPC75" s="683"/>
      <c r="KPD75" s="617"/>
      <c r="KPE75" s="682"/>
      <c r="KPF75" s="683"/>
      <c r="KPG75" s="683"/>
      <c r="KPH75" s="683"/>
      <c r="KPI75" s="683"/>
      <c r="KPJ75" s="683"/>
      <c r="KPK75" s="617"/>
      <c r="KPL75" s="682"/>
      <c r="KPM75" s="683"/>
      <c r="KPN75" s="683"/>
      <c r="KPO75" s="683"/>
      <c r="KPP75" s="683"/>
      <c r="KPQ75" s="683"/>
      <c r="KPR75" s="617"/>
      <c r="KPS75" s="682"/>
      <c r="KPT75" s="683"/>
      <c r="KPU75" s="683"/>
      <c r="KPV75" s="683"/>
      <c r="KPW75" s="683"/>
      <c r="KPX75" s="683"/>
      <c r="KPY75" s="617"/>
      <c r="KPZ75" s="682"/>
      <c r="KQA75" s="683"/>
      <c r="KQB75" s="683"/>
      <c r="KQC75" s="683"/>
      <c r="KQD75" s="683"/>
      <c r="KQE75" s="683"/>
      <c r="KQF75" s="617"/>
      <c r="KQG75" s="682"/>
      <c r="KQH75" s="683"/>
      <c r="KQI75" s="683"/>
      <c r="KQJ75" s="683"/>
      <c r="KQK75" s="683"/>
      <c r="KQL75" s="683"/>
      <c r="KQM75" s="617"/>
      <c r="KQN75" s="682"/>
      <c r="KQO75" s="683"/>
      <c r="KQP75" s="683"/>
      <c r="KQQ75" s="683"/>
      <c r="KQR75" s="683"/>
      <c r="KQS75" s="683"/>
      <c r="KQT75" s="617"/>
      <c r="KQU75" s="682"/>
      <c r="KQV75" s="683"/>
      <c r="KQW75" s="683"/>
      <c r="KQX75" s="683"/>
      <c r="KQY75" s="683"/>
      <c r="KQZ75" s="683"/>
      <c r="KRA75" s="617"/>
      <c r="KRB75" s="682"/>
      <c r="KRC75" s="683"/>
      <c r="KRD75" s="683"/>
      <c r="KRE75" s="683"/>
      <c r="KRF75" s="683"/>
      <c r="KRG75" s="683"/>
      <c r="KRH75" s="617"/>
      <c r="KRI75" s="682"/>
      <c r="KRJ75" s="683"/>
      <c r="KRK75" s="683"/>
      <c r="KRL75" s="683"/>
      <c r="KRM75" s="683"/>
      <c r="KRN75" s="683"/>
      <c r="KRO75" s="617"/>
      <c r="KRP75" s="682"/>
      <c r="KRQ75" s="683"/>
      <c r="KRR75" s="683"/>
      <c r="KRS75" s="683"/>
      <c r="KRT75" s="683"/>
      <c r="KRU75" s="683"/>
      <c r="KRV75" s="617"/>
      <c r="KRW75" s="682"/>
      <c r="KRX75" s="683"/>
      <c r="KRY75" s="683"/>
      <c r="KRZ75" s="683"/>
      <c r="KSA75" s="683"/>
      <c r="KSB75" s="683"/>
      <c r="KSC75" s="617"/>
      <c r="KSD75" s="682"/>
      <c r="KSE75" s="683"/>
      <c r="KSF75" s="683"/>
      <c r="KSG75" s="683"/>
      <c r="KSH75" s="683"/>
      <c r="KSI75" s="683"/>
      <c r="KSJ75" s="617"/>
      <c r="KSK75" s="682"/>
      <c r="KSL75" s="683"/>
      <c r="KSM75" s="683"/>
      <c r="KSN75" s="683"/>
      <c r="KSO75" s="683"/>
      <c r="KSP75" s="683"/>
      <c r="KSQ75" s="617"/>
      <c r="KSR75" s="682"/>
      <c r="KSS75" s="683"/>
      <c r="KST75" s="683"/>
      <c r="KSU75" s="683"/>
      <c r="KSV75" s="683"/>
      <c r="KSW75" s="683"/>
      <c r="KSX75" s="617"/>
      <c r="KSY75" s="682"/>
      <c r="KSZ75" s="683"/>
      <c r="KTA75" s="683"/>
      <c r="KTB75" s="683"/>
      <c r="KTC75" s="683"/>
      <c r="KTD75" s="683"/>
      <c r="KTE75" s="617"/>
      <c r="KTF75" s="682"/>
      <c r="KTG75" s="683"/>
      <c r="KTH75" s="683"/>
      <c r="KTI75" s="683"/>
      <c r="KTJ75" s="683"/>
      <c r="KTK75" s="683"/>
      <c r="KTL75" s="617"/>
      <c r="KTM75" s="682"/>
      <c r="KTN75" s="683"/>
      <c r="KTO75" s="683"/>
      <c r="KTP75" s="683"/>
      <c r="KTQ75" s="683"/>
      <c r="KTR75" s="683"/>
      <c r="KTS75" s="617"/>
      <c r="KTT75" s="682"/>
      <c r="KTU75" s="683"/>
      <c r="KTV75" s="683"/>
      <c r="KTW75" s="683"/>
      <c r="KTX75" s="683"/>
      <c r="KTY75" s="683"/>
      <c r="KTZ75" s="617"/>
      <c r="KUA75" s="682"/>
      <c r="KUB75" s="683"/>
      <c r="KUC75" s="683"/>
      <c r="KUD75" s="683"/>
      <c r="KUE75" s="683"/>
      <c r="KUF75" s="683"/>
      <c r="KUG75" s="617"/>
      <c r="KUH75" s="682"/>
      <c r="KUI75" s="683"/>
      <c r="KUJ75" s="683"/>
      <c r="KUK75" s="683"/>
      <c r="KUL75" s="683"/>
      <c r="KUM75" s="683"/>
      <c r="KUN75" s="617"/>
      <c r="KUO75" s="682"/>
      <c r="KUP75" s="683"/>
      <c r="KUQ75" s="683"/>
      <c r="KUR75" s="683"/>
      <c r="KUS75" s="683"/>
      <c r="KUT75" s="683"/>
      <c r="KUU75" s="617"/>
      <c r="KUV75" s="682"/>
      <c r="KUW75" s="683"/>
      <c r="KUX75" s="683"/>
      <c r="KUY75" s="683"/>
      <c r="KUZ75" s="683"/>
      <c r="KVA75" s="683"/>
      <c r="KVB75" s="617"/>
      <c r="KVC75" s="682"/>
      <c r="KVD75" s="683"/>
      <c r="KVE75" s="683"/>
      <c r="KVF75" s="683"/>
      <c r="KVG75" s="683"/>
      <c r="KVH75" s="683"/>
      <c r="KVI75" s="617"/>
      <c r="KVJ75" s="682"/>
      <c r="KVK75" s="683"/>
      <c r="KVL75" s="683"/>
      <c r="KVM75" s="683"/>
      <c r="KVN75" s="683"/>
      <c r="KVO75" s="683"/>
      <c r="KVP75" s="617"/>
      <c r="KVQ75" s="682"/>
      <c r="KVR75" s="683"/>
      <c r="KVS75" s="683"/>
      <c r="KVT75" s="683"/>
      <c r="KVU75" s="683"/>
      <c r="KVV75" s="683"/>
      <c r="KVW75" s="617"/>
      <c r="KVX75" s="682"/>
      <c r="KVY75" s="683"/>
      <c r="KVZ75" s="683"/>
      <c r="KWA75" s="683"/>
      <c r="KWB75" s="683"/>
      <c r="KWC75" s="683"/>
      <c r="KWD75" s="617"/>
      <c r="KWE75" s="682"/>
      <c r="KWF75" s="683"/>
      <c r="KWG75" s="683"/>
      <c r="KWH75" s="683"/>
      <c r="KWI75" s="683"/>
      <c r="KWJ75" s="683"/>
      <c r="KWK75" s="617"/>
      <c r="KWL75" s="682"/>
      <c r="KWM75" s="683"/>
      <c r="KWN75" s="683"/>
      <c r="KWO75" s="683"/>
      <c r="KWP75" s="683"/>
      <c r="KWQ75" s="683"/>
      <c r="KWR75" s="617"/>
      <c r="KWS75" s="682"/>
      <c r="KWT75" s="683"/>
      <c r="KWU75" s="683"/>
      <c r="KWV75" s="683"/>
      <c r="KWW75" s="683"/>
      <c r="KWX75" s="683"/>
      <c r="KWY75" s="617"/>
      <c r="KWZ75" s="682"/>
      <c r="KXA75" s="683"/>
      <c r="KXB75" s="683"/>
      <c r="KXC75" s="683"/>
      <c r="KXD75" s="683"/>
      <c r="KXE75" s="683"/>
      <c r="KXF75" s="617"/>
      <c r="KXG75" s="682"/>
      <c r="KXH75" s="683"/>
      <c r="KXI75" s="683"/>
      <c r="KXJ75" s="683"/>
      <c r="KXK75" s="683"/>
      <c r="KXL75" s="683"/>
      <c r="KXM75" s="617"/>
      <c r="KXN75" s="682"/>
      <c r="KXO75" s="683"/>
      <c r="KXP75" s="683"/>
      <c r="KXQ75" s="683"/>
      <c r="KXR75" s="683"/>
      <c r="KXS75" s="683"/>
      <c r="KXT75" s="617"/>
      <c r="KXU75" s="682"/>
      <c r="KXV75" s="683"/>
      <c r="KXW75" s="683"/>
      <c r="KXX75" s="683"/>
      <c r="KXY75" s="683"/>
      <c r="KXZ75" s="683"/>
      <c r="KYA75" s="617"/>
      <c r="KYB75" s="682"/>
      <c r="KYC75" s="683"/>
      <c r="KYD75" s="683"/>
      <c r="KYE75" s="683"/>
      <c r="KYF75" s="683"/>
      <c r="KYG75" s="683"/>
      <c r="KYH75" s="617"/>
      <c r="KYI75" s="682"/>
      <c r="KYJ75" s="683"/>
      <c r="KYK75" s="683"/>
      <c r="KYL75" s="683"/>
      <c r="KYM75" s="683"/>
      <c r="KYN75" s="683"/>
      <c r="KYO75" s="617"/>
      <c r="KYP75" s="682"/>
      <c r="KYQ75" s="683"/>
      <c r="KYR75" s="683"/>
      <c r="KYS75" s="683"/>
      <c r="KYT75" s="683"/>
      <c r="KYU75" s="683"/>
      <c r="KYV75" s="617"/>
      <c r="KYW75" s="682"/>
      <c r="KYX75" s="683"/>
      <c r="KYY75" s="683"/>
      <c r="KYZ75" s="683"/>
      <c r="KZA75" s="683"/>
      <c r="KZB75" s="683"/>
      <c r="KZC75" s="617"/>
      <c r="KZD75" s="682"/>
      <c r="KZE75" s="683"/>
      <c r="KZF75" s="683"/>
      <c r="KZG75" s="683"/>
      <c r="KZH75" s="683"/>
      <c r="KZI75" s="683"/>
      <c r="KZJ75" s="617"/>
      <c r="KZK75" s="682"/>
      <c r="KZL75" s="683"/>
      <c r="KZM75" s="683"/>
      <c r="KZN75" s="683"/>
      <c r="KZO75" s="683"/>
      <c r="KZP75" s="683"/>
      <c r="KZQ75" s="617"/>
      <c r="KZR75" s="682"/>
      <c r="KZS75" s="683"/>
      <c r="KZT75" s="683"/>
      <c r="KZU75" s="683"/>
      <c r="KZV75" s="683"/>
      <c r="KZW75" s="683"/>
      <c r="KZX75" s="617"/>
      <c r="KZY75" s="682"/>
      <c r="KZZ75" s="683"/>
      <c r="LAA75" s="683"/>
      <c r="LAB75" s="683"/>
      <c r="LAC75" s="683"/>
      <c r="LAD75" s="683"/>
      <c r="LAE75" s="617"/>
      <c r="LAF75" s="682"/>
      <c r="LAG75" s="683"/>
      <c r="LAH75" s="683"/>
      <c r="LAI75" s="683"/>
      <c r="LAJ75" s="683"/>
      <c r="LAK75" s="683"/>
      <c r="LAL75" s="617"/>
      <c r="LAM75" s="682"/>
      <c r="LAN75" s="683"/>
      <c r="LAO75" s="683"/>
      <c r="LAP75" s="683"/>
      <c r="LAQ75" s="683"/>
      <c r="LAR75" s="683"/>
      <c r="LAS75" s="617"/>
      <c r="LAT75" s="682"/>
      <c r="LAU75" s="683"/>
      <c r="LAV75" s="683"/>
      <c r="LAW75" s="683"/>
      <c r="LAX75" s="683"/>
      <c r="LAY75" s="683"/>
      <c r="LAZ75" s="617"/>
      <c r="LBA75" s="682"/>
      <c r="LBB75" s="683"/>
      <c r="LBC75" s="683"/>
      <c r="LBD75" s="683"/>
      <c r="LBE75" s="683"/>
      <c r="LBF75" s="683"/>
      <c r="LBG75" s="617"/>
      <c r="LBH75" s="682"/>
      <c r="LBI75" s="683"/>
      <c r="LBJ75" s="683"/>
      <c r="LBK75" s="683"/>
      <c r="LBL75" s="683"/>
      <c r="LBM75" s="683"/>
      <c r="LBN75" s="617"/>
      <c r="LBO75" s="682"/>
      <c r="LBP75" s="683"/>
      <c r="LBQ75" s="683"/>
      <c r="LBR75" s="683"/>
      <c r="LBS75" s="683"/>
      <c r="LBT75" s="683"/>
      <c r="LBU75" s="617"/>
      <c r="LBV75" s="682"/>
      <c r="LBW75" s="683"/>
      <c r="LBX75" s="683"/>
      <c r="LBY75" s="683"/>
      <c r="LBZ75" s="683"/>
      <c r="LCA75" s="683"/>
      <c r="LCB75" s="617"/>
      <c r="LCC75" s="682"/>
      <c r="LCD75" s="683"/>
      <c r="LCE75" s="683"/>
      <c r="LCF75" s="683"/>
      <c r="LCG75" s="683"/>
      <c r="LCH75" s="683"/>
      <c r="LCI75" s="617"/>
      <c r="LCJ75" s="682"/>
      <c r="LCK75" s="683"/>
      <c r="LCL75" s="683"/>
      <c r="LCM75" s="683"/>
      <c r="LCN75" s="683"/>
      <c r="LCO75" s="683"/>
      <c r="LCP75" s="617"/>
      <c r="LCQ75" s="682"/>
      <c r="LCR75" s="683"/>
      <c r="LCS75" s="683"/>
      <c r="LCT75" s="683"/>
      <c r="LCU75" s="683"/>
      <c r="LCV75" s="683"/>
      <c r="LCW75" s="617"/>
      <c r="LCX75" s="682"/>
      <c r="LCY75" s="683"/>
      <c r="LCZ75" s="683"/>
      <c r="LDA75" s="683"/>
      <c r="LDB75" s="683"/>
      <c r="LDC75" s="683"/>
      <c r="LDD75" s="617"/>
      <c r="LDE75" s="682"/>
      <c r="LDF75" s="683"/>
      <c r="LDG75" s="683"/>
      <c r="LDH75" s="683"/>
      <c r="LDI75" s="683"/>
      <c r="LDJ75" s="683"/>
      <c r="LDK75" s="617"/>
      <c r="LDL75" s="682"/>
      <c r="LDM75" s="683"/>
      <c r="LDN75" s="683"/>
      <c r="LDO75" s="683"/>
      <c r="LDP75" s="683"/>
      <c r="LDQ75" s="683"/>
      <c r="LDR75" s="617"/>
      <c r="LDS75" s="682"/>
      <c r="LDT75" s="683"/>
      <c r="LDU75" s="683"/>
      <c r="LDV75" s="683"/>
      <c r="LDW75" s="683"/>
      <c r="LDX75" s="683"/>
      <c r="LDY75" s="617"/>
      <c r="LDZ75" s="682"/>
      <c r="LEA75" s="683"/>
      <c r="LEB75" s="683"/>
      <c r="LEC75" s="683"/>
      <c r="LED75" s="683"/>
      <c r="LEE75" s="683"/>
      <c r="LEF75" s="617"/>
      <c r="LEG75" s="682"/>
      <c r="LEH75" s="683"/>
      <c r="LEI75" s="683"/>
      <c r="LEJ75" s="683"/>
      <c r="LEK75" s="683"/>
      <c r="LEL75" s="683"/>
      <c r="LEM75" s="617"/>
      <c r="LEN75" s="682"/>
      <c r="LEO75" s="683"/>
      <c r="LEP75" s="683"/>
      <c r="LEQ75" s="683"/>
      <c r="LER75" s="683"/>
      <c r="LES75" s="683"/>
      <c r="LET75" s="617"/>
      <c r="LEU75" s="682"/>
      <c r="LEV75" s="683"/>
      <c r="LEW75" s="683"/>
      <c r="LEX75" s="683"/>
      <c r="LEY75" s="683"/>
      <c r="LEZ75" s="683"/>
      <c r="LFA75" s="617"/>
      <c r="LFB75" s="682"/>
      <c r="LFC75" s="683"/>
      <c r="LFD75" s="683"/>
      <c r="LFE75" s="683"/>
      <c r="LFF75" s="683"/>
      <c r="LFG75" s="683"/>
      <c r="LFH75" s="617"/>
      <c r="LFI75" s="682"/>
      <c r="LFJ75" s="683"/>
      <c r="LFK75" s="683"/>
      <c r="LFL75" s="683"/>
      <c r="LFM75" s="683"/>
      <c r="LFN75" s="683"/>
      <c r="LFO75" s="617"/>
      <c r="LFP75" s="682"/>
      <c r="LFQ75" s="683"/>
      <c r="LFR75" s="683"/>
      <c r="LFS75" s="683"/>
      <c r="LFT75" s="683"/>
      <c r="LFU75" s="683"/>
      <c r="LFV75" s="617"/>
      <c r="LFW75" s="682"/>
      <c r="LFX75" s="683"/>
      <c r="LFY75" s="683"/>
      <c r="LFZ75" s="683"/>
      <c r="LGA75" s="683"/>
      <c r="LGB75" s="683"/>
      <c r="LGC75" s="617"/>
      <c r="LGD75" s="682"/>
      <c r="LGE75" s="683"/>
      <c r="LGF75" s="683"/>
      <c r="LGG75" s="683"/>
      <c r="LGH75" s="683"/>
      <c r="LGI75" s="683"/>
      <c r="LGJ75" s="617"/>
      <c r="LGK75" s="682"/>
      <c r="LGL75" s="683"/>
      <c r="LGM75" s="683"/>
      <c r="LGN75" s="683"/>
      <c r="LGO75" s="683"/>
      <c r="LGP75" s="683"/>
      <c r="LGQ75" s="617"/>
      <c r="LGR75" s="682"/>
      <c r="LGS75" s="683"/>
      <c r="LGT75" s="683"/>
      <c r="LGU75" s="683"/>
      <c r="LGV75" s="683"/>
      <c r="LGW75" s="683"/>
      <c r="LGX75" s="617"/>
      <c r="LGY75" s="682"/>
      <c r="LGZ75" s="683"/>
      <c r="LHA75" s="683"/>
      <c r="LHB75" s="683"/>
      <c r="LHC75" s="683"/>
      <c r="LHD75" s="683"/>
      <c r="LHE75" s="617"/>
      <c r="LHF75" s="682"/>
      <c r="LHG75" s="683"/>
      <c r="LHH75" s="683"/>
      <c r="LHI75" s="683"/>
      <c r="LHJ75" s="683"/>
      <c r="LHK75" s="683"/>
      <c r="LHL75" s="617"/>
      <c r="LHM75" s="682"/>
      <c r="LHN75" s="683"/>
      <c r="LHO75" s="683"/>
      <c r="LHP75" s="683"/>
      <c r="LHQ75" s="683"/>
      <c r="LHR75" s="683"/>
      <c r="LHS75" s="617"/>
      <c r="LHT75" s="682"/>
      <c r="LHU75" s="683"/>
      <c r="LHV75" s="683"/>
      <c r="LHW75" s="683"/>
      <c r="LHX75" s="683"/>
      <c r="LHY75" s="683"/>
      <c r="LHZ75" s="617"/>
      <c r="LIA75" s="682"/>
      <c r="LIB75" s="683"/>
      <c r="LIC75" s="683"/>
      <c r="LID75" s="683"/>
      <c r="LIE75" s="683"/>
      <c r="LIF75" s="683"/>
      <c r="LIG75" s="617"/>
      <c r="LIH75" s="682"/>
      <c r="LII75" s="683"/>
      <c r="LIJ75" s="683"/>
      <c r="LIK75" s="683"/>
      <c r="LIL75" s="683"/>
      <c r="LIM75" s="683"/>
      <c r="LIN75" s="617"/>
      <c r="LIO75" s="682"/>
      <c r="LIP75" s="683"/>
      <c r="LIQ75" s="683"/>
      <c r="LIR75" s="683"/>
      <c r="LIS75" s="683"/>
      <c r="LIT75" s="683"/>
      <c r="LIU75" s="617"/>
      <c r="LIV75" s="682"/>
      <c r="LIW75" s="683"/>
      <c r="LIX75" s="683"/>
      <c r="LIY75" s="683"/>
      <c r="LIZ75" s="683"/>
      <c r="LJA75" s="683"/>
      <c r="LJB75" s="617"/>
      <c r="LJC75" s="682"/>
      <c r="LJD75" s="683"/>
      <c r="LJE75" s="683"/>
      <c r="LJF75" s="683"/>
      <c r="LJG75" s="683"/>
      <c r="LJH75" s="683"/>
      <c r="LJI75" s="617"/>
      <c r="LJJ75" s="682"/>
      <c r="LJK75" s="683"/>
      <c r="LJL75" s="683"/>
      <c r="LJM75" s="683"/>
      <c r="LJN75" s="683"/>
      <c r="LJO75" s="683"/>
      <c r="LJP75" s="617"/>
      <c r="LJQ75" s="682"/>
      <c r="LJR75" s="683"/>
      <c r="LJS75" s="683"/>
      <c r="LJT75" s="683"/>
      <c r="LJU75" s="683"/>
      <c r="LJV75" s="683"/>
      <c r="LJW75" s="617"/>
      <c r="LJX75" s="682"/>
      <c r="LJY75" s="683"/>
      <c r="LJZ75" s="683"/>
      <c r="LKA75" s="683"/>
      <c r="LKB75" s="683"/>
      <c r="LKC75" s="683"/>
      <c r="LKD75" s="617"/>
      <c r="LKE75" s="682"/>
      <c r="LKF75" s="683"/>
      <c r="LKG75" s="683"/>
      <c r="LKH75" s="683"/>
      <c r="LKI75" s="683"/>
      <c r="LKJ75" s="683"/>
      <c r="LKK75" s="617"/>
      <c r="LKL75" s="682"/>
      <c r="LKM75" s="683"/>
      <c r="LKN75" s="683"/>
      <c r="LKO75" s="683"/>
      <c r="LKP75" s="683"/>
      <c r="LKQ75" s="683"/>
      <c r="LKR75" s="617"/>
      <c r="LKS75" s="682"/>
      <c r="LKT75" s="683"/>
      <c r="LKU75" s="683"/>
      <c r="LKV75" s="683"/>
      <c r="LKW75" s="683"/>
      <c r="LKX75" s="683"/>
      <c r="LKY75" s="617"/>
      <c r="LKZ75" s="682"/>
      <c r="LLA75" s="683"/>
      <c r="LLB75" s="683"/>
      <c r="LLC75" s="683"/>
      <c r="LLD75" s="683"/>
      <c r="LLE75" s="683"/>
      <c r="LLF75" s="617"/>
      <c r="LLG75" s="682"/>
      <c r="LLH75" s="683"/>
      <c r="LLI75" s="683"/>
      <c r="LLJ75" s="683"/>
      <c r="LLK75" s="683"/>
      <c r="LLL75" s="683"/>
      <c r="LLM75" s="617"/>
      <c r="LLN75" s="682"/>
      <c r="LLO75" s="683"/>
      <c r="LLP75" s="683"/>
      <c r="LLQ75" s="683"/>
      <c r="LLR75" s="683"/>
      <c r="LLS75" s="683"/>
      <c r="LLT75" s="617"/>
      <c r="LLU75" s="682"/>
      <c r="LLV75" s="683"/>
      <c r="LLW75" s="683"/>
      <c r="LLX75" s="683"/>
      <c r="LLY75" s="683"/>
      <c r="LLZ75" s="683"/>
      <c r="LMA75" s="617"/>
      <c r="LMB75" s="682"/>
      <c r="LMC75" s="683"/>
      <c r="LMD75" s="683"/>
      <c r="LME75" s="683"/>
      <c r="LMF75" s="683"/>
      <c r="LMG75" s="683"/>
      <c r="LMH75" s="617"/>
      <c r="LMI75" s="682"/>
      <c r="LMJ75" s="683"/>
      <c r="LMK75" s="683"/>
      <c r="LML75" s="683"/>
      <c r="LMM75" s="683"/>
      <c r="LMN75" s="683"/>
      <c r="LMO75" s="617"/>
      <c r="LMP75" s="682"/>
      <c r="LMQ75" s="683"/>
      <c r="LMR75" s="683"/>
      <c r="LMS75" s="683"/>
      <c r="LMT75" s="683"/>
      <c r="LMU75" s="683"/>
      <c r="LMV75" s="617"/>
      <c r="LMW75" s="682"/>
      <c r="LMX75" s="683"/>
      <c r="LMY75" s="683"/>
      <c r="LMZ75" s="683"/>
      <c r="LNA75" s="683"/>
      <c r="LNB75" s="683"/>
      <c r="LNC75" s="617"/>
      <c r="LND75" s="682"/>
      <c r="LNE75" s="683"/>
      <c r="LNF75" s="683"/>
      <c r="LNG75" s="683"/>
      <c r="LNH75" s="683"/>
      <c r="LNI75" s="683"/>
      <c r="LNJ75" s="617"/>
      <c r="LNK75" s="682"/>
      <c r="LNL75" s="683"/>
      <c r="LNM75" s="683"/>
      <c r="LNN75" s="683"/>
      <c r="LNO75" s="683"/>
      <c r="LNP75" s="683"/>
      <c r="LNQ75" s="617"/>
      <c r="LNR75" s="682"/>
      <c r="LNS75" s="683"/>
      <c r="LNT75" s="683"/>
      <c r="LNU75" s="683"/>
      <c r="LNV75" s="683"/>
      <c r="LNW75" s="683"/>
      <c r="LNX75" s="617"/>
      <c r="LNY75" s="682"/>
      <c r="LNZ75" s="683"/>
      <c r="LOA75" s="683"/>
      <c r="LOB75" s="683"/>
      <c r="LOC75" s="683"/>
      <c r="LOD75" s="683"/>
      <c r="LOE75" s="617"/>
      <c r="LOF75" s="682"/>
      <c r="LOG75" s="683"/>
      <c r="LOH75" s="683"/>
      <c r="LOI75" s="683"/>
      <c r="LOJ75" s="683"/>
      <c r="LOK75" s="683"/>
      <c r="LOL75" s="617"/>
      <c r="LOM75" s="682"/>
      <c r="LON75" s="683"/>
      <c r="LOO75" s="683"/>
      <c r="LOP75" s="683"/>
      <c r="LOQ75" s="683"/>
      <c r="LOR75" s="683"/>
      <c r="LOS75" s="617"/>
      <c r="LOT75" s="682"/>
      <c r="LOU75" s="683"/>
      <c r="LOV75" s="683"/>
      <c r="LOW75" s="683"/>
      <c r="LOX75" s="683"/>
      <c r="LOY75" s="683"/>
      <c r="LOZ75" s="617"/>
      <c r="LPA75" s="682"/>
      <c r="LPB75" s="683"/>
      <c r="LPC75" s="683"/>
      <c r="LPD75" s="683"/>
      <c r="LPE75" s="683"/>
      <c r="LPF75" s="683"/>
      <c r="LPG75" s="617"/>
      <c r="LPH75" s="682"/>
      <c r="LPI75" s="683"/>
      <c r="LPJ75" s="683"/>
      <c r="LPK75" s="683"/>
      <c r="LPL75" s="683"/>
      <c r="LPM75" s="683"/>
      <c r="LPN75" s="617"/>
      <c r="LPO75" s="682"/>
      <c r="LPP75" s="683"/>
      <c r="LPQ75" s="683"/>
      <c r="LPR75" s="683"/>
      <c r="LPS75" s="683"/>
      <c r="LPT75" s="683"/>
      <c r="LPU75" s="617"/>
      <c r="LPV75" s="682"/>
      <c r="LPW75" s="683"/>
      <c r="LPX75" s="683"/>
      <c r="LPY75" s="683"/>
      <c r="LPZ75" s="683"/>
      <c r="LQA75" s="683"/>
      <c r="LQB75" s="617"/>
      <c r="LQC75" s="682"/>
      <c r="LQD75" s="683"/>
      <c r="LQE75" s="683"/>
      <c r="LQF75" s="683"/>
      <c r="LQG75" s="683"/>
      <c r="LQH75" s="683"/>
      <c r="LQI75" s="617"/>
      <c r="LQJ75" s="682"/>
      <c r="LQK75" s="683"/>
      <c r="LQL75" s="683"/>
      <c r="LQM75" s="683"/>
      <c r="LQN75" s="683"/>
      <c r="LQO75" s="683"/>
      <c r="LQP75" s="617"/>
      <c r="LQQ75" s="682"/>
      <c r="LQR75" s="683"/>
      <c r="LQS75" s="683"/>
      <c r="LQT75" s="683"/>
      <c r="LQU75" s="683"/>
      <c r="LQV75" s="683"/>
      <c r="LQW75" s="617"/>
      <c r="LQX75" s="682"/>
      <c r="LQY75" s="683"/>
      <c r="LQZ75" s="683"/>
      <c r="LRA75" s="683"/>
      <c r="LRB75" s="683"/>
      <c r="LRC75" s="683"/>
      <c r="LRD75" s="617"/>
      <c r="LRE75" s="682"/>
      <c r="LRF75" s="683"/>
      <c r="LRG75" s="683"/>
      <c r="LRH75" s="683"/>
      <c r="LRI75" s="683"/>
      <c r="LRJ75" s="683"/>
      <c r="LRK75" s="617"/>
      <c r="LRL75" s="682"/>
      <c r="LRM75" s="683"/>
      <c r="LRN75" s="683"/>
      <c r="LRO75" s="683"/>
      <c r="LRP75" s="683"/>
      <c r="LRQ75" s="683"/>
      <c r="LRR75" s="617"/>
      <c r="LRS75" s="682"/>
      <c r="LRT75" s="683"/>
      <c r="LRU75" s="683"/>
      <c r="LRV75" s="683"/>
      <c r="LRW75" s="683"/>
      <c r="LRX75" s="683"/>
      <c r="LRY75" s="617"/>
      <c r="LRZ75" s="682"/>
      <c r="LSA75" s="683"/>
      <c r="LSB75" s="683"/>
      <c r="LSC75" s="683"/>
      <c r="LSD75" s="683"/>
      <c r="LSE75" s="683"/>
      <c r="LSF75" s="617"/>
      <c r="LSG75" s="682"/>
      <c r="LSH75" s="683"/>
      <c r="LSI75" s="683"/>
      <c r="LSJ75" s="683"/>
      <c r="LSK75" s="683"/>
      <c r="LSL75" s="683"/>
      <c r="LSM75" s="617"/>
      <c r="LSN75" s="682"/>
      <c r="LSO75" s="683"/>
      <c r="LSP75" s="683"/>
      <c r="LSQ75" s="683"/>
      <c r="LSR75" s="683"/>
      <c r="LSS75" s="683"/>
      <c r="LST75" s="617"/>
      <c r="LSU75" s="682"/>
      <c r="LSV75" s="683"/>
      <c r="LSW75" s="683"/>
      <c r="LSX75" s="683"/>
      <c r="LSY75" s="683"/>
      <c r="LSZ75" s="683"/>
      <c r="LTA75" s="617"/>
      <c r="LTB75" s="682"/>
      <c r="LTC75" s="683"/>
      <c r="LTD75" s="683"/>
      <c r="LTE75" s="683"/>
      <c r="LTF75" s="683"/>
      <c r="LTG75" s="683"/>
      <c r="LTH75" s="617"/>
      <c r="LTI75" s="682"/>
      <c r="LTJ75" s="683"/>
      <c r="LTK75" s="683"/>
      <c r="LTL75" s="683"/>
      <c r="LTM75" s="683"/>
      <c r="LTN75" s="683"/>
      <c r="LTO75" s="617"/>
      <c r="LTP75" s="682"/>
      <c r="LTQ75" s="683"/>
      <c r="LTR75" s="683"/>
      <c r="LTS75" s="683"/>
      <c r="LTT75" s="683"/>
      <c r="LTU75" s="683"/>
      <c r="LTV75" s="617"/>
      <c r="LTW75" s="682"/>
      <c r="LTX75" s="683"/>
      <c r="LTY75" s="683"/>
      <c r="LTZ75" s="683"/>
      <c r="LUA75" s="683"/>
      <c r="LUB75" s="683"/>
      <c r="LUC75" s="617"/>
      <c r="LUD75" s="682"/>
      <c r="LUE75" s="683"/>
      <c r="LUF75" s="683"/>
      <c r="LUG75" s="683"/>
      <c r="LUH75" s="683"/>
      <c r="LUI75" s="683"/>
      <c r="LUJ75" s="617"/>
      <c r="LUK75" s="682"/>
      <c r="LUL75" s="683"/>
      <c r="LUM75" s="683"/>
      <c r="LUN75" s="683"/>
      <c r="LUO75" s="683"/>
      <c r="LUP75" s="683"/>
      <c r="LUQ75" s="617"/>
      <c r="LUR75" s="682"/>
      <c r="LUS75" s="683"/>
      <c r="LUT75" s="683"/>
      <c r="LUU75" s="683"/>
      <c r="LUV75" s="683"/>
      <c r="LUW75" s="683"/>
      <c r="LUX75" s="617"/>
      <c r="LUY75" s="682"/>
      <c r="LUZ75" s="683"/>
      <c r="LVA75" s="683"/>
      <c r="LVB75" s="683"/>
      <c r="LVC75" s="683"/>
      <c r="LVD75" s="683"/>
      <c r="LVE75" s="617"/>
      <c r="LVF75" s="682"/>
      <c r="LVG75" s="683"/>
      <c r="LVH75" s="683"/>
      <c r="LVI75" s="683"/>
      <c r="LVJ75" s="683"/>
      <c r="LVK75" s="683"/>
      <c r="LVL75" s="617"/>
      <c r="LVM75" s="682"/>
      <c r="LVN75" s="683"/>
      <c r="LVO75" s="683"/>
      <c r="LVP75" s="683"/>
      <c r="LVQ75" s="683"/>
      <c r="LVR75" s="683"/>
      <c r="LVS75" s="617"/>
      <c r="LVT75" s="682"/>
      <c r="LVU75" s="683"/>
      <c r="LVV75" s="683"/>
      <c r="LVW75" s="683"/>
      <c r="LVX75" s="683"/>
      <c r="LVY75" s="683"/>
      <c r="LVZ75" s="617"/>
      <c r="LWA75" s="682"/>
      <c r="LWB75" s="683"/>
      <c r="LWC75" s="683"/>
      <c r="LWD75" s="683"/>
      <c r="LWE75" s="683"/>
      <c r="LWF75" s="683"/>
      <c r="LWG75" s="617"/>
      <c r="LWH75" s="682"/>
      <c r="LWI75" s="683"/>
      <c r="LWJ75" s="683"/>
      <c r="LWK75" s="683"/>
      <c r="LWL75" s="683"/>
      <c r="LWM75" s="683"/>
      <c r="LWN75" s="617"/>
      <c r="LWO75" s="682"/>
      <c r="LWP75" s="683"/>
      <c r="LWQ75" s="683"/>
      <c r="LWR75" s="683"/>
      <c r="LWS75" s="683"/>
      <c r="LWT75" s="683"/>
      <c r="LWU75" s="617"/>
      <c r="LWV75" s="682"/>
      <c r="LWW75" s="683"/>
      <c r="LWX75" s="683"/>
      <c r="LWY75" s="683"/>
      <c r="LWZ75" s="683"/>
      <c r="LXA75" s="683"/>
      <c r="LXB75" s="617"/>
      <c r="LXC75" s="682"/>
      <c r="LXD75" s="683"/>
      <c r="LXE75" s="683"/>
      <c r="LXF75" s="683"/>
      <c r="LXG75" s="683"/>
      <c r="LXH75" s="683"/>
      <c r="LXI75" s="617"/>
      <c r="LXJ75" s="682"/>
      <c r="LXK75" s="683"/>
      <c r="LXL75" s="683"/>
      <c r="LXM75" s="683"/>
      <c r="LXN75" s="683"/>
      <c r="LXO75" s="683"/>
      <c r="LXP75" s="617"/>
      <c r="LXQ75" s="682"/>
      <c r="LXR75" s="683"/>
      <c r="LXS75" s="683"/>
      <c r="LXT75" s="683"/>
      <c r="LXU75" s="683"/>
      <c r="LXV75" s="683"/>
      <c r="LXW75" s="617"/>
      <c r="LXX75" s="682"/>
      <c r="LXY75" s="683"/>
      <c r="LXZ75" s="683"/>
      <c r="LYA75" s="683"/>
      <c r="LYB75" s="683"/>
      <c r="LYC75" s="683"/>
      <c r="LYD75" s="617"/>
      <c r="LYE75" s="682"/>
      <c r="LYF75" s="683"/>
      <c r="LYG75" s="683"/>
      <c r="LYH75" s="683"/>
      <c r="LYI75" s="683"/>
      <c r="LYJ75" s="683"/>
      <c r="LYK75" s="617"/>
      <c r="LYL75" s="682"/>
      <c r="LYM75" s="683"/>
      <c r="LYN75" s="683"/>
      <c r="LYO75" s="683"/>
      <c r="LYP75" s="683"/>
      <c r="LYQ75" s="683"/>
      <c r="LYR75" s="617"/>
      <c r="LYS75" s="682"/>
      <c r="LYT75" s="683"/>
      <c r="LYU75" s="683"/>
      <c r="LYV75" s="683"/>
      <c r="LYW75" s="683"/>
      <c r="LYX75" s="683"/>
      <c r="LYY75" s="617"/>
      <c r="LYZ75" s="682"/>
      <c r="LZA75" s="683"/>
      <c r="LZB75" s="683"/>
      <c r="LZC75" s="683"/>
      <c r="LZD75" s="683"/>
      <c r="LZE75" s="683"/>
      <c r="LZF75" s="617"/>
      <c r="LZG75" s="682"/>
      <c r="LZH75" s="683"/>
      <c r="LZI75" s="683"/>
      <c r="LZJ75" s="683"/>
      <c r="LZK75" s="683"/>
      <c r="LZL75" s="683"/>
      <c r="LZM75" s="617"/>
      <c r="LZN75" s="682"/>
      <c r="LZO75" s="683"/>
      <c r="LZP75" s="683"/>
      <c r="LZQ75" s="683"/>
      <c r="LZR75" s="683"/>
      <c r="LZS75" s="683"/>
      <c r="LZT75" s="617"/>
      <c r="LZU75" s="682"/>
      <c r="LZV75" s="683"/>
      <c r="LZW75" s="683"/>
      <c r="LZX75" s="683"/>
      <c r="LZY75" s="683"/>
      <c r="LZZ75" s="683"/>
      <c r="MAA75" s="617"/>
      <c r="MAB75" s="682"/>
      <c r="MAC75" s="683"/>
      <c r="MAD75" s="683"/>
      <c r="MAE75" s="683"/>
      <c r="MAF75" s="683"/>
      <c r="MAG75" s="683"/>
      <c r="MAH75" s="617"/>
      <c r="MAI75" s="682"/>
      <c r="MAJ75" s="683"/>
      <c r="MAK75" s="683"/>
      <c r="MAL75" s="683"/>
      <c r="MAM75" s="683"/>
      <c r="MAN75" s="683"/>
      <c r="MAO75" s="617"/>
      <c r="MAP75" s="682"/>
      <c r="MAQ75" s="683"/>
      <c r="MAR75" s="683"/>
      <c r="MAS75" s="683"/>
      <c r="MAT75" s="683"/>
      <c r="MAU75" s="683"/>
      <c r="MAV75" s="617"/>
      <c r="MAW75" s="682"/>
      <c r="MAX75" s="683"/>
      <c r="MAY75" s="683"/>
      <c r="MAZ75" s="683"/>
      <c r="MBA75" s="683"/>
      <c r="MBB75" s="683"/>
      <c r="MBC75" s="617"/>
      <c r="MBD75" s="682"/>
      <c r="MBE75" s="683"/>
      <c r="MBF75" s="683"/>
      <c r="MBG75" s="683"/>
      <c r="MBH75" s="683"/>
      <c r="MBI75" s="683"/>
      <c r="MBJ75" s="617"/>
      <c r="MBK75" s="682"/>
      <c r="MBL75" s="683"/>
      <c r="MBM75" s="683"/>
      <c r="MBN75" s="683"/>
      <c r="MBO75" s="683"/>
      <c r="MBP75" s="683"/>
      <c r="MBQ75" s="617"/>
      <c r="MBR75" s="682"/>
      <c r="MBS75" s="683"/>
      <c r="MBT75" s="683"/>
      <c r="MBU75" s="683"/>
      <c r="MBV75" s="683"/>
      <c r="MBW75" s="683"/>
      <c r="MBX75" s="617"/>
      <c r="MBY75" s="682"/>
      <c r="MBZ75" s="683"/>
      <c r="MCA75" s="683"/>
      <c r="MCB75" s="683"/>
      <c r="MCC75" s="683"/>
      <c r="MCD75" s="683"/>
      <c r="MCE75" s="617"/>
      <c r="MCF75" s="682"/>
      <c r="MCG75" s="683"/>
      <c r="MCH75" s="683"/>
      <c r="MCI75" s="683"/>
      <c r="MCJ75" s="683"/>
      <c r="MCK75" s="683"/>
      <c r="MCL75" s="617"/>
      <c r="MCM75" s="682"/>
      <c r="MCN75" s="683"/>
      <c r="MCO75" s="683"/>
      <c r="MCP75" s="683"/>
      <c r="MCQ75" s="683"/>
      <c r="MCR75" s="683"/>
      <c r="MCS75" s="617"/>
      <c r="MCT75" s="682"/>
      <c r="MCU75" s="683"/>
      <c r="MCV75" s="683"/>
      <c r="MCW75" s="683"/>
      <c r="MCX75" s="683"/>
      <c r="MCY75" s="683"/>
      <c r="MCZ75" s="617"/>
      <c r="MDA75" s="682"/>
      <c r="MDB75" s="683"/>
      <c r="MDC75" s="683"/>
      <c r="MDD75" s="683"/>
      <c r="MDE75" s="683"/>
      <c r="MDF75" s="683"/>
      <c r="MDG75" s="617"/>
      <c r="MDH75" s="682"/>
      <c r="MDI75" s="683"/>
      <c r="MDJ75" s="683"/>
      <c r="MDK75" s="683"/>
      <c r="MDL75" s="683"/>
      <c r="MDM75" s="683"/>
      <c r="MDN75" s="617"/>
      <c r="MDO75" s="682"/>
      <c r="MDP75" s="683"/>
      <c r="MDQ75" s="683"/>
      <c r="MDR75" s="683"/>
      <c r="MDS75" s="683"/>
      <c r="MDT75" s="683"/>
      <c r="MDU75" s="617"/>
      <c r="MDV75" s="682"/>
      <c r="MDW75" s="683"/>
      <c r="MDX75" s="683"/>
      <c r="MDY75" s="683"/>
      <c r="MDZ75" s="683"/>
      <c r="MEA75" s="683"/>
      <c r="MEB75" s="617"/>
      <c r="MEC75" s="682"/>
      <c r="MED75" s="683"/>
      <c r="MEE75" s="683"/>
      <c r="MEF75" s="683"/>
      <c r="MEG75" s="683"/>
      <c r="MEH75" s="683"/>
      <c r="MEI75" s="617"/>
      <c r="MEJ75" s="682"/>
      <c r="MEK75" s="683"/>
      <c r="MEL75" s="683"/>
      <c r="MEM75" s="683"/>
      <c r="MEN75" s="683"/>
      <c r="MEO75" s="683"/>
      <c r="MEP75" s="617"/>
      <c r="MEQ75" s="682"/>
      <c r="MER75" s="683"/>
      <c r="MES75" s="683"/>
      <c r="MET75" s="683"/>
      <c r="MEU75" s="683"/>
      <c r="MEV75" s="683"/>
      <c r="MEW75" s="617"/>
      <c r="MEX75" s="682"/>
      <c r="MEY75" s="683"/>
      <c r="MEZ75" s="683"/>
      <c r="MFA75" s="683"/>
      <c r="MFB75" s="683"/>
      <c r="MFC75" s="683"/>
      <c r="MFD75" s="617"/>
      <c r="MFE75" s="682"/>
      <c r="MFF75" s="683"/>
      <c r="MFG75" s="683"/>
      <c r="MFH75" s="683"/>
      <c r="MFI75" s="683"/>
      <c r="MFJ75" s="683"/>
      <c r="MFK75" s="617"/>
      <c r="MFL75" s="682"/>
      <c r="MFM75" s="683"/>
      <c r="MFN75" s="683"/>
      <c r="MFO75" s="683"/>
      <c r="MFP75" s="683"/>
      <c r="MFQ75" s="683"/>
      <c r="MFR75" s="617"/>
      <c r="MFS75" s="682"/>
      <c r="MFT75" s="683"/>
      <c r="MFU75" s="683"/>
      <c r="MFV75" s="683"/>
      <c r="MFW75" s="683"/>
      <c r="MFX75" s="683"/>
      <c r="MFY75" s="617"/>
      <c r="MFZ75" s="682"/>
      <c r="MGA75" s="683"/>
      <c r="MGB75" s="683"/>
      <c r="MGC75" s="683"/>
      <c r="MGD75" s="683"/>
      <c r="MGE75" s="683"/>
      <c r="MGF75" s="617"/>
      <c r="MGG75" s="682"/>
      <c r="MGH75" s="683"/>
      <c r="MGI75" s="683"/>
      <c r="MGJ75" s="683"/>
      <c r="MGK75" s="683"/>
      <c r="MGL75" s="683"/>
      <c r="MGM75" s="617"/>
      <c r="MGN75" s="682"/>
      <c r="MGO75" s="683"/>
      <c r="MGP75" s="683"/>
      <c r="MGQ75" s="683"/>
      <c r="MGR75" s="683"/>
      <c r="MGS75" s="683"/>
      <c r="MGT75" s="617"/>
      <c r="MGU75" s="682"/>
      <c r="MGV75" s="683"/>
      <c r="MGW75" s="683"/>
      <c r="MGX75" s="683"/>
      <c r="MGY75" s="683"/>
      <c r="MGZ75" s="683"/>
      <c r="MHA75" s="617"/>
      <c r="MHB75" s="682"/>
      <c r="MHC75" s="683"/>
      <c r="MHD75" s="683"/>
      <c r="MHE75" s="683"/>
      <c r="MHF75" s="683"/>
      <c r="MHG75" s="683"/>
      <c r="MHH75" s="617"/>
      <c r="MHI75" s="682"/>
      <c r="MHJ75" s="683"/>
      <c r="MHK75" s="683"/>
      <c r="MHL75" s="683"/>
      <c r="MHM75" s="683"/>
      <c r="MHN75" s="683"/>
      <c r="MHO75" s="617"/>
      <c r="MHP75" s="682"/>
      <c r="MHQ75" s="683"/>
      <c r="MHR75" s="683"/>
      <c r="MHS75" s="683"/>
      <c r="MHT75" s="683"/>
      <c r="MHU75" s="683"/>
      <c r="MHV75" s="617"/>
      <c r="MHW75" s="682"/>
      <c r="MHX75" s="683"/>
      <c r="MHY75" s="683"/>
      <c r="MHZ75" s="683"/>
      <c r="MIA75" s="683"/>
      <c r="MIB75" s="683"/>
      <c r="MIC75" s="617"/>
      <c r="MID75" s="682"/>
      <c r="MIE75" s="683"/>
      <c r="MIF75" s="683"/>
      <c r="MIG75" s="683"/>
      <c r="MIH75" s="683"/>
      <c r="MII75" s="683"/>
      <c r="MIJ75" s="617"/>
      <c r="MIK75" s="682"/>
      <c r="MIL75" s="683"/>
      <c r="MIM75" s="683"/>
      <c r="MIN75" s="683"/>
      <c r="MIO75" s="683"/>
      <c r="MIP75" s="683"/>
      <c r="MIQ75" s="617"/>
      <c r="MIR75" s="682"/>
      <c r="MIS75" s="683"/>
      <c r="MIT75" s="683"/>
      <c r="MIU75" s="683"/>
      <c r="MIV75" s="683"/>
      <c r="MIW75" s="683"/>
      <c r="MIX75" s="617"/>
      <c r="MIY75" s="682"/>
      <c r="MIZ75" s="683"/>
      <c r="MJA75" s="683"/>
      <c r="MJB75" s="683"/>
      <c r="MJC75" s="683"/>
      <c r="MJD75" s="683"/>
      <c r="MJE75" s="617"/>
      <c r="MJF75" s="682"/>
      <c r="MJG75" s="683"/>
      <c r="MJH75" s="683"/>
      <c r="MJI75" s="683"/>
      <c r="MJJ75" s="683"/>
      <c r="MJK75" s="683"/>
      <c r="MJL75" s="617"/>
      <c r="MJM75" s="682"/>
      <c r="MJN75" s="683"/>
      <c r="MJO75" s="683"/>
      <c r="MJP75" s="683"/>
      <c r="MJQ75" s="683"/>
      <c r="MJR75" s="683"/>
      <c r="MJS75" s="617"/>
      <c r="MJT75" s="682"/>
      <c r="MJU75" s="683"/>
      <c r="MJV75" s="683"/>
      <c r="MJW75" s="683"/>
      <c r="MJX75" s="683"/>
      <c r="MJY75" s="683"/>
      <c r="MJZ75" s="617"/>
      <c r="MKA75" s="682"/>
      <c r="MKB75" s="683"/>
      <c r="MKC75" s="683"/>
      <c r="MKD75" s="683"/>
      <c r="MKE75" s="683"/>
      <c r="MKF75" s="683"/>
      <c r="MKG75" s="617"/>
      <c r="MKH75" s="682"/>
      <c r="MKI75" s="683"/>
      <c r="MKJ75" s="683"/>
      <c r="MKK75" s="683"/>
      <c r="MKL75" s="683"/>
      <c r="MKM75" s="683"/>
      <c r="MKN75" s="617"/>
      <c r="MKO75" s="682"/>
      <c r="MKP75" s="683"/>
      <c r="MKQ75" s="683"/>
      <c r="MKR75" s="683"/>
      <c r="MKS75" s="683"/>
      <c r="MKT75" s="683"/>
      <c r="MKU75" s="617"/>
      <c r="MKV75" s="682"/>
      <c r="MKW75" s="683"/>
      <c r="MKX75" s="683"/>
      <c r="MKY75" s="683"/>
      <c r="MKZ75" s="683"/>
      <c r="MLA75" s="683"/>
      <c r="MLB75" s="617"/>
      <c r="MLC75" s="682"/>
      <c r="MLD75" s="683"/>
      <c r="MLE75" s="683"/>
      <c r="MLF75" s="683"/>
      <c r="MLG75" s="683"/>
      <c r="MLH75" s="683"/>
      <c r="MLI75" s="617"/>
      <c r="MLJ75" s="682"/>
      <c r="MLK75" s="683"/>
      <c r="MLL75" s="683"/>
      <c r="MLM75" s="683"/>
      <c r="MLN75" s="683"/>
      <c r="MLO75" s="683"/>
      <c r="MLP75" s="617"/>
      <c r="MLQ75" s="682"/>
      <c r="MLR75" s="683"/>
      <c r="MLS75" s="683"/>
      <c r="MLT75" s="683"/>
      <c r="MLU75" s="683"/>
      <c r="MLV75" s="683"/>
      <c r="MLW75" s="617"/>
      <c r="MLX75" s="682"/>
      <c r="MLY75" s="683"/>
      <c r="MLZ75" s="683"/>
      <c r="MMA75" s="683"/>
      <c r="MMB75" s="683"/>
      <c r="MMC75" s="683"/>
      <c r="MMD75" s="617"/>
      <c r="MME75" s="682"/>
      <c r="MMF75" s="683"/>
      <c r="MMG75" s="683"/>
      <c r="MMH75" s="683"/>
      <c r="MMI75" s="683"/>
      <c r="MMJ75" s="683"/>
      <c r="MMK75" s="617"/>
      <c r="MML75" s="682"/>
      <c r="MMM75" s="683"/>
      <c r="MMN75" s="683"/>
      <c r="MMO75" s="683"/>
      <c r="MMP75" s="683"/>
      <c r="MMQ75" s="683"/>
      <c r="MMR75" s="617"/>
      <c r="MMS75" s="682"/>
      <c r="MMT75" s="683"/>
      <c r="MMU75" s="683"/>
      <c r="MMV75" s="683"/>
      <c r="MMW75" s="683"/>
      <c r="MMX75" s="683"/>
      <c r="MMY75" s="617"/>
      <c r="MMZ75" s="682"/>
      <c r="MNA75" s="683"/>
      <c r="MNB75" s="683"/>
      <c r="MNC75" s="683"/>
      <c r="MND75" s="683"/>
      <c r="MNE75" s="683"/>
      <c r="MNF75" s="617"/>
      <c r="MNG75" s="682"/>
      <c r="MNH75" s="683"/>
      <c r="MNI75" s="683"/>
      <c r="MNJ75" s="683"/>
      <c r="MNK75" s="683"/>
      <c r="MNL75" s="683"/>
      <c r="MNM75" s="617"/>
      <c r="MNN75" s="682"/>
      <c r="MNO75" s="683"/>
      <c r="MNP75" s="683"/>
      <c r="MNQ75" s="683"/>
      <c r="MNR75" s="683"/>
      <c r="MNS75" s="683"/>
      <c r="MNT75" s="617"/>
      <c r="MNU75" s="682"/>
      <c r="MNV75" s="683"/>
      <c r="MNW75" s="683"/>
      <c r="MNX75" s="683"/>
      <c r="MNY75" s="683"/>
      <c r="MNZ75" s="683"/>
      <c r="MOA75" s="617"/>
      <c r="MOB75" s="682"/>
      <c r="MOC75" s="683"/>
      <c r="MOD75" s="683"/>
      <c r="MOE75" s="683"/>
      <c r="MOF75" s="683"/>
      <c r="MOG75" s="683"/>
      <c r="MOH75" s="617"/>
      <c r="MOI75" s="682"/>
      <c r="MOJ75" s="683"/>
      <c r="MOK75" s="683"/>
      <c r="MOL75" s="683"/>
      <c r="MOM75" s="683"/>
      <c r="MON75" s="683"/>
      <c r="MOO75" s="617"/>
      <c r="MOP75" s="682"/>
      <c r="MOQ75" s="683"/>
      <c r="MOR75" s="683"/>
      <c r="MOS75" s="683"/>
      <c r="MOT75" s="683"/>
      <c r="MOU75" s="683"/>
      <c r="MOV75" s="617"/>
      <c r="MOW75" s="682"/>
      <c r="MOX75" s="683"/>
      <c r="MOY75" s="683"/>
      <c r="MOZ75" s="683"/>
      <c r="MPA75" s="683"/>
      <c r="MPB75" s="683"/>
      <c r="MPC75" s="617"/>
      <c r="MPD75" s="682"/>
      <c r="MPE75" s="683"/>
      <c r="MPF75" s="683"/>
      <c r="MPG75" s="683"/>
      <c r="MPH75" s="683"/>
      <c r="MPI75" s="683"/>
      <c r="MPJ75" s="617"/>
      <c r="MPK75" s="682"/>
      <c r="MPL75" s="683"/>
      <c r="MPM75" s="683"/>
      <c r="MPN75" s="683"/>
      <c r="MPO75" s="683"/>
      <c r="MPP75" s="683"/>
      <c r="MPQ75" s="617"/>
      <c r="MPR75" s="682"/>
      <c r="MPS75" s="683"/>
      <c r="MPT75" s="683"/>
      <c r="MPU75" s="683"/>
      <c r="MPV75" s="683"/>
      <c r="MPW75" s="683"/>
      <c r="MPX75" s="617"/>
      <c r="MPY75" s="682"/>
      <c r="MPZ75" s="683"/>
      <c r="MQA75" s="683"/>
      <c r="MQB75" s="683"/>
      <c r="MQC75" s="683"/>
      <c r="MQD75" s="683"/>
      <c r="MQE75" s="617"/>
      <c r="MQF75" s="682"/>
      <c r="MQG75" s="683"/>
      <c r="MQH75" s="683"/>
      <c r="MQI75" s="683"/>
      <c r="MQJ75" s="683"/>
      <c r="MQK75" s="683"/>
      <c r="MQL75" s="617"/>
      <c r="MQM75" s="682"/>
      <c r="MQN75" s="683"/>
      <c r="MQO75" s="683"/>
      <c r="MQP75" s="683"/>
      <c r="MQQ75" s="683"/>
      <c r="MQR75" s="683"/>
      <c r="MQS75" s="617"/>
      <c r="MQT75" s="682"/>
      <c r="MQU75" s="683"/>
      <c r="MQV75" s="683"/>
      <c r="MQW75" s="683"/>
      <c r="MQX75" s="683"/>
      <c r="MQY75" s="683"/>
      <c r="MQZ75" s="617"/>
      <c r="MRA75" s="682"/>
      <c r="MRB75" s="683"/>
      <c r="MRC75" s="683"/>
      <c r="MRD75" s="683"/>
      <c r="MRE75" s="683"/>
      <c r="MRF75" s="683"/>
      <c r="MRG75" s="617"/>
      <c r="MRH75" s="682"/>
      <c r="MRI75" s="683"/>
      <c r="MRJ75" s="683"/>
      <c r="MRK75" s="683"/>
      <c r="MRL75" s="683"/>
      <c r="MRM75" s="683"/>
      <c r="MRN75" s="617"/>
      <c r="MRO75" s="682"/>
      <c r="MRP75" s="683"/>
      <c r="MRQ75" s="683"/>
      <c r="MRR75" s="683"/>
      <c r="MRS75" s="683"/>
      <c r="MRT75" s="683"/>
      <c r="MRU75" s="617"/>
      <c r="MRV75" s="682"/>
      <c r="MRW75" s="683"/>
      <c r="MRX75" s="683"/>
      <c r="MRY75" s="683"/>
      <c r="MRZ75" s="683"/>
      <c r="MSA75" s="683"/>
      <c r="MSB75" s="617"/>
      <c r="MSC75" s="682"/>
      <c r="MSD75" s="683"/>
      <c r="MSE75" s="683"/>
      <c r="MSF75" s="683"/>
      <c r="MSG75" s="683"/>
      <c r="MSH75" s="683"/>
      <c r="MSI75" s="617"/>
      <c r="MSJ75" s="682"/>
      <c r="MSK75" s="683"/>
      <c r="MSL75" s="683"/>
      <c r="MSM75" s="683"/>
      <c r="MSN75" s="683"/>
      <c r="MSO75" s="683"/>
      <c r="MSP75" s="617"/>
      <c r="MSQ75" s="682"/>
      <c r="MSR75" s="683"/>
      <c r="MSS75" s="683"/>
      <c r="MST75" s="683"/>
      <c r="MSU75" s="683"/>
      <c r="MSV75" s="683"/>
      <c r="MSW75" s="617"/>
      <c r="MSX75" s="682"/>
      <c r="MSY75" s="683"/>
      <c r="MSZ75" s="683"/>
      <c r="MTA75" s="683"/>
      <c r="MTB75" s="683"/>
      <c r="MTC75" s="683"/>
      <c r="MTD75" s="617"/>
      <c r="MTE75" s="682"/>
      <c r="MTF75" s="683"/>
      <c r="MTG75" s="683"/>
      <c r="MTH75" s="683"/>
      <c r="MTI75" s="683"/>
      <c r="MTJ75" s="683"/>
      <c r="MTK75" s="617"/>
      <c r="MTL75" s="682"/>
      <c r="MTM75" s="683"/>
      <c r="MTN75" s="683"/>
      <c r="MTO75" s="683"/>
      <c r="MTP75" s="683"/>
      <c r="MTQ75" s="683"/>
      <c r="MTR75" s="617"/>
      <c r="MTS75" s="682"/>
      <c r="MTT75" s="683"/>
      <c r="MTU75" s="683"/>
      <c r="MTV75" s="683"/>
      <c r="MTW75" s="683"/>
      <c r="MTX75" s="683"/>
      <c r="MTY75" s="617"/>
      <c r="MTZ75" s="682"/>
      <c r="MUA75" s="683"/>
      <c r="MUB75" s="683"/>
      <c r="MUC75" s="683"/>
      <c r="MUD75" s="683"/>
      <c r="MUE75" s="683"/>
      <c r="MUF75" s="617"/>
      <c r="MUG75" s="682"/>
      <c r="MUH75" s="683"/>
      <c r="MUI75" s="683"/>
      <c r="MUJ75" s="683"/>
      <c r="MUK75" s="683"/>
      <c r="MUL75" s="683"/>
      <c r="MUM75" s="617"/>
      <c r="MUN75" s="682"/>
      <c r="MUO75" s="683"/>
      <c r="MUP75" s="683"/>
      <c r="MUQ75" s="683"/>
      <c r="MUR75" s="683"/>
      <c r="MUS75" s="683"/>
      <c r="MUT75" s="617"/>
      <c r="MUU75" s="682"/>
      <c r="MUV75" s="683"/>
      <c r="MUW75" s="683"/>
      <c r="MUX75" s="683"/>
      <c r="MUY75" s="683"/>
      <c r="MUZ75" s="683"/>
      <c r="MVA75" s="617"/>
      <c r="MVB75" s="682"/>
      <c r="MVC75" s="683"/>
      <c r="MVD75" s="683"/>
      <c r="MVE75" s="683"/>
      <c r="MVF75" s="683"/>
      <c r="MVG75" s="683"/>
      <c r="MVH75" s="617"/>
      <c r="MVI75" s="682"/>
      <c r="MVJ75" s="683"/>
      <c r="MVK75" s="683"/>
      <c r="MVL75" s="683"/>
      <c r="MVM75" s="683"/>
      <c r="MVN75" s="683"/>
      <c r="MVO75" s="617"/>
      <c r="MVP75" s="682"/>
      <c r="MVQ75" s="683"/>
      <c r="MVR75" s="683"/>
      <c r="MVS75" s="683"/>
      <c r="MVT75" s="683"/>
      <c r="MVU75" s="683"/>
      <c r="MVV75" s="617"/>
      <c r="MVW75" s="682"/>
      <c r="MVX75" s="683"/>
      <c r="MVY75" s="683"/>
      <c r="MVZ75" s="683"/>
      <c r="MWA75" s="683"/>
      <c r="MWB75" s="683"/>
      <c r="MWC75" s="617"/>
      <c r="MWD75" s="682"/>
      <c r="MWE75" s="683"/>
      <c r="MWF75" s="683"/>
      <c r="MWG75" s="683"/>
      <c r="MWH75" s="683"/>
      <c r="MWI75" s="683"/>
      <c r="MWJ75" s="617"/>
      <c r="MWK75" s="682"/>
      <c r="MWL75" s="683"/>
      <c r="MWM75" s="683"/>
      <c r="MWN75" s="683"/>
      <c r="MWO75" s="683"/>
      <c r="MWP75" s="683"/>
      <c r="MWQ75" s="617"/>
      <c r="MWR75" s="682"/>
      <c r="MWS75" s="683"/>
      <c r="MWT75" s="683"/>
      <c r="MWU75" s="683"/>
      <c r="MWV75" s="683"/>
      <c r="MWW75" s="683"/>
      <c r="MWX75" s="617"/>
      <c r="MWY75" s="682"/>
      <c r="MWZ75" s="683"/>
      <c r="MXA75" s="683"/>
      <c r="MXB75" s="683"/>
      <c r="MXC75" s="683"/>
      <c r="MXD75" s="683"/>
      <c r="MXE75" s="617"/>
      <c r="MXF75" s="682"/>
      <c r="MXG75" s="683"/>
      <c r="MXH75" s="683"/>
      <c r="MXI75" s="683"/>
      <c r="MXJ75" s="683"/>
      <c r="MXK75" s="683"/>
      <c r="MXL75" s="617"/>
      <c r="MXM75" s="682"/>
      <c r="MXN75" s="683"/>
      <c r="MXO75" s="683"/>
      <c r="MXP75" s="683"/>
      <c r="MXQ75" s="683"/>
      <c r="MXR75" s="683"/>
      <c r="MXS75" s="617"/>
      <c r="MXT75" s="682"/>
      <c r="MXU75" s="683"/>
      <c r="MXV75" s="683"/>
      <c r="MXW75" s="683"/>
      <c r="MXX75" s="683"/>
      <c r="MXY75" s="683"/>
      <c r="MXZ75" s="617"/>
      <c r="MYA75" s="682"/>
      <c r="MYB75" s="683"/>
      <c r="MYC75" s="683"/>
      <c r="MYD75" s="683"/>
      <c r="MYE75" s="683"/>
      <c r="MYF75" s="683"/>
      <c r="MYG75" s="617"/>
      <c r="MYH75" s="682"/>
      <c r="MYI75" s="683"/>
      <c r="MYJ75" s="683"/>
      <c r="MYK75" s="683"/>
      <c r="MYL75" s="683"/>
      <c r="MYM75" s="683"/>
      <c r="MYN75" s="617"/>
      <c r="MYO75" s="682"/>
      <c r="MYP75" s="683"/>
      <c r="MYQ75" s="683"/>
      <c r="MYR75" s="683"/>
      <c r="MYS75" s="683"/>
      <c r="MYT75" s="683"/>
      <c r="MYU75" s="617"/>
      <c r="MYV75" s="682"/>
      <c r="MYW75" s="683"/>
      <c r="MYX75" s="683"/>
      <c r="MYY75" s="683"/>
      <c r="MYZ75" s="683"/>
      <c r="MZA75" s="683"/>
      <c r="MZB75" s="617"/>
      <c r="MZC75" s="682"/>
      <c r="MZD75" s="683"/>
      <c r="MZE75" s="683"/>
      <c r="MZF75" s="683"/>
      <c r="MZG75" s="683"/>
      <c r="MZH75" s="683"/>
      <c r="MZI75" s="617"/>
      <c r="MZJ75" s="682"/>
      <c r="MZK75" s="683"/>
      <c r="MZL75" s="683"/>
      <c r="MZM75" s="683"/>
      <c r="MZN75" s="683"/>
      <c r="MZO75" s="683"/>
      <c r="MZP75" s="617"/>
      <c r="MZQ75" s="682"/>
      <c r="MZR75" s="683"/>
      <c r="MZS75" s="683"/>
      <c r="MZT75" s="683"/>
      <c r="MZU75" s="683"/>
      <c r="MZV75" s="683"/>
      <c r="MZW75" s="617"/>
      <c r="MZX75" s="682"/>
      <c r="MZY75" s="683"/>
      <c r="MZZ75" s="683"/>
      <c r="NAA75" s="683"/>
      <c r="NAB75" s="683"/>
      <c r="NAC75" s="683"/>
      <c r="NAD75" s="617"/>
      <c r="NAE75" s="682"/>
      <c r="NAF75" s="683"/>
      <c r="NAG75" s="683"/>
      <c r="NAH75" s="683"/>
      <c r="NAI75" s="683"/>
      <c r="NAJ75" s="683"/>
      <c r="NAK75" s="617"/>
      <c r="NAL75" s="682"/>
      <c r="NAM75" s="683"/>
      <c r="NAN75" s="683"/>
      <c r="NAO75" s="683"/>
      <c r="NAP75" s="683"/>
      <c r="NAQ75" s="683"/>
      <c r="NAR75" s="617"/>
      <c r="NAS75" s="682"/>
      <c r="NAT75" s="683"/>
      <c r="NAU75" s="683"/>
      <c r="NAV75" s="683"/>
      <c r="NAW75" s="683"/>
      <c r="NAX75" s="683"/>
      <c r="NAY75" s="617"/>
      <c r="NAZ75" s="682"/>
      <c r="NBA75" s="683"/>
      <c r="NBB75" s="683"/>
      <c r="NBC75" s="683"/>
      <c r="NBD75" s="683"/>
      <c r="NBE75" s="683"/>
      <c r="NBF75" s="617"/>
      <c r="NBG75" s="682"/>
      <c r="NBH75" s="683"/>
      <c r="NBI75" s="683"/>
      <c r="NBJ75" s="683"/>
      <c r="NBK75" s="683"/>
      <c r="NBL75" s="683"/>
      <c r="NBM75" s="617"/>
      <c r="NBN75" s="682"/>
      <c r="NBO75" s="683"/>
      <c r="NBP75" s="683"/>
      <c r="NBQ75" s="683"/>
      <c r="NBR75" s="683"/>
      <c r="NBS75" s="683"/>
      <c r="NBT75" s="617"/>
      <c r="NBU75" s="682"/>
      <c r="NBV75" s="683"/>
      <c r="NBW75" s="683"/>
      <c r="NBX75" s="683"/>
      <c r="NBY75" s="683"/>
      <c r="NBZ75" s="683"/>
      <c r="NCA75" s="617"/>
      <c r="NCB75" s="682"/>
      <c r="NCC75" s="683"/>
      <c r="NCD75" s="683"/>
      <c r="NCE75" s="683"/>
      <c r="NCF75" s="683"/>
      <c r="NCG75" s="683"/>
      <c r="NCH75" s="617"/>
      <c r="NCI75" s="682"/>
      <c r="NCJ75" s="683"/>
      <c r="NCK75" s="683"/>
      <c r="NCL75" s="683"/>
      <c r="NCM75" s="683"/>
      <c r="NCN75" s="683"/>
      <c r="NCO75" s="617"/>
      <c r="NCP75" s="682"/>
      <c r="NCQ75" s="683"/>
      <c r="NCR75" s="683"/>
      <c r="NCS75" s="683"/>
      <c r="NCT75" s="683"/>
      <c r="NCU75" s="683"/>
      <c r="NCV75" s="617"/>
      <c r="NCW75" s="682"/>
      <c r="NCX75" s="683"/>
      <c r="NCY75" s="683"/>
      <c r="NCZ75" s="683"/>
      <c r="NDA75" s="683"/>
      <c r="NDB75" s="683"/>
      <c r="NDC75" s="617"/>
      <c r="NDD75" s="682"/>
      <c r="NDE75" s="683"/>
      <c r="NDF75" s="683"/>
      <c r="NDG75" s="683"/>
      <c r="NDH75" s="683"/>
      <c r="NDI75" s="683"/>
      <c r="NDJ75" s="617"/>
      <c r="NDK75" s="682"/>
      <c r="NDL75" s="683"/>
      <c r="NDM75" s="683"/>
      <c r="NDN75" s="683"/>
      <c r="NDO75" s="683"/>
      <c r="NDP75" s="683"/>
      <c r="NDQ75" s="617"/>
      <c r="NDR75" s="682"/>
      <c r="NDS75" s="683"/>
      <c r="NDT75" s="683"/>
      <c r="NDU75" s="683"/>
      <c r="NDV75" s="683"/>
      <c r="NDW75" s="683"/>
      <c r="NDX75" s="617"/>
      <c r="NDY75" s="682"/>
      <c r="NDZ75" s="683"/>
      <c r="NEA75" s="683"/>
      <c r="NEB75" s="683"/>
      <c r="NEC75" s="683"/>
      <c r="NED75" s="683"/>
      <c r="NEE75" s="617"/>
      <c r="NEF75" s="682"/>
      <c r="NEG75" s="683"/>
      <c r="NEH75" s="683"/>
      <c r="NEI75" s="683"/>
      <c r="NEJ75" s="683"/>
      <c r="NEK75" s="683"/>
      <c r="NEL75" s="617"/>
      <c r="NEM75" s="682"/>
      <c r="NEN75" s="683"/>
      <c r="NEO75" s="683"/>
      <c r="NEP75" s="683"/>
      <c r="NEQ75" s="683"/>
      <c r="NER75" s="683"/>
      <c r="NES75" s="617"/>
      <c r="NET75" s="682"/>
      <c r="NEU75" s="683"/>
      <c r="NEV75" s="683"/>
      <c r="NEW75" s="683"/>
      <c r="NEX75" s="683"/>
      <c r="NEY75" s="683"/>
      <c r="NEZ75" s="617"/>
      <c r="NFA75" s="682"/>
      <c r="NFB75" s="683"/>
      <c r="NFC75" s="683"/>
      <c r="NFD75" s="683"/>
      <c r="NFE75" s="683"/>
      <c r="NFF75" s="683"/>
      <c r="NFG75" s="617"/>
      <c r="NFH75" s="682"/>
      <c r="NFI75" s="683"/>
      <c r="NFJ75" s="683"/>
      <c r="NFK75" s="683"/>
      <c r="NFL75" s="683"/>
      <c r="NFM75" s="683"/>
      <c r="NFN75" s="617"/>
      <c r="NFO75" s="682"/>
      <c r="NFP75" s="683"/>
      <c r="NFQ75" s="683"/>
      <c r="NFR75" s="683"/>
      <c r="NFS75" s="683"/>
      <c r="NFT75" s="683"/>
      <c r="NFU75" s="617"/>
      <c r="NFV75" s="682"/>
      <c r="NFW75" s="683"/>
      <c r="NFX75" s="683"/>
      <c r="NFY75" s="683"/>
      <c r="NFZ75" s="683"/>
      <c r="NGA75" s="683"/>
      <c r="NGB75" s="617"/>
      <c r="NGC75" s="682"/>
      <c r="NGD75" s="683"/>
      <c r="NGE75" s="683"/>
      <c r="NGF75" s="683"/>
      <c r="NGG75" s="683"/>
      <c r="NGH75" s="683"/>
      <c r="NGI75" s="617"/>
      <c r="NGJ75" s="682"/>
      <c r="NGK75" s="683"/>
      <c r="NGL75" s="683"/>
      <c r="NGM75" s="683"/>
      <c r="NGN75" s="683"/>
      <c r="NGO75" s="683"/>
      <c r="NGP75" s="617"/>
      <c r="NGQ75" s="682"/>
      <c r="NGR75" s="683"/>
      <c r="NGS75" s="683"/>
      <c r="NGT75" s="683"/>
      <c r="NGU75" s="683"/>
      <c r="NGV75" s="683"/>
      <c r="NGW75" s="617"/>
      <c r="NGX75" s="682"/>
      <c r="NGY75" s="683"/>
      <c r="NGZ75" s="683"/>
      <c r="NHA75" s="683"/>
      <c r="NHB75" s="683"/>
      <c r="NHC75" s="683"/>
      <c r="NHD75" s="617"/>
      <c r="NHE75" s="682"/>
      <c r="NHF75" s="683"/>
      <c r="NHG75" s="683"/>
      <c r="NHH75" s="683"/>
      <c r="NHI75" s="683"/>
      <c r="NHJ75" s="683"/>
      <c r="NHK75" s="617"/>
      <c r="NHL75" s="682"/>
      <c r="NHM75" s="683"/>
      <c r="NHN75" s="683"/>
      <c r="NHO75" s="683"/>
      <c r="NHP75" s="683"/>
      <c r="NHQ75" s="683"/>
      <c r="NHR75" s="617"/>
      <c r="NHS75" s="682"/>
      <c r="NHT75" s="683"/>
      <c r="NHU75" s="683"/>
      <c r="NHV75" s="683"/>
      <c r="NHW75" s="683"/>
      <c r="NHX75" s="683"/>
      <c r="NHY75" s="617"/>
      <c r="NHZ75" s="682"/>
      <c r="NIA75" s="683"/>
      <c r="NIB75" s="683"/>
      <c r="NIC75" s="683"/>
      <c r="NID75" s="683"/>
      <c r="NIE75" s="683"/>
      <c r="NIF75" s="617"/>
      <c r="NIG75" s="682"/>
      <c r="NIH75" s="683"/>
      <c r="NII75" s="683"/>
      <c r="NIJ75" s="683"/>
      <c r="NIK75" s="683"/>
      <c r="NIL75" s="683"/>
      <c r="NIM75" s="617"/>
      <c r="NIN75" s="682"/>
      <c r="NIO75" s="683"/>
      <c r="NIP75" s="683"/>
      <c r="NIQ75" s="683"/>
      <c r="NIR75" s="683"/>
      <c r="NIS75" s="683"/>
      <c r="NIT75" s="617"/>
      <c r="NIU75" s="682"/>
      <c r="NIV75" s="683"/>
      <c r="NIW75" s="683"/>
      <c r="NIX75" s="683"/>
      <c r="NIY75" s="683"/>
      <c r="NIZ75" s="683"/>
      <c r="NJA75" s="617"/>
      <c r="NJB75" s="682"/>
      <c r="NJC75" s="683"/>
      <c r="NJD75" s="683"/>
      <c r="NJE75" s="683"/>
      <c r="NJF75" s="683"/>
      <c r="NJG75" s="683"/>
      <c r="NJH75" s="617"/>
      <c r="NJI75" s="682"/>
      <c r="NJJ75" s="683"/>
      <c r="NJK75" s="683"/>
      <c r="NJL75" s="683"/>
      <c r="NJM75" s="683"/>
      <c r="NJN75" s="683"/>
      <c r="NJO75" s="617"/>
      <c r="NJP75" s="682"/>
      <c r="NJQ75" s="683"/>
      <c r="NJR75" s="683"/>
      <c r="NJS75" s="683"/>
      <c r="NJT75" s="683"/>
      <c r="NJU75" s="683"/>
      <c r="NJV75" s="617"/>
      <c r="NJW75" s="682"/>
      <c r="NJX75" s="683"/>
      <c r="NJY75" s="683"/>
      <c r="NJZ75" s="683"/>
      <c r="NKA75" s="683"/>
      <c r="NKB75" s="683"/>
      <c r="NKC75" s="617"/>
      <c r="NKD75" s="682"/>
      <c r="NKE75" s="683"/>
      <c r="NKF75" s="683"/>
      <c r="NKG75" s="683"/>
      <c r="NKH75" s="683"/>
      <c r="NKI75" s="683"/>
      <c r="NKJ75" s="617"/>
      <c r="NKK75" s="682"/>
      <c r="NKL75" s="683"/>
      <c r="NKM75" s="683"/>
      <c r="NKN75" s="683"/>
      <c r="NKO75" s="683"/>
      <c r="NKP75" s="683"/>
      <c r="NKQ75" s="617"/>
      <c r="NKR75" s="682"/>
      <c r="NKS75" s="683"/>
      <c r="NKT75" s="683"/>
      <c r="NKU75" s="683"/>
      <c r="NKV75" s="683"/>
      <c r="NKW75" s="683"/>
      <c r="NKX75" s="617"/>
      <c r="NKY75" s="682"/>
      <c r="NKZ75" s="683"/>
      <c r="NLA75" s="683"/>
      <c r="NLB75" s="683"/>
      <c r="NLC75" s="683"/>
      <c r="NLD75" s="683"/>
      <c r="NLE75" s="617"/>
      <c r="NLF75" s="682"/>
      <c r="NLG75" s="683"/>
      <c r="NLH75" s="683"/>
      <c r="NLI75" s="683"/>
      <c r="NLJ75" s="683"/>
      <c r="NLK75" s="683"/>
      <c r="NLL75" s="617"/>
      <c r="NLM75" s="682"/>
      <c r="NLN75" s="683"/>
      <c r="NLO75" s="683"/>
      <c r="NLP75" s="683"/>
      <c r="NLQ75" s="683"/>
      <c r="NLR75" s="683"/>
      <c r="NLS75" s="617"/>
      <c r="NLT75" s="682"/>
      <c r="NLU75" s="683"/>
      <c r="NLV75" s="683"/>
      <c r="NLW75" s="683"/>
      <c r="NLX75" s="683"/>
      <c r="NLY75" s="683"/>
      <c r="NLZ75" s="617"/>
      <c r="NMA75" s="682"/>
      <c r="NMB75" s="683"/>
      <c r="NMC75" s="683"/>
      <c r="NMD75" s="683"/>
      <c r="NME75" s="683"/>
      <c r="NMF75" s="683"/>
      <c r="NMG75" s="617"/>
      <c r="NMH75" s="682"/>
      <c r="NMI75" s="683"/>
      <c r="NMJ75" s="683"/>
      <c r="NMK75" s="683"/>
      <c r="NML75" s="683"/>
      <c r="NMM75" s="683"/>
      <c r="NMN75" s="617"/>
      <c r="NMO75" s="682"/>
      <c r="NMP75" s="683"/>
      <c r="NMQ75" s="683"/>
      <c r="NMR75" s="683"/>
      <c r="NMS75" s="683"/>
      <c r="NMT75" s="683"/>
      <c r="NMU75" s="617"/>
      <c r="NMV75" s="682"/>
      <c r="NMW75" s="683"/>
      <c r="NMX75" s="683"/>
      <c r="NMY75" s="683"/>
      <c r="NMZ75" s="683"/>
      <c r="NNA75" s="683"/>
      <c r="NNB75" s="617"/>
      <c r="NNC75" s="682"/>
      <c r="NND75" s="683"/>
      <c r="NNE75" s="683"/>
      <c r="NNF75" s="683"/>
      <c r="NNG75" s="683"/>
      <c r="NNH75" s="683"/>
      <c r="NNI75" s="617"/>
      <c r="NNJ75" s="682"/>
      <c r="NNK75" s="683"/>
      <c r="NNL75" s="683"/>
      <c r="NNM75" s="683"/>
      <c r="NNN75" s="683"/>
      <c r="NNO75" s="683"/>
      <c r="NNP75" s="617"/>
      <c r="NNQ75" s="682"/>
      <c r="NNR75" s="683"/>
      <c r="NNS75" s="683"/>
      <c r="NNT75" s="683"/>
      <c r="NNU75" s="683"/>
      <c r="NNV75" s="683"/>
      <c r="NNW75" s="617"/>
      <c r="NNX75" s="682"/>
      <c r="NNY75" s="683"/>
      <c r="NNZ75" s="683"/>
      <c r="NOA75" s="683"/>
      <c r="NOB75" s="683"/>
      <c r="NOC75" s="683"/>
      <c r="NOD75" s="617"/>
      <c r="NOE75" s="682"/>
      <c r="NOF75" s="683"/>
      <c r="NOG75" s="683"/>
      <c r="NOH75" s="683"/>
      <c r="NOI75" s="683"/>
      <c r="NOJ75" s="683"/>
      <c r="NOK75" s="617"/>
      <c r="NOL75" s="682"/>
      <c r="NOM75" s="683"/>
      <c r="NON75" s="683"/>
      <c r="NOO75" s="683"/>
      <c r="NOP75" s="683"/>
      <c r="NOQ75" s="683"/>
      <c r="NOR75" s="617"/>
      <c r="NOS75" s="682"/>
      <c r="NOT75" s="683"/>
      <c r="NOU75" s="683"/>
      <c r="NOV75" s="683"/>
      <c r="NOW75" s="683"/>
      <c r="NOX75" s="683"/>
      <c r="NOY75" s="617"/>
      <c r="NOZ75" s="682"/>
      <c r="NPA75" s="683"/>
      <c r="NPB75" s="683"/>
      <c r="NPC75" s="683"/>
      <c r="NPD75" s="683"/>
      <c r="NPE75" s="683"/>
      <c r="NPF75" s="617"/>
      <c r="NPG75" s="682"/>
      <c r="NPH75" s="683"/>
      <c r="NPI75" s="683"/>
      <c r="NPJ75" s="683"/>
      <c r="NPK75" s="683"/>
      <c r="NPL75" s="683"/>
      <c r="NPM75" s="617"/>
      <c r="NPN75" s="682"/>
      <c r="NPO75" s="683"/>
      <c r="NPP75" s="683"/>
      <c r="NPQ75" s="683"/>
      <c r="NPR75" s="683"/>
      <c r="NPS75" s="683"/>
      <c r="NPT75" s="617"/>
      <c r="NPU75" s="682"/>
      <c r="NPV75" s="683"/>
      <c r="NPW75" s="683"/>
      <c r="NPX75" s="683"/>
      <c r="NPY75" s="683"/>
      <c r="NPZ75" s="683"/>
      <c r="NQA75" s="617"/>
      <c r="NQB75" s="682"/>
      <c r="NQC75" s="683"/>
      <c r="NQD75" s="683"/>
      <c r="NQE75" s="683"/>
      <c r="NQF75" s="683"/>
      <c r="NQG75" s="683"/>
      <c r="NQH75" s="617"/>
      <c r="NQI75" s="682"/>
      <c r="NQJ75" s="683"/>
      <c r="NQK75" s="683"/>
      <c r="NQL75" s="683"/>
      <c r="NQM75" s="683"/>
      <c r="NQN75" s="683"/>
      <c r="NQO75" s="617"/>
      <c r="NQP75" s="682"/>
      <c r="NQQ75" s="683"/>
      <c r="NQR75" s="683"/>
      <c r="NQS75" s="683"/>
      <c r="NQT75" s="683"/>
      <c r="NQU75" s="683"/>
      <c r="NQV75" s="617"/>
      <c r="NQW75" s="682"/>
      <c r="NQX75" s="683"/>
      <c r="NQY75" s="683"/>
      <c r="NQZ75" s="683"/>
      <c r="NRA75" s="683"/>
      <c r="NRB75" s="683"/>
      <c r="NRC75" s="617"/>
      <c r="NRD75" s="682"/>
      <c r="NRE75" s="683"/>
      <c r="NRF75" s="683"/>
      <c r="NRG75" s="683"/>
      <c r="NRH75" s="683"/>
      <c r="NRI75" s="683"/>
      <c r="NRJ75" s="617"/>
      <c r="NRK75" s="682"/>
      <c r="NRL75" s="683"/>
      <c r="NRM75" s="683"/>
      <c r="NRN75" s="683"/>
      <c r="NRO75" s="683"/>
      <c r="NRP75" s="683"/>
      <c r="NRQ75" s="617"/>
      <c r="NRR75" s="682"/>
      <c r="NRS75" s="683"/>
      <c r="NRT75" s="683"/>
      <c r="NRU75" s="683"/>
      <c r="NRV75" s="683"/>
      <c r="NRW75" s="683"/>
      <c r="NRX75" s="617"/>
      <c r="NRY75" s="682"/>
      <c r="NRZ75" s="683"/>
      <c r="NSA75" s="683"/>
      <c r="NSB75" s="683"/>
      <c r="NSC75" s="683"/>
      <c r="NSD75" s="683"/>
      <c r="NSE75" s="617"/>
      <c r="NSF75" s="682"/>
      <c r="NSG75" s="683"/>
      <c r="NSH75" s="683"/>
      <c r="NSI75" s="683"/>
      <c r="NSJ75" s="683"/>
      <c r="NSK75" s="683"/>
      <c r="NSL75" s="617"/>
      <c r="NSM75" s="682"/>
      <c r="NSN75" s="683"/>
      <c r="NSO75" s="683"/>
      <c r="NSP75" s="683"/>
      <c r="NSQ75" s="683"/>
      <c r="NSR75" s="683"/>
      <c r="NSS75" s="617"/>
      <c r="NST75" s="682"/>
      <c r="NSU75" s="683"/>
      <c r="NSV75" s="683"/>
      <c r="NSW75" s="683"/>
      <c r="NSX75" s="683"/>
      <c r="NSY75" s="683"/>
      <c r="NSZ75" s="617"/>
      <c r="NTA75" s="682"/>
      <c r="NTB75" s="683"/>
      <c r="NTC75" s="683"/>
      <c r="NTD75" s="683"/>
      <c r="NTE75" s="683"/>
      <c r="NTF75" s="683"/>
      <c r="NTG75" s="617"/>
      <c r="NTH75" s="682"/>
      <c r="NTI75" s="683"/>
      <c r="NTJ75" s="683"/>
      <c r="NTK75" s="683"/>
      <c r="NTL75" s="683"/>
      <c r="NTM75" s="683"/>
      <c r="NTN75" s="617"/>
      <c r="NTO75" s="682"/>
      <c r="NTP75" s="683"/>
      <c r="NTQ75" s="683"/>
      <c r="NTR75" s="683"/>
      <c r="NTS75" s="683"/>
      <c r="NTT75" s="683"/>
      <c r="NTU75" s="617"/>
      <c r="NTV75" s="682"/>
      <c r="NTW75" s="683"/>
      <c r="NTX75" s="683"/>
      <c r="NTY75" s="683"/>
      <c r="NTZ75" s="683"/>
      <c r="NUA75" s="683"/>
      <c r="NUB75" s="617"/>
      <c r="NUC75" s="682"/>
      <c r="NUD75" s="683"/>
      <c r="NUE75" s="683"/>
      <c r="NUF75" s="683"/>
      <c r="NUG75" s="683"/>
      <c r="NUH75" s="683"/>
      <c r="NUI75" s="617"/>
      <c r="NUJ75" s="682"/>
      <c r="NUK75" s="683"/>
      <c r="NUL75" s="683"/>
      <c r="NUM75" s="683"/>
      <c r="NUN75" s="683"/>
      <c r="NUO75" s="683"/>
      <c r="NUP75" s="617"/>
      <c r="NUQ75" s="682"/>
      <c r="NUR75" s="683"/>
      <c r="NUS75" s="683"/>
      <c r="NUT75" s="683"/>
      <c r="NUU75" s="683"/>
      <c r="NUV75" s="683"/>
      <c r="NUW75" s="617"/>
      <c r="NUX75" s="682"/>
      <c r="NUY75" s="683"/>
      <c r="NUZ75" s="683"/>
      <c r="NVA75" s="683"/>
      <c r="NVB75" s="683"/>
      <c r="NVC75" s="683"/>
      <c r="NVD75" s="617"/>
      <c r="NVE75" s="682"/>
      <c r="NVF75" s="683"/>
      <c r="NVG75" s="683"/>
      <c r="NVH75" s="683"/>
      <c r="NVI75" s="683"/>
      <c r="NVJ75" s="683"/>
      <c r="NVK75" s="617"/>
      <c r="NVL75" s="682"/>
      <c r="NVM75" s="683"/>
      <c r="NVN75" s="683"/>
      <c r="NVO75" s="683"/>
      <c r="NVP75" s="683"/>
      <c r="NVQ75" s="683"/>
      <c r="NVR75" s="617"/>
      <c r="NVS75" s="682"/>
      <c r="NVT75" s="683"/>
      <c r="NVU75" s="683"/>
      <c r="NVV75" s="683"/>
      <c r="NVW75" s="683"/>
      <c r="NVX75" s="683"/>
      <c r="NVY75" s="617"/>
      <c r="NVZ75" s="682"/>
      <c r="NWA75" s="683"/>
      <c r="NWB75" s="683"/>
      <c r="NWC75" s="683"/>
      <c r="NWD75" s="683"/>
      <c r="NWE75" s="683"/>
      <c r="NWF75" s="617"/>
      <c r="NWG75" s="682"/>
      <c r="NWH75" s="683"/>
      <c r="NWI75" s="683"/>
      <c r="NWJ75" s="683"/>
      <c r="NWK75" s="683"/>
      <c r="NWL75" s="683"/>
      <c r="NWM75" s="617"/>
      <c r="NWN75" s="682"/>
      <c r="NWO75" s="683"/>
      <c r="NWP75" s="683"/>
      <c r="NWQ75" s="683"/>
      <c r="NWR75" s="683"/>
      <c r="NWS75" s="683"/>
      <c r="NWT75" s="617"/>
      <c r="NWU75" s="682"/>
      <c r="NWV75" s="683"/>
      <c r="NWW75" s="683"/>
      <c r="NWX75" s="683"/>
      <c r="NWY75" s="683"/>
      <c r="NWZ75" s="683"/>
      <c r="NXA75" s="617"/>
      <c r="NXB75" s="682"/>
      <c r="NXC75" s="683"/>
      <c r="NXD75" s="683"/>
      <c r="NXE75" s="683"/>
      <c r="NXF75" s="683"/>
      <c r="NXG75" s="683"/>
      <c r="NXH75" s="617"/>
      <c r="NXI75" s="682"/>
      <c r="NXJ75" s="683"/>
      <c r="NXK75" s="683"/>
      <c r="NXL75" s="683"/>
      <c r="NXM75" s="683"/>
      <c r="NXN75" s="683"/>
      <c r="NXO75" s="617"/>
      <c r="NXP75" s="682"/>
      <c r="NXQ75" s="683"/>
      <c r="NXR75" s="683"/>
      <c r="NXS75" s="683"/>
      <c r="NXT75" s="683"/>
      <c r="NXU75" s="683"/>
      <c r="NXV75" s="617"/>
      <c r="NXW75" s="682"/>
      <c r="NXX75" s="683"/>
      <c r="NXY75" s="683"/>
      <c r="NXZ75" s="683"/>
      <c r="NYA75" s="683"/>
      <c r="NYB75" s="683"/>
      <c r="NYC75" s="617"/>
      <c r="NYD75" s="682"/>
      <c r="NYE75" s="683"/>
      <c r="NYF75" s="683"/>
      <c r="NYG75" s="683"/>
      <c r="NYH75" s="683"/>
      <c r="NYI75" s="683"/>
      <c r="NYJ75" s="617"/>
      <c r="NYK75" s="682"/>
      <c r="NYL75" s="683"/>
      <c r="NYM75" s="683"/>
      <c r="NYN75" s="683"/>
      <c r="NYO75" s="683"/>
      <c r="NYP75" s="683"/>
      <c r="NYQ75" s="617"/>
      <c r="NYR75" s="682"/>
      <c r="NYS75" s="683"/>
      <c r="NYT75" s="683"/>
      <c r="NYU75" s="683"/>
      <c r="NYV75" s="683"/>
      <c r="NYW75" s="683"/>
      <c r="NYX75" s="617"/>
      <c r="NYY75" s="682"/>
      <c r="NYZ75" s="683"/>
      <c r="NZA75" s="683"/>
      <c r="NZB75" s="683"/>
      <c r="NZC75" s="683"/>
      <c r="NZD75" s="683"/>
      <c r="NZE75" s="617"/>
      <c r="NZF75" s="682"/>
      <c r="NZG75" s="683"/>
      <c r="NZH75" s="683"/>
      <c r="NZI75" s="683"/>
      <c r="NZJ75" s="683"/>
      <c r="NZK75" s="683"/>
      <c r="NZL75" s="617"/>
      <c r="NZM75" s="682"/>
      <c r="NZN75" s="683"/>
      <c r="NZO75" s="683"/>
      <c r="NZP75" s="683"/>
      <c r="NZQ75" s="683"/>
      <c r="NZR75" s="683"/>
      <c r="NZS75" s="617"/>
      <c r="NZT75" s="682"/>
      <c r="NZU75" s="683"/>
      <c r="NZV75" s="683"/>
      <c r="NZW75" s="683"/>
      <c r="NZX75" s="683"/>
      <c r="NZY75" s="683"/>
      <c r="NZZ75" s="617"/>
      <c r="OAA75" s="682"/>
      <c r="OAB75" s="683"/>
      <c r="OAC75" s="683"/>
      <c r="OAD75" s="683"/>
      <c r="OAE75" s="683"/>
      <c r="OAF75" s="683"/>
      <c r="OAG75" s="617"/>
      <c r="OAH75" s="682"/>
      <c r="OAI75" s="683"/>
      <c r="OAJ75" s="683"/>
      <c r="OAK75" s="683"/>
      <c r="OAL75" s="683"/>
      <c r="OAM75" s="683"/>
      <c r="OAN75" s="617"/>
      <c r="OAO75" s="682"/>
      <c r="OAP75" s="683"/>
      <c r="OAQ75" s="683"/>
      <c r="OAR75" s="683"/>
      <c r="OAS75" s="683"/>
      <c r="OAT75" s="683"/>
      <c r="OAU75" s="617"/>
      <c r="OAV75" s="682"/>
      <c r="OAW75" s="683"/>
      <c r="OAX75" s="683"/>
      <c r="OAY75" s="683"/>
      <c r="OAZ75" s="683"/>
      <c r="OBA75" s="683"/>
      <c r="OBB75" s="617"/>
      <c r="OBC75" s="682"/>
      <c r="OBD75" s="683"/>
      <c r="OBE75" s="683"/>
      <c r="OBF75" s="683"/>
      <c r="OBG75" s="683"/>
      <c r="OBH75" s="683"/>
      <c r="OBI75" s="617"/>
      <c r="OBJ75" s="682"/>
      <c r="OBK75" s="683"/>
      <c r="OBL75" s="683"/>
      <c r="OBM75" s="683"/>
      <c r="OBN75" s="683"/>
      <c r="OBO75" s="683"/>
      <c r="OBP75" s="617"/>
      <c r="OBQ75" s="682"/>
      <c r="OBR75" s="683"/>
      <c r="OBS75" s="683"/>
      <c r="OBT75" s="683"/>
      <c r="OBU75" s="683"/>
      <c r="OBV75" s="683"/>
      <c r="OBW75" s="617"/>
      <c r="OBX75" s="682"/>
      <c r="OBY75" s="683"/>
      <c r="OBZ75" s="683"/>
      <c r="OCA75" s="683"/>
      <c r="OCB75" s="683"/>
      <c r="OCC75" s="683"/>
      <c r="OCD75" s="617"/>
      <c r="OCE75" s="682"/>
      <c r="OCF75" s="683"/>
      <c r="OCG75" s="683"/>
      <c r="OCH75" s="683"/>
      <c r="OCI75" s="683"/>
      <c r="OCJ75" s="683"/>
      <c r="OCK75" s="617"/>
      <c r="OCL75" s="682"/>
      <c r="OCM75" s="683"/>
      <c r="OCN75" s="683"/>
      <c r="OCO75" s="683"/>
      <c r="OCP75" s="683"/>
      <c r="OCQ75" s="683"/>
      <c r="OCR75" s="617"/>
      <c r="OCS75" s="682"/>
      <c r="OCT75" s="683"/>
      <c r="OCU75" s="683"/>
      <c r="OCV75" s="683"/>
      <c r="OCW75" s="683"/>
      <c r="OCX75" s="683"/>
      <c r="OCY75" s="617"/>
      <c r="OCZ75" s="682"/>
      <c r="ODA75" s="683"/>
      <c r="ODB75" s="683"/>
      <c r="ODC75" s="683"/>
      <c r="ODD75" s="683"/>
      <c r="ODE75" s="683"/>
      <c r="ODF75" s="617"/>
      <c r="ODG75" s="682"/>
      <c r="ODH75" s="683"/>
      <c r="ODI75" s="683"/>
      <c r="ODJ75" s="683"/>
      <c r="ODK75" s="683"/>
      <c r="ODL75" s="683"/>
      <c r="ODM75" s="617"/>
      <c r="ODN75" s="682"/>
      <c r="ODO75" s="683"/>
      <c r="ODP75" s="683"/>
      <c r="ODQ75" s="683"/>
      <c r="ODR75" s="683"/>
      <c r="ODS75" s="683"/>
      <c r="ODT75" s="617"/>
      <c r="ODU75" s="682"/>
      <c r="ODV75" s="683"/>
      <c r="ODW75" s="683"/>
      <c r="ODX75" s="683"/>
      <c r="ODY75" s="683"/>
      <c r="ODZ75" s="683"/>
      <c r="OEA75" s="617"/>
      <c r="OEB75" s="682"/>
      <c r="OEC75" s="683"/>
      <c r="OED75" s="683"/>
      <c r="OEE75" s="683"/>
      <c r="OEF75" s="683"/>
      <c r="OEG75" s="683"/>
      <c r="OEH75" s="617"/>
      <c r="OEI75" s="682"/>
      <c r="OEJ75" s="683"/>
      <c r="OEK75" s="683"/>
      <c r="OEL75" s="683"/>
      <c r="OEM75" s="683"/>
      <c r="OEN75" s="683"/>
      <c r="OEO75" s="617"/>
      <c r="OEP75" s="682"/>
      <c r="OEQ75" s="683"/>
      <c r="OER75" s="683"/>
      <c r="OES75" s="683"/>
      <c r="OET75" s="683"/>
      <c r="OEU75" s="683"/>
      <c r="OEV75" s="617"/>
      <c r="OEW75" s="682"/>
      <c r="OEX75" s="683"/>
      <c r="OEY75" s="683"/>
      <c r="OEZ75" s="683"/>
      <c r="OFA75" s="683"/>
      <c r="OFB75" s="683"/>
      <c r="OFC75" s="617"/>
      <c r="OFD75" s="682"/>
      <c r="OFE75" s="683"/>
      <c r="OFF75" s="683"/>
      <c r="OFG75" s="683"/>
      <c r="OFH75" s="683"/>
      <c r="OFI75" s="683"/>
      <c r="OFJ75" s="617"/>
      <c r="OFK75" s="682"/>
      <c r="OFL75" s="683"/>
      <c r="OFM75" s="683"/>
      <c r="OFN75" s="683"/>
      <c r="OFO75" s="683"/>
      <c r="OFP75" s="683"/>
      <c r="OFQ75" s="617"/>
      <c r="OFR75" s="682"/>
      <c r="OFS75" s="683"/>
      <c r="OFT75" s="683"/>
      <c r="OFU75" s="683"/>
      <c r="OFV75" s="683"/>
      <c r="OFW75" s="683"/>
      <c r="OFX75" s="617"/>
      <c r="OFY75" s="682"/>
      <c r="OFZ75" s="683"/>
      <c r="OGA75" s="683"/>
      <c r="OGB75" s="683"/>
      <c r="OGC75" s="683"/>
      <c r="OGD75" s="683"/>
      <c r="OGE75" s="617"/>
      <c r="OGF75" s="682"/>
      <c r="OGG75" s="683"/>
      <c r="OGH75" s="683"/>
      <c r="OGI75" s="683"/>
      <c r="OGJ75" s="683"/>
      <c r="OGK75" s="683"/>
      <c r="OGL75" s="617"/>
      <c r="OGM75" s="682"/>
      <c r="OGN75" s="683"/>
      <c r="OGO75" s="683"/>
      <c r="OGP75" s="683"/>
      <c r="OGQ75" s="683"/>
      <c r="OGR75" s="683"/>
      <c r="OGS75" s="617"/>
      <c r="OGT75" s="682"/>
      <c r="OGU75" s="683"/>
      <c r="OGV75" s="683"/>
      <c r="OGW75" s="683"/>
      <c r="OGX75" s="683"/>
      <c r="OGY75" s="683"/>
      <c r="OGZ75" s="617"/>
      <c r="OHA75" s="682"/>
      <c r="OHB75" s="683"/>
      <c r="OHC75" s="683"/>
      <c r="OHD75" s="683"/>
      <c r="OHE75" s="683"/>
      <c r="OHF75" s="683"/>
      <c r="OHG75" s="617"/>
      <c r="OHH75" s="682"/>
      <c r="OHI75" s="683"/>
      <c r="OHJ75" s="683"/>
      <c r="OHK75" s="683"/>
      <c r="OHL75" s="683"/>
      <c r="OHM75" s="683"/>
      <c r="OHN75" s="617"/>
      <c r="OHO75" s="682"/>
      <c r="OHP75" s="683"/>
      <c r="OHQ75" s="683"/>
      <c r="OHR75" s="683"/>
      <c r="OHS75" s="683"/>
      <c r="OHT75" s="683"/>
      <c r="OHU75" s="617"/>
      <c r="OHV75" s="682"/>
      <c r="OHW75" s="683"/>
      <c r="OHX75" s="683"/>
      <c r="OHY75" s="683"/>
      <c r="OHZ75" s="683"/>
      <c r="OIA75" s="683"/>
      <c r="OIB75" s="617"/>
      <c r="OIC75" s="682"/>
      <c r="OID75" s="683"/>
      <c r="OIE75" s="683"/>
      <c r="OIF75" s="683"/>
      <c r="OIG75" s="683"/>
      <c r="OIH75" s="683"/>
      <c r="OII75" s="617"/>
      <c r="OIJ75" s="682"/>
      <c r="OIK75" s="683"/>
      <c r="OIL75" s="683"/>
      <c r="OIM75" s="683"/>
      <c r="OIN75" s="683"/>
      <c r="OIO75" s="683"/>
      <c r="OIP75" s="617"/>
      <c r="OIQ75" s="682"/>
      <c r="OIR75" s="683"/>
      <c r="OIS75" s="683"/>
      <c r="OIT75" s="683"/>
      <c r="OIU75" s="683"/>
      <c r="OIV75" s="683"/>
      <c r="OIW75" s="617"/>
      <c r="OIX75" s="682"/>
      <c r="OIY75" s="683"/>
      <c r="OIZ75" s="683"/>
      <c r="OJA75" s="683"/>
      <c r="OJB75" s="683"/>
      <c r="OJC75" s="683"/>
      <c r="OJD75" s="617"/>
      <c r="OJE75" s="682"/>
      <c r="OJF75" s="683"/>
      <c r="OJG75" s="683"/>
      <c r="OJH75" s="683"/>
      <c r="OJI75" s="683"/>
      <c r="OJJ75" s="683"/>
      <c r="OJK75" s="617"/>
      <c r="OJL75" s="682"/>
      <c r="OJM75" s="683"/>
      <c r="OJN75" s="683"/>
      <c r="OJO75" s="683"/>
      <c r="OJP75" s="683"/>
      <c r="OJQ75" s="683"/>
      <c r="OJR75" s="617"/>
      <c r="OJS75" s="682"/>
      <c r="OJT75" s="683"/>
      <c r="OJU75" s="683"/>
      <c r="OJV75" s="683"/>
      <c r="OJW75" s="683"/>
      <c r="OJX75" s="683"/>
      <c r="OJY75" s="617"/>
      <c r="OJZ75" s="682"/>
      <c r="OKA75" s="683"/>
      <c r="OKB75" s="683"/>
      <c r="OKC75" s="683"/>
      <c r="OKD75" s="683"/>
      <c r="OKE75" s="683"/>
      <c r="OKF75" s="617"/>
      <c r="OKG75" s="682"/>
      <c r="OKH75" s="683"/>
      <c r="OKI75" s="683"/>
      <c r="OKJ75" s="683"/>
      <c r="OKK75" s="683"/>
      <c r="OKL75" s="683"/>
      <c r="OKM75" s="617"/>
      <c r="OKN75" s="682"/>
      <c r="OKO75" s="683"/>
      <c r="OKP75" s="683"/>
      <c r="OKQ75" s="683"/>
      <c r="OKR75" s="683"/>
      <c r="OKS75" s="683"/>
      <c r="OKT75" s="617"/>
      <c r="OKU75" s="682"/>
      <c r="OKV75" s="683"/>
      <c r="OKW75" s="683"/>
      <c r="OKX75" s="683"/>
      <c r="OKY75" s="683"/>
      <c r="OKZ75" s="683"/>
      <c r="OLA75" s="617"/>
      <c r="OLB75" s="682"/>
      <c r="OLC75" s="683"/>
      <c r="OLD75" s="683"/>
      <c r="OLE75" s="683"/>
      <c r="OLF75" s="683"/>
      <c r="OLG75" s="683"/>
      <c r="OLH75" s="617"/>
      <c r="OLI75" s="682"/>
      <c r="OLJ75" s="683"/>
      <c r="OLK75" s="683"/>
      <c r="OLL75" s="683"/>
      <c r="OLM75" s="683"/>
      <c r="OLN75" s="683"/>
      <c r="OLO75" s="617"/>
      <c r="OLP75" s="682"/>
      <c r="OLQ75" s="683"/>
      <c r="OLR75" s="683"/>
      <c r="OLS75" s="683"/>
      <c r="OLT75" s="683"/>
      <c r="OLU75" s="683"/>
      <c r="OLV75" s="617"/>
      <c r="OLW75" s="682"/>
      <c r="OLX75" s="683"/>
      <c r="OLY75" s="683"/>
      <c r="OLZ75" s="683"/>
      <c r="OMA75" s="683"/>
      <c r="OMB75" s="683"/>
      <c r="OMC75" s="617"/>
      <c r="OMD75" s="682"/>
      <c r="OME75" s="683"/>
      <c r="OMF75" s="683"/>
      <c r="OMG75" s="683"/>
      <c r="OMH75" s="683"/>
      <c r="OMI75" s="683"/>
      <c r="OMJ75" s="617"/>
      <c r="OMK75" s="682"/>
      <c r="OML75" s="683"/>
      <c r="OMM75" s="683"/>
      <c r="OMN75" s="683"/>
      <c r="OMO75" s="683"/>
      <c r="OMP75" s="683"/>
      <c r="OMQ75" s="617"/>
      <c r="OMR75" s="682"/>
      <c r="OMS75" s="683"/>
      <c r="OMT75" s="683"/>
      <c r="OMU75" s="683"/>
      <c r="OMV75" s="683"/>
      <c r="OMW75" s="683"/>
      <c r="OMX75" s="617"/>
      <c r="OMY75" s="682"/>
      <c r="OMZ75" s="683"/>
      <c r="ONA75" s="683"/>
      <c r="ONB75" s="683"/>
      <c r="ONC75" s="683"/>
      <c r="OND75" s="683"/>
      <c r="ONE75" s="617"/>
      <c r="ONF75" s="682"/>
      <c r="ONG75" s="683"/>
      <c r="ONH75" s="683"/>
      <c r="ONI75" s="683"/>
      <c r="ONJ75" s="683"/>
      <c r="ONK75" s="683"/>
      <c r="ONL75" s="617"/>
      <c r="ONM75" s="682"/>
      <c r="ONN75" s="683"/>
      <c r="ONO75" s="683"/>
      <c r="ONP75" s="683"/>
      <c r="ONQ75" s="683"/>
      <c r="ONR75" s="683"/>
      <c r="ONS75" s="617"/>
      <c r="ONT75" s="682"/>
      <c r="ONU75" s="683"/>
      <c r="ONV75" s="683"/>
      <c r="ONW75" s="683"/>
      <c r="ONX75" s="683"/>
      <c r="ONY75" s="683"/>
      <c r="ONZ75" s="617"/>
      <c r="OOA75" s="682"/>
      <c r="OOB75" s="683"/>
      <c r="OOC75" s="683"/>
      <c r="OOD75" s="683"/>
      <c r="OOE75" s="683"/>
      <c r="OOF75" s="683"/>
      <c r="OOG75" s="617"/>
      <c r="OOH75" s="682"/>
      <c r="OOI75" s="683"/>
      <c r="OOJ75" s="683"/>
      <c r="OOK75" s="683"/>
      <c r="OOL75" s="683"/>
      <c r="OOM75" s="683"/>
      <c r="OON75" s="617"/>
      <c r="OOO75" s="682"/>
      <c r="OOP75" s="683"/>
      <c r="OOQ75" s="683"/>
      <c r="OOR75" s="683"/>
      <c r="OOS75" s="683"/>
      <c r="OOT75" s="683"/>
      <c r="OOU75" s="617"/>
      <c r="OOV75" s="682"/>
      <c r="OOW75" s="683"/>
      <c r="OOX75" s="683"/>
      <c r="OOY75" s="683"/>
      <c r="OOZ75" s="683"/>
      <c r="OPA75" s="683"/>
      <c r="OPB75" s="617"/>
      <c r="OPC75" s="682"/>
      <c r="OPD75" s="683"/>
      <c r="OPE75" s="683"/>
      <c r="OPF75" s="683"/>
      <c r="OPG75" s="683"/>
      <c r="OPH75" s="683"/>
      <c r="OPI75" s="617"/>
      <c r="OPJ75" s="682"/>
      <c r="OPK75" s="683"/>
      <c r="OPL75" s="683"/>
      <c r="OPM75" s="683"/>
      <c r="OPN75" s="683"/>
      <c r="OPO75" s="683"/>
      <c r="OPP75" s="617"/>
      <c r="OPQ75" s="682"/>
      <c r="OPR75" s="683"/>
      <c r="OPS75" s="683"/>
      <c r="OPT75" s="683"/>
      <c r="OPU75" s="683"/>
      <c r="OPV75" s="683"/>
      <c r="OPW75" s="617"/>
      <c r="OPX75" s="682"/>
      <c r="OPY75" s="683"/>
      <c r="OPZ75" s="683"/>
      <c r="OQA75" s="683"/>
      <c r="OQB75" s="683"/>
      <c r="OQC75" s="683"/>
      <c r="OQD75" s="617"/>
      <c r="OQE75" s="682"/>
      <c r="OQF75" s="683"/>
      <c r="OQG75" s="683"/>
      <c r="OQH75" s="683"/>
      <c r="OQI75" s="683"/>
      <c r="OQJ75" s="683"/>
      <c r="OQK75" s="617"/>
      <c r="OQL75" s="682"/>
      <c r="OQM75" s="683"/>
      <c r="OQN75" s="683"/>
      <c r="OQO75" s="683"/>
      <c r="OQP75" s="683"/>
      <c r="OQQ75" s="683"/>
      <c r="OQR75" s="617"/>
      <c r="OQS75" s="682"/>
      <c r="OQT75" s="683"/>
      <c r="OQU75" s="683"/>
      <c r="OQV75" s="683"/>
      <c r="OQW75" s="683"/>
      <c r="OQX75" s="683"/>
      <c r="OQY75" s="617"/>
      <c r="OQZ75" s="682"/>
      <c r="ORA75" s="683"/>
      <c r="ORB75" s="683"/>
      <c r="ORC75" s="683"/>
      <c r="ORD75" s="683"/>
      <c r="ORE75" s="683"/>
      <c r="ORF75" s="617"/>
      <c r="ORG75" s="682"/>
      <c r="ORH75" s="683"/>
      <c r="ORI75" s="683"/>
      <c r="ORJ75" s="683"/>
      <c r="ORK75" s="683"/>
      <c r="ORL75" s="683"/>
      <c r="ORM75" s="617"/>
      <c r="ORN75" s="682"/>
      <c r="ORO75" s="683"/>
      <c r="ORP75" s="683"/>
      <c r="ORQ75" s="683"/>
      <c r="ORR75" s="683"/>
      <c r="ORS75" s="683"/>
      <c r="ORT75" s="617"/>
      <c r="ORU75" s="682"/>
      <c r="ORV75" s="683"/>
      <c r="ORW75" s="683"/>
      <c r="ORX75" s="683"/>
      <c r="ORY75" s="683"/>
      <c r="ORZ75" s="683"/>
      <c r="OSA75" s="617"/>
      <c r="OSB75" s="682"/>
      <c r="OSC75" s="683"/>
      <c r="OSD75" s="683"/>
      <c r="OSE75" s="683"/>
      <c r="OSF75" s="683"/>
      <c r="OSG75" s="683"/>
      <c r="OSH75" s="617"/>
      <c r="OSI75" s="682"/>
      <c r="OSJ75" s="683"/>
      <c r="OSK75" s="683"/>
      <c r="OSL75" s="683"/>
      <c r="OSM75" s="683"/>
      <c r="OSN75" s="683"/>
      <c r="OSO75" s="617"/>
      <c r="OSP75" s="682"/>
      <c r="OSQ75" s="683"/>
      <c r="OSR75" s="683"/>
      <c r="OSS75" s="683"/>
      <c r="OST75" s="683"/>
      <c r="OSU75" s="683"/>
      <c r="OSV75" s="617"/>
      <c r="OSW75" s="682"/>
      <c r="OSX75" s="683"/>
      <c r="OSY75" s="683"/>
      <c r="OSZ75" s="683"/>
      <c r="OTA75" s="683"/>
      <c r="OTB75" s="683"/>
      <c r="OTC75" s="617"/>
      <c r="OTD75" s="682"/>
      <c r="OTE75" s="683"/>
      <c r="OTF75" s="683"/>
      <c r="OTG75" s="683"/>
      <c r="OTH75" s="683"/>
      <c r="OTI75" s="683"/>
      <c r="OTJ75" s="617"/>
      <c r="OTK75" s="682"/>
      <c r="OTL75" s="683"/>
      <c r="OTM75" s="683"/>
      <c r="OTN75" s="683"/>
      <c r="OTO75" s="683"/>
      <c r="OTP75" s="683"/>
      <c r="OTQ75" s="617"/>
      <c r="OTR75" s="682"/>
      <c r="OTS75" s="683"/>
      <c r="OTT75" s="683"/>
      <c r="OTU75" s="683"/>
      <c r="OTV75" s="683"/>
      <c r="OTW75" s="683"/>
      <c r="OTX75" s="617"/>
      <c r="OTY75" s="682"/>
      <c r="OTZ75" s="683"/>
      <c r="OUA75" s="683"/>
      <c r="OUB75" s="683"/>
      <c r="OUC75" s="683"/>
      <c r="OUD75" s="683"/>
      <c r="OUE75" s="617"/>
      <c r="OUF75" s="682"/>
      <c r="OUG75" s="683"/>
      <c r="OUH75" s="683"/>
      <c r="OUI75" s="683"/>
      <c r="OUJ75" s="683"/>
      <c r="OUK75" s="683"/>
      <c r="OUL75" s="617"/>
      <c r="OUM75" s="682"/>
      <c r="OUN75" s="683"/>
      <c r="OUO75" s="683"/>
      <c r="OUP75" s="683"/>
      <c r="OUQ75" s="683"/>
      <c r="OUR75" s="683"/>
      <c r="OUS75" s="617"/>
      <c r="OUT75" s="682"/>
      <c r="OUU75" s="683"/>
      <c r="OUV75" s="683"/>
      <c r="OUW75" s="683"/>
      <c r="OUX75" s="683"/>
      <c r="OUY75" s="683"/>
      <c r="OUZ75" s="617"/>
      <c r="OVA75" s="682"/>
      <c r="OVB75" s="683"/>
      <c r="OVC75" s="683"/>
      <c r="OVD75" s="683"/>
      <c r="OVE75" s="683"/>
      <c r="OVF75" s="683"/>
      <c r="OVG75" s="617"/>
      <c r="OVH75" s="682"/>
      <c r="OVI75" s="683"/>
      <c r="OVJ75" s="683"/>
      <c r="OVK75" s="683"/>
      <c r="OVL75" s="683"/>
      <c r="OVM75" s="683"/>
      <c r="OVN75" s="617"/>
      <c r="OVO75" s="682"/>
      <c r="OVP75" s="683"/>
      <c r="OVQ75" s="683"/>
      <c r="OVR75" s="683"/>
      <c r="OVS75" s="683"/>
      <c r="OVT75" s="683"/>
      <c r="OVU75" s="617"/>
      <c r="OVV75" s="682"/>
      <c r="OVW75" s="683"/>
      <c r="OVX75" s="683"/>
      <c r="OVY75" s="683"/>
      <c r="OVZ75" s="683"/>
      <c r="OWA75" s="683"/>
      <c r="OWB75" s="617"/>
      <c r="OWC75" s="682"/>
      <c r="OWD75" s="683"/>
      <c r="OWE75" s="683"/>
      <c r="OWF75" s="683"/>
      <c r="OWG75" s="683"/>
      <c r="OWH75" s="683"/>
      <c r="OWI75" s="617"/>
      <c r="OWJ75" s="682"/>
      <c r="OWK75" s="683"/>
      <c r="OWL75" s="683"/>
      <c r="OWM75" s="683"/>
      <c r="OWN75" s="683"/>
      <c r="OWO75" s="683"/>
      <c r="OWP75" s="617"/>
      <c r="OWQ75" s="682"/>
      <c r="OWR75" s="683"/>
      <c r="OWS75" s="683"/>
      <c r="OWT75" s="683"/>
      <c r="OWU75" s="683"/>
      <c r="OWV75" s="683"/>
      <c r="OWW75" s="617"/>
      <c r="OWX75" s="682"/>
      <c r="OWY75" s="683"/>
      <c r="OWZ75" s="683"/>
      <c r="OXA75" s="683"/>
      <c r="OXB75" s="683"/>
      <c r="OXC75" s="683"/>
      <c r="OXD75" s="617"/>
      <c r="OXE75" s="682"/>
      <c r="OXF75" s="683"/>
      <c r="OXG75" s="683"/>
      <c r="OXH75" s="683"/>
      <c r="OXI75" s="683"/>
      <c r="OXJ75" s="683"/>
      <c r="OXK75" s="617"/>
      <c r="OXL75" s="682"/>
      <c r="OXM75" s="683"/>
      <c r="OXN75" s="683"/>
      <c r="OXO75" s="683"/>
      <c r="OXP75" s="683"/>
      <c r="OXQ75" s="683"/>
      <c r="OXR75" s="617"/>
      <c r="OXS75" s="682"/>
      <c r="OXT75" s="683"/>
      <c r="OXU75" s="683"/>
      <c r="OXV75" s="683"/>
      <c r="OXW75" s="683"/>
      <c r="OXX75" s="683"/>
      <c r="OXY75" s="617"/>
      <c r="OXZ75" s="682"/>
      <c r="OYA75" s="683"/>
      <c r="OYB75" s="683"/>
      <c r="OYC75" s="683"/>
      <c r="OYD75" s="683"/>
      <c r="OYE75" s="683"/>
      <c r="OYF75" s="617"/>
      <c r="OYG75" s="682"/>
      <c r="OYH75" s="683"/>
      <c r="OYI75" s="683"/>
      <c r="OYJ75" s="683"/>
      <c r="OYK75" s="683"/>
      <c r="OYL75" s="683"/>
      <c r="OYM75" s="617"/>
      <c r="OYN75" s="682"/>
      <c r="OYO75" s="683"/>
      <c r="OYP75" s="683"/>
      <c r="OYQ75" s="683"/>
      <c r="OYR75" s="683"/>
      <c r="OYS75" s="683"/>
      <c r="OYT75" s="617"/>
      <c r="OYU75" s="682"/>
      <c r="OYV75" s="683"/>
      <c r="OYW75" s="683"/>
      <c r="OYX75" s="683"/>
      <c r="OYY75" s="683"/>
      <c r="OYZ75" s="683"/>
      <c r="OZA75" s="617"/>
      <c r="OZB75" s="682"/>
      <c r="OZC75" s="683"/>
      <c r="OZD75" s="683"/>
      <c r="OZE75" s="683"/>
      <c r="OZF75" s="683"/>
      <c r="OZG75" s="683"/>
      <c r="OZH75" s="617"/>
      <c r="OZI75" s="682"/>
      <c r="OZJ75" s="683"/>
      <c r="OZK75" s="683"/>
      <c r="OZL75" s="683"/>
      <c r="OZM75" s="683"/>
      <c r="OZN75" s="683"/>
      <c r="OZO75" s="617"/>
      <c r="OZP75" s="682"/>
      <c r="OZQ75" s="683"/>
      <c r="OZR75" s="683"/>
      <c r="OZS75" s="683"/>
      <c r="OZT75" s="683"/>
      <c r="OZU75" s="683"/>
      <c r="OZV75" s="617"/>
      <c r="OZW75" s="682"/>
      <c r="OZX75" s="683"/>
      <c r="OZY75" s="683"/>
      <c r="OZZ75" s="683"/>
      <c r="PAA75" s="683"/>
      <c r="PAB75" s="683"/>
      <c r="PAC75" s="617"/>
      <c r="PAD75" s="682"/>
      <c r="PAE75" s="683"/>
      <c r="PAF75" s="683"/>
      <c r="PAG75" s="683"/>
      <c r="PAH75" s="683"/>
      <c r="PAI75" s="683"/>
      <c r="PAJ75" s="617"/>
      <c r="PAK75" s="682"/>
      <c r="PAL75" s="683"/>
      <c r="PAM75" s="683"/>
      <c r="PAN75" s="683"/>
      <c r="PAO75" s="683"/>
      <c r="PAP75" s="683"/>
      <c r="PAQ75" s="617"/>
      <c r="PAR75" s="682"/>
      <c r="PAS75" s="683"/>
      <c r="PAT75" s="683"/>
      <c r="PAU75" s="683"/>
      <c r="PAV75" s="683"/>
      <c r="PAW75" s="683"/>
      <c r="PAX75" s="617"/>
      <c r="PAY75" s="682"/>
      <c r="PAZ75" s="683"/>
      <c r="PBA75" s="683"/>
      <c r="PBB75" s="683"/>
      <c r="PBC75" s="683"/>
      <c r="PBD75" s="683"/>
      <c r="PBE75" s="617"/>
      <c r="PBF75" s="682"/>
      <c r="PBG75" s="683"/>
      <c r="PBH75" s="683"/>
      <c r="PBI75" s="683"/>
      <c r="PBJ75" s="683"/>
      <c r="PBK75" s="683"/>
      <c r="PBL75" s="617"/>
      <c r="PBM75" s="682"/>
      <c r="PBN75" s="683"/>
      <c r="PBO75" s="683"/>
      <c r="PBP75" s="683"/>
      <c r="PBQ75" s="683"/>
      <c r="PBR75" s="683"/>
      <c r="PBS75" s="617"/>
      <c r="PBT75" s="682"/>
      <c r="PBU75" s="683"/>
      <c r="PBV75" s="683"/>
      <c r="PBW75" s="683"/>
      <c r="PBX75" s="683"/>
      <c r="PBY75" s="683"/>
      <c r="PBZ75" s="617"/>
      <c r="PCA75" s="682"/>
      <c r="PCB75" s="683"/>
      <c r="PCC75" s="683"/>
      <c r="PCD75" s="683"/>
      <c r="PCE75" s="683"/>
      <c r="PCF75" s="683"/>
      <c r="PCG75" s="617"/>
      <c r="PCH75" s="682"/>
      <c r="PCI75" s="683"/>
      <c r="PCJ75" s="683"/>
      <c r="PCK75" s="683"/>
      <c r="PCL75" s="683"/>
      <c r="PCM75" s="683"/>
      <c r="PCN75" s="617"/>
      <c r="PCO75" s="682"/>
      <c r="PCP75" s="683"/>
      <c r="PCQ75" s="683"/>
      <c r="PCR75" s="683"/>
      <c r="PCS75" s="683"/>
      <c r="PCT75" s="683"/>
      <c r="PCU75" s="617"/>
      <c r="PCV75" s="682"/>
      <c r="PCW75" s="683"/>
      <c r="PCX75" s="683"/>
      <c r="PCY75" s="683"/>
      <c r="PCZ75" s="683"/>
      <c r="PDA75" s="683"/>
      <c r="PDB75" s="617"/>
      <c r="PDC75" s="682"/>
      <c r="PDD75" s="683"/>
      <c r="PDE75" s="683"/>
      <c r="PDF75" s="683"/>
      <c r="PDG75" s="683"/>
      <c r="PDH75" s="683"/>
      <c r="PDI75" s="617"/>
      <c r="PDJ75" s="682"/>
      <c r="PDK75" s="683"/>
      <c r="PDL75" s="683"/>
      <c r="PDM75" s="683"/>
      <c r="PDN75" s="683"/>
      <c r="PDO75" s="683"/>
      <c r="PDP75" s="617"/>
      <c r="PDQ75" s="682"/>
      <c r="PDR75" s="683"/>
      <c r="PDS75" s="683"/>
      <c r="PDT75" s="683"/>
      <c r="PDU75" s="683"/>
      <c r="PDV75" s="683"/>
      <c r="PDW75" s="617"/>
      <c r="PDX75" s="682"/>
      <c r="PDY75" s="683"/>
      <c r="PDZ75" s="683"/>
      <c r="PEA75" s="683"/>
      <c r="PEB75" s="683"/>
      <c r="PEC75" s="683"/>
      <c r="PED75" s="617"/>
      <c r="PEE75" s="682"/>
      <c r="PEF75" s="683"/>
      <c r="PEG75" s="683"/>
      <c r="PEH75" s="683"/>
      <c r="PEI75" s="683"/>
      <c r="PEJ75" s="683"/>
      <c r="PEK75" s="617"/>
      <c r="PEL75" s="682"/>
      <c r="PEM75" s="683"/>
      <c r="PEN75" s="683"/>
      <c r="PEO75" s="683"/>
      <c r="PEP75" s="683"/>
      <c r="PEQ75" s="683"/>
      <c r="PER75" s="617"/>
      <c r="PES75" s="682"/>
      <c r="PET75" s="683"/>
      <c r="PEU75" s="683"/>
      <c r="PEV75" s="683"/>
      <c r="PEW75" s="683"/>
      <c r="PEX75" s="683"/>
      <c r="PEY75" s="617"/>
      <c r="PEZ75" s="682"/>
      <c r="PFA75" s="683"/>
      <c r="PFB75" s="683"/>
      <c r="PFC75" s="683"/>
      <c r="PFD75" s="683"/>
      <c r="PFE75" s="683"/>
      <c r="PFF75" s="617"/>
      <c r="PFG75" s="682"/>
      <c r="PFH75" s="683"/>
      <c r="PFI75" s="683"/>
      <c r="PFJ75" s="683"/>
      <c r="PFK75" s="683"/>
      <c r="PFL75" s="683"/>
      <c r="PFM75" s="617"/>
      <c r="PFN75" s="682"/>
      <c r="PFO75" s="683"/>
      <c r="PFP75" s="683"/>
      <c r="PFQ75" s="683"/>
      <c r="PFR75" s="683"/>
      <c r="PFS75" s="683"/>
      <c r="PFT75" s="617"/>
      <c r="PFU75" s="682"/>
      <c r="PFV75" s="683"/>
      <c r="PFW75" s="683"/>
      <c r="PFX75" s="683"/>
      <c r="PFY75" s="683"/>
      <c r="PFZ75" s="683"/>
      <c r="PGA75" s="617"/>
      <c r="PGB75" s="682"/>
      <c r="PGC75" s="683"/>
      <c r="PGD75" s="683"/>
      <c r="PGE75" s="683"/>
      <c r="PGF75" s="683"/>
      <c r="PGG75" s="683"/>
      <c r="PGH75" s="617"/>
      <c r="PGI75" s="682"/>
      <c r="PGJ75" s="683"/>
      <c r="PGK75" s="683"/>
      <c r="PGL75" s="683"/>
      <c r="PGM75" s="683"/>
      <c r="PGN75" s="683"/>
      <c r="PGO75" s="617"/>
      <c r="PGP75" s="682"/>
      <c r="PGQ75" s="683"/>
      <c r="PGR75" s="683"/>
      <c r="PGS75" s="683"/>
      <c r="PGT75" s="683"/>
      <c r="PGU75" s="683"/>
      <c r="PGV75" s="617"/>
      <c r="PGW75" s="682"/>
      <c r="PGX75" s="683"/>
      <c r="PGY75" s="683"/>
      <c r="PGZ75" s="683"/>
      <c r="PHA75" s="683"/>
      <c r="PHB75" s="683"/>
      <c r="PHC75" s="617"/>
      <c r="PHD75" s="682"/>
      <c r="PHE75" s="683"/>
      <c r="PHF75" s="683"/>
      <c r="PHG75" s="683"/>
      <c r="PHH75" s="683"/>
      <c r="PHI75" s="683"/>
      <c r="PHJ75" s="617"/>
      <c r="PHK75" s="682"/>
      <c r="PHL75" s="683"/>
      <c r="PHM75" s="683"/>
      <c r="PHN75" s="683"/>
      <c r="PHO75" s="683"/>
      <c r="PHP75" s="683"/>
      <c r="PHQ75" s="617"/>
      <c r="PHR75" s="682"/>
      <c r="PHS75" s="683"/>
      <c r="PHT75" s="683"/>
      <c r="PHU75" s="683"/>
      <c r="PHV75" s="683"/>
      <c r="PHW75" s="683"/>
      <c r="PHX75" s="617"/>
      <c r="PHY75" s="682"/>
      <c r="PHZ75" s="683"/>
      <c r="PIA75" s="683"/>
      <c r="PIB75" s="683"/>
      <c r="PIC75" s="683"/>
      <c r="PID75" s="683"/>
      <c r="PIE75" s="617"/>
      <c r="PIF75" s="682"/>
      <c r="PIG75" s="683"/>
      <c r="PIH75" s="683"/>
      <c r="PII75" s="683"/>
      <c r="PIJ75" s="683"/>
      <c r="PIK75" s="683"/>
      <c r="PIL75" s="617"/>
      <c r="PIM75" s="682"/>
      <c r="PIN75" s="683"/>
      <c r="PIO75" s="683"/>
      <c r="PIP75" s="683"/>
      <c r="PIQ75" s="683"/>
      <c r="PIR75" s="683"/>
      <c r="PIS75" s="617"/>
      <c r="PIT75" s="682"/>
      <c r="PIU75" s="683"/>
      <c r="PIV75" s="683"/>
      <c r="PIW75" s="683"/>
      <c r="PIX75" s="683"/>
      <c r="PIY75" s="683"/>
      <c r="PIZ75" s="617"/>
      <c r="PJA75" s="682"/>
      <c r="PJB75" s="683"/>
      <c r="PJC75" s="683"/>
      <c r="PJD75" s="683"/>
      <c r="PJE75" s="683"/>
      <c r="PJF75" s="683"/>
      <c r="PJG75" s="617"/>
      <c r="PJH75" s="682"/>
      <c r="PJI75" s="683"/>
      <c r="PJJ75" s="683"/>
      <c r="PJK75" s="683"/>
      <c r="PJL75" s="683"/>
      <c r="PJM75" s="683"/>
      <c r="PJN75" s="617"/>
      <c r="PJO75" s="682"/>
      <c r="PJP75" s="683"/>
      <c r="PJQ75" s="683"/>
      <c r="PJR75" s="683"/>
      <c r="PJS75" s="683"/>
      <c r="PJT75" s="683"/>
      <c r="PJU75" s="617"/>
      <c r="PJV75" s="682"/>
      <c r="PJW75" s="683"/>
      <c r="PJX75" s="683"/>
      <c r="PJY75" s="683"/>
      <c r="PJZ75" s="683"/>
      <c r="PKA75" s="683"/>
      <c r="PKB75" s="617"/>
      <c r="PKC75" s="682"/>
      <c r="PKD75" s="683"/>
      <c r="PKE75" s="683"/>
      <c r="PKF75" s="683"/>
      <c r="PKG75" s="683"/>
      <c r="PKH75" s="683"/>
      <c r="PKI75" s="617"/>
      <c r="PKJ75" s="682"/>
      <c r="PKK75" s="683"/>
      <c r="PKL75" s="683"/>
      <c r="PKM75" s="683"/>
      <c r="PKN75" s="683"/>
      <c r="PKO75" s="683"/>
      <c r="PKP75" s="617"/>
      <c r="PKQ75" s="682"/>
      <c r="PKR75" s="683"/>
      <c r="PKS75" s="683"/>
      <c r="PKT75" s="683"/>
      <c r="PKU75" s="683"/>
      <c r="PKV75" s="683"/>
      <c r="PKW75" s="617"/>
      <c r="PKX75" s="682"/>
      <c r="PKY75" s="683"/>
      <c r="PKZ75" s="683"/>
      <c r="PLA75" s="683"/>
      <c r="PLB75" s="683"/>
      <c r="PLC75" s="683"/>
      <c r="PLD75" s="617"/>
      <c r="PLE75" s="682"/>
      <c r="PLF75" s="683"/>
      <c r="PLG75" s="683"/>
      <c r="PLH75" s="683"/>
      <c r="PLI75" s="683"/>
      <c r="PLJ75" s="683"/>
      <c r="PLK75" s="617"/>
      <c r="PLL75" s="682"/>
      <c r="PLM75" s="683"/>
      <c r="PLN75" s="683"/>
      <c r="PLO75" s="683"/>
      <c r="PLP75" s="683"/>
      <c r="PLQ75" s="683"/>
      <c r="PLR75" s="617"/>
      <c r="PLS75" s="682"/>
      <c r="PLT75" s="683"/>
      <c r="PLU75" s="683"/>
      <c r="PLV75" s="683"/>
      <c r="PLW75" s="683"/>
      <c r="PLX75" s="683"/>
      <c r="PLY75" s="617"/>
      <c r="PLZ75" s="682"/>
      <c r="PMA75" s="683"/>
      <c r="PMB75" s="683"/>
      <c r="PMC75" s="683"/>
      <c r="PMD75" s="683"/>
      <c r="PME75" s="683"/>
      <c r="PMF75" s="617"/>
      <c r="PMG75" s="682"/>
      <c r="PMH75" s="683"/>
      <c r="PMI75" s="683"/>
      <c r="PMJ75" s="683"/>
      <c r="PMK75" s="683"/>
      <c r="PML75" s="683"/>
      <c r="PMM75" s="617"/>
      <c r="PMN75" s="682"/>
      <c r="PMO75" s="683"/>
      <c r="PMP75" s="683"/>
      <c r="PMQ75" s="683"/>
      <c r="PMR75" s="683"/>
      <c r="PMS75" s="683"/>
      <c r="PMT75" s="617"/>
      <c r="PMU75" s="682"/>
      <c r="PMV75" s="683"/>
      <c r="PMW75" s="683"/>
      <c r="PMX75" s="683"/>
      <c r="PMY75" s="683"/>
      <c r="PMZ75" s="683"/>
      <c r="PNA75" s="617"/>
      <c r="PNB75" s="682"/>
      <c r="PNC75" s="683"/>
      <c r="PND75" s="683"/>
      <c r="PNE75" s="683"/>
      <c r="PNF75" s="683"/>
      <c r="PNG75" s="683"/>
      <c r="PNH75" s="617"/>
      <c r="PNI75" s="682"/>
      <c r="PNJ75" s="683"/>
      <c r="PNK75" s="683"/>
      <c r="PNL75" s="683"/>
      <c r="PNM75" s="683"/>
      <c r="PNN75" s="683"/>
      <c r="PNO75" s="617"/>
      <c r="PNP75" s="682"/>
      <c r="PNQ75" s="683"/>
      <c r="PNR75" s="683"/>
      <c r="PNS75" s="683"/>
      <c r="PNT75" s="683"/>
      <c r="PNU75" s="683"/>
      <c r="PNV75" s="617"/>
      <c r="PNW75" s="682"/>
      <c r="PNX75" s="683"/>
      <c r="PNY75" s="683"/>
      <c r="PNZ75" s="683"/>
      <c r="POA75" s="683"/>
      <c r="POB75" s="683"/>
      <c r="POC75" s="617"/>
      <c r="POD75" s="682"/>
      <c r="POE75" s="683"/>
      <c r="POF75" s="683"/>
      <c r="POG75" s="683"/>
      <c r="POH75" s="683"/>
      <c r="POI75" s="683"/>
      <c r="POJ75" s="617"/>
      <c r="POK75" s="682"/>
      <c r="POL75" s="683"/>
      <c r="POM75" s="683"/>
      <c r="PON75" s="683"/>
      <c r="POO75" s="683"/>
      <c r="POP75" s="683"/>
      <c r="POQ75" s="617"/>
      <c r="POR75" s="682"/>
      <c r="POS75" s="683"/>
      <c r="POT75" s="683"/>
      <c r="POU75" s="683"/>
      <c r="POV75" s="683"/>
      <c r="POW75" s="683"/>
      <c r="POX75" s="617"/>
      <c r="POY75" s="682"/>
      <c r="POZ75" s="683"/>
      <c r="PPA75" s="683"/>
      <c r="PPB75" s="683"/>
      <c r="PPC75" s="683"/>
      <c r="PPD75" s="683"/>
      <c r="PPE75" s="617"/>
      <c r="PPF75" s="682"/>
      <c r="PPG75" s="683"/>
      <c r="PPH75" s="683"/>
      <c r="PPI75" s="683"/>
      <c r="PPJ75" s="683"/>
      <c r="PPK75" s="683"/>
      <c r="PPL75" s="617"/>
      <c r="PPM75" s="682"/>
      <c r="PPN75" s="683"/>
      <c r="PPO75" s="683"/>
      <c r="PPP75" s="683"/>
      <c r="PPQ75" s="683"/>
      <c r="PPR75" s="683"/>
      <c r="PPS75" s="617"/>
      <c r="PPT75" s="682"/>
      <c r="PPU75" s="683"/>
      <c r="PPV75" s="683"/>
      <c r="PPW75" s="683"/>
      <c r="PPX75" s="683"/>
      <c r="PPY75" s="683"/>
      <c r="PPZ75" s="617"/>
      <c r="PQA75" s="682"/>
      <c r="PQB75" s="683"/>
      <c r="PQC75" s="683"/>
      <c r="PQD75" s="683"/>
      <c r="PQE75" s="683"/>
      <c r="PQF75" s="683"/>
      <c r="PQG75" s="617"/>
      <c r="PQH75" s="682"/>
      <c r="PQI75" s="683"/>
      <c r="PQJ75" s="683"/>
      <c r="PQK75" s="683"/>
      <c r="PQL75" s="683"/>
      <c r="PQM75" s="683"/>
      <c r="PQN75" s="617"/>
      <c r="PQO75" s="682"/>
      <c r="PQP75" s="683"/>
      <c r="PQQ75" s="683"/>
      <c r="PQR75" s="683"/>
      <c r="PQS75" s="683"/>
      <c r="PQT75" s="683"/>
      <c r="PQU75" s="617"/>
      <c r="PQV75" s="682"/>
      <c r="PQW75" s="683"/>
      <c r="PQX75" s="683"/>
      <c r="PQY75" s="683"/>
      <c r="PQZ75" s="683"/>
      <c r="PRA75" s="683"/>
      <c r="PRB75" s="617"/>
      <c r="PRC75" s="682"/>
      <c r="PRD75" s="683"/>
      <c r="PRE75" s="683"/>
      <c r="PRF75" s="683"/>
      <c r="PRG75" s="683"/>
      <c r="PRH75" s="683"/>
      <c r="PRI75" s="617"/>
      <c r="PRJ75" s="682"/>
      <c r="PRK75" s="683"/>
      <c r="PRL75" s="683"/>
      <c r="PRM75" s="683"/>
      <c r="PRN75" s="683"/>
      <c r="PRO75" s="683"/>
      <c r="PRP75" s="617"/>
      <c r="PRQ75" s="682"/>
      <c r="PRR75" s="683"/>
      <c r="PRS75" s="683"/>
      <c r="PRT75" s="683"/>
      <c r="PRU75" s="683"/>
      <c r="PRV75" s="683"/>
      <c r="PRW75" s="617"/>
      <c r="PRX75" s="682"/>
      <c r="PRY75" s="683"/>
      <c r="PRZ75" s="683"/>
      <c r="PSA75" s="683"/>
      <c r="PSB75" s="683"/>
      <c r="PSC75" s="683"/>
      <c r="PSD75" s="617"/>
      <c r="PSE75" s="682"/>
      <c r="PSF75" s="683"/>
      <c r="PSG75" s="683"/>
      <c r="PSH75" s="683"/>
      <c r="PSI75" s="683"/>
      <c r="PSJ75" s="683"/>
      <c r="PSK75" s="617"/>
      <c r="PSL75" s="682"/>
      <c r="PSM75" s="683"/>
      <c r="PSN75" s="683"/>
      <c r="PSO75" s="683"/>
      <c r="PSP75" s="683"/>
      <c r="PSQ75" s="683"/>
      <c r="PSR75" s="617"/>
      <c r="PSS75" s="682"/>
      <c r="PST75" s="683"/>
      <c r="PSU75" s="683"/>
      <c r="PSV75" s="683"/>
      <c r="PSW75" s="683"/>
      <c r="PSX75" s="683"/>
      <c r="PSY75" s="617"/>
      <c r="PSZ75" s="682"/>
      <c r="PTA75" s="683"/>
      <c r="PTB75" s="683"/>
      <c r="PTC75" s="683"/>
      <c r="PTD75" s="683"/>
      <c r="PTE75" s="683"/>
      <c r="PTF75" s="617"/>
      <c r="PTG75" s="682"/>
      <c r="PTH75" s="683"/>
      <c r="PTI75" s="683"/>
      <c r="PTJ75" s="683"/>
      <c r="PTK75" s="683"/>
      <c r="PTL75" s="683"/>
      <c r="PTM75" s="617"/>
      <c r="PTN75" s="682"/>
      <c r="PTO75" s="683"/>
      <c r="PTP75" s="683"/>
      <c r="PTQ75" s="683"/>
      <c r="PTR75" s="683"/>
      <c r="PTS75" s="683"/>
      <c r="PTT75" s="617"/>
      <c r="PTU75" s="682"/>
      <c r="PTV75" s="683"/>
      <c r="PTW75" s="683"/>
      <c r="PTX75" s="683"/>
      <c r="PTY75" s="683"/>
      <c r="PTZ75" s="683"/>
      <c r="PUA75" s="617"/>
      <c r="PUB75" s="682"/>
      <c r="PUC75" s="683"/>
      <c r="PUD75" s="683"/>
      <c r="PUE75" s="683"/>
      <c r="PUF75" s="683"/>
      <c r="PUG75" s="683"/>
      <c r="PUH75" s="617"/>
      <c r="PUI75" s="682"/>
      <c r="PUJ75" s="683"/>
      <c r="PUK75" s="683"/>
      <c r="PUL75" s="683"/>
      <c r="PUM75" s="683"/>
      <c r="PUN75" s="683"/>
      <c r="PUO75" s="617"/>
      <c r="PUP75" s="682"/>
      <c r="PUQ75" s="683"/>
      <c r="PUR75" s="683"/>
      <c r="PUS75" s="683"/>
      <c r="PUT75" s="683"/>
      <c r="PUU75" s="683"/>
      <c r="PUV75" s="617"/>
      <c r="PUW75" s="682"/>
      <c r="PUX75" s="683"/>
      <c r="PUY75" s="683"/>
      <c r="PUZ75" s="683"/>
      <c r="PVA75" s="683"/>
      <c r="PVB75" s="683"/>
      <c r="PVC75" s="617"/>
      <c r="PVD75" s="682"/>
      <c r="PVE75" s="683"/>
      <c r="PVF75" s="683"/>
      <c r="PVG75" s="683"/>
      <c r="PVH75" s="683"/>
      <c r="PVI75" s="683"/>
      <c r="PVJ75" s="617"/>
      <c r="PVK75" s="682"/>
      <c r="PVL75" s="683"/>
      <c r="PVM75" s="683"/>
      <c r="PVN75" s="683"/>
      <c r="PVO75" s="683"/>
      <c r="PVP75" s="683"/>
      <c r="PVQ75" s="617"/>
      <c r="PVR75" s="682"/>
      <c r="PVS75" s="683"/>
      <c r="PVT75" s="683"/>
      <c r="PVU75" s="683"/>
      <c r="PVV75" s="683"/>
      <c r="PVW75" s="683"/>
      <c r="PVX75" s="617"/>
      <c r="PVY75" s="682"/>
      <c r="PVZ75" s="683"/>
      <c r="PWA75" s="683"/>
      <c r="PWB75" s="683"/>
      <c r="PWC75" s="683"/>
      <c r="PWD75" s="683"/>
      <c r="PWE75" s="617"/>
      <c r="PWF75" s="682"/>
      <c r="PWG75" s="683"/>
      <c r="PWH75" s="683"/>
      <c r="PWI75" s="683"/>
      <c r="PWJ75" s="683"/>
      <c r="PWK75" s="683"/>
      <c r="PWL75" s="617"/>
      <c r="PWM75" s="682"/>
      <c r="PWN75" s="683"/>
      <c r="PWO75" s="683"/>
      <c r="PWP75" s="683"/>
      <c r="PWQ75" s="683"/>
      <c r="PWR75" s="683"/>
      <c r="PWS75" s="617"/>
      <c r="PWT75" s="682"/>
      <c r="PWU75" s="683"/>
      <c r="PWV75" s="683"/>
      <c r="PWW75" s="683"/>
      <c r="PWX75" s="683"/>
      <c r="PWY75" s="683"/>
      <c r="PWZ75" s="617"/>
      <c r="PXA75" s="682"/>
      <c r="PXB75" s="683"/>
      <c r="PXC75" s="683"/>
      <c r="PXD75" s="683"/>
      <c r="PXE75" s="683"/>
      <c r="PXF75" s="683"/>
      <c r="PXG75" s="617"/>
      <c r="PXH75" s="682"/>
      <c r="PXI75" s="683"/>
      <c r="PXJ75" s="683"/>
      <c r="PXK75" s="683"/>
      <c r="PXL75" s="683"/>
      <c r="PXM75" s="683"/>
      <c r="PXN75" s="617"/>
      <c r="PXO75" s="682"/>
      <c r="PXP75" s="683"/>
      <c r="PXQ75" s="683"/>
      <c r="PXR75" s="683"/>
      <c r="PXS75" s="683"/>
      <c r="PXT75" s="683"/>
      <c r="PXU75" s="617"/>
      <c r="PXV75" s="682"/>
      <c r="PXW75" s="683"/>
      <c r="PXX75" s="683"/>
      <c r="PXY75" s="683"/>
      <c r="PXZ75" s="683"/>
      <c r="PYA75" s="683"/>
      <c r="PYB75" s="617"/>
      <c r="PYC75" s="682"/>
      <c r="PYD75" s="683"/>
      <c r="PYE75" s="683"/>
      <c r="PYF75" s="683"/>
      <c r="PYG75" s="683"/>
      <c r="PYH75" s="683"/>
      <c r="PYI75" s="617"/>
      <c r="PYJ75" s="682"/>
      <c r="PYK75" s="683"/>
      <c r="PYL75" s="683"/>
      <c r="PYM75" s="683"/>
      <c r="PYN75" s="683"/>
      <c r="PYO75" s="683"/>
      <c r="PYP75" s="617"/>
      <c r="PYQ75" s="682"/>
      <c r="PYR75" s="683"/>
      <c r="PYS75" s="683"/>
      <c r="PYT75" s="683"/>
      <c r="PYU75" s="683"/>
      <c r="PYV75" s="683"/>
      <c r="PYW75" s="617"/>
      <c r="PYX75" s="682"/>
      <c r="PYY75" s="683"/>
      <c r="PYZ75" s="683"/>
      <c r="PZA75" s="683"/>
      <c r="PZB75" s="683"/>
      <c r="PZC75" s="683"/>
      <c r="PZD75" s="617"/>
      <c r="PZE75" s="682"/>
      <c r="PZF75" s="683"/>
      <c r="PZG75" s="683"/>
      <c r="PZH75" s="683"/>
      <c r="PZI75" s="683"/>
      <c r="PZJ75" s="683"/>
      <c r="PZK75" s="617"/>
      <c r="PZL75" s="682"/>
      <c r="PZM75" s="683"/>
      <c r="PZN75" s="683"/>
      <c r="PZO75" s="683"/>
      <c r="PZP75" s="683"/>
      <c r="PZQ75" s="683"/>
      <c r="PZR75" s="617"/>
      <c r="PZS75" s="682"/>
      <c r="PZT75" s="683"/>
      <c r="PZU75" s="683"/>
      <c r="PZV75" s="683"/>
      <c r="PZW75" s="683"/>
      <c r="PZX75" s="683"/>
      <c r="PZY75" s="617"/>
      <c r="PZZ75" s="682"/>
      <c r="QAA75" s="683"/>
      <c r="QAB75" s="683"/>
      <c r="QAC75" s="683"/>
      <c r="QAD75" s="683"/>
      <c r="QAE75" s="683"/>
      <c r="QAF75" s="617"/>
      <c r="QAG75" s="682"/>
      <c r="QAH75" s="683"/>
      <c r="QAI75" s="683"/>
      <c r="QAJ75" s="683"/>
      <c r="QAK75" s="683"/>
      <c r="QAL75" s="683"/>
      <c r="QAM75" s="617"/>
      <c r="QAN75" s="682"/>
      <c r="QAO75" s="683"/>
      <c r="QAP75" s="683"/>
      <c r="QAQ75" s="683"/>
      <c r="QAR75" s="683"/>
      <c r="QAS75" s="683"/>
      <c r="QAT75" s="617"/>
      <c r="QAU75" s="682"/>
      <c r="QAV75" s="683"/>
      <c r="QAW75" s="683"/>
      <c r="QAX75" s="683"/>
      <c r="QAY75" s="683"/>
      <c r="QAZ75" s="683"/>
      <c r="QBA75" s="617"/>
      <c r="QBB75" s="682"/>
      <c r="QBC75" s="683"/>
      <c r="QBD75" s="683"/>
      <c r="QBE75" s="683"/>
      <c r="QBF75" s="683"/>
      <c r="QBG75" s="683"/>
      <c r="QBH75" s="617"/>
      <c r="QBI75" s="682"/>
      <c r="QBJ75" s="683"/>
      <c r="QBK75" s="683"/>
      <c r="QBL75" s="683"/>
      <c r="QBM75" s="683"/>
      <c r="QBN75" s="683"/>
      <c r="QBO75" s="617"/>
      <c r="QBP75" s="682"/>
      <c r="QBQ75" s="683"/>
      <c r="QBR75" s="683"/>
      <c r="QBS75" s="683"/>
      <c r="QBT75" s="683"/>
      <c r="QBU75" s="683"/>
      <c r="QBV75" s="617"/>
      <c r="QBW75" s="682"/>
      <c r="QBX75" s="683"/>
      <c r="QBY75" s="683"/>
      <c r="QBZ75" s="683"/>
      <c r="QCA75" s="683"/>
      <c r="QCB75" s="683"/>
      <c r="QCC75" s="617"/>
      <c r="QCD75" s="682"/>
      <c r="QCE75" s="683"/>
      <c r="QCF75" s="683"/>
      <c r="QCG75" s="683"/>
      <c r="QCH75" s="683"/>
      <c r="QCI75" s="683"/>
      <c r="QCJ75" s="617"/>
      <c r="QCK75" s="682"/>
      <c r="QCL75" s="683"/>
      <c r="QCM75" s="683"/>
      <c r="QCN75" s="683"/>
      <c r="QCO75" s="683"/>
      <c r="QCP75" s="683"/>
      <c r="QCQ75" s="617"/>
      <c r="QCR75" s="682"/>
      <c r="QCS75" s="683"/>
      <c r="QCT75" s="683"/>
      <c r="QCU75" s="683"/>
      <c r="QCV75" s="683"/>
      <c r="QCW75" s="683"/>
      <c r="QCX75" s="617"/>
      <c r="QCY75" s="682"/>
      <c r="QCZ75" s="683"/>
      <c r="QDA75" s="683"/>
      <c r="QDB75" s="683"/>
      <c r="QDC75" s="683"/>
      <c r="QDD75" s="683"/>
      <c r="QDE75" s="617"/>
      <c r="QDF75" s="682"/>
      <c r="QDG75" s="683"/>
      <c r="QDH75" s="683"/>
      <c r="QDI75" s="683"/>
      <c r="QDJ75" s="683"/>
      <c r="QDK75" s="683"/>
      <c r="QDL75" s="617"/>
      <c r="QDM75" s="682"/>
      <c r="QDN75" s="683"/>
      <c r="QDO75" s="683"/>
      <c r="QDP75" s="683"/>
      <c r="QDQ75" s="683"/>
      <c r="QDR75" s="683"/>
      <c r="QDS75" s="617"/>
      <c r="QDT75" s="682"/>
      <c r="QDU75" s="683"/>
      <c r="QDV75" s="683"/>
      <c r="QDW75" s="683"/>
      <c r="QDX75" s="683"/>
      <c r="QDY75" s="683"/>
      <c r="QDZ75" s="617"/>
      <c r="QEA75" s="682"/>
      <c r="QEB75" s="683"/>
      <c r="QEC75" s="683"/>
      <c r="QED75" s="683"/>
      <c r="QEE75" s="683"/>
      <c r="QEF75" s="683"/>
      <c r="QEG75" s="617"/>
      <c r="QEH75" s="682"/>
      <c r="QEI75" s="683"/>
      <c r="QEJ75" s="683"/>
      <c r="QEK75" s="683"/>
      <c r="QEL75" s="683"/>
      <c r="QEM75" s="683"/>
      <c r="QEN75" s="617"/>
      <c r="QEO75" s="682"/>
      <c r="QEP75" s="683"/>
      <c r="QEQ75" s="683"/>
      <c r="QER75" s="683"/>
      <c r="QES75" s="683"/>
      <c r="QET75" s="683"/>
      <c r="QEU75" s="617"/>
      <c r="QEV75" s="682"/>
      <c r="QEW75" s="683"/>
      <c r="QEX75" s="683"/>
      <c r="QEY75" s="683"/>
      <c r="QEZ75" s="683"/>
      <c r="QFA75" s="683"/>
      <c r="QFB75" s="617"/>
      <c r="QFC75" s="682"/>
      <c r="QFD75" s="683"/>
      <c r="QFE75" s="683"/>
      <c r="QFF75" s="683"/>
      <c r="QFG75" s="683"/>
      <c r="QFH75" s="683"/>
      <c r="QFI75" s="617"/>
      <c r="QFJ75" s="682"/>
      <c r="QFK75" s="683"/>
      <c r="QFL75" s="683"/>
      <c r="QFM75" s="683"/>
      <c r="QFN75" s="683"/>
      <c r="QFO75" s="683"/>
      <c r="QFP75" s="617"/>
      <c r="QFQ75" s="682"/>
      <c r="QFR75" s="683"/>
      <c r="QFS75" s="683"/>
      <c r="QFT75" s="683"/>
      <c r="QFU75" s="683"/>
      <c r="QFV75" s="683"/>
      <c r="QFW75" s="617"/>
      <c r="QFX75" s="682"/>
      <c r="QFY75" s="683"/>
      <c r="QFZ75" s="683"/>
      <c r="QGA75" s="683"/>
      <c r="QGB75" s="683"/>
      <c r="QGC75" s="683"/>
      <c r="QGD75" s="617"/>
      <c r="QGE75" s="682"/>
      <c r="QGF75" s="683"/>
      <c r="QGG75" s="683"/>
      <c r="QGH75" s="683"/>
      <c r="QGI75" s="683"/>
      <c r="QGJ75" s="683"/>
      <c r="QGK75" s="617"/>
      <c r="QGL75" s="682"/>
      <c r="QGM75" s="683"/>
      <c r="QGN75" s="683"/>
      <c r="QGO75" s="683"/>
      <c r="QGP75" s="683"/>
      <c r="QGQ75" s="683"/>
      <c r="QGR75" s="617"/>
      <c r="QGS75" s="682"/>
      <c r="QGT75" s="683"/>
      <c r="QGU75" s="683"/>
      <c r="QGV75" s="683"/>
      <c r="QGW75" s="683"/>
      <c r="QGX75" s="683"/>
      <c r="QGY75" s="617"/>
      <c r="QGZ75" s="682"/>
      <c r="QHA75" s="683"/>
      <c r="QHB75" s="683"/>
      <c r="QHC75" s="683"/>
      <c r="QHD75" s="683"/>
      <c r="QHE75" s="683"/>
      <c r="QHF75" s="617"/>
      <c r="QHG75" s="682"/>
      <c r="QHH75" s="683"/>
      <c r="QHI75" s="683"/>
      <c r="QHJ75" s="683"/>
      <c r="QHK75" s="683"/>
      <c r="QHL75" s="683"/>
      <c r="QHM75" s="617"/>
      <c r="QHN75" s="682"/>
      <c r="QHO75" s="683"/>
      <c r="QHP75" s="683"/>
      <c r="QHQ75" s="683"/>
      <c r="QHR75" s="683"/>
      <c r="QHS75" s="683"/>
      <c r="QHT75" s="617"/>
      <c r="QHU75" s="682"/>
      <c r="QHV75" s="683"/>
      <c r="QHW75" s="683"/>
      <c r="QHX75" s="683"/>
      <c r="QHY75" s="683"/>
      <c r="QHZ75" s="683"/>
      <c r="QIA75" s="617"/>
      <c r="QIB75" s="682"/>
      <c r="QIC75" s="683"/>
      <c r="QID75" s="683"/>
      <c r="QIE75" s="683"/>
      <c r="QIF75" s="683"/>
      <c r="QIG75" s="683"/>
      <c r="QIH75" s="617"/>
      <c r="QII75" s="682"/>
      <c r="QIJ75" s="683"/>
      <c r="QIK75" s="683"/>
      <c r="QIL75" s="683"/>
      <c r="QIM75" s="683"/>
      <c r="QIN75" s="683"/>
      <c r="QIO75" s="617"/>
      <c r="QIP75" s="682"/>
      <c r="QIQ75" s="683"/>
      <c r="QIR75" s="683"/>
      <c r="QIS75" s="683"/>
      <c r="QIT75" s="683"/>
      <c r="QIU75" s="683"/>
      <c r="QIV75" s="617"/>
      <c r="QIW75" s="682"/>
      <c r="QIX75" s="683"/>
      <c r="QIY75" s="683"/>
      <c r="QIZ75" s="683"/>
      <c r="QJA75" s="683"/>
      <c r="QJB75" s="683"/>
      <c r="QJC75" s="617"/>
      <c r="QJD75" s="682"/>
      <c r="QJE75" s="683"/>
      <c r="QJF75" s="683"/>
      <c r="QJG75" s="683"/>
      <c r="QJH75" s="683"/>
      <c r="QJI75" s="683"/>
      <c r="QJJ75" s="617"/>
      <c r="QJK75" s="682"/>
      <c r="QJL75" s="683"/>
      <c r="QJM75" s="683"/>
      <c r="QJN75" s="683"/>
      <c r="QJO75" s="683"/>
      <c r="QJP75" s="683"/>
      <c r="QJQ75" s="617"/>
      <c r="QJR75" s="682"/>
      <c r="QJS75" s="683"/>
      <c r="QJT75" s="683"/>
      <c r="QJU75" s="683"/>
      <c r="QJV75" s="683"/>
      <c r="QJW75" s="683"/>
      <c r="QJX75" s="617"/>
      <c r="QJY75" s="682"/>
      <c r="QJZ75" s="683"/>
      <c r="QKA75" s="683"/>
      <c r="QKB75" s="683"/>
      <c r="QKC75" s="683"/>
      <c r="QKD75" s="683"/>
      <c r="QKE75" s="617"/>
      <c r="QKF75" s="682"/>
      <c r="QKG75" s="683"/>
      <c r="QKH75" s="683"/>
      <c r="QKI75" s="683"/>
      <c r="QKJ75" s="683"/>
      <c r="QKK75" s="683"/>
      <c r="QKL75" s="617"/>
      <c r="QKM75" s="682"/>
      <c r="QKN75" s="683"/>
      <c r="QKO75" s="683"/>
      <c r="QKP75" s="683"/>
      <c r="QKQ75" s="683"/>
      <c r="QKR75" s="683"/>
      <c r="QKS75" s="617"/>
      <c r="QKT75" s="682"/>
      <c r="QKU75" s="683"/>
      <c r="QKV75" s="683"/>
      <c r="QKW75" s="683"/>
      <c r="QKX75" s="683"/>
      <c r="QKY75" s="683"/>
      <c r="QKZ75" s="617"/>
      <c r="QLA75" s="682"/>
      <c r="QLB75" s="683"/>
      <c r="QLC75" s="683"/>
      <c r="QLD75" s="683"/>
      <c r="QLE75" s="683"/>
      <c r="QLF75" s="683"/>
      <c r="QLG75" s="617"/>
      <c r="QLH75" s="682"/>
      <c r="QLI75" s="683"/>
      <c r="QLJ75" s="683"/>
      <c r="QLK75" s="683"/>
      <c r="QLL75" s="683"/>
      <c r="QLM75" s="683"/>
      <c r="QLN75" s="617"/>
      <c r="QLO75" s="682"/>
      <c r="QLP75" s="683"/>
      <c r="QLQ75" s="683"/>
      <c r="QLR75" s="683"/>
      <c r="QLS75" s="683"/>
      <c r="QLT75" s="683"/>
      <c r="QLU75" s="617"/>
      <c r="QLV75" s="682"/>
      <c r="QLW75" s="683"/>
      <c r="QLX75" s="683"/>
      <c r="QLY75" s="683"/>
      <c r="QLZ75" s="683"/>
      <c r="QMA75" s="683"/>
      <c r="QMB75" s="617"/>
      <c r="QMC75" s="682"/>
      <c r="QMD75" s="683"/>
      <c r="QME75" s="683"/>
      <c r="QMF75" s="683"/>
      <c r="QMG75" s="683"/>
      <c r="QMH75" s="683"/>
      <c r="QMI75" s="617"/>
      <c r="QMJ75" s="682"/>
      <c r="QMK75" s="683"/>
      <c r="QML75" s="683"/>
      <c r="QMM75" s="683"/>
      <c r="QMN75" s="683"/>
      <c r="QMO75" s="683"/>
      <c r="QMP75" s="617"/>
      <c r="QMQ75" s="682"/>
      <c r="QMR75" s="683"/>
      <c r="QMS75" s="683"/>
      <c r="QMT75" s="683"/>
      <c r="QMU75" s="683"/>
      <c r="QMV75" s="683"/>
      <c r="QMW75" s="617"/>
      <c r="QMX75" s="682"/>
      <c r="QMY75" s="683"/>
      <c r="QMZ75" s="683"/>
      <c r="QNA75" s="683"/>
      <c r="QNB75" s="683"/>
      <c r="QNC75" s="683"/>
      <c r="QND75" s="617"/>
      <c r="QNE75" s="682"/>
      <c r="QNF75" s="683"/>
      <c r="QNG75" s="683"/>
      <c r="QNH75" s="683"/>
      <c r="QNI75" s="683"/>
      <c r="QNJ75" s="683"/>
      <c r="QNK75" s="617"/>
      <c r="QNL75" s="682"/>
      <c r="QNM75" s="683"/>
      <c r="QNN75" s="683"/>
      <c r="QNO75" s="683"/>
      <c r="QNP75" s="683"/>
      <c r="QNQ75" s="683"/>
      <c r="QNR75" s="617"/>
      <c r="QNS75" s="682"/>
      <c r="QNT75" s="683"/>
      <c r="QNU75" s="683"/>
      <c r="QNV75" s="683"/>
      <c r="QNW75" s="683"/>
      <c r="QNX75" s="683"/>
      <c r="QNY75" s="617"/>
      <c r="QNZ75" s="682"/>
      <c r="QOA75" s="683"/>
      <c r="QOB75" s="683"/>
      <c r="QOC75" s="683"/>
      <c r="QOD75" s="683"/>
      <c r="QOE75" s="683"/>
      <c r="QOF75" s="617"/>
      <c r="QOG75" s="682"/>
      <c r="QOH75" s="683"/>
      <c r="QOI75" s="683"/>
      <c r="QOJ75" s="683"/>
      <c r="QOK75" s="683"/>
      <c r="QOL75" s="683"/>
      <c r="QOM75" s="617"/>
      <c r="QON75" s="682"/>
      <c r="QOO75" s="683"/>
      <c r="QOP75" s="683"/>
      <c r="QOQ75" s="683"/>
      <c r="QOR75" s="683"/>
      <c r="QOS75" s="683"/>
      <c r="QOT75" s="617"/>
      <c r="QOU75" s="682"/>
      <c r="QOV75" s="683"/>
      <c r="QOW75" s="683"/>
      <c r="QOX75" s="683"/>
      <c r="QOY75" s="683"/>
      <c r="QOZ75" s="683"/>
      <c r="QPA75" s="617"/>
      <c r="QPB75" s="682"/>
      <c r="QPC75" s="683"/>
      <c r="QPD75" s="683"/>
      <c r="QPE75" s="683"/>
      <c r="QPF75" s="683"/>
      <c r="QPG75" s="683"/>
      <c r="QPH75" s="617"/>
      <c r="QPI75" s="682"/>
      <c r="QPJ75" s="683"/>
      <c r="QPK75" s="683"/>
      <c r="QPL75" s="683"/>
      <c r="QPM75" s="683"/>
      <c r="QPN75" s="683"/>
      <c r="QPO75" s="617"/>
      <c r="QPP75" s="682"/>
      <c r="QPQ75" s="683"/>
      <c r="QPR75" s="683"/>
      <c r="QPS75" s="683"/>
      <c r="QPT75" s="683"/>
      <c r="QPU75" s="683"/>
      <c r="QPV75" s="617"/>
      <c r="QPW75" s="682"/>
      <c r="QPX75" s="683"/>
      <c r="QPY75" s="683"/>
      <c r="QPZ75" s="683"/>
      <c r="QQA75" s="683"/>
      <c r="QQB75" s="683"/>
      <c r="QQC75" s="617"/>
      <c r="QQD75" s="682"/>
      <c r="QQE75" s="683"/>
      <c r="QQF75" s="683"/>
      <c r="QQG75" s="683"/>
      <c r="QQH75" s="683"/>
      <c r="QQI75" s="683"/>
      <c r="QQJ75" s="617"/>
      <c r="QQK75" s="682"/>
      <c r="QQL75" s="683"/>
      <c r="QQM75" s="683"/>
      <c r="QQN75" s="683"/>
      <c r="QQO75" s="683"/>
      <c r="QQP75" s="683"/>
      <c r="QQQ75" s="617"/>
      <c r="QQR75" s="682"/>
      <c r="QQS75" s="683"/>
      <c r="QQT75" s="683"/>
      <c r="QQU75" s="683"/>
      <c r="QQV75" s="683"/>
      <c r="QQW75" s="683"/>
      <c r="QQX75" s="617"/>
      <c r="QQY75" s="682"/>
      <c r="QQZ75" s="683"/>
      <c r="QRA75" s="683"/>
      <c r="QRB75" s="683"/>
      <c r="QRC75" s="683"/>
      <c r="QRD75" s="683"/>
      <c r="QRE75" s="617"/>
      <c r="QRF75" s="682"/>
      <c r="QRG75" s="683"/>
      <c r="QRH75" s="683"/>
      <c r="QRI75" s="683"/>
      <c r="QRJ75" s="683"/>
      <c r="QRK75" s="683"/>
      <c r="QRL75" s="617"/>
      <c r="QRM75" s="682"/>
      <c r="QRN75" s="683"/>
      <c r="QRO75" s="683"/>
      <c r="QRP75" s="683"/>
      <c r="QRQ75" s="683"/>
      <c r="QRR75" s="683"/>
      <c r="QRS75" s="617"/>
      <c r="QRT75" s="682"/>
      <c r="QRU75" s="683"/>
      <c r="QRV75" s="683"/>
      <c r="QRW75" s="683"/>
      <c r="QRX75" s="683"/>
      <c r="QRY75" s="683"/>
      <c r="QRZ75" s="617"/>
      <c r="QSA75" s="682"/>
      <c r="QSB75" s="683"/>
      <c r="QSC75" s="683"/>
      <c r="QSD75" s="683"/>
      <c r="QSE75" s="683"/>
      <c r="QSF75" s="683"/>
      <c r="QSG75" s="617"/>
      <c r="QSH75" s="682"/>
      <c r="QSI75" s="683"/>
      <c r="QSJ75" s="683"/>
      <c r="QSK75" s="683"/>
      <c r="QSL75" s="683"/>
      <c r="QSM75" s="683"/>
      <c r="QSN75" s="617"/>
      <c r="QSO75" s="682"/>
      <c r="QSP75" s="683"/>
      <c r="QSQ75" s="683"/>
      <c r="QSR75" s="683"/>
      <c r="QSS75" s="683"/>
      <c r="QST75" s="683"/>
      <c r="QSU75" s="617"/>
      <c r="QSV75" s="682"/>
      <c r="QSW75" s="683"/>
      <c r="QSX75" s="683"/>
      <c r="QSY75" s="683"/>
      <c r="QSZ75" s="683"/>
      <c r="QTA75" s="683"/>
      <c r="QTB75" s="617"/>
      <c r="QTC75" s="682"/>
      <c r="QTD75" s="683"/>
      <c r="QTE75" s="683"/>
      <c r="QTF75" s="683"/>
      <c r="QTG75" s="683"/>
      <c r="QTH75" s="683"/>
      <c r="QTI75" s="617"/>
      <c r="QTJ75" s="682"/>
      <c r="QTK75" s="683"/>
      <c r="QTL75" s="683"/>
      <c r="QTM75" s="683"/>
      <c r="QTN75" s="683"/>
      <c r="QTO75" s="683"/>
      <c r="QTP75" s="617"/>
      <c r="QTQ75" s="682"/>
      <c r="QTR75" s="683"/>
      <c r="QTS75" s="683"/>
      <c r="QTT75" s="683"/>
      <c r="QTU75" s="683"/>
      <c r="QTV75" s="683"/>
      <c r="QTW75" s="617"/>
      <c r="QTX75" s="682"/>
      <c r="QTY75" s="683"/>
      <c r="QTZ75" s="683"/>
      <c r="QUA75" s="683"/>
      <c r="QUB75" s="683"/>
      <c r="QUC75" s="683"/>
      <c r="QUD75" s="617"/>
      <c r="QUE75" s="682"/>
      <c r="QUF75" s="683"/>
      <c r="QUG75" s="683"/>
      <c r="QUH75" s="683"/>
      <c r="QUI75" s="683"/>
      <c r="QUJ75" s="683"/>
      <c r="QUK75" s="617"/>
      <c r="QUL75" s="682"/>
      <c r="QUM75" s="683"/>
      <c r="QUN75" s="683"/>
      <c r="QUO75" s="683"/>
      <c r="QUP75" s="683"/>
      <c r="QUQ75" s="683"/>
      <c r="QUR75" s="617"/>
      <c r="QUS75" s="682"/>
      <c r="QUT75" s="683"/>
      <c r="QUU75" s="683"/>
      <c r="QUV75" s="683"/>
      <c r="QUW75" s="683"/>
      <c r="QUX75" s="683"/>
      <c r="QUY75" s="617"/>
      <c r="QUZ75" s="682"/>
      <c r="QVA75" s="683"/>
      <c r="QVB75" s="683"/>
      <c r="QVC75" s="683"/>
      <c r="QVD75" s="683"/>
      <c r="QVE75" s="683"/>
      <c r="QVF75" s="617"/>
      <c r="QVG75" s="682"/>
      <c r="QVH75" s="683"/>
      <c r="QVI75" s="683"/>
      <c r="QVJ75" s="683"/>
      <c r="QVK75" s="683"/>
      <c r="QVL75" s="683"/>
      <c r="QVM75" s="617"/>
      <c r="QVN75" s="682"/>
      <c r="QVO75" s="683"/>
      <c r="QVP75" s="683"/>
      <c r="QVQ75" s="683"/>
      <c r="QVR75" s="683"/>
      <c r="QVS75" s="683"/>
      <c r="QVT75" s="617"/>
      <c r="QVU75" s="682"/>
      <c r="QVV75" s="683"/>
      <c r="QVW75" s="683"/>
      <c r="QVX75" s="683"/>
      <c r="QVY75" s="683"/>
      <c r="QVZ75" s="683"/>
      <c r="QWA75" s="617"/>
      <c r="QWB75" s="682"/>
      <c r="QWC75" s="683"/>
      <c r="QWD75" s="683"/>
      <c r="QWE75" s="683"/>
      <c r="QWF75" s="683"/>
      <c r="QWG75" s="683"/>
      <c r="QWH75" s="617"/>
      <c r="QWI75" s="682"/>
      <c r="QWJ75" s="683"/>
      <c r="QWK75" s="683"/>
      <c r="QWL75" s="683"/>
      <c r="QWM75" s="683"/>
      <c r="QWN75" s="683"/>
      <c r="QWO75" s="617"/>
      <c r="QWP75" s="682"/>
      <c r="QWQ75" s="683"/>
      <c r="QWR75" s="683"/>
      <c r="QWS75" s="683"/>
      <c r="QWT75" s="683"/>
      <c r="QWU75" s="683"/>
      <c r="QWV75" s="617"/>
      <c r="QWW75" s="682"/>
      <c r="QWX75" s="683"/>
      <c r="QWY75" s="683"/>
      <c r="QWZ75" s="683"/>
      <c r="QXA75" s="683"/>
      <c r="QXB75" s="683"/>
      <c r="QXC75" s="617"/>
      <c r="QXD75" s="682"/>
      <c r="QXE75" s="683"/>
      <c r="QXF75" s="683"/>
      <c r="QXG75" s="683"/>
      <c r="QXH75" s="683"/>
      <c r="QXI75" s="683"/>
      <c r="QXJ75" s="617"/>
      <c r="QXK75" s="682"/>
      <c r="QXL75" s="683"/>
      <c r="QXM75" s="683"/>
      <c r="QXN75" s="683"/>
      <c r="QXO75" s="683"/>
      <c r="QXP75" s="683"/>
      <c r="QXQ75" s="617"/>
      <c r="QXR75" s="682"/>
      <c r="QXS75" s="683"/>
      <c r="QXT75" s="683"/>
      <c r="QXU75" s="683"/>
      <c r="QXV75" s="683"/>
      <c r="QXW75" s="683"/>
      <c r="QXX75" s="617"/>
      <c r="QXY75" s="682"/>
      <c r="QXZ75" s="683"/>
      <c r="QYA75" s="683"/>
      <c r="QYB75" s="683"/>
      <c r="QYC75" s="683"/>
      <c r="QYD75" s="683"/>
      <c r="QYE75" s="617"/>
      <c r="QYF75" s="682"/>
      <c r="QYG75" s="683"/>
      <c r="QYH75" s="683"/>
      <c r="QYI75" s="683"/>
      <c r="QYJ75" s="683"/>
      <c r="QYK75" s="683"/>
      <c r="QYL75" s="617"/>
      <c r="QYM75" s="682"/>
      <c r="QYN75" s="683"/>
      <c r="QYO75" s="683"/>
      <c r="QYP75" s="683"/>
      <c r="QYQ75" s="683"/>
      <c r="QYR75" s="683"/>
      <c r="QYS75" s="617"/>
      <c r="QYT75" s="682"/>
      <c r="QYU75" s="683"/>
      <c r="QYV75" s="683"/>
      <c r="QYW75" s="683"/>
      <c r="QYX75" s="683"/>
      <c r="QYY75" s="683"/>
      <c r="QYZ75" s="617"/>
      <c r="QZA75" s="682"/>
      <c r="QZB75" s="683"/>
      <c r="QZC75" s="683"/>
      <c r="QZD75" s="683"/>
      <c r="QZE75" s="683"/>
      <c r="QZF75" s="683"/>
      <c r="QZG75" s="617"/>
      <c r="QZH75" s="682"/>
      <c r="QZI75" s="683"/>
      <c r="QZJ75" s="683"/>
      <c r="QZK75" s="683"/>
      <c r="QZL75" s="683"/>
      <c r="QZM75" s="683"/>
      <c r="QZN75" s="617"/>
      <c r="QZO75" s="682"/>
      <c r="QZP75" s="683"/>
      <c r="QZQ75" s="683"/>
      <c r="QZR75" s="683"/>
      <c r="QZS75" s="683"/>
      <c r="QZT75" s="683"/>
      <c r="QZU75" s="617"/>
      <c r="QZV75" s="682"/>
      <c r="QZW75" s="683"/>
      <c r="QZX75" s="683"/>
      <c r="QZY75" s="683"/>
      <c r="QZZ75" s="683"/>
      <c r="RAA75" s="683"/>
      <c r="RAB75" s="617"/>
      <c r="RAC75" s="682"/>
      <c r="RAD75" s="683"/>
      <c r="RAE75" s="683"/>
      <c r="RAF75" s="683"/>
      <c r="RAG75" s="683"/>
      <c r="RAH75" s="683"/>
      <c r="RAI75" s="617"/>
      <c r="RAJ75" s="682"/>
      <c r="RAK75" s="683"/>
      <c r="RAL75" s="683"/>
      <c r="RAM75" s="683"/>
      <c r="RAN75" s="683"/>
      <c r="RAO75" s="683"/>
      <c r="RAP75" s="617"/>
      <c r="RAQ75" s="682"/>
      <c r="RAR75" s="683"/>
      <c r="RAS75" s="683"/>
      <c r="RAT75" s="683"/>
      <c r="RAU75" s="683"/>
      <c r="RAV75" s="683"/>
      <c r="RAW75" s="617"/>
      <c r="RAX75" s="682"/>
      <c r="RAY75" s="683"/>
      <c r="RAZ75" s="683"/>
      <c r="RBA75" s="683"/>
      <c r="RBB75" s="683"/>
      <c r="RBC75" s="683"/>
      <c r="RBD75" s="617"/>
      <c r="RBE75" s="682"/>
      <c r="RBF75" s="683"/>
      <c r="RBG75" s="683"/>
      <c r="RBH75" s="683"/>
      <c r="RBI75" s="683"/>
      <c r="RBJ75" s="683"/>
      <c r="RBK75" s="617"/>
      <c r="RBL75" s="682"/>
      <c r="RBM75" s="683"/>
      <c r="RBN75" s="683"/>
      <c r="RBO75" s="683"/>
      <c r="RBP75" s="683"/>
      <c r="RBQ75" s="683"/>
      <c r="RBR75" s="617"/>
      <c r="RBS75" s="682"/>
      <c r="RBT75" s="683"/>
      <c r="RBU75" s="683"/>
      <c r="RBV75" s="683"/>
      <c r="RBW75" s="683"/>
      <c r="RBX75" s="683"/>
      <c r="RBY75" s="617"/>
      <c r="RBZ75" s="682"/>
      <c r="RCA75" s="683"/>
      <c r="RCB75" s="683"/>
      <c r="RCC75" s="683"/>
      <c r="RCD75" s="683"/>
      <c r="RCE75" s="683"/>
      <c r="RCF75" s="617"/>
      <c r="RCG75" s="682"/>
      <c r="RCH75" s="683"/>
      <c r="RCI75" s="683"/>
      <c r="RCJ75" s="683"/>
      <c r="RCK75" s="683"/>
      <c r="RCL75" s="683"/>
      <c r="RCM75" s="617"/>
      <c r="RCN75" s="682"/>
      <c r="RCO75" s="683"/>
      <c r="RCP75" s="683"/>
      <c r="RCQ75" s="683"/>
      <c r="RCR75" s="683"/>
      <c r="RCS75" s="683"/>
      <c r="RCT75" s="617"/>
      <c r="RCU75" s="682"/>
      <c r="RCV75" s="683"/>
      <c r="RCW75" s="683"/>
      <c r="RCX75" s="683"/>
      <c r="RCY75" s="683"/>
      <c r="RCZ75" s="683"/>
      <c r="RDA75" s="617"/>
      <c r="RDB75" s="682"/>
      <c r="RDC75" s="683"/>
      <c r="RDD75" s="683"/>
      <c r="RDE75" s="683"/>
      <c r="RDF75" s="683"/>
      <c r="RDG75" s="683"/>
      <c r="RDH75" s="617"/>
      <c r="RDI75" s="682"/>
      <c r="RDJ75" s="683"/>
      <c r="RDK75" s="683"/>
      <c r="RDL75" s="683"/>
      <c r="RDM75" s="683"/>
      <c r="RDN75" s="683"/>
      <c r="RDO75" s="617"/>
      <c r="RDP75" s="682"/>
      <c r="RDQ75" s="683"/>
      <c r="RDR75" s="683"/>
      <c r="RDS75" s="683"/>
      <c r="RDT75" s="683"/>
      <c r="RDU75" s="683"/>
      <c r="RDV75" s="617"/>
      <c r="RDW75" s="682"/>
      <c r="RDX75" s="683"/>
      <c r="RDY75" s="683"/>
      <c r="RDZ75" s="683"/>
      <c r="REA75" s="683"/>
      <c r="REB75" s="683"/>
      <c r="REC75" s="617"/>
      <c r="RED75" s="682"/>
      <c r="REE75" s="683"/>
      <c r="REF75" s="683"/>
      <c r="REG75" s="683"/>
      <c r="REH75" s="683"/>
      <c r="REI75" s="683"/>
      <c r="REJ75" s="617"/>
      <c r="REK75" s="682"/>
      <c r="REL75" s="683"/>
      <c r="REM75" s="683"/>
      <c r="REN75" s="683"/>
      <c r="REO75" s="683"/>
      <c r="REP75" s="683"/>
      <c r="REQ75" s="617"/>
      <c r="RER75" s="682"/>
      <c r="RES75" s="683"/>
      <c r="RET75" s="683"/>
      <c r="REU75" s="683"/>
      <c r="REV75" s="683"/>
      <c r="REW75" s="683"/>
      <c r="REX75" s="617"/>
      <c r="REY75" s="682"/>
      <c r="REZ75" s="683"/>
      <c r="RFA75" s="683"/>
      <c r="RFB75" s="683"/>
      <c r="RFC75" s="683"/>
      <c r="RFD75" s="683"/>
      <c r="RFE75" s="617"/>
      <c r="RFF75" s="682"/>
      <c r="RFG75" s="683"/>
      <c r="RFH75" s="683"/>
      <c r="RFI75" s="683"/>
      <c r="RFJ75" s="683"/>
      <c r="RFK75" s="683"/>
      <c r="RFL75" s="617"/>
      <c r="RFM75" s="682"/>
      <c r="RFN75" s="683"/>
      <c r="RFO75" s="683"/>
      <c r="RFP75" s="683"/>
      <c r="RFQ75" s="683"/>
      <c r="RFR75" s="683"/>
      <c r="RFS75" s="617"/>
      <c r="RFT75" s="682"/>
      <c r="RFU75" s="683"/>
      <c r="RFV75" s="683"/>
      <c r="RFW75" s="683"/>
      <c r="RFX75" s="683"/>
      <c r="RFY75" s="683"/>
      <c r="RFZ75" s="617"/>
      <c r="RGA75" s="682"/>
      <c r="RGB75" s="683"/>
      <c r="RGC75" s="683"/>
      <c r="RGD75" s="683"/>
      <c r="RGE75" s="683"/>
      <c r="RGF75" s="683"/>
      <c r="RGG75" s="617"/>
      <c r="RGH75" s="682"/>
      <c r="RGI75" s="683"/>
      <c r="RGJ75" s="683"/>
      <c r="RGK75" s="683"/>
      <c r="RGL75" s="683"/>
      <c r="RGM75" s="683"/>
      <c r="RGN75" s="617"/>
      <c r="RGO75" s="682"/>
      <c r="RGP75" s="683"/>
      <c r="RGQ75" s="683"/>
      <c r="RGR75" s="683"/>
      <c r="RGS75" s="683"/>
      <c r="RGT75" s="683"/>
      <c r="RGU75" s="617"/>
      <c r="RGV75" s="682"/>
      <c r="RGW75" s="683"/>
      <c r="RGX75" s="683"/>
      <c r="RGY75" s="683"/>
      <c r="RGZ75" s="683"/>
      <c r="RHA75" s="683"/>
      <c r="RHB75" s="617"/>
      <c r="RHC75" s="682"/>
      <c r="RHD75" s="683"/>
      <c r="RHE75" s="683"/>
      <c r="RHF75" s="683"/>
      <c r="RHG75" s="683"/>
      <c r="RHH75" s="683"/>
      <c r="RHI75" s="617"/>
      <c r="RHJ75" s="682"/>
      <c r="RHK75" s="683"/>
      <c r="RHL75" s="683"/>
      <c r="RHM75" s="683"/>
      <c r="RHN75" s="683"/>
      <c r="RHO75" s="683"/>
      <c r="RHP75" s="617"/>
      <c r="RHQ75" s="682"/>
      <c r="RHR75" s="683"/>
      <c r="RHS75" s="683"/>
      <c r="RHT75" s="683"/>
      <c r="RHU75" s="683"/>
      <c r="RHV75" s="683"/>
      <c r="RHW75" s="617"/>
      <c r="RHX75" s="682"/>
      <c r="RHY75" s="683"/>
      <c r="RHZ75" s="683"/>
      <c r="RIA75" s="683"/>
      <c r="RIB75" s="683"/>
      <c r="RIC75" s="683"/>
      <c r="RID75" s="617"/>
      <c r="RIE75" s="682"/>
      <c r="RIF75" s="683"/>
      <c r="RIG75" s="683"/>
      <c r="RIH75" s="683"/>
      <c r="RII75" s="683"/>
      <c r="RIJ75" s="683"/>
      <c r="RIK75" s="617"/>
      <c r="RIL75" s="682"/>
      <c r="RIM75" s="683"/>
      <c r="RIN75" s="683"/>
      <c r="RIO75" s="683"/>
      <c r="RIP75" s="683"/>
      <c r="RIQ75" s="683"/>
      <c r="RIR75" s="617"/>
      <c r="RIS75" s="682"/>
      <c r="RIT75" s="683"/>
      <c r="RIU75" s="683"/>
      <c r="RIV75" s="683"/>
      <c r="RIW75" s="683"/>
      <c r="RIX75" s="683"/>
      <c r="RIY75" s="617"/>
      <c r="RIZ75" s="682"/>
      <c r="RJA75" s="683"/>
      <c r="RJB75" s="683"/>
      <c r="RJC75" s="683"/>
      <c r="RJD75" s="683"/>
      <c r="RJE75" s="683"/>
      <c r="RJF75" s="617"/>
      <c r="RJG75" s="682"/>
      <c r="RJH75" s="683"/>
      <c r="RJI75" s="683"/>
      <c r="RJJ75" s="683"/>
      <c r="RJK75" s="683"/>
      <c r="RJL75" s="683"/>
      <c r="RJM75" s="617"/>
      <c r="RJN75" s="682"/>
      <c r="RJO75" s="683"/>
      <c r="RJP75" s="683"/>
      <c r="RJQ75" s="683"/>
      <c r="RJR75" s="683"/>
      <c r="RJS75" s="683"/>
      <c r="RJT75" s="617"/>
      <c r="RJU75" s="682"/>
      <c r="RJV75" s="683"/>
      <c r="RJW75" s="683"/>
      <c r="RJX75" s="683"/>
      <c r="RJY75" s="683"/>
      <c r="RJZ75" s="683"/>
      <c r="RKA75" s="617"/>
      <c r="RKB75" s="682"/>
      <c r="RKC75" s="683"/>
      <c r="RKD75" s="683"/>
      <c r="RKE75" s="683"/>
      <c r="RKF75" s="683"/>
      <c r="RKG75" s="683"/>
      <c r="RKH75" s="617"/>
      <c r="RKI75" s="682"/>
      <c r="RKJ75" s="683"/>
      <c r="RKK75" s="683"/>
      <c r="RKL75" s="683"/>
      <c r="RKM75" s="683"/>
      <c r="RKN75" s="683"/>
      <c r="RKO75" s="617"/>
      <c r="RKP75" s="682"/>
      <c r="RKQ75" s="683"/>
      <c r="RKR75" s="683"/>
      <c r="RKS75" s="683"/>
      <c r="RKT75" s="683"/>
      <c r="RKU75" s="683"/>
      <c r="RKV75" s="617"/>
      <c r="RKW75" s="682"/>
      <c r="RKX75" s="683"/>
      <c r="RKY75" s="683"/>
      <c r="RKZ75" s="683"/>
      <c r="RLA75" s="683"/>
      <c r="RLB75" s="683"/>
      <c r="RLC75" s="617"/>
      <c r="RLD75" s="682"/>
      <c r="RLE75" s="683"/>
      <c r="RLF75" s="683"/>
      <c r="RLG75" s="683"/>
      <c r="RLH75" s="683"/>
      <c r="RLI75" s="683"/>
      <c r="RLJ75" s="617"/>
      <c r="RLK75" s="682"/>
      <c r="RLL75" s="683"/>
      <c r="RLM75" s="683"/>
      <c r="RLN75" s="683"/>
      <c r="RLO75" s="683"/>
      <c r="RLP75" s="683"/>
      <c r="RLQ75" s="617"/>
      <c r="RLR75" s="682"/>
      <c r="RLS75" s="683"/>
      <c r="RLT75" s="683"/>
      <c r="RLU75" s="683"/>
      <c r="RLV75" s="683"/>
      <c r="RLW75" s="683"/>
      <c r="RLX75" s="617"/>
      <c r="RLY75" s="682"/>
      <c r="RLZ75" s="683"/>
      <c r="RMA75" s="683"/>
      <c r="RMB75" s="683"/>
      <c r="RMC75" s="683"/>
      <c r="RMD75" s="683"/>
      <c r="RME75" s="617"/>
      <c r="RMF75" s="682"/>
      <c r="RMG75" s="683"/>
      <c r="RMH75" s="683"/>
      <c r="RMI75" s="683"/>
      <c r="RMJ75" s="683"/>
      <c r="RMK75" s="683"/>
      <c r="RML75" s="617"/>
      <c r="RMM75" s="682"/>
      <c r="RMN75" s="683"/>
      <c r="RMO75" s="683"/>
      <c r="RMP75" s="683"/>
      <c r="RMQ75" s="683"/>
      <c r="RMR75" s="683"/>
      <c r="RMS75" s="617"/>
      <c r="RMT75" s="682"/>
      <c r="RMU75" s="683"/>
      <c r="RMV75" s="683"/>
      <c r="RMW75" s="683"/>
      <c r="RMX75" s="683"/>
      <c r="RMY75" s="683"/>
      <c r="RMZ75" s="617"/>
      <c r="RNA75" s="682"/>
      <c r="RNB75" s="683"/>
      <c r="RNC75" s="683"/>
      <c r="RND75" s="683"/>
      <c r="RNE75" s="683"/>
      <c r="RNF75" s="683"/>
      <c r="RNG75" s="617"/>
      <c r="RNH75" s="682"/>
      <c r="RNI75" s="683"/>
      <c r="RNJ75" s="683"/>
      <c r="RNK75" s="683"/>
      <c r="RNL75" s="683"/>
      <c r="RNM75" s="683"/>
      <c r="RNN75" s="617"/>
      <c r="RNO75" s="682"/>
      <c r="RNP75" s="683"/>
      <c r="RNQ75" s="683"/>
      <c r="RNR75" s="683"/>
      <c r="RNS75" s="683"/>
      <c r="RNT75" s="683"/>
      <c r="RNU75" s="617"/>
      <c r="RNV75" s="682"/>
      <c r="RNW75" s="683"/>
      <c r="RNX75" s="683"/>
      <c r="RNY75" s="683"/>
      <c r="RNZ75" s="683"/>
      <c r="ROA75" s="683"/>
      <c r="ROB75" s="617"/>
      <c r="ROC75" s="682"/>
      <c r="ROD75" s="683"/>
      <c r="ROE75" s="683"/>
      <c r="ROF75" s="683"/>
      <c r="ROG75" s="683"/>
      <c r="ROH75" s="683"/>
      <c r="ROI75" s="617"/>
      <c r="ROJ75" s="682"/>
      <c r="ROK75" s="683"/>
      <c r="ROL75" s="683"/>
      <c r="ROM75" s="683"/>
      <c r="RON75" s="683"/>
      <c r="ROO75" s="683"/>
      <c r="ROP75" s="617"/>
      <c r="ROQ75" s="682"/>
      <c r="ROR75" s="683"/>
      <c r="ROS75" s="683"/>
      <c r="ROT75" s="683"/>
      <c r="ROU75" s="683"/>
      <c r="ROV75" s="683"/>
      <c r="ROW75" s="617"/>
      <c r="ROX75" s="682"/>
      <c r="ROY75" s="683"/>
      <c r="ROZ75" s="683"/>
      <c r="RPA75" s="683"/>
      <c r="RPB75" s="683"/>
      <c r="RPC75" s="683"/>
      <c r="RPD75" s="617"/>
      <c r="RPE75" s="682"/>
      <c r="RPF75" s="683"/>
      <c r="RPG75" s="683"/>
      <c r="RPH75" s="683"/>
      <c r="RPI75" s="683"/>
      <c r="RPJ75" s="683"/>
      <c r="RPK75" s="617"/>
      <c r="RPL75" s="682"/>
      <c r="RPM75" s="683"/>
      <c r="RPN75" s="683"/>
      <c r="RPO75" s="683"/>
      <c r="RPP75" s="683"/>
      <c r="RPQ75" s="683"/>
      <c r="RPR75" s="617"/>
      <c r="RPS75" s="682"/>
      <c r="RPT75" s="683"/>
      <c r="RPU75" s="683"/>
      <c r="RPV75" s="683"/>
      <c r="RPW75" s="683"/>
      <c r="RPX75" s="683"/>
      <c r="RPY75" s="617"/>
      <c r="RPZ75" s="682"/>
      <c r="RQA75" s="683"/>
      <c r="RQB75" s="683"/>
      <c r="RQC75" s="683"/>
      <c r="RQD75" s="683"/>
      <c r="RQE75" s="683"/>
      <c r="RQF75" s="617"/>
      <c r="RQG75" s="682"/>
      <c r="RQH75" s="683"/>
      <c r="RQI75" s="683"/>
      <c r="RQJ75" s="683"/>
      <c r="RQK75" s="683"/>
      <c r="RQL75" s="683"/>
      <c r="RQM75" s="617"/>
      <c r="RQN75" s="682"/>
      <c r="RQO75" s="683"/>
      <c r="RQP75" s="683"/>
      <c r="RQQ75" s="683"/>
      <c r="RQR75" s="683"/>
      <c r="RQS75" s="683"/>
      <c r="RQT75" s="617"/>
      <c r="RQU75" s="682"/>
      <c r="RQV75" s="683"/>
      <c r="RQW75" s="683"/>
      <c r="RQX75" s="683"/>
      <c r="RQY75" s="683"/>
      <c r="RQZ75" s="683"/>
      <c r="RRA75" s="617"/>
      <c r="RRB75" s="682"/>
      <c r="RRC75" s="683"/>
      <c r="RRD75" s="683"/>
      <c r="RRE75" s="683"/>
      <c r="RRF75" s="683"/>
      <c r="RRG75" s="683"/>
      <c r="RRH75" s="617"/>
      <c r="RRI75" s="682"/>
      <c r="RRJ75" s="683"/>
      <c r="RRK75" s="683"/>
      <c r="RRL75" s="683"/>
      <c r="RRM75" s="683"/>
      <c r="RRN75" s="683"/>
      <c r="RRO75" s="617"/>
      <c r="RRP75" s="682"/>
      <c r="RRQ75" s="683"/>
      <c r="RRR75" s="683"/>
      <c r="RRS75" s="683"/>
      <c r="RRT75" s="683"/>
      <c r="RRU75" s="683"/>
      <c r="RRV75" s="617"/>
      <c r="RRW75" s="682"/>
      <c r="RRX75" s="683"/>
      <c r="RRY75" s="683"/>
      <c r="RRZ75" s="683"/>
      <c r="RSA75" s="683"/>
      <c r="RSB75" s="683"/>
      <c r="RSC75" s="617"/>
      <c r="RSD75" s="682"/>
      <c r="RSE75" s="683"/>
      <c r="RSF75" s="683"/>
      <c r="RSG75" s="683"/>
      <c r="RSH75" s="683"/>
      <c r="RSI75" s="683"/>
      <c r="RSJ75" s="617"/>
      <c r="RSK75" s="682"/>
      <c r="RSL75" s="683"/>
      <c r="RSM75" s="683"/>
      <c r="RSN75" s="683"/>
      <c r="RSO75" s="683"/>
      <c r="RSP75" s="683"/>
      <c r="RSQ75" s="617"/>
      <c r="RSR75" s="682"/>
      <c r="RSS75" s="683"/>
      <c r="RST75" s="683"/>
      <c r="RSU75" s="683"/>
      <c r="RSV75" s="683"/>
      <c r="RSW75" s="683"/>
      <c r="RSX75" s="617"/>
      <c r="RSY75" s="682"/>
      <c r="RSZ75" s="683"/>
      <c r="RTA75" s="683"/>
      <c r="RTB75" s="683"/>
      <c r="RTC75" s="683"/>
      <c r="RTD75" s="683"/>
      <c r="RTE75" s="617"/>
      <c r="RTF75" s="682"/>
      <c r="RTG75" s="683"/>
      <c r="RTH75" s="683"/>
      <c r="RTI75" s="683"/>
      <c r="RTJ75" s="683"/>
      <c r="RTK75" s="683"/>
      <c r="RTL75" s="617"/>
      <c r="RTM75" s="682"/>
      <c r="RTN75" s="683"/>
      <c r="RTO75" s="683"/>
      <c r="RTP75" s="683"/>
      <c r="RTQ75" s="683"/>
      <c r="RTR75" s="683"/>
      <c r="RTS75" s="617"/>
      <c r="RTT75" s="682"/>
      <c r="RTU75" s="683"/>
      <c r="RTV75" s="683"/>
      <c r="RTW75" s="683"/>
      <c r="RTX75" s="683"/>
      <c r="RTY75" s="683"/>
      <c r="RTZ75" s="617"/>
      <c r="RUA75" s="682"/>
      <c r="RUB75" s="683"/>
      <c r="RUC75" s="683"/>
      <c r="RUD75" s="683"/>
      <c r="RUE75" s="683"/>
      <c r="RUF75" s="683"/>
      <c r="RUG75" s="617"/>
      <c r="RUH75" s="682"/>
      <c r="RUI75" s="683"/>
      <c r="RUJ75" s="683"/>
      <c r="RUK75" s="683"/>
      <c r="RUL75" s="683"/>
      <c r="RUM75" s="683"/>
      <c r="RUN75" s="617"/>
      <c r="RUO75" s="682"/>
      <c r="RUP75" s="683"/>
      <c r="RUQ75" s="683"/>
      <c r="RUR75" s="683"/>
      <c r="RUS75" s="683"/>
      <c r="RUT75" s="683"/>
      <c r="RUU75" s="617"/>
      <c r="RUV75" s="682"/>
      <c r="RUW75" s="683"/>
      <c r="RUX75" s="683"/>
      <c r="RUY75" s="683"/>
      <c r="RUZ75" s="683"/>
      <c r="RVA75" s="683"/>
      <c r="RVB75" s="617"/>
      <c r="RVC75" s="682"/>
      <c r="RVD75" s="683"/>
      <c r="RVE75" s="683"/>
      <c r="RVF75" s="683"/>
      <c r="RVG75" s="683"/>
      <c r="RVH75" s="683"/>
      <c r="RVI75" s="617"/>
      <c r="RVJ75" s="682"/>
      <c r="RVK75" s="683"/>
      <c r="RVL75" s="683"/>
      <c r="RVM75" s="683"/>
      <c r="RVN75" s="683"/>
      <c r="RVO75" s="683"/>
      <c r="RVP75" s="617"/>
      <c r="RVQ75" s="682"/>
      <c r="RVR75" s="683"/>
      <c r="RVS75" s="683"/>
      <c r="RVT75" s="683"/>
      <c r="RVU75" s="683"/>
      <c r="RVV75" s="683"/>
      <c r="RVW75" s="617"/>
      <c r="RVX75" s="682"/>
      <c r="RVY75" s="683"/>
      <c r="RVZ75" s="683"/>
      <c r="RWA75" s="683"/>
      <c r="RWB75" s="683"/>
      <c r="RWC75" s="683"/>
      <c r="RWD75" s="617"/>
      <c r="RWE75" s="682"/>
      <c r="RWF75" s="683"/>
      <c r="RWG75" s="683"/>
      <c r="RWH75" s="683"/>
      <c r="RWI75" s="683"/>
      <c r="RWJ75" s="683"/>
      <c r="RWK75" s="617"/>
      <c r="RWL75" s="682"/>
      <c r="RWM75" s="683"/>
      <c r="RWN75" s="683"/>
      <c r="RWO75" s="683"/>
      <c r="RWP75" s="683"/>
      <c r="RWQ75" s="683"/>
      <c r="RWR75" s="617"/>
      <c r="RWS75" s="682"/>
      <c r="RWT75" s="683"/>
      <c r="RWU75" s="683"/>
      <c r="RWV75" s="683"/>
      <c r="RWW75" s="683"/>
      <c r="RWX75" s="683"/>
      <c r="RWY75" s="617"/>
      <c r="RWZ75" s="682"/>
      <c r="RXA75" s="683"/>
      <c r="RXB75" s="683"/>
      <c r="RXC75" s="683"/>
      <c r="RXD75" s="683"/>
      <c r="RXE75" s="683"/>
      <c r="RXF75" s="617"/>
      <c r="RXG75" s="682"/>
      <c r="RXH75" s="683"/>
      <c r="RXI75" s="683"/>
      <c r="RXJ75" s="683"/>
      <c r="RXK75" s="683"/>
      <c r="RXL75" s="683"/>
      <c r="RXM75" s="617"/>
      <c r="RXN75" s="682"/>
      <c r="RXO75" s="683"/>
      <c r="RXP75" s="683"/>
      <c r="RXQ75" s="683"/>
      <c r="RXR75" s="683"/>
      <c r="RXS75" s="683"/>
      <c r="RXT75" s="617"/>
      <c r="RXU75" s="682"/>
      <c r="RXV75" s="683"/>
      <c r="RXW75" s="683"/>
      <c r="RXX75" s="683"/>
      <c r="RXY75" s="683"/>
      <c r="RXZ75" s="683"/>
      <c r="RYA75" s="617"/>
      <c r="RYB75" s="682"/>
      <c r="RYC75" s="683"/>
      <c r="RYD75" s="683"/>
      <c r="RYE75" s="683"/>
      <c r="RYF75" s="683"/>
      <c r="RYG75" s="683"/>
      <c r="RYH75" s="617"/>
      <c r="RYI75" s="682"/>
      <c r="RYJ75" s="683"/>
      <c r="RYK75" s="683"/>
      <c r="RYL75" s="683"/>
      <c r="RYM75" s="683"/>
      <c r="RYN75" s="683"/>
      <c r="RYO75" s="617"/>
      <c r="RYP75" s="682"/>
      <c r="RYQ75" s="683"/>
      <c r="RYR75" s="683"/>
      <c r="RYS75" s="683"/>
      <c r="RYT75" s="683"/>
      <c r="RYU75" s="683"/>
      <c r="RYV75" s="617"/>
      <c r="RYW75" s="682"/>
      <c r="RYX75" s="683"/>
      <c r="RYY75" s="683"/>
      <c r="RYZ75" s="683"/>
      <c r="RZA75" s="683"/>
      <c r="RZB75" s="683"/>
      <c r="RZC75" s="617"/>
      <c r="RZD75" s="682"/>
      <c r="RZE75" s="683"/>
      <c r="RZF75" s="683"/>
      <c r="RZG75" s="683"/>
      <c r="RZH75" s="683"/>
      <c r="RZI75" s="683"/>
      <c r="RZJ75" s="617"/>
      <c r="RZK75" s="682"/>
      <c r="RZL75" s="683"/>
      <c r="RZM75" s="683"/>
      <c r="RZN75" s="683"/>
      <c r="RZO75" s="683"/>
      <c r="RZP75" s="683"/>
      <c r="RZQ75" s="617"/>
      <c r="RZR75" s="682"/>
      <c r="RZS75" s="683"/>
      <c r="RZT75" s="683"/>
      <c r="RZU75" s="683"/>
      <c r="RZV75" s="683"/>
      <c r="RZW75" s="683"/>
      <c r="RZX75" s="617"/>
      <c r="RZY75" s="682"/>
      <c r="RZZ75" s="683"/>
      <c r="SAA75" s="683"/>
      <c r="SAB75" s="683"/>
      <c r="SAC75" s="683"/>
      <c r="SAD75" s="683"/>
      <c r="SAE75" s="617"/>
      <c r="SAF75" s="682"/>
      <c r="SAG75" s="683"/>
      <c r="SAH75" s="683"/>
      <c r="SAI75" s="683"/>
      <c r="SAJ75" s="683"/>
      <c r="SAK75" s="683"/>
      <c r="SAL75" s="617"/>
      <c r="SAM75" s="682"/>
      <c r="SAN75" s="683"/>
      <c r="SAO75" s="683"/>
      <c r="SAP75" s="683"/>
      <c r="SAQ75" s="683"/>
      <c r="SAR75" s="683"/>
      <c r="SAS75" s="617"/>
      <c r="SAT75" s="682"/>
      <c r="SAU75" s="683"/>
      <c r="SAV75" s="683"/>
      <c r="SAW75" s="683"/>
      <c r="SAX75" s="683"/>
      <c r="SAY75" s="683"/>
      <c r="SAZ75" s="617"/>
      <c r="SBA75" s="682"/>
      <c r="SBB75" s="683"/>
      <c r="SBC75" s="683"/>
      <c r="SBD75" s="683"/>
      <c r="SBE75" s="683"/>
      <c r="SBF75" s="683"/>
      <c r="SBG75" s="617"/>
      <c r="SBH75" s="682"/>
      <c r="SBI75" s="683"/>
      <c r="SBJ75" s="683"/>
      <c r="SBK75" s="683"/>
      <c r="SBL75" s="683"/>
      <c r="SBM75" s="683"/>
      <c r="SBN75" s="617"/>
      <c r="SBO75" s="682"/>
      <c r="SBP75" s="683"/>
      <c r="SBQ75" s="683"/>
      <c r="SBR75" s="683"/>
      <c r="SBS75" s="683"/>
      <c r="SBT75" s="683"/>
      <c r="SBU75" s="617"/>
      <c r="SBV75" s="682"/>
      <c r="SBW75" s="683"/>
      <c r="SBX75" s="683"/>
      <c r="SBY75" s="683"/>
      <c r="SBZ75" s="683"/>
      <c r="SCA75" s="683"/>
      <c r="SCB75" s="617"/>
      <c r="SCC75" s="682"/>
      <c r="SCD75" s="683"/>
      <c r="SCE75" s="683"/>
      <c r="SCF75" s="683"/>
      <c r="SCG75" s="683"/>
      <c r="SCH75" s="683"/>
      <c r="SCI75" s="617"/>
      <c r="SCJ75" s="682"/>
      <c r="SCK75" s="683"/>
      <c r="SCL75" s="683"/>
      <c r="SCM75" s="683"/>
      <c r="SCN75" s="683"/>
      <c r="SCO75" s="683"/>
      <c r="SCP75" s="617"/>
      <c r="SCQ75" s="682"/>
      <c r="SCR75" s="683"/>
      <c r="SCS75" s="683"/>
      <c r="SCT75" s="683"/>
      <c r="SCU75" s="683"/>
      <c r="SCV75" s="683"/>
      <c r="SCW75" s="617"/>
      <c r="SCX75" s="682"/>
      <c r="SCY75" s="683"/>
      <c r="SCZ75" s="683"/>
      <c r="SDA75" s="683"/>
      <c r="SDB75" s="683"/>
      <c r="SDC75" s="683"/>
      <c r="SDD75" s="617"/>
      <c r="SDE75" s="682"/>
      <c r="SDF75" s="683"/>
      <c r="SDG75" s="683"/>
      <c r="SDH75" s="683"/>
      <c r="SDI75" s="683"/>
      <c r="SDJ75" s="683"/>
      <c r="SDK75" s="617"/>
      <c r="SDL75" s="682"/>
      <c r="SDM75" s="683"/>
      <c r="SDN75" s="683"/>
      <c r="SDO75" s="683"/>
      <c r="SDP75" s="683"/>
      <c r="SDQ75" s="683"/>
      <c r="SDR75" s="617"/>
      <c r="SDS75" s="682"/>
      <c r="SDT75" s="683"/>
      <c r="SDU75" s="683"/>
      <c r="SDV75" s="683"/>
      <c r="SDW75" s="683"/>
      <c r="SDX75" s="683"/>
      <c r="SDY75" s="617"/>
      <c r="SDZ75" s="682"/>
      <c r="SEA75" s="683"/>
      <c r="SEB75" s="683"/>
      <c r="SEC75" s="683"/>
      <c r="SED75" s="683"/>
      <c r="SEE75" s="683"/>
      <c r="SEF75" s="617"/>
      <c r="SEG75" s="682"/>
      <c r="SEH75" s="683"/>
      <c r="SEI75" s="683"/>
      <c r="SEJ75" s="683"/>
      <c r="SEK75" s="683"/>
      <c r="SEL75" s="683"/>
      <c r="SEM75" s="617"/>
      <c r="SEN75" s="682"/>
      <c r="SEO75" s="683"/>
      <c r="SEP75" s="683"/>
      <c r="SEQ75" s="683"/>
      <c r="SER75" s="683"/>
      <c r="SES75" s="683"/>
      <c r="SET75" s="617"/>
      <c r="SEU75" s="682"/>
      <c r="SEV75" s="683"/>
      <c r="SEW75" s="683"/>
      <c r="SEX75" s="683"/>
      <c r="SEY75" s="683"/>
      <c r="SEZ75" s="683"/>
      <c r="SFA75" s="617"/>
      <c r="SFB75" s="682"/>
      <c r="SFC75" s="683"/>
      <c r="SFD75" s="683"/>
      <c r="SFE75" s="683"/>
      <c r="SFF75" s="683"/>
      <c r="SFG75" s="683"/>
      <c r="SFH75" s="617"/>
      <c r="SFI75" s="682"/>
      <c r="SFJ75" s="683"/>
      <c r="SFK75" s="683"/>
      <c r="SFL75" s="683"/>
      <c r="SFM75" s="683"/>
      <c r="SFN75" s="683"/>
      <c r="SFO75" s="617"/>
      <c r="SFP75" s="682"/>
      <c r="SFQ75" s="683"/>
      <c r="SFR75" s="683"/>
      <c r="SFS75" s="683"/>
      <c r="SFT75" s="683"/>
      <c r="SFU75" s="683"/>
      <c r="SFV75" s="617"/>
      <c r="SFW75" s="682"/>
      <c r="SFX75" s="683"/>
      <c r="SFY75" s="683"/>
      <c r="SFZ75" s="683"/>
      <c r="SGA75" s="683"/>
      <c r="SGB75" s="683"/>
      <c r="SGC75" s="617"/>
      <c r="SGD75" s="682"/>
      <c r="SGE75" s="683"/>
      <c r="SGF75" s="683"/>
      <c r="SGG75" s="683"/>
      <c r="SGH75" s="683"/>
      <c r="SGI75" s="683"/>
      <c r="SGJ75" s="617"/>
      <c r="SGK75" s="682"/>
      <c r="SGL75" s="683"/>
      <c r="SGM75" s="683"/>
      <c r="SGN75" s="683"/>
      <c r="SGO75" s="683"/>
      <c r="SGP75" s="683"/>
      <c r="SGQ75" s="617"/>
      <c r="SGR75" s="682"/>
      <c r="SGS75" s="683"/>
      <c r="SGT75" s="683"/>
      <c r="SGU75" s="683"/>
      <c r="SGV75" s="683"/>
      <c r="SGW75" s="683"/>
      <c r="SGX75" s="617"/>
      <c r="SGY75" s="682"/>
      <c r="SGZ75" s="683"/>
      <c r="SHA75" s="683"/>
      <c r="SHB75" s="683"/>
      <c r="SHC75" s="683"/>
      <c r="SHD75" s="683"/>
      <c r="SHE75" s="617"/>
      <c r="SHF75" s="682"/>
      <c r="SHG75" s="683"/>
      <c r="SHH75" s="683"/>
      <c r="SHI75" s="683"/>
      <c r="SHJ75" s="683"/>
      <c r="SHK75" s="683"/>
      <c r="SHL75" s="617"/>
      <c r="SHM75" s="682"/>
      <c r="SHN75" s="683"/>
      <c r="SHO75" s="683"/>
      <c r="SHP75" s="683"/>
      <c r="SHQ75" s="683"/>
      <c r="SHR75" s="683"/>
      <c r="SHS75" s="617"/>
      <c r="SHT75" s="682"/>
      <c r="SHU75" s="683"/>
      <c r="SHV75" s="683"/>
      <c r="SHW75" s="683"/>
      <c r="SHX75" s="683"/>
      <c r="SHY75" s="683"/>
      <c r="SHZ75" s="617"/>
      <c r="SIA75" s="682"/>
      <c r="SIB75" s="683"/>
      <c r="SIC75" s="683"/>
      <c r="SID75" s="683"/>
      <c r="SIE75" s="683"/>
      <c r="SIF75" s="683"/>
      <c r="SIG75" s="617"/>
      <c r="SIH75" s="682"/>
      <c r="SII75" s="683"/>
      <c r="SIJ75" s="683"/>
      <c r="SIK75" s="683"/>
      <c r="SIL75" s="683"/>
      <c r="SIM75" s="683"/>
      <c r="SIN75" s="617"/>
      <c r="SIO75" s="682"/>
      <c r="SIP75" s="683"/>
      <c r="SIQ75" s="683"/>
      <c r="SIR75" s="683"/>
      <c r="SIS75" s="683"/>
      <c r="SIT75" s="683"/>
      <c r="SIU75" s="617"/>
      <c r="SIV75" s="682"/>
      <c r="SIW75" s="683"/>
      <c r="SIX75" s="683"/>
      <c r="SIY75" s="683"/>
      <c r="SIZ75" s="683"/>
      <c r="SJA75" s="683"/>
      <c r="SJB75" s="617"/>
      <c r="SJC75" s="682"/>
      <c r="SJD75" s="683"/>
      <c r="SJE75" s="683"/>
      <c r="SJF75" s="683"/>
      <c r="SJG75" s="683"/>
      <c r="SJH75" s="683"/>
      <c r="SJI75" s="617"/>
      <c r="SJJ75" s="682"/>
      <c r="SJK75" s="683"/>
      <c r="SJL75" s="683"/>
      <c r="SJM75" s="683"/>
      <c r="SJN75" s="683"/>
      <c r="SJO75" s="683"/>
      <c r="SJP75" s="617"/>
      <c r="SJQ75" s="682"/>
      <c r="SJR75" s="683"/>
      <c r="SJS75" s="683"/>
      <c r="SJT75" s="683"/>
      <c r="SJU75" s="683"/>
      <c r="SJV75" s="683"/>
      <c r="SJW75" s="617"/>
      <c r="SJX75" s="682"/>
      <c r="SJY75" s="683"/>
      <c r="SJZ75" s="683"/>
      <c r="SKA75" s="683"/>
      <c r="SKB75" s="683"/>
      <c r="SKC75" s="683"/>
      <c r="SKD75" s="617"/>
      <c r="SKE75" s="682"/>
      <c r="SKF75" s="683"/>
      <c r="SKG75" s="683"/>
      <c r="SKH75" s="683"/>
      <c r="SKI75" s="683"/>
      <c r="SKJ75" s="683"/>
      <c r="SKK75" s="617"/>
      <c r="SKL75" s="682"/>
      <c r="SKM75" s="683"/>
      <c r="SKN75" s="683"/>
      <c r="SKO75" s="683"/>
      <c r="SKP75" s="683"/>
      <c r="SKQ75" s="683"/>
      <c r="SKR75" s="617"/>
      <c r="SKS75" s="682"/>
      <c r="SKT75" s="683"/>
      <c r="SKU75" s="683"/>
      <c r="SKV75" s="683"/>
      <c r="SKW75" s="683"/>
      <c r="SKX75" s="683"/>
      <c r="SKY75" s="617"/>
      <c r="SKZ75" s="682"/>
      <c r="SLA75" s="683"/>
      <c r="SLB75" s="683"/>
      <c r="SLC75" s="683"/>
      <c r="SLD75" s="683"/>
      <c r="SLE75" s="683"/>
      <c r="SLF75" s="617"/>
      <c r="SLG75" s="682"/>
      <c r="SLH75" s="683"/>
      <c r="SLI75" s="683"/>
      <c r="SLJ75" s="683"/>
      <c r="SLK75" s="683"/>
      <c r="SLL75" s="683"/>
      <c r="SLM75" s="617"/>
      <c r="SLN75" s="682"/>
      <c r="SLO75" s="683"/>
      <c r="SLP75" s="683"/>
      <c r="SLQ75" s="683"/>
      <c r="SLR75" s="683"/>
      <c r="SLS75" s="683"/>
      <c r="SLT75" s="617"/>
      <c r="SLU75" s="682"/>
      <c r="SLV75" s="683"/>
      <c r="SLW75" s="683"/>
      <c r="SLX75" s="683"/>
      <c r="SLY75" s="683"/>
      <c r="SLZ75" s="683"/>
      <c r="SMA75" s="617"/>
      <c r="SMB75" s="682"/>
      <c r="SMC75" s="683"/>
      <c r="SMD75" s="683"/>
      <c r="SME75" s="683"/>
      <c r="SMF75" s="683"/>
      <c r="SMG75" s="683"/>
      <c r="SMH75" s="617"/>
      <c r="SMI75" s="682"/>
      <c r="SMJ75" s="683"/>
      <c r="SMK75" s="683"/>
      <c r="SML75" s="683"/>
      <c r="SMM75" s="683"/>
      <c r="SMN75" s="683"/>
      <c r="SMO75" s="617"/>
      <c r="SMP75" s="682"/>
      <c r="SMQ75" s="683"/>
      <c r="SMR75" s="683"/>
      <c r="SMS75" s="683"/>
      <c r="SMT75" s="683"/>
      <c r="SMU75" s="683"/>
      <c r="SMV75" s="617"/>
      <c r="SMW75" s="682"/>
      <c r="SMX75" s="683"/>
      <c r="SMY75" s="683"/>
      <c r="SMZ75" s="683"/>
      <c r="SNA75" s="683"/>
      <c r="SNB75" s="683"/>
      <c r="SNC75" s="617"/>
      <c r="SND75" s="682"/>
      <c r="SNE75" s="683"/>
      <c r="SNF75" s="683"/>
      <c r="SNG75" s="683"/>
      <c r="SNH75" s="683"/>
      <c r="SNI75" s="683"/>
      <c r="SNJ75" s="617"/>
      <c r="SNK75" s="682"/>
      <c r="SNL75" s="683"/>
      <c r="SNM75" s="683"/>
      <c r="SNN75" s="683"/>
      <c r="SNO75" s="683"/>
      <c r="SNP75" s="683"/>
      <c r="SNQ75" s="617"/>
      <c r="SNR75" s="682"/>
      <c r="SNS75" s="683"/>
      <c r="SNT75" s="683"/>
      <c r="SNU75" s="683"/>
      <c r="SNV75" s="683"/>
      <c r="SNW75" s="683"/>
      <c r="SNX75" s="617"/>
      <c r="SNY75" s="682"/>
      <c r="SNZ75" s="683"/>
      <c r="SOA75" s="683"/>
      <c r="SOB75" s="683"/>
      <c r="SOC75" s="683"/>
      <c r="SOD75" s="683"/>
      <c r="SOE75" s="617"/>
      <c r="SOF75" s="682"/>
      <c r="SOG75" s="683"/>
      <c r="SOH75" s="683"/>
      <c r="SOI75" s="683"/>
      <c r="SOJ75" s="683"/>
      <c r="SOK75" s="683"/>
      <c r="SOL75" s="617"/>
      <c r="SOM75" s="682"/>
      <c r="SON75" s="683"/>
      <c r="SOO75" s="683"/>
      <c r="SOP75" s="683"/>
      <c r="SOQ75" s="683"/>
      <c r="SOR75" s="683"/>
      <c r="SOS75" s="617"/>
      <c r="SOT75" s="682"/>
      <c r="SOU75" s="683"/>
      <c r="SOV75" s="683"/>
      <c r="SOW75" s="683"/>
      <c r="SOX75" s="683"/>
      <c r="SOY75" s="683"/>
      <c r="SOZ75" s="617"/>
      <c r="SPA75" s="682"/>
      <c r="SPB75" s="683"/>
      <c r="SPC75" s="683"/>
      <c r="SPD75" s="683"/>
      <c r="SPE75" s="683"/>
      <c r="SPF75" s="683"/>
      <c r="SPG75" s="617"/>
      <c r="SPH75" s="682"/>
      <c r="SPI75" s="683"/>
      <c r="SPJ75" s="683"/>
      <c r="SPK75" s="683"/>
      <c r="SPL75" s="683"/>
      <c r="SPM75" s="683"/>
      <c r="SPN75" s="617"/>
      <c r="SPO75" s="682"/>
      <c r="SPP75" s="683"/>
      <c r="SPQ75" s="683"/>
      <c r="SPR75" s="683"/>
      <c r="SPS75" s="683"/>
      <c r="SPT75" s="683"/>
      <c r="SPU75" s="617"/>
      <c r="SPV75" s="682"/>
      <c r="SPW75" s="683"/>
      <c r="SPX75" s="683"/>
      <c r="SPY75" s="683"/>
      <c r="SPZ75" s="683"/>
      <c r="SQA75" s="683"/>
      <c r="SQB75" s="617"/>
      <c r="SQC75" s="682"/>
      <c r="SQD75" s="683"/>
      <c r="SQE75" s="683"/>
      <c r="SQF75" s="683"/>
      <c r="SQG75" s="683"/>
      <c r="SQH75" s="683"/>
      <c r="SQI75" s="617"/>
      <c r="SQJ75" s="682"/>
      <c r="SQK75" s="683"/>
      <c r="SQL75" s="683"/>
      <c r="SQM75" s="683"/>
      <c r="SQN75" s="683"/>
      <c r="SQO75" s="683"/>
      <c r="SQP75" s="617"/>
      <c r="SQQ75" s="682"/>
      <c r="SQR75" s="683"/>
      <c r="SQS75" s="683"/>
      <c r="SQT75" s="683"/>
      <c r="SQU75" s="683"/>
      <c r="SQV75" s="683"/>
      <c r="SQW75" s="617"/>
      <c r="SQX75" s="682"/>
      <c r="SQY75" s="683"/>
      <c r="SQZ75" s="683"/>
      <c r="SRA75" s="683"/>
      <c r="SRB75" s="683"/>
      <c r="SRC75" s="683"/>
      <c r="SRD75" s="617"/>
      <c r="SRE75" s="682"/>
      <c r="SRF75" s="683"/>
      <c r="SRG75" s="683"/>
      <c r="SRH75" s="683"/>
      <c r="SRI75" s="683"/>
      <c r="SRJ75" s="683"/>
      <c r="SRK75" s="617"/>
      <c r="SRL75" s="682"/>
      <c r="SRM75" s="683"/>
      <c r="SRN75" s="683"/>
      <c r="SRO75" s="683"/>
      <c r="SRP75" s="683"/>
      <c r="SRQ75" s="683"/>
      <c r="SRR75" s="617"/>
      <c r="SRS75" s="682"/>
      <c r="SRT75" s="683"/>
      <c r="SRU75" s="683"/>
      <c r="SRV75" s="683"/>
      <c r="SRW75" s="683"/>
      <c r="SRX75" s="683"/>
      <c r="SRY75" s="617"/>
      <c r="SRZ75" s="682"/>
      <c r="SSA75" s="683"/>
      <c r="SSB75" s="683"/>
      <c r="SSC75" s="683"/>
      <c r="SSD75" s="683"/>
      <c r="SSE75" s="683"/>
      <c r="SSF75" s="617"/>
      <c r="SSG75" s="682"/>
      <c r="SSH75" s="683"/>
      <c r="SSI75" s="683"/>
      <c r="SSJ75" s="683"/>
      <c r="SSK75" s="683"/>
      <c r="SSL75" s="683"/>
      <c r="SSM75" s="617"/>
      <c r="SSN75" s="682"/>
      <c r="SSO75" s="683"/>
      <c r="SSP75" s="683"/>
      <c r="SSQ75" s="683"/>
      <c r="SSR75" s="683"/>
      <c r="SSS75" s="683"/>
      <c r="SST75" s="617"/>
      <c r="SSU75" s="682"/>
      <c r="SSV75" s="683"/>
      <c r="SSW75" s="683"/>
      <c r="SSX75" s="683"/>
      <c r="SSY75" s="683"/>
      <c r="SSZ75" s="683"/>
      <c r="STA75" s="617"/>
      <c r="STB75" s="682"/>
      <c r="STC75" s="683"/>
      <c r="STD75" s="683"/>
      <c r="STE75" s="683"/>
      <c r="STF75" s="683"/>
      <c r="STG75" s="683"/>
      <c r="STH75" s="617"/>
      <c r="STI75" s="682"/>
      <c r="STJ75" s="683"/>
      <c r="STK75" s="683"/>
      <c r="STL75" s="683"/>
      <c r="STM75" s="683"/>
      <c r="STN75" s="683"/>
      <c r="STO75" s="617"/>
      <c r="STP75" s="682"/>
      <c r="STQ75" s="683"/>
      <c r="STR75" s="683"/>
      <c r="STS75" s="683"/>
      <c r="STT75" s="683"/>
      <c r="STU75" s="683"/>
      <c r="STV75" s="617"/>
      <c r="STW75" s="682"/>
      <c r="STX75" s="683"/>
      <c r="STY75" s="683"/>
      <c r="STZ75" s="683"/>
      <c r="SUA75" s="683"/>
      <c r="SUB75" s="683"/>
      <c r="SUC75" s="617"/>
      <c r="SUD75" s="682"/>
      <c r="SUE75" s="683"/>
      <c r="SUF75" s="683"/>
      <c r="SUG75" s="683"/>
      <c r="SUH75" s="683"/>
      <c r="SUI75" s="683"/>
      <c r="SUJ75" s="617"/>
      <c r="SUK75" s="682"/>
      <c r="SUL75" s="683"/>
      <c r="SUM75" s="683"/>
      <c r="SUN75" s="683"/>
      <c r="SUO75" s="683"/>
      <c r="SUP75" s="683"/>
      <c r="SUQ75" s="617"/>
      <c r="SUR75" s="682"/>
      <c r="SUS75" s="683"/>
      <c r="SUT75" s="683"/>
      <c r="SUU75" s="683"/>
      <c r="SUV75" s="683"/>
      <c r="SUW75" s="683"/>
      <c r="SUX75" s="617"/>
      <c r="SUY75" s="682"/>
      <c r="SUZ75" s="683"/>
      <c r="SVA75" s="683"/>
      <c r="SVB75" s="683"/>
      <c r="SVC75" s="683"/>
      <c r="SVD75" s="683"/>
      <c r="SVE75" s="617"/>
      <c r="SVF75" s="682"/>
      <c r="SVG75" s="683"/>
      <c r="SVH75" s="683"/>
      <c r="SVI75" s="683"/>
      <c r="SVJ75" s="683"/>
      <c r="SVK75" s="683"/>
      <c r="SVL75" s="617"/>
      <c r="SVM75" s="682"/>
      <c r="SVN75" s="683"/>
      <c r="SVO75" s="683"/>
      <c r="SVP75" s="683"/>
      <c r="SVQ75" s="683"/>
      <c r="SVR75" s="683"/>
      <c r="SVS75" s="617"/>
      <c r="SVT75" s="682"/>
      <c r="SVU75" s="683"/>
      <c r="SVV75" s="683"/>
      <c r="SVW75" s="683"/>
      <c r="SVX75" s="683"/>
      <c r="SVY75" s="683"/>
      <c r="SVZ75" s="617"/>
      <c r="SWA75" s="682"/>
      <c r="SWB75" s="683"/>
      <c r="SWC75" s="683"/>
      <c r="SWD75" s="683"/>
      <c r="SWE75" s="683"/>
      <c r="SWF75" s="683"/>
      <c r="SWG75" s="617"/>
      <c r="SWH75" s="682"/>
      <c r="SWI75" s="683"/>
      <c r="SWJ75" s="683"/>
      <c r="SWK75" s="683"/>
      <c r="SWL75" s="683"/>
      <c r="SWM75" s="683"/>
      <c r="SWN75" s="617"/>
      <c r="SWO75" s="682"/>
      <c r="SWP75" s="683"/>
      <c r="SWQ75" s="683"/>
      <c r="SWR75" s="683"/>
      <c r="SWS75" s="683"/>
      <c r="SWT75" s="683"/>
      <c r="SWU75" s="617"/>
      <c r="SWV75" s="682"/>
      <c r="SWW75" s="683"/>
      <c r="SWX75" s="683"/>
      <c r="SWY75" s="683"/>
      <c r="SWZ75" s="683"/>
      <c r="SXA75" s="683"/>
      <c r="SXB75" s="617"/>
      <c r="SXC75" s="682"/>
      <c r="SXD75" s="683"/>
      <c r="SXE75" s="683"/>
      <c r="SXF75" s="683"/>
      <c r="SXG75" s="683"/>
      <c r="SXH75" s="683"/>
      <c r="SXI75" s="617"/>
      <c r="SXJ75" s="682"/>
      <c r="SXK75" s="683"/>
      <c r="SXL75" s="683"/>
      <c r="SXM75" s="683"/>
      <c r="SXN75" s="683"/>
      <c r="SXO75" s="683"/>
      <c r="SXP75" s="617"/>
      <c r="SXQ75" s="682"/>
      <c r="SXR75" s="683"/>
      <c r="SXS75" s="683"/>
      <c r="SXT75" s="683"/>
      <c r="SXU75" s="683"/>
      <c r="SXV75" s="683"/>
      <c r="SXW75" s="617"/>
      <c r="SXX75" s="682"/>
      <c r="SXY75" s="683"/>
      <c r="SXZ75" s="683"/>
      <c r="SYA75" s="683"/>
      <c r="SYB75" s="683"/>
      <c r="SYC75" s="683"/>
      <c r="SYD75" s="617"/>
      <c r="SYE75" s="682"/>
      <c r="SYF75" s="683"/>
      <c r="SYG75" s="683"/>
      <c r="SYH75" s="683"/>
      <c r="SYI75" s="683"/>
      <c r="SYJ75" s="683"/>
      <c r="SYK75" s="617"/>
      <c r="SYL75" s="682"/>
      <c r="SYM75" s="683"/>
      <c r="SYN75" s="683"/>
      <c r="SYO75" s="683"/>
      <c r="SYP75" s="683"/>
      <c r="SYQ75" s="683"/>
      <c r="SYR75" s="617"/>
      <c r="SYS75" s="682"/>
      <c r="SYT75" s="683"/>
      <c r="SYU75" s="683"/>
      <c r="SYV75" s="683"/>
      <c r="SYW75" s="683"/>
      <c r="SYX75" s="683"/>
      <c r="SYY75" s="617"/>
      <c r="SYZ75" s="682"/>
      <c r="SZA75" s="683"/>
      <c r="SZB75" s="683"/>
      <c r="SZC75" s="683"/>
      <c r="SZD75" s="683"/>
      <c r="SZE75" s="683"/>
      <c r="SZF75" s="617"/>
      <c r="SZG75" s="682"/>
      <c r="SZH75" s="683"/>
      <c r="SZI75" s="683"/>
      <c r="SZJ75" s="683"/>
      <c r="SZK75" s="683"/>
      <c r="SZL75" s="683"/>
      <c r="SZM75" s="617"/>
      <c r="SZN75" s="682"/>
      <c r="SZO75" s="683"/>
      <c r="SZP75" s="683"/>
      <c r="SZQ75" s="683"/>
      <c r="SZR75" s="683"/>
      <c r="SZS75" s="683"/>
      <c r="SZT75" s="617"/>
      <c r="SZU75" s="682"/>
      <c r="SZV75" s="683"/>
      <c r="SZW75" s="683"/>
      <c r="SZX75" s="683"/>
      <c r="SZY75" s="683"/>
      <c r="SZZ75" s="683"/>
      <c r="TAA75" s="617"/>
      <c r="TAB75" s="682"/>
      <c r="TAC75" s="683"/>
      <c r="TAD75" s="683"/>
      <c r="TAE75" s="683"/>
      <c r="TAF75" s="683"/>
      <c r="TAG75" s="683"/>
      <c r="TAH75" s="617"/>
      <c r="TAI75" s="682"/>
      <c r="TAJ75" s="683"/>
      <c r="TAK75" s="683"/>
      <c r="TAL75" s="683"/>
      <c r="TAM75" s="683"/>
      <c r="TAN75" s="683"/>
      <c r="TAO75" s="617"/>
      <c r="TAP75" s="682"/>
      <c r="TAQ75" s="683"/>
      <c r="TAR75" s="683"/>
      <c r="TAS75" s="683"/>
      <c r="TAT75" s="683"/>
      <c r="TAU75" s="683"/>
      <c r="TAV75" s="617"/>
      <c r="TAW75" s="682"/>
      <c r="TAX75" s="683"/>
      <c r="TAY75" s="683"/>
      <c r="TAZ75" s="683"/>
      <c r="TBA75" s="683"/>
      <c r="TBB75" s="683"/>
      <c r="TBC75" s="617"/>
      <c r="TBD75" s="682"/>
      <c r="TBE75" s="683"/>
      <c r="TBF75" s="683"/>
      <c r="TBG75" s="683"/>
      <c r="TBH75" s="683"/>
      <c r="TBI75" s="683"/>
      <c r="TBJ75" s="617"/>
      <c r="TBK75" s="682"/>
      <c r="TBL75" s="683"/>
      <c r="TBM75" s="683"/>
      <c r="TBN75" s="683"/>
      <c r="TBO75" s="683"/>
      <c r="TBP75" s="683"/>
      <c r="TBQ75" s="617"/>
      <c r="TBR75" s="682"/>
      <c r="TBS75" s="683"/>
      <c r="TBT75" s="683"/>
      <c r="TBU75" s="683"/>
      <c r="TBV75" s="683"/>
      <c r="TBW75" s="683"/>
      <c r="TBX75" s="617"/>
      <c r="TBY75" s="682"/>
      <c r="TBZ75" s="683"/>
      <c r="TCA75" s="683"/>
      <c r="TCB75" s="683"/>
      <c r="TCC75" s="683"/>
      <c r="TCD75" s="683"/>
      <c r="TCE75" s="617"/>
      <c r="TCF75" s="682"/>
      <c r="TCG75" s="683"/>
      <c r="TCH75" s="683"/>
      <c r="TCI75" s="683"/>
      <c r="TCJ75" s="683"/>
      <c r="TCK75" s="683"/>
      <c r="TCL75" s="617"/>
      <c r="TCM75" s="682"/>
      <c r="TCN75" s="683"/>
      <c r="TCO75" s="683"/>
      <c r="TCP75" s="683"/>
      <c r="TCQ75" s="683"/>
      <c r="TCR75" s="683"/>
      <c r="TCS75" s="617"/>
      <c r="TCT75" s="682"/>
      <c r="TCU75" s="683"/>
      <c r="TCV75" s="683"/>
      <c r="TCW75" s="683"/>
      <c r="TCX75" s="683"/>
      <c r="TCY75" s="683"/>
      <c r="TCZ75" s="617"/>
      <c r="TDA75" s="682"/>
      <c r="TDB75" s="683"/>
      <c r="TDC75" s="683"/>
      <c r="TDD75" s="683"/>
      <c r="TDE75" s="683"/>
      <c r="TDF75" s="683"/>
      <c r="TDG75" s="617"/>
      <c r="TDH75" s="682"/>
      <c r="TDI75" s="683"/>
      <c r="TDJ75" s="683"/>
      <c r="TDK75" s="683"/>
      <c r="TDL75" s="683"/>
      <c r="TDM75" s="683"/>
      <c r="TDN75" s="617"/>
      <c r="TDO75" s="682"/>
      <c r="TDP75" s="683"/>
      <c r="TDQ75" s="683"/>
      <c r="TDR75" s="683"/>
      <c r="TDS75" s="683"/>
      <c r="TDT75" s="683"/>
      <c r="TDU75" s="617"/>
      <c r="TDV75" s="682"/>
      <c r="TDW75" s="683"/>
      <c r="TDX75" s="683"/>
      <c r="TDY75" s="683"/>
      <c r="TDZ75" s="683"/>
      <c r="TEA75" s="683"/>
      <c r="TEB75" s="617"/>
      <c r="TEC75" s="682"/>
      <c r="TED75" s="683"/>
      <c r="TEE75" s="683"/>
      <c r="TEF75" s="683"/>
      <c r="TEG75" s="683"/>
      <c r="TEH75" s="683"/>
      <c r="TEI75" s="617"/>
      <c r="TEJ75" s="682"/>
      <c r="TEK75" s="683"/>
      <c r="TEL75" s="683"/>
      <c r="TEM75" s="683"/>
      <c r="TEN75" s="683"/>
      <c r="TEO75" s="683"/>
      <c r="TEP75" s="617"/>
      <c r="TEQ75" s="682"/>
      <c r="TER75" s="683"/>
      <c r="TES75" s="683"/>
      <c r="TET75" s="683"/>
      <c r="TEU75" s="683"/>
      <c r="TEV75" s="683"/>
      <c r="TEW75" s="617"/>
      <c r="TEX75" s="682"/>
      <c r="TEY75" s="683"/>
      <c r="TEZ75" s="683"/>
      <c r="TFA75" s="683"/>
      <c r="TFB75" s="683"/>
      <c r="TFC75" s="683"/>
      <c r="TFD75" s="617"/>
      <c r="TFE75" s="682"/>
      <c r="TFF75" s="683"/>
      <c r="TFG75" s="683"/>
      <c r="TFH75" s="683"/>
      <c r="TFI75" s="683"/>
      <c r="TFJ75" s="683"/>
      <c r="TFK75" s="617"/>
      <c r="TFL75" s="682"/>
      <c r="TFM75" s="683"/>
      <c r="TFN75" s="683"/>
      <c r="TFO75" s="683"/>
      <c r="TFP75" s="683"/>
      <c r="TFQ75" s="683"/>
      <c r="TFR75" s="617"/>
      <c r="TFS75" s="682"/>
      <c r="TFT75" s="683"/>
      <c r="TFU75" s="683"/>
      <c r="TFV75" s="683"/>
      <c r="TFW75" s="683"/>
      <c r="TFX75" s="683"/>
      <c r="TFY75" s="617"/>
      <c r="TFZ75" s="682"/>
      <c r="TGA75" s="683"/>
      <c r="TGB75" s="683"/>
      <c r="TGC75" s="683"/>
      <c r="TGD75" s="683"/>
      <c r="TGE75" s="683"/>
      <c r="TGF75" s="617"/>
      <c r="TGG75" s="682"/>
      <c r="TGH75" s="683"/>
      <c r="TGI75" s="683"/>
      <c r="TGJ75" s="683"/>
      <c r="TGK75" s="683"/>
      <c r="TGL75" s="683"/>
      <c r="TGM75" s="617"/>
      <c r="TGN75" s="682"/>
      <c r="TGO75" s="683"/>
      <c r="TGP75" s="683"/>
      <c r="TGQ75" s="683"/>
      <c r="TGR75" s="683"/>
      <c r="TGS75" s="683"/>
      <c r="TGT75" s="617"/>
      <c r="TGU75" s="682"/>
      <c r="TGV75" s="683"/>
      <c r="TGW75" s="683"/>
      <c r="TGX75" s="683"/>
      <c r="TGY75" s="683"/>
      <c r="TGZ75" s="683"/>
      <c r="THA75" s="617"/>
      <c r="THB75" s="682"/>
      <c r="THC75" s="683"/>
      <c r="THD75" s="683"/>
      <c r="THE75" s="683"/>
      <c r="THF75" s="683"/>
      <c r="THG75" s="683"/>
      <c r="THH75" s="617"/>
      <c r="THI75" s="682"/>
      <c r="THJ75" s="683"/>
      <c r="THK75" s="683"/>
      <c r="THL75" s="683"/>
      <c r="THM75" s="683"/>
      <c r="THN75" s="683"/>
      <c r="THO75" s="617"/>
      <c r="THP75" s="682"/>
      <c r="THQ75" s="683"/>
      <c r="THR75" s="683"/>
      <c r="THS75" s="683"/>
      <c r="THT75" s="683"/>
      <c r="THU75" s="683"/>
      <c r="THV75" s="617"/>
      <c r="THW75" s="682"/>
      <c r="THX75" s="683"/>
      <c r="THY75" s="683"/>
      <c r="THZ75" s="683"/>
      <c r="TIA75" s="683"/>
      <c r="TIB75" s="683"/>
      <c r="TIC75" s="617"/>
      <c r="TID75" s="682"/>
      <c r="TIE75" s="683"/>
      <c r="TIF75" s="683"/>
      <c r="TIG75" s="683"/>
      <c r="TIH75" s="683"/>
      <c r="TII75" s="683"/>
      <c r="TIJ75" s="617"/>
      <c r="TIK75" s="682"/>
      <c r="TIL75" s="683"/>
      <c r="TIM75" s="683"/>
      <c r="TIN75" s="683"/>
      <c r="TIO75" s="683"/>
      <c r="TIP75" s="683"/>
      <c r="TIQ75" s="617"/>
      <c r="TIR75" s="682"/>
      <c r="TIS75" s="683"/>
      <c r="TIT75" s="683"/>
      <c r="TIU75" s="683"/>
      <c r="TIV75" s="683"/>
      <c r="TIW75" s="683"/>
      <c r="TIX75" s="617"/>
      <c r="TIY75" s="682"/>
      <c r="TIZ75" s="683"/>
      <c r="TJA75" s="683"/>
      <c r="TJB75" s="683"/>
      <c r="TJC75" s="683"/>
      <c r="TJD75" s="683"/>
      <c r="TJE75" s="617"/>
      <c r="TJF75" s="682"/>
      <c r="TJG75" s="683"/>
      <c r="TJH75" s="683"/>
      <c r="TJI75" s="683"/>
      <c r="TJJ75" s="683"/>
      <c r="TJK75" s="683"/>
      <c r="TJL75" s="617"/>
      <c r="TJM75" s="682"/>
      <c r="TJN75" s="683"/>
      <c r="TJO75" s="683"/>
      <c r="TJP75" s="683"/>
      <c r="TJQ75" s="683"/>
      <c r="TJR75" s="683"/>
      <c r="TJS75" s="617"/>
      <c r="TJT75" s="682"/>
      <c r="TJU75" s="683"/>
      <c r="TJV75" s="683"/>
      <c r="TJW75" s="683"/>
      <c r="TJX75" s="683"/>
      <c r="TJY75" s="683"/>
      <c r="TJZ75" s="617"/>
      <c r="TKA75" s="682"/>
      <c r="TKB75" s="683"/>
      <c r="TKC75" s="683"/>
      <c r="TKD75" s="683"/>
      <c r="TKE75" s="683"/>
      <c r="TKF75" s="683"/>
      <c r="TKG75" s="617"/>
      <c r="TKH75" s="682"/>
      <c r="TKI75" s="683"/>
      <c r="TKJ75" s="683"/>
      <c r="TKK75" s="683"/>
      <c r="TKL75" s="683"/>
      <c r="TKM75" s="683"/>
      <c r="TKN75" s="617"/>
      <c r="TKO75" s="682"/>
      <c r="TKP75" s="683"/>
      <c r="TKQ75" s="683"/>
      <c r="TKR75" s="683"/>
      <c r="TKS75" s="683"/>
      <c r="TKT75" s="683"/>
      <c r="TKU75" s="617"/>
      <c r="TKV75" s="682"/>
      <c r="TKW75" s="683"/>
      <c r="TKX75" s="683"/>
      <c r="TKY75" s="683"/>
      <c r="TKZ75" s="683"/>
      <c r="TLA75" s="683"/>
      <c r="TLB75" s="617"/>
      <c r="TLC75" s="682"/>
      <c r="TLD75" s="683"/>
      <c r="TLE75" s="683"/>
      <c r="TLF75" s="683"/>
      <c r="TLG75" s="683"/>
      <c r="TLH75" s="683"/>
      <c r="TLI75" s="617"/>
      <c r="TLJ75" s="682"/>
      <c r="TLK75" s="683"/>
      <c r="TLL75" s="683"/>
      <c r="TLM75" s="683"/>
      <c r="TLN75" s="683"/>
      <c r="TLO75" s="683"/>
      <c r="TLP75" s="617"/>
      <c r="TLQ75" s="682"/>
      <c r="TLR75" s="683"/>
      <c r="TLS75" s="683"/>
      <c r="TLT75" s="683"/>
      <c r="TLU75" s="683"/>
      <c r="TLV75" s="683"/>
      <c r="TLW75" s="617"/>
      <c r="TLX75" s="682"/>
      <c r="TLY75" s="683"/>
      <c r="TLZ75" s="683"/>
      <c r="TMA75" s="683"/>
      <c r="TMB75" s="683"/>
      <c r="TMC75" s="683"/>
      <c r="TMD75" s="617"/>
      <c r="TME75" s="682"/>
      <c r="TMF75" s="683"/>
      <c r="TMG75" s="683"/>
      <c r="TMH75" s="683"/>
      <c r="TMI75" s="683"/>
      <c r="TMJ75" s="683"/>
      <c r="TMK75" s="617"/>
      <c r="TML75" s="682"/>
      <c r="TMM75" s="683"/>
      <c r="TMN75" s="683"/>
      <c r="TMO75" s="683"/>
      <c r="TMP75" s="683"/>
      <c r="TMQ75" s="683"/>
      <c r="TMR75" s="617"/>
      <c r="TMS75" s="682"/>
      <c r="TMT75" s="683"/>
      <c r="TMU75" s="683"/>
      <c r="TMV75" s="683"/>
      <c r="TMW75" s="683"/>
      <c r="TMX75" s="683"/>
      <c r="TMY75" s="617"/>
      <c r="TMZ75" s="682"/>
      <c r="TNA75" s="683"/>
      <c r="TNB75" s="683"/>
      <c r="TNC75" s="683"/>
      <c r="TND75" s="683"/>
      <c r="TNE75" s="683"/>
      <c r="TNF75" s="617"/>
      <c r="TNG75" s="682"/>
      <c r="TNH75" s="683"/>
      <c r="TNI75" s="683"/>
      <c r="TNJ75" s="683"/>
      <c r="TNK75" s="683"/>
      <c r="TNL75" s="683"/>
      <c r="TNM75" s="617"/>
      <c r="TNN75" s="682"/>
      <c r="TNO75" s="683"/>
      <c r="TNP75" s="683"/>
      <c r="TNQ75" s="683"/>
      <c r="TNR75" s="683"/>
      <c r="TNS75" s="683"/>
      <c r="TNT75" s="617"/>
      <c r="TNU75" s="682"/>
      <c r="TNV75" s="683"/>
      <c r="TNW75" s="683"/>
      <c r="TNX75" s="683"/>
      <c r="TNY75" s="683"/>
      <c r="TNZ75" s="683"/>
      <c r="TOA75" s="617"/>
      <c r="TOB75" s="682"/>
      <c r="TOC75" s="683"/>
      <c r="TOD75" s="683"/>
      <c r="TOE75" s="683"/>
      <c r="TOF75" s="683"/>
      <c r="TOG75" s="683"/>
      <c r="TOH75" s="617"/>
      <c r="TOI75" s="682"/>
      <c r="TOJ75" s="683"/>
      <c r="TOK75" s="683"/>
      <c r="TOL75" s="683"/>
      <c r="TOM75" s="683"/>
      <c r="TON75" s="683"/>
      <c r="TOO75" s="617"/>
      <c r="TOP75" s="682"/>
      <c r="TOQ75" s="683"/>
      <c r="TOR75" s="683"/>
      <c r="TOS75" s="683"/>
      <c r="TOT75" s="683"/>
      <c r="TOU75" s="683"/>
      <c r="TOV75" s="617"/>
      <c r="TOW75" s="682"/>
      <c r="TOX75" s="683"/>
      <c r="TOY75" s="683"/>
      <c r="TOZ75" s="683"/>
      <c r="TPA75" s="683"/>
      <c r="TPB75" s="683"/>
      <c r="TPC75" s="617"/>
      <c r="TPD75" s="682"/>
      <c r="TPE75" s="683"/>
      <c r="TPF75" s="683"/>
      <c r="TPG75" s="683"/>
      <c r="TPH75" s="683"/>
      <c r="TPI75" s="683"/>
      <c r="TPJ75" s="617"/>
      <c r="TPK75" s="682"/>
      <c r="TPL75" s="683"/>
      <c r="TPM75" s="683"/>
      <c r="TPN75" s="683"/>
      <c r="TPO75" s="683"/>
      <c r="TPP75" s="683"/>
      <c r="TPQ75" s="617"/>
      <c r="TPR75" s="682"/>
      <c r="TPS75" s="683"/>
      <c r="TPT75" s="683"/>
      <c r="TPU75" s="683"/>
      <c r="TPV75" s="683"/>
      <c r="TPW75" s="683"/>
      <c r="TPX75" s="617"/>
      <c r="TPY75" s="682"/>
      <c r="TPZ75" s="683"/>
      <c r="TQA75" s="683"/>
      <c r="TQB75" s="683"/>
      <c r="TQC75" s="683"/>
      <c r="TQD75" s="683"/>
      <c r="TQE75" s="617"/>
      <c r="TQF75" s="682"/>
      <c r="TQG75" s="683"/>
      <c r="TQH75" s="683"/>
      <c r="TQI75" s="683"/>
      <c r="TQJ75" s="683"/>
      <c r="TQK75" s="683"/>
      <c r="TQL75" s="617"/>
      <c r="TQM75" s="682"/>
      <c r="TQN75" s="683"/>
      <c r="TQO75" s="683"/>
      <c r="TQP75" s="683"/>
      <c r="TQQ75" s="683"/>
      <c r="TQR75" s="683"/>
      <c r="TQS75" s="617"/>
      <c r="TQT75" s="682"/>
      <c r="TQU75" s="683"/>
      <c r="TQV75" s="683"/>
      <c r="TQW75" s="683"/>
      <c r="TQX75" s="683"/>
      <c r="TQY75" s="683"/>
      <c r="TQZ75" s="617"/>
      <c r="TRA75" s="682"/>
      <c r="TRB75" s="683"/>
      <c r="TRC75" s="683"/>
      <c r="TRD75" s="683"/>
      <c r="TRE75" s="683"/>
      <c r="TRF75" s="683"/>
      <c r="TRG75" s="617"/>
      <c r="TRH75" s="682"/>
      <c r="TRI75" s="683"/>
      <c r="TRJ75" s="683"/>
      <c r="TRK75" s="683"/>
      <c r="TRL75" s="683"/>
      <c r="TRM75" s="683"/>
      <c r="TRN75" s="617"/>
      <c r="TRO75" s="682"/>
      <c r="TRP75" s="683"/>
      <c r="TRQ75" s="683"/>
      <c r="TRR75" s="683"/>
      <c r="TRS75" s="683"/>
      <c r="TRT75" s="683"/>
      <c r="TRU75" s="617"/>
      <c r="TRV75" s="682"/>
      <c r="TRW75" s="683"/>
      <c r="TRX75" s="683"/>
      <c r="TRY75" s="683"/>
      <c r="TRZ75" s="683"/>
      <c r="TSA75" s="683"/>
      <c r="TSB75" s="617"/>
      <c r="TSC75" s="682"/>
      <c r="TSD75" s="683"/>
      <c r="TSE75" s="683"/>
      <c r="TSF75" s="683"/>
      <c r="TSG75" s="683"/>
      <c r="TSH75" s="683"/>
      <c r="TSI75" s="617"/>
      <c r="TSJ75" s="682"/>
      <c r="TSK75" s="683"/>
      <c r="TSL75" s="683"/>
      <c r="TSM75" s="683"/>
      <c r="TSN75" s="683"/>
      <c r="TSO75" s="683"/>
      <c r="TSP75" s="617"/>
      <c r="TSQ75" s="682"/>
      <c r="TSR75" s="683"/>
      <c r="TSS75" s="683"/>
      <c r="TST75" s="683"/>
      <c r="TSU75" s="683"/>
      <c r="TSV75" s="683"/>
      <c r="TSW75" s="617"/>
      <c r="TSX75" s="682"/>
      <c r="TSY75" s="683"/>
      <c r="TSZ75" s="683"/>
      <c r="TTA75" s="683"/>
      <c r="TTB75" s="683"/>
      <c r="TTC75" s="683"/>
      <c r="TTD75" s="617"/>
      <c r="TTE75" s="682"/>
      <c r="TTF75" s="683"/>
      <c r="TTG75" s="683"/>
      <c r="TTH75" s="683"/>
      <c r="TTI75" s="683"/>
      <c r="TTJ75" s="683"/>
      <c r="TTK75" s="617"/>
      <c r="TTL75" s="682"/>
      <c r="TTM75" s="683"/>
      <c r="TTN75" s="683"/>
      <c r="TTO75" s="683"/>
      <c r="TTP75" s="683"/>
      <c r="TTQ75" s="683"/>
      <c r="TTR75" s="617"/>
      <c r="TTS75" s="682"/>
      <c r="TTT75" s="683"/>
      <c r="TTU75" s="683"/>
      <c r="TTV75" s="683"/>
      <c r="TTW75" s="683"/>
      <c r="TTX75" s="683"/>
      <c r="TTY75" s="617"/>
      <c r="TTZ75" s="682"/>
      <c r="TUA75" s="683"/>
      <c r="TUB75" s="683"/>
      <c r="TUC75" s="683"/>
      <c r="TUD75" s="683"/>
      <c r="TUE75" s="683"/>
      <c r="TUF75" s="617"/>
      <c r="TUG75" s="682"/>
      <c r="TUH75" s="683"/>
      <c r="TUI75" s="683"/>
      <c r="TUJ75" s="683"/>
      <c r="TUK75" s="683"/>
      <c r="TUL75" s="683"/>
      <c r="TUM75" s="617"/>
      <c r="TUN75" s="682"/>
      <c r="TUO75" s="683"/>
      <c r="TUP75" s="683"/>
      <c r="TUQ75" s="683"/>
      <c r="TUR75" s="683"/>
      <c r="TUS75" s="683"/>
      <c r="TUT75" s="617"/>
      <c r="TUU75" s="682"/>
      <c r="TUV75" s="683"/>
      <c r="TUW75" s="683"/>
      <c r="TUX75" s="683"/>
      <c r="TUY75" s="683"/>
      <c r="TUZ75" s="683"/>
      <c r="TVA75" s="617"/>
      <c r="TVB75" s="682"/>
      <c r="TVC75" s="683"/>
      <c r="TVD75" s="683"/>
      <c r="TVE75" s="683"/>
      <c r="TVF75" s="683"/>
      <c r="TVG75" s="683"/>
      <c r="TVH75" s="617"/>
      <c r="TVI75" s="682"/>
      <c r="TVJ75" s="683"/>
      <c r="TVK75" s="683"/>
      <c r="TVL75" s="683"/>
      <c r="TVM75" s="683"/>
      <c r="TVN75" s="683"/>
      <c r="TVO75" s="617"/>
      <c r="TVP75" s="682"/>
      <c r="TVQ75" s="683"/>
      <c r="TVR75" s="683"/>
      <c r="TVS75" s="683"/>
      <c r="TVT75" s="683"/>
      <c r="TVU75" s="683"/>
      <c r="TVV75" s="617"/>
      <c r="TVW75" s="682"/>
      <c r="TVX75" s="683"/>
      <c r="TVY75" s="683"/>
      <c r="TVZ75" s="683"/>
      <c r="TWA75" s="683"/>
      <c r="TWB75" s="683"/>
      <c r="TWC75" s="617"/>
      <c r="TWD75" s="682"/>
      <c r="TWE75" s="683"/>
      <c r="TWF75" s="683"/>
      <c r="TWG75" s="683"/>
      <c r="TWH75" s="683"/>
      <c r="TWI75" s="683"/>
      <c r="TWJ75" s="617"/>
      <c r="TWK75" s="682"/>
      <c r="TWL75" s="683"/>
      <c r="TWM75" s="683"/>
      <c r="TWN75" s="683"/>
      <c r="TWO75" s="683"/>
      <c r="TWP75" s="683"/>
      <c r="TWQ75" s="617"/>
      <c r="TWR75" s="682"/>
      <c r="TWS75" s="683"/>
      <c r="TWT75" s="683"/>
      <c r="TWU75" s="683"/>
      <c r="TWV75" s="683"/>
      <c r="TWW75" s="683"/>
      <c r="TWX75" s="617"/>
      <c r="TWY75" s="682"/>
      <c r="TWZ75" s="683"/>
      <c r="TXA75" s="683"/>
      <c r="TXB75" s="683"/>
      <c r="TXC75" s="683"/>
      <c r="TXD75" s="683"/>
      <c r="TXE75" s="617"/>
      <c r="TXF75" s="682"/>
      <c r="TXG75" s="683"/>
      <c r="TXH75" s="683"/>
      <c r="TXI75" s="683"/>
      <c r="TXJ75" s="683"/>
      <c r="TXK75" s="683"/>
      <c r="TXL75" s="617"/>
      <c r="TXM75" s="682"/>
      <c r="TXN75" s="683"/>
      <c r="TXO75" s="683"/>
      <c r="TXP75" s="683"/>
      <c r="TXQ75" s="683"/>
      <c r="TXR75" s="683"/>
      <c r="TXS75" s="617"/>
      <c r="TXT75" s="682"/>
      <c r="TXU75" s="683"/>
      <c r="TXV75" s="683"/>
      <c r="TXW75" s="683"/>
      <c r="TXX75" s="683"/>
      <c r="TXY75" s="683"/>
      <c r="TXZ75" s="617"/>
      <c r="TYA75" s="682"/>
      <c r="TYB75" s="683"/>
      <c r="TYC75" s="683"/>
      <c r="TYD75" s="683"/>
      <c r="TYE75" s="683"/>
      <c r="TYF75" s="683"/>
      <c r="TYG75" s="617"/>
      <c r="TYH75" s="682"/>
      <c r="TYI75" s="683"/>
      <c r="TYJ75" s="683"/>
      <c r="TYK75" s="683"/>
      <c r="TYL75" s="683"/>
      <c r="TYM75" s="683"/>
      <c r="TYN75" s="617"/>
      <c r="TYO75" s="682"/>
      <c r="TYP75" s="683"/>
      <c r="TYQ75" s="683"/>
      <c r="TYR75" s="683"/>
      <c r="TYS75" s="683"/>
      <c r="TYT75" s="683"/>
      <c r="TYU75" s="617"/>
      <c r="TYV75" s="682"/>
      <c r="TYW75" s="683"/>
      <c r="TYX75" s="683"/>
      <c r="TYY75" s="683"/>
      <c r="TYZ75" s="683"/>
      <c r="TZA75" s="683"/>
      <c r="TZB75" s="617"/>
      <c r="TZC75" s="682"/>
      <c r="TZD75" s="683"/>
      <c r="TZE75" s="683"/>
      <c r="TZF75" s="683"/>
      <c r="TZG75" s="683"/>
      <c r="TZH75" s="683"/>
      <c r="TZI75" s="617"/>
      <c r="TZJ75" s="682"/>
      <c r="TZK75" s="683"/>
      <c r="TZL75" s="683"/>
      <c r="TZM75" s="683"/>
      <c r="TZN75" s="683"/>
      <c r="TZO75" s="683"/>
      <c r="TZP75" s="617"/>
      <c r="TZQ75" s="682"/>
      <c r="TZR75" s="683"/>
      <c r="TZS75" s="683"/>
      <c r="TZT75" s="683"/>
      <c r="TZU75" s="683"/>
      <c r="TZV75" s="683"/>
      <c r="TZW75" s="617"/>
      <c r="TZX75" s="682"/>
      <c r="TZY75" s="683"/>
      <c r="TZZ75" s="683"/>
      <c r="UAA75" s="683"/>
      <c r="UAB75" s="683"/>
      <c r="UAC75" s="683"/>
      <c r="UAD75" s="617"/>
      <c r="UAE75" s="682"/>
      <c r="UAF75" s="683"/>
      <c r="UAG75" s="683"/>
      <c r="UAH75" s="683"/>
      <c r="UAI75" s="683"/>
      <c r="UAJ75" s="683"/>
      <c r="UAK75" s="617"/>
      <c r="UAL75" s="682"/>
      <c r="UAM75" s="683"/>
      <c r="UAN75" s="683"/>
      <c r="UAO75" s="683"/>
      <c r="UAP75" s="683"/>
      <c r="UAQ75" s="683"/>
      <c r="UAR75" s="617"/>
      <c r="UAS75" s="682"/>
      <c r="UAT75" s="683"/>
      <c r="UAU75" s="683"/>
      <c r="UAV75" s="683"/>
      <c r="UAW75" s="683"/>
      <c r="UAX75" s="683"/>
      <c r="UAY75" s="617"/>
      <c r="UAZ75" s="682"/>
      <c r="UBA75" s="683"/>
      <c r="UBB75" s="683"/>
      <c r="UBC75" s="683"/>
      <c r="UBD75" s="683"/>
      <c r="UBE75" s="683"/>
      <c r="UBF75" s="617"/>
      <c r="UBG75" s="682"/>
      <c r="UBH75" s="683"/>
      <c r="UBI75" s="683"/>
      <c r="UBJ75" s="683"/>
      <c r="UBK75" s="683"/>
      <c r="UBL75" s="683"/>
      <c r="UBM75" s="617"/>
      <c r="UBN75" s="682"/>
      <c r="UBO75" s="683"/>
      <c r="UBP75" s="683"/>
      <c r="UBQ75" s="683"/>
      <c r="UBR75" s="683"/>
      <c r="UBS75" s="683"/>
      <c r="UBT75" s="617"/>
      <c r="UBU75" s="682"/>
      <c r="UBV75" s="683"/>
      <c r="UBW75" s="683"/>
      <c r="UBX75" s="683"/>
      <c r="UBY75" s="683"/>
      <c r="UBZ75" s="683"/>
      <c r="UCA75" s="617"/>
      <c r="UCB75" s="682"/>
      <c r="UCC75" s="683"/>
      <c r="UCD75" s="683"/>
      <c r="UCE75" s="683"/>
      <c r="UCF75" s="683"/>
      <c r="UCG75" s="683"/>
      <c r="UCH75" s="617"/>
      <c r="UCI75" s="682"/>
      <c r="UCJ75" s="683"/>
      <c r="UCK75" s="683"/>
      <c r="UCL75" s="683"/>
      <c r="UCM75" s="683"/>
      <c r="UCN75" s="683"/>
      <c r="UCO75" s="617"/>
      <c r="UCP75" s="682"/>
      <c r="UCQ75" s="683"/>
      <c r="UCR75" s="683"/>
      <c r="UCS75" s="683"/>
      <c r="UCT75" s="683"/>
      <c r="UCU75" s="683"/>
      <c r="UCV75" s="617"/>
      <c r="UCW75" s="682"/>
      <c r="UCX75" s="683"/>
      <c r="UCY75" s="683"/>
      <c r="UCZ75" s="683"/>
      <c r="UDA75" s="683"/>
      <c r="UDB75" s="683"/>
      <c r="UDC75" s="617"/>
      <c r="UDD75" s="682"/>
      <c r="UDE75" s="683"/>
      <c r="UDF75" s="683"/>
      <c r="UDG75" s="683"/>
      <c r="UDH75" s="683"/>
      <c r="UDI75" s="683"/>
      <c r="UDJ75" s="617"/>
      <c r="UDK75" s="682"/>
      <c r="UDL75" s="683"/>
      <c r="UDM75" s="683"/>
      <c r="UDN75" s="683"/>
      <c r="UDO75" s="683"/>
      <c r="UDP75" s="683"/>
      <c r="UDQ75" s="617"/>
      <c r="UDR75" s="682"/>
      <c r="UDS75" s="683"/>
      <c r="UDT75" s="683"/>
      <c r="UDU75" s="683"/>
      <c r="UDV75" s="683"/>
      <c r="UDW75" s="683"/>
      <c r="UDX75" s="617"/>
      <c r="UDY75" s="682"/>
      <c r="UDZ75" s="683"/>
      <c r="UEA75" s="683"/>
      <c r="UEB75" s="683"/>
      <c r="UEC75" s="683"/>
      <c r="UED75" s="683"/>
      <c r="UEE75" s="617"/>
      <c r="UEF75" s="682"/>
      <c r="UEG75" s="683"/>
      <c r="UEH75" s="683"/>
      <c r="UEI75" s="683"/>
      <c r="UEJ75" s="683"/>
      <c r="UEK75" s="683"/>
      <c r="UEL75" s="617"/>
      <c r="UEM75" s="682"/>
      <c r="UEN75" s="683"/>
      <c r="UEO75" s="683"/>
      <c r="UEP75" s="683"/>
      <c r="UEQ75" s="683"/>
      <c r="UER75" s="683"/>
      <c r="UES75" s="617"/>
      <c r="UET75" s="682"/>
      <c r="UEU75" s="683"/>
      <c r="UEV75" s="683"/>
      <c r="UEW75" s="683"/>
      <c r="UEX75" s="683"/>
      <c r="UEY75" s="683"/>
      <c r="UEZ75" s="617"/>
      <c r="UFA75" s="682"/>
      <c r="UFB75" s="683"/>
      <c r="UFC75" s="683"/>
      <c r="UFD75" s="683"/>
      <c r="UFE75" s="683"/>
      <c r="UFF75" s="683"/>
      <c r="UFG75" s="617"/>
      <c r="UFH75" s="682"/>
      <c r="UFI75" s="683"/>
      <c r="UFJ75" s="683"/>
      <c r="UFK75" s="683"/>
      <c r="UFL75" s="683"/>
      <c r="UFM75" s="683"/>
      <c r="UFN75" s="617"/>
      <c r="UFO75" s="682"/>
      <c r="UFP75" s="683"/>
      <c r="UFQ75" s="683"/>
      <c r="UFR75" s="683"/>
      <c r="UFS75" s="683"/>
      <c r="UFT75" s="683"/>
      <c r="UFU75" s="617"/>
      <c r="UFV75" s="682"/>
      <c r="UFW75" s="683"/>
      <c r="UFX75" s="683"/>
      <c r="UFY75" s="683"/>
      <c r="UFZ75" s="683"/>
      <c r="UGA75" s="683"/>
      <c r="UGB75" s="617"/>
      <c r="UGC75" s="682"/>
      <c r="UGD75" s="683"/>
      <c r="UGE75" s="683"/>
      <c r="UGF75" s="683"/>
      <c r="UGG75" s="683"/>
      <c r="UGH75" s="683"/>
      <c r="UGI75" s="617"/>
      <c r="UGJ75" s="682"/>
      <c r="UGK75" s="683"/>
      <c r="UGL75" s="683"/>
      <c r="UGM75" s="683"/>
      <c r="UGN75" s="683"/>
      <c r="UGO75" s="683"/>
      <c r="UGP75" s="617"/>
      <c r="UGQ75" s="682"/>
      <c r="UGR75" s="683"/>
      <c r="UGS75" s="683"/>
      <c r="UGT75" s="683"/>
      <c r="UGU75" s="683"/>
      <c r="UGV75" s="683"/>
      <c r="UGW75" s="617"/>
      <c r="UGX75" s="682"/>
      <c r="UGY75" s="683"/>
      <c r="UGZ75" s="683"/>
      <c r="UHA75" s="683"/>
      <c r="UHB75" s="683"/>
      <c r="UHC75" s="683"/>
      <c r="UHD75" s="617"/>
      <c r="UHE75" s="682"/>
      <c r="UHF75" s="683"/>
      <c r="UHG75" s="683"/>
      <c r="UHH75" s="683"/>
      <c r="UHI75" s="683"/>
      <c r="UHJ75" s="683"/>
      <c r="UHK75" s="617"/>
      <c r="UHL75" s="682"/>
      <c r="UHM75" s="683"/>
      <c r="UHN75" s="683"/>
      <c r="UHO75" s="683"/>
      <c r="UHP75" s="683"/>
      <c r="UHQ75" s="683"/>
      <c r="UHR75" s="617"/>
      <c r="UHS75" s="682"/>
      <c r="UHT75" s="683"/>
      <c r="UHU75" s="683"/>
      <c r="UHV75" s="683"/>
      <c r="UHW75" s="683"/>
      <c r="UHX75" s="683"/>
      <c r="UHY75" s="617"/>
      <c r="UHZ75" s="682"/>
      <c r="UIA75" s="683"/>
      <c r="UIB75" s="683"/>
      <c r="UIC75" s="683"/>
      <c r="UID75" s="683"/>
      <c r="UIE75" s="683"/>
      <c r="UIF75" s="617"/>
      <c r="UIG75" s="682"/>
      <c r="UIH75" s="683"/>
      <c r="UII75" s="683"/>
      <c r="UIJ75" s="683"/>
      <c r="UIK75" s="683"/>
      <c r="UIL75" s="683"/>
      <c r="UIM75" s="617"/>
      <c r="UIN75" s="682"/>
      <c r="UIO75" s="683"/>
      <c r="UIP75" s="683"/>
      <c r="UIQ75" s="683"/>
      <c r="UIR75" s="683"/>
      <c r="UIS75" s="683"/>
      <c r="UIT75" s="617"/>
      <c r="UIU75" s="682"/>
      <c r="UIV75" s="683"/>
      <c r="UIW75" s="683"/>
      <c r="UIX75" s="683"/>
      <c r="UIY75" s="683"/>
      <c r="UIZ75" s="683"/>
      <c r="UJA75" s="617"/>
      <c r="UJB75" s="682"/>
      <c r="UJC75" s="683"/>
      <c r="UJD75" s="683"/>
      <c r="UJE75" s="683"/>
      <c r="UJF75" s="683"/>
      <c r="UJG75" s="683"/>
      <c r="UJH75" s="617"/>
      <c r="UJI75" s="682"/>
      <c r="UJJ75" s="683"/>
      <c r="UJK75" s="683"/>
      <c r="UJL75" s="683"/>
      <c r="UJM75" s="683"/>
      <c r="UJN75" s="683"/>
      <c r="UJO75" s="617"/>
      <c r="UJP75" s="682"/>
      <c r="UJQ75" s="683"/>
      <c r="UJR75" s="683"/>
      <c r="UJS75" s="683"/>
      <c r="UJT75" s="683"/>
      <c r="UJU75" s="683"/>
      <c r="UJV75" s="617"/>
      <c r="UJW75" s="682"/>
      <c r="UJX75" s="683"/>
      <c r="UJY75" s="683"/>
      <c r="UJZ75" s="683"/>
      <c r="UKA75" s="683"/>
      <c r="UKB75" s="683"/>
      <c r="UKC75" s="617"/>
      <c r="UKD75" s="682"/>
      <c r="UKE75" s="683"/>
      <c r="UKF75" s="683"/>
      <c r="UKG75" s="683"/>
      <c r="UKH75" s="683"/>
      <c r="UKI75" s="683"/>
      <c r="UKJ75" s="617"/>
      <c r="UKK75" s="682"/>
      <c r="UKL75" s="683"/>
      <c r="UKM75" s="683"/>
      <c r="UKN75" s="683"/>
      <c r="UKO75" s="683"/>
      <c r="UKP75" s="683"/>
      <c r="UKQ75" s="617"/>
      <c r="UKR75" s="682"/>
      <c r="UKS75" s="683"/>
      <c r="UKT75" s="683"/>
      <c r="UKU75" s="683"/>
      <c r="UKV75" s="683"/>
      <c r="UKW75" s="683"/>
      <c r="UKX75" s="617"/>
      <c r="UKY75" s="682"/>
      <c r="UKZ75" s="683"/>
      <c r="ULA75" s="683"/>
      <c r="ULB75" s="683"/>
      <c r="ULC75" s="683"/>
      <c r="ULD75" s="683"/>
      <c r="ULE75" s="617"/>
      <c r="ULF75" s="682"/>
      <c r="ULG75" s="683"/>
      <c r="ULH75" s="683"/>
      <c r="ULI75" s="683"/>
      <c r="ULJ75" s="683"/>
      <c r="ULK75" s="683"/>
      <c r="ULL75" s="617"/>
      <c r="ULM75" s="682"/>
      <c r="ULN75" s="683"/>
      <c r="ULO75" s="683"/>
      <c r="ULP75" s="683"/>
      <c r="ULQ75" s="683"/>
      <c r="ULR75" s="683"/>
      <c r="ULS75" s="617"/>
      <c r="ULT75" s="682"/>
      <c r="ULU75" s="683"/>
      <c r="ULV75" s="683"/>
      <c r="ULW75" s="683"/>
      <c r="ULX75" s="683"/>
      <c r="ULY75" s="683"/>
      <c r="ULZ75" s="617"/>
      <c r="UMA75" s="682"/>
      <c r="UMB75" s="683"/>
      <c r="UMC75" s="683"/>
      <c r="UMD75" s="683"/>
      <c r="UME75" s="683"/>
      <c r="UMF75" s="683"/>
      <c r="UMG75" s="617"/>
      <c r="UMH75" s="682"/>
      <c r="UMI75" s="683"/>
      <c r="UMJ75" s="683"/>
      <c r="UMK75" s="683"/>
      <c r="UML75" s="683"/>
      <c r="UMM75" s="683"/>
      <c r="UMN75" s="617"/>
      <c r="UMO75" s="682"/>
      <c r="UMP75" s="683"/>
      <c r="UMQ75" s="683"/>
      <c r="UMR75" s="683"/>
      <c r="UMS75" s="683"/>
      <c r="UMT75" s="683"/>
      <c r="UMU75" s="617"/>
      <c r="UMV75" s="682"/>
      <c r="UMW75" s="683"/>
      <c r="UMX75" s="683"/>
      <c r="UMY75" s="683"/>
      <c r="UMZ75" s="683"/>
      <c r="UNA75" s="683"/>
      <c r="UNB75" s="617"/>
      <c r="UNC75" s="682"/>
      <c r="UND75" s="683"/>
      <c r="UNE75" s="683"/>
      <c r="UNF75" s="683"/>
      <c r="UNG75" s="683"/>
      <c r="UNH75" s="683"/>
      <c r="UNI75" s="617"/>
      <c r="UNJ75" s="682"/>
      <c r="UNK75" s="683"/>
      <c r="UNL75" s="683"/>
      <c r="UNM75" s="683"/>
      <c r="UNN75" s="683"/>
      <c r="UNO75" s="683"/>
      <c r="UNP75" s="617"/>
      <c r="UNQ75" s="682"/>
      <c r="UNR75" s="683"/>
      <c r="UNS75" s="683"/>
      <c r="UNT75" s="683"/>
      <c r="UNU75" s="683"/>
      <c r="UNV75" s="683"/>
      <c r="UNW75" s="617"/>
      <c r="UNX75" s="682"/>
      <c r="UNY75" s="683"/>
      <c r="UNZ75" s="683"/>
      <c r="UOA75" s="683"/>
      <c r="UOB75" s="683"/>
      <c r="UOC75" s="683"/>
      <c r="UOD75" s="617"/>
      <c r="UOE75" s="682"/>
      <c r="UOF75" s="683"/>
      <c r="UOG75" s="683"/>
      <c r="UOH75" s="683"/>
      <c r="UOI75" s="683"/>
      <c r="UOJ75" s="683"/>
      <c r="UOK75" s="617"/>
      <c r="UOL75" s="682"/>
      <c r="UOM75" s="683"/>
      <c r="UON75" s="683"/>
      <c r="UOO75" s="683"/>
      <c r="UOP75" s="683"/>
      <c r="UOQ75" s="683"/>
      <c r="UOR75" s="617"/>
      <c r="UOS75" s="682"/>
      <c r="UOT75" s="683"/>
      <c r="UOU75" s="683"/>
      <c r="UOV75" s="683"/>
      <c r="UOW75" s="683"/>
      <c r="UOX75" s="683"/>
      <c r="UOY75" s="617"/>
      <c r="UOZ75" s="682"/>
      <c r="UPA75" s="683"/>
      <c r="UPB75" s="683"/>
      <c r="UPC75" s="683"/>
      <c r="UPD75" s="683"/>
      <c r="UPE75" s="683"/>
      <c r="UPF75" s="617"/>
      <c r="UPG75" s="682"/>
      <c r="UPH75" s="683"/>
      <c r="UPI75" s="683"/>
      <c r="UPJ75" s="683"/>
      <c r="UPK75" s="683"/>
      <c r="UPL75" s="683"/>
      <c r="UPM75" s="617"/>
      <c r="UPN75" s="682"/>
      <c r="UPO75" s="683"/>
      <c r="UPP75" s="683"/>
      <c r="UPQ75" s="683"/>
      <c r="UPR75" s="683"/>
      <c r="UPS75" s="683"/>
      <c r="UPT75" s="617"/>
      <c r="UPU75" s="682"/>
      <c r="UPV75" s="683"/>
      <c r="UPW75" s="683"/>
      <c r="UPX75" s="683"/>
      <c r="UPY75" s="683"/>
      <c r="UPZ75" s="683"/>
      <c r="UQA75" s="617"/>
      <c r="UQB75" s="682"/>
      <c r="UQC75" s="683"/>
      <c r="UQD75" s="683"/>
      <c r="UQE75" s="683"/>
      <c r="UQF75" s="683"/>
      <c r="UQG75" s="683"/>
      <c r="UQH75" s="617"/>
      <c r="UQI75" s="682"/>
      <c r="UQJ75" s="683"/>
      <c r="UQK75" s="683"/>
      <c r="UQL75" s="683"/>
      <c r="UQM75" s="683"/>
      <c r="UQN75" s="683"/>
      <c r="UQO75" s="617"/>
      <c r="UQP75" s="682"/>
      <c r="UQQ75" s="683"/>
      <c r="UQR75" s="683"/>
      <c r="UQS75" s="683"/>
      <c r="UQT75" s="683"/>
      <c r="UQU75" s="683"/>
      <c r="UQV75" s="617"/>
      <c r="UQW75" s="682"/>
      <c r="UQX75" s="683"/>
      <c r="UQY75" s="683"/>
      <c r="UQZ75" s="683"/>
      <c r="URA75" s="683"/>
      <c r="URB75" s="683"/>
      <c r="URC75" s="617"/>
      <c r="URD75" s="682"/>
      <c r="URE75" s="683"/>
      <c r="URF75" s="683"/>
      <c r="URG75" s="683"/>
      <c r="URH75" s="683"/>
      <c r="URI75" s="683"/>
      <c r="URJ75" s="617"/>
      <c r="URK75" s="682"/>
      <c r="URL75" s="683"/>
      <c r="URM75" s="683"/>
      <c r="URN75" s="683"/>
      <c r="URO75" s="683"/>
      <c r="URP75" s="683"/>
      <c r="URQ75" s="617"/>
      <c r="URR75" s="682"/>
      <c r="URS75" s="683"/>
      <c r="URT75" s="683"/>
      <c r="URU75" s="683"/>
      <c r="URV75" s="683"/>
      <c r="URW75" s="683"/>
      <c r="URX75" s="617"/>
      <c r="URY75" s="682"/>
      <c r="URZ75" s="683"/>
      <c r="USA75" s="683"/>
      <c r="USB75" s="683"/>
      <c r="USC75" s="683"/>
      <c r="USD75" s="683"/>
      <c r="USE75" s="617"/>
      <c r="USF75" s="682"/>
      <c r="USG75" s="683"/>
      <c r="USH75" s="683"/>
      <c r="USI75" s="683"/>
      <c r="USJ75" s="683"/>
      <c r="USK75" s="683"/>
      <c r="USL75" s="617"/>
      <c r="USM75" s="682"/>
      <c r="USN75" s="683"/>
      <c r="USO75" s="683"/>
      <c r="USP75" s="683"/>
      <c r="USQ75" s="683"/>
      <c r="USR75" s="683"/>
      <c r="USS75" s="617"/>
      <c r="UST75" s="682"/>
      <c r="USU75" s="683"/>
      <c r="USV75" s="683"/>
      <c r="USW75" s="683"/>
      <c r="USX75" s="683"/>
      <c r="USY75" s="683"/>
      <c r="USZ75" s="617"/>
      <c r="UTA75" s="682"/>
      <c r="UTB75" s="683"/>
      <c r="UTC75" s="683"/>
      <c r="UTD75" s="683"/>
      <c r="UTE75" s="683"/>
      <c r="UTF75" s="683"/>
      <c r="UTG75" s="617"/>
      <c r="UTH75" s="682"/>
      <c r="UTI75" s="683"/>
      <c r="UTJ75" s="683"/>
      <c r="UTK75" s="683"/>
      <c r="UTL75" s="683"/>
      <c r="UTM75" s="683"/>
      <c r="UTN75" s="617"/>
      <c r="UTO75" s="682"/>
      <c r="UTP75" s="683"/>
      <c r="UTQ75" s="683"/>
      <c r="UTR75" s="683"/>
      <c r="UTS75" s="683"/>
      <c r="UTT75" s="683"/>
      <c r="UTU75" s="617"/>
      <c r="UTV75" s="682"/>
      <c r="UTW75" s="683"/>
      <c r="UTX75" s="683"/>
      <c r="UTY75" s="683"/>
      <c r="UTZ75" s="683"/>
      <c r="UUA75" s="683"/>
      <c r="UUB75" s="617"/>
      <c r="UUC75" s="682"/>
      <c r="UUD75" s="683"/>
      <c r="UUE75" s="683"/>
      <c r="UUF75" s="683"/>
      <c r="UUG75" s="683"/>
      <c r="UUH75" s="683"/>
      <c r="UUI75" s="617"/>
      <c r="UUJ75" s="682"/>
      <c r="UUK75" s="683"/>
      <c r="UUL75" s="683"/>
      <c r="UUM75" s="683"/>
      <c r="UUN75" s="683"/>
      <c r="UUO75" s="683"/>
      <c r="UUP75" s="617"/>
      <c r="UUQ75" s="682"/>
      <c r="UUR75" s="683"/>
      <c r="UUS75" s="683"/>
      <c r="UUT75" s="683"/>
      <c r="UUU75" s="683"/>
      <c r="UUV75" s="683"/>
      <c r="UUW75" s="617"/>
      <c r="UUX75" s="682"/>
      <c r="UUY75" s="683"/>
      <c r="UUZ75" s="683"/>
      <c r="UVA75" s="683"/>
      <c r="UVB75" s="683"/>
      <c r="UVC75" s="683"/>
      <c r="UVD75" s="617"/>
      <c r="UVE75" s="682"/>
      <c r="UVF75" s="683"/>
      <c r="UVG75" s="683"/>
      <c r="UVH75" s="683"/>
      <c r="UVI75" s="683"/>
      <c r="UVJ75" s="683"/>
      <c r="UVK75" s="617"/>
      <c r="UVL75" s="682"/>
      <c r="UVM75" s="683"/>
      <c r="UVN75" s="683"/>
      <c r="UVO75" s="683"/>
      <c r="UVP75" s="683"/>
      <c r="UVQ75" s="683"/>
      <c r="UVR75" s="617"/>
      <c r="UVS75" s="682"/>
      <c r="UVT75" s="683"/>
      <c r="UVU75" s="683"/>
      <c r="UVV75" s="683"/>
      <c r="UVW75" s="683"/>
      <c r="UVX75" s="683"/>
      <c r="UVY75" s="617"/>
      <c r="UVZ75" s="682"/>
      <c r="UWA75" s="683"/>
      <c r="UWB75" s="683"/>
      <c r="UWC75" s="683"/>
      <c r="UWD75" s="683"/>
      <c r="UWE75" s="683"/>
      <c r="UWF75" s="617"/>
      <c r="UWG75" s="682"/>
      <c r="UWH75" s="683"/>
      <c r="UWI75" s="683"/>
      <c r="UWJ75" s="683"/>
      <c r="UWK75" s="683"/>
      <c r="UWL75" s="683"/>
      <c r="UWM75" s="617"/>
      <c r="UWN75" s="682"/>
      <c r="UWO75" s="683"/>
      <c r="UWP75" s="683"/>
      <c r="UWQ75" s="683"/>
      <c r="UWR75" s="683"/>
      <c r="UWS75" s="683"/>
      <c r="UWT75" s="617"/>
      <c r="UWU75" s="682"/>
      <c r="UWV75" s="683"/>
      <c r="UWW75" s="683"/>
      <c r="UWX75" s="683"/>
      <c r="UWY75" s="683"/>
      <c r="UWZ75" s="683"/>
      <c r="UXA75" s="617"/>
      <c r="UXB75" s="682"/>
      <c r="UXC75" s="683"/>
      <c r="UXD75" s="683"/>
      <c r="UXE75" s="683"/>
      <c r="UXF75" s="683"/>
      <c r="UXG75" s="683"/>
      <c r="UXH75" s="617"/>
      <c r="UXI75" s="682"/>
      <c r="UXJ75" s="683"/>
      <c r="UXK75" s="683"/>
      <c r="UXL75" s="683"/>
      <c r="UXM75" s="683"/>
      <c r="UXN75" s="683"/>
      <c r="UXO75" s="617"/>
      <c r="UXP75" s="682"/>
      <c r="UXQ75" s="683"/>
      <c r="UXR75" s="683"/>
      <c r="UXS75" s="683"/>
      <c r="UXT75" s="683"/>
      <c r="UXU75" s="683"/>
      <c r="UXV75" s="617"/>
      <c r="UXW75" s="682"/>
      <c r="UXX75" s="683"/>
      <c r="UXY75" s="683"/>
      <c r="UXZ75" s="683"/>
      <c r="UYA75" s="683"/>
      <c r="UYB75" s="683"/>
      <c r="UYC75" s="617"/>
      <c r="UYD75" s="682"/>
      <c r="UYE75" s="683"/>
      <c r="UYF75" s="683"/>
      <c r="UYG75" s="683"/>
      <c r="UYH75" s="683"/>
      <c r="UYI75" s="683"/>
      <c r="UYJ75" s="617"/>
      <c r="UYK75" s="682"/>
      <c r="UYL75" s="683"/>
      <c r="UYM75" s="683"/>
      <c r="UYN75" s="683"/>
      <c r="UYO75" s="683"/>
      <c r="UYP75" s="683"/>
      <c r="UYQ75" s="617"/>
      <c r="UYR75" s="682"/>
      <c r="UYS75" s="683"/>
      <c r="UYT75" s="683"/>
      <c r="UYU75" s="683"/>
      <c r="UYV75" s="683"/>
      <c r="UYW75" s="683"/>
      <c r="UYX75" s="617"/>
      <c r="UYY75" s="682"/>
      <c r="UYZ75" s="683"/>
      <c r="UZA75" s="683"/>
      <c r="UZB75" s="683"/>
      <c r="UZC75" s="683"/>
      <c r="UZD75" s="683"/>
      <c r="UZE75" s="617"/>
      <c r="UZF75" s="682"/>
      <c r="UZG75" s="683"/>
      <c r="UZH75" s="683"/>
      <c r="UZI75" s="683"/>
      <c r="UZJ75" s="683"/>
      <c r="UZK75" s="683"/>
      <c r="UZL75" s="617"/>
      <c r="UZM75" s="682"/>
      <c r="UZN75" s="683"/>
      <c r="UZO75" s="683"/>
      <c r="UZP75" s="683"/>
      <c r="UZQ75" s="683"/>
      <c r="UZR75" s="683"/>
      <c r="UZS75" s="617"/>
      <c r="UZT75" s="682"/>
      <c r="UZU75" s="683"/>
      <c r="UZV75" s="683"/>
      <c r="UZW75" s="683"/>
      <c r="UZX75" s="683"/>
      <c r="UZY75" s="683"/>
      <c r="UZZ75" s="617"/>
      <c r="VAA75" s="682"/>
      <c r="VAB75" s="683"/>
      <c r="VAC75" s="683"/>
      <c r="VAD75" s="683"/>
      <c r="VAE75" s="683"/>
      <c r="VAF75" s="683"/>
      <c r="VAG75" s="617"/>
      <c r="VAH75" s="682"/>
      <c r="VAI75" s="683"/>
      <c r="VAJ75" s="683"/>
      <c r="VAK75" s="683"/>
      <c r="VAL75" s="683"/>
      <c r="VAM75" s="683"/>
      <c r="VAN75" s="617"/>
      <c r="VAO75" s="682"/>
      <c r="VAP75" s="683"/>
      <c r="VAQ75" s="683"/>
      <c r="VAR75" s="683"/>
      <c r="VAS75" s="683"/>
      <c r="VAT75" s="683"/>
      <c r="VAU75" s="617"/>
      <c r="VAV75" s="682"/>
      <c r="VAW75" s="683"/>
      <c r="VAX75" s="683"/>
      <c r="VAY75" s="683"/>
      <c r="VAZ75" s="683"/>
      <c r="VBA75" s="683"/>
      <c r="VBB75" s="617"/>
      <c r="VBC75" s="682"/>
      <c r="VBD75" s="683"/>
      <c r="VBE75" s="683"/>
      <c r="VBF75" s="683"/>
      <c r="VBG75" s="683"/>
      <c r="VBH75" s="683"/>
      <c r="VBI75" s="617"/>
      <c r="VBJ75" s="682"/>
      <c r="VBK75" s="683"/>
      <c r="VBL75" s="683"/>
      <c r="VBM75" s="683"/>
      <c r="VBN75" s="683"/>
      <c r="VBO75" s="683"/>
      <c r="VBP75" s="617"/>
      <c r="VBQ75" s="682"/>
      <c r="VBR75" s="683"/>
      <c r="VBS75" s="683"/>
      <c r="VBT75" s="683"/>
      <c r="VBU75" s="683"/>
      <c r="VBV75" s="683"/>
      <c r="VBW75" s="617"/>
      <c r="VBX75" s="682"/>
      <c r="VBY75" s="683"/>
      <c r="VBZ75" s="683"/>
      <c r="VCA75" s="683"/>
      <c r="VCB75" s="683"/>
      <c r="VCC75" s="683"/>
      <c r="VCD75" s="617"/>
      <c r="VCE75" s="682"/>
      <c r="VCF75" s="683"/>
      <c r="VCG75" s="683"/>
      <c r="VCH75" s="683"/>
      <c r="VCI75" s="683"/>
      <c r="VCJ75" s="683"/>
      <c r="VCK75" s="617"/>
      <c r="VCL75" s="682"/>
      <c r="VCM75" s="683"/>
      <c r="VCN75" s="683"/>
      <c r="VCO75" s="683"/>
      <c r="VCP75" s="683"/>
      <c r="VCQ75" s="683"/>
      <c r="VCR75" s="617"/>
      <c r="VCS75" s="682"/>
      <c r="VCT75" s="683"/>
      <c r="VCU75" s="683"/>
      <c r="VCV75" s="683"/>
      <c r="VCW75" s="683"/>
      <c r="VCX75" s="683"/>
      <c r="VCY75" s="617"/>
      <c r="VCZ75" s="682"/>
      <c r="VDA75" s="683"/>
      <c r="VDB75" s="683"/>
      <c r="VDC75" s="683"/>
      <c r="VDD75" s="683"/>
      <c r="VDE75" s="683"/>
      <c r="VDF75" s="617"/>
      <c r="VDG75" s="682"/>
      <c r="VDH75" s="683"/>
      <c r="VDI75" s="683"/>
      <c r="VDJ75" s="683"/>
      <c r="VDK75" s="683"/>
      <c r="VDL75" s="683"/>
      <c r="VDM75" s="617"/>
      <c r="VDN75" s="682"/>
      <c r="VDO75" s="683"/>
      <c r="VDP75" s="683"/>
      <c r="VDQ75" s="683"/>
      <c r="VDR75" s="683"/>
      <c r="VDS75" s="683"/>
      <c r="VDT75" s="617"/>
      <c r="VDU75" s="682"/>
      <c r="VDV75" s="683"/>
      <c r="VDW75" s="683"/>
      <c r="VDX75" s="683"/>
      <c r="VDY75" s="683"/>
      <c r="VDZ75" s="683"/>
      <c r="VEA75" s="617"/>
      <c r="VEB75" s="682"/>
      <c r="VEC75" s="683"/>
      <c r="VED75" s="683"/>
      <c r="VEE75" s="683"/>
      <c r="VEF75" s="683"/>
      <c r="VEG75" s="683"/>
      <c r="VEH75" s="617"/>
      <c r="VEI75" s="682"/>
      <c r="VEJ75" s="683"/>
      <c r="VEK75" s="683"/>
      <c r="VEL75" s="683"/>
      <c r="VEM75" s="683"/>
      <c r="VEN75" s="683"/>
      <c r="VEO75" s="617"/>
      <c r="VEP75" s="682"/>
      <c r="VEQ75" s="683"/>
      <c r="VER75" s="683"/>
      <c r="VES75" s="683"/>
      <c r="VET75" s="683"/>
      <c r="VEU75" s="683"/>
      <c r="VEV75" s="617"/>
      <c r="VEW75" s="682"/>
      <c r="VEX75" s="683"/>
      <c r="VEY75" s="683"/>
      <c r="VEZ75" s="683"/>
      <c r="VFA75" s="683"/>
      <c r="VFB75" s="683"/>
      <c r="VFC75" s="617"/>
      <c r="VFD75" s="682"/>
      <c r="VFE75" s="683"/>
      <c r="VFF75" s="683"/>
      <c r="VFG75" s="683"/>
      <c r="VFH75" s="683"/>
      <c r="VFI75" s="683"/>
      <c r="VFJ75" s="617"/>
      <c r="VFK75" s="682"/>
      <c r="VFL75" s="683"/>
      <c r="VFM75" s="683"/>
      <c r="VFN75" s="683"/>
      <c r="VFO75" s="683"/>
      <c r="VFP75" s="683"/>
      <c r="VFQ75" s="617"/>
      <c r="VFR75" s="682"/>
      <c r="VFS75" s="683"/>
      <c r="VFT75" s="683"/>
      <c r="VFU75" s="683"/>
      <c r="VFV75" s="683"/>
      <c r="VFW75" s="683"/>
      <c r="VFX75" s="617"/>
      <c r="VFY75" s="682"/>
      <c r="VFZ75" s="683"/>
      <c r="VGA75" s="683"/>
      <c r="VGB75" s="683"/>
      <c r="VGC75" s="683"/>
      <c r="VGD75" s="683"/>
      <c r="VGE75" s="617"/>
      <c r="VGF75" s="682"/>
      <c r="VGG75" s="683"/>
      <c r="VGH75" s="683"/>
      <c r="VGI75" s="683"/>
      <c r="VGJ75" s="683"/>
      <c r="VGK75" s="683"/>
      <c r="VGL75" s="617"/>
      <c r="VGM75" s="682"/>
      <c r="VGN75" s="683"/>
      <c r="VGO75" s="683"/>
      <c r="VGP75" s="683"/>
      <c r="VGQ75" s="683"/>
      <c r="VGR75" s="683"/>
      <c r="VGS75" s="617"/>
      <c r="VGT75" s="682"/>
      <c r="VGU75" s="683"/>
      <c r="VGV75" s="683"/>
      <c r="VGW75" s="683"/>
      <c r="VGX75" s="683"/>
      <c r="VGY75" s="683"/>
      <c r="VGZ75" s="617"/>
      <c r="VHA75" s="682"/>
      <c r="VHB75" s="683"/>
      <c r="VHC75" s="683"/>
      <c r="VHD75" s="683"/>
      <c r="VHE75" s="683"/>
      <c r="VHF75" s="683"/>
      <c r="VHG75" s="617"/>
      <c r="VHH75" s="682"/>
      <c r="VHI75" s="683"/>
      <c r="VHJ75" s="683"/>
      <c r="VHK75" s="683"/>
      <c r="VHL75" s="683"/>
      <c r="VHM75" s="683"/>
      <c r="VHN75" s="617"/>
      <c r="VHO75" s="682"/>
      <c r="VHP75" s="683"/>
      <c r="VHQ75" s="683"/>
      <c r="VHR75" s="683"/>
      <c r="VHS75" s="683"/>
      <c r="VHT75" s="683"/>
      <c r="VHU75" s="617"/>
      <c r="VHV75" s="682"/>
      <c r="VHW75" s="683"/>
      <c r="VHX75" s="683"/>
      <c r="VHY75" s="683"/>
      <c r="VHZ75" s="683"/>
      <c r="VIA75" s="683"/>
      <c r="VIB75" s="617"/>
      <c r="VIC75" s="682"/>
      <c r="VID75" s="683"/>
      <c r="VIE75" s="683"/>
      <c r="VIF75" s="683"/>
      <c r="VIG75" s="683"/>
      <c r="VIH75" s="683"/>
      <c r="VII75" s="617"/>
      <c r="VIJ75" s="682"/>
      <c r="VIK75" s="683"/>
      <c r="VIL75" s="683"/>
      <c r="VIM75" s="683"/>
      <c r="VIN75" s="683"/>
      <c r="VIO75" s="683"/>
      <c r="VIP75" s="617"/>
      <c r="VIQ75" s="682"/>
      <c r="VIR75" s="683"/>
      <c r="VIS75" s="683"/>
      <c r="VIT75" s="683"/>
      <c r="VIU75" s="683"/>
      <c r="VIV75" s="683"/>
      <c r="VIW75" s="617"/>
      <c r="VIX75" s="682"/>
      <c r="VIY75" s="683"/>
      <c r="VIZ75" s="683"/>
      <c r="VJA75" s="683"/>
      <c r="VJB75" s="683"/>
      <c r="VJC75" s="683"/>
      <c r="VJD75" s="617"/>
      <c r="VJE75" s="682"/>
      <c r="VJF75" s="683"/>
      <c r="VJG75" s="683"/>
      <c r="VJH75" s="683"/>
      <c r="VJI75" s="683"/>
      <c r="VJJ75" s="683"/>
      <c r="VJK75" s="617"/>
      <c r="VJL75" s="682"/>
      <c r="VJM75" s="683"/>
      <c r="VJN75" s="683"/>
      <c r="VJO75" s="683"/>
      <c r="VJP75" s="683"/>
      <c r="VJQ75" s="683"/>
      <c r="VJR75" s="617"/>
      <c r="VJS75" s="682"/>
      <c r="VJT75" s="683"/>
      <c r="VJU75" s="683"/>
      <c r="VJV75" s="683"/>
      <c r="VJW75" s="683"/>
      <c r="VJX75" s="683"/>
      <c r="VJY75" s="617"/>
      <c r="VJZ75" s="682"/>
      <c r="VKA75" s="683"/>
      <c r="VKB75" s="683"/>
      <c r="VKC75" s="683"/>
      <c r="VKD75" s="683"/>
      <c r="VKE75" s="683"/>
      <c r="VKF75" s="617"/>
      <c r="VKG75" s="682"/>
      <c r="VKH75" s="683"/>
      <c r="VKI75" s="683"/>
      <c r="VKJ75" s="683"/>
      <c r="VKK75" s="683"/>
      <c r="VKL75" s="683"/>
      <c r="VKM75" s="617"/>
      <c r="VKN75" s="682"/>
      <c r="VKO75" s="683"/>
      <c r="VKP75" s="683"/>
      <c r="VKQ75" s="683"/>
      <c r="VKR75" s="683"/>
      <c r="VKS75" s="683"/>
      <c r="VKT75" s="617"/>
      <c r="VKU75" s="682"/>
      <c r="VKV75" s="683"/>
      <c r="VKW75" s="683"/>
      <c r="VKX75" s="683"/>
      <c r="VKY75" s="683"/>
      <c r="VKZ75" s="683"/>
      <c r="VLA75" s="617"/>
      <c r="VLB75" s="682"/>
      <c r="VLC75" s="683"/>
      <c r="VLD75" s="683"/>
      <c r="VLE75" s="683"/>
      <c r="VLF75" s="683"/>
      <c r="VLG75" s="683"/>
      <c r="VLH75" s="617"/>
      <c r="VLI75" s="682"/>
      <c r="VLJ75" s="683"/>
      <c r="VLK75" s="683"/>
      <c r="VLL75" s="683"/>
      <c r="VLM75" s="683"/>
      <c r="VLN75" s="683"/>
      <c r="VLO75" s="617"/>
      <c r="VLP75" s="682"/>
      <c r="VLQ75" s="683"/>
      <c r="VLR75" s="683"/>
      <c r="VLS75" s="683"/>
      <c r="VLT75" s="683"/>
      <c r="VLU75" s="683"/>
      <c r="VLV75" s="617"/>
      <c r="VLW75" s="682"/>
      <c r="VLX75" s="683"/>
      <c r="VLY75" s="683"/>
      <c r="VLZ75" s="683"/>
      <c r="VMA75" s="683"/>
      <c r="VMB75" s="683"/>
      <c r="VMC75" s="617"/>
      <c r="VMD75" s="682"/>
      <c r="VME75" s="683"/>
      <c r="VMF75" s="683"/>
      <c r="VMG75" s="683"/>
      <c r="VMH75" s="683"/>
      <c r="VMI75" s="683"/>
      <c r="VMJ75" s="617"/>
      <c r="VMK75" s="682"/>
      <c r="VML75" s="683"/>
      <c r="VMM75" s="683"/>
      <c r="VMN75" s="683"/>
      <c r="VMO75" s="683"/>
      <c r="VMP75" s="683"/>
      <c r="VMQ75" s="617"/>
      <c r="VMR75" s="682"/>
      <c r="VMS75" s="683"/>
      <c r="VMT75" s="683"/>
      <c r="VMU75" s="683"/>
      <c r="VMV75" s="683"/>
      <c r="VMW75" s="683"/>
      <c r="VMX75" s="617"/>
      <c r="VMY75" s="682"/>
      <c r="VMZ75" s="683"/>
      <c r="VNA75" s="683"/>
      <c r="VNB75" s="683"/>
      <c r="VNC75" s="683"/>
      <c r="VND75" s="683"/>
      <c r="VNE75" s="617"/>
      <c r="VNF75" s="682"/>
      <c r="VNG75" s="683"/>
      <c r="VNH75" s="683"/>
      <c r="VNI75" s="683"/>
      <c r="VNJ75" s="683"/>
      <c r="VNK75" s="683"/>
      <c r="VNL75" s="617"/>
      <c r="VNM75" s="682"/>
      <c r="VNN75" s="683"/>
      <c r="VNO75" s="683"/>
      <c r="VNP75" s="683"/>
      <c r="VNQ75" s="683"/>
      <c r="VNR75" s="683"/>
      <c r="VNS75" s="617"/>
      <c r="VNT75" s="682"/>
      <c r="VNU75" s="683"/>
      <c r="VNV75" s="683"/>
      <c r="VNW75" s="683"/>
      <c r="VNX75" s="683"/>
      <c r="VNY75" s="683"/>
      <c r="VNZ75" s="617"/>
      <c r="VOA75" s="682"/>
      <c r="VOB75" s="683"/>
      <c r="VOC75" s="683"/>
      <c r="VOD75" s="683"/>
      <c r="VOE75" s="683"/>
      <c r="VOF75" s="683"/>
      <c r="VOG75" s="617"/>
      <c r="VOH75" s="682"/>
      <c r="VOI75" s="683"/>
      <c r="VOJ75" s="683"/>
      <c r="VOK75" s="683"/>
      <c r="VOL75" s="683"/>
      <c r="VOM75" s="683"/>
      <c r="VON75" s="617"/>
      <c r="VOO75" s="682"/>
      <c r="VOP75" s="683"/>
      <c r="VOQ75" s="683"/>
      <c r="VOR75" s="683"/>
      <c r="VOS75" s="683"/>
      <c r="VOT75" s="683"/>
      <c r="VOU75" s="617"/>
      <c r="VOV75" s="682"/>
      <c r="VOW75" s="683"/>
      <c r="VOX75" s="683"/>
      <c r="VOY75" s="683"/>
      <c r="VOZ75" s="683"/>
      <c r="VPA75" s="683"/>
      <c r="VPB75" s="617"/>
      <c r="VPC75" s="682"/>
      <c r="VPD75" s="683"/>
      <c r="VPE75" s="683"/>
      <c r="VPF75" s="683"/>
      <c r="VPG75" s="683"/>
      <c r="VPH75" s="683"/>
      <c r="VPI75" s="617"/>
      <c r="VPJ75" s="682"/>
      <c r="VPK75" s="683"/>
      <c r="VPL75" s="683"/>
      <c r="VPM75" s="683"/>
      <c r="VPN75" s="683"/>
      <c r="VPO75" s="683"/>
      <c r="VPP75" s="617"/>
      <c r="VPQ75" s="682"/>
      <c r="VPR75" s="683"/>
      <c r="VPS75" s="683"/>
      <c r="VPT75" s="683"/>
      <c r="VPU75" s="683"/>
      <c r="VPV75" s="683"/>
      <c r="VPW75" s="617"/>
      <c r="VPX75" s="682"/>
      <c r="VPY75" s="683"/>
      <c r="VPZ75" s="683"/>
      <c r="VQA75" s="683"/>
      <c r="VQB75" s="683"/>
      <c r="VQC75" s="683"/>
      <c r="VQD75" s="617"/>
      <c r="VQE75" s="682"/>
      <c r="VQF75" s="683"/>
      <c r="VQG75" s="683"/>
      <c r="VQH75" s="683"/>
      <c r="VQI75" s="683"/>
      <c r="VQJ75" s="683"/>
      <c r="VQK75" s="617"/>
      <c r="VQL75" s="682"/>
      <c r="VQM75" s="683"/>
      <c r="VQN75" s="683"/>
      <c r="VQO75" s="683"/>
      <c r="VQP75" s="683"/>
      <c r="VQQ75" s="683"/>
      <c r="VQR75" s="617"/>
      <c r="VQS75" s="682"/>
      <c r="VQT75" s="683"/>
      <c r="VQU75" s="683"/>
      <c r="VQV75" s="683"/>
      <c r="VQW75" s="683"/>
      <c r="VQX75" s="683"/>
      <c r="VQY75" s="617"/>
      <c r="VQZ75" s="682"/>
      <c r="VRA75" s="683"/>
      <c r="VRB75" s="683"/>
      <c r="VRC75" s="683"/>
      <c r="VRD75" s="683"/>
      <c r="VRE75" s="683"/>
      <c r="VRF75" s="617"/>
      <c r="VRG75" s="682"/>
      <c r="VRH75" s="683"/>
      <c r="VRI75" s="683"/>
      <c r="VRJ75" s="683"/>
      <c r="VRK75" s="683"/>
      <c r="VRL75" s="683"/>
      <c r="VRM75" s="617"/>
      <c r="VRN75" s="682"/>
      <c r="VRO75" s="683"/>
      <c r="VRP75" s="683"/>
      <c r="VRQ75" s="683"/>
      <c r="VRR75" s="683"/>
      <c r="VRS75" s="683"/>
      <c r="VRT75" s="617"/>
      <c r="VRU75" s="682"/>
      <c r="VRV75" s="683"/>
      <c r="VRW75" s="683"/>
      <c r="VRX75" s="683"/>
      <c r="VRY75" s="683"/>
      <c r="VRZ75" s="683"/>
      <c r="VSA75" s="617"/>
      <c r="VSB75" s="682"/>
      <c r="VSC75" s="683"/>
      <c r="VSD75" s="683"/>
      <c r="VSE75" s="683"/>
      <c r="VSF75" s="683"/>
      <c r="VSG75" s="683"/>
      <c r="VSH75" s="617"/>
      <c r="VSI75" s="682"/>
      <c r="VSJ75" s="683"/>
      <c r="VSK75" s="683"/>
      <c r="VSL75" s="683"/>
      <c r="VSM75" s="683"/>
      <c r="VSN75" s="683"/>
      <c r="VSO75" s="617"/>
      <c r="VSP75" s="682"/>
      <c r="VSQ75" s="683"/>
      <c r="VSR75" s="683"/>
      <c r="VSS75" s="683"/>
      <c r="VST75" s="683"/>
      <c r="VSU75" s="683"/>
      <c r="VSV75" s="617"/>
      <c r="VSW75" s="682"/>
      <c r="VSX75" s="683"/>
      <c r="VSY75" s="683"/>
      <c r="VSZ75" s="683"/>
      <c r="VTA75" s="683"/>
      <c r="VTB75" s="683"/>
      <c r="VTC75" s="617"/>
      <c r="VTD75" s="682"/>
      <c r="VTE75" s="683"/>
      <c r="VTF75" s="683"/>
      <c r="VTG75" s="683"/>
      <c r="VTH75" s="683"/>
      <c r="VTI75" s="683"/>
      <c r="VTJ75" s="617"/>
      <c r="VTK75" s="682"/>
      <c r="VTL75" s="683"/>
      <c r="VTM75" s="683"/>
      <c r="VTN75" s="683"/>
      <c r="VTO75" s="683"/>
      <c r="VTP75" s="683"/>
      <c r="VTQ75" s="617"/>
      <c r="VTR75" s="682"/>
      <c r="VTS75" s="683"/>
      <c r="VTT75" s="683"/>
      <c r="VTU75" s="683"/>
      <c r="VTV75" s="683"/>
      <c r="VTW75" s="683"/>
      <c r="VTX75" s="617"/>
      <c r="VTY75" s="682"/>
      <c r="VTZ75" s="683"/>
      <c r="VUA75" s="683"/>
      <c r="VUB75" s="683"/>
      <c r="VUC75" s="683"/>
      <c r="VUD75" s="683"/>
      <c r="VUE75" s="617"/>
      <c r="VUF75" s="682"/>
      <c r="VUG75" s="683"/>
      <c r="VUH75" s="683"/>
      <c r="VUI75" s="683"/>
      <c r="VUJ75" s="683"/>
      <c r="VUK75" s="683"/>
      <c r="VUL75" s="617"/>
      <c r="VUM75" s="682"/>
      <c r="VUN75" s="683"/>
      <c r="VUO75" s="683"/>
      <c r="VUP75" s="683"/>
      <c r="VUQ75" s="683"/>
      <c r="VUR75" s="683"/>
      <c r="VUS75" s="617"/>
      <c r="VUT75" s="682"/>
      <c r="VUU75" s="683"/>
      <c r="VUV75" s="683"/>
      <c r="VUW75" s="683"/>
      <c r="VUX75" s="683"/>
      <c r="VUY75" s="683"/>
      <c r="VUZ75" s="617"/>
      <c r="VVA75" s="682"/>
      <c r="VVB75" s="683"/>
      <c r="VVC75" s="683"/>
      <c r="VVD75" s="683"/>
      <c r="VVE75" s="683"/>
      <c r="VVF75" s="683"/>
      <c r="VVG75" s="617"/>
      <c r="VVH75" s="682"/>
      <c r="VVI75" s="683"/>
      <c r="VVJ75" s="683"/>
      <c r="VVK75" s="683"/>
      <c r="VVL75" s="683"/>
      <c r="VVM75" s="683"/>
      <c r="VVN75" s="617"/>
      <c r="VVO75" s="682"/>
      <c r="VVP75" s="683"/>
      <c r="VVQ75" s="683"/>
      <c r="VVR75" s="683"/>
      <c r="VVS75" s="683"/>
      <c r="VVT75" s="683"/>
      <c r="VVU75" s="617"/>
      <c r="VVV75" s="682"/>
      <c r="VVW75" s="683"/>
      <c r="VVX75" s="683"/>
      <c r="VVY75" s="683"/>
      <c r="VVZ75" s="683"/>
      <c r="VWA75" s="683"/>
      <c r="VWB75" s="617"/>
      <c r="VWC75" s="682"/>
      <c r="VWD75" s="683"/>
      <c r="VWE75" s="683"/>
      <c r="VWF75" s="683"/>
      <c r="VWG75" s="683"/>
      <c r="VWH75" s="683"/>
      <c r="VWI75" s="617"/>
      <c r="VWJ75" s="682"/>
      <c r="VWK75" s="683"/>
      <c r="VWL75" s="683"/>
      <c r="VWM75" s="683"/>
      <c r="VWN75" s="683"/>
      <c r="VWO75" s="683"/>
      <c r="VWP75" s="617"/>
      <c r="VWQ75" s="682"/>
      <c r="VWR75" s="683"/>
      <c r="VWS75" s="683"/>
      <c r="VWT75" s="683"/>
      <c r="VWU75" s="683"/>
      <c r="VWV75" s="683"/>
      <c r="VWW75" s="617"/>
      <c r="VWX75" s="682"/>
      <c r="VWY75" s="683"/>
      <c r="VWZ75" s="683"/>
      <c r="VXA75" s="683"/>
      <c r="VXB75" s="683"/>
      <c r="VXC75" s="683"/>
      <c r="VXD75" s="617"/>
      <c r="VXE75" s="682"/>
      <c r="VXF75" s="683"/>
      <c r="VXG75" s="683"/>
      <c r="VXH75" s="683"/>
      <c r="VXI75" s="683"/>
      <c r="VXJ75" s="683"/>
      <c r="VXK75" s="617"/>
      <c r="VXL75" s="682"/>
      <c r="VXM75" s="683"/>
      <c r="VXN75" s="683"/>
      <c r="VXO75" s="683"/>
      <c r="VXP75" s="683"/>
      <c r="VXQ75" s="683"/>
      <c r="VXR75" s="617"/>
      <c r="VXS75" s="682"/>
      <c r="VXT75" s="683"/>
      <c r="VXU75" s="683"/>
      <c r="VXV75" s="683"/>
      <c r="VXW75" s="683"/>
      <c r="VXX75" s="683"/>
      <c r="VXY75" s="617"/>
      <c r="VXZ75" s="682"/>
      <c r="VYA75" s="683"/>
      <c r="VYB75" s="683"/>
      <c r="VYC75" s="683"/>
      <c r="VYD75" s="683"/>
      <c r="VYE75" s="683"/>
      <c r="VYF75" s="617"/>
      <c r="VYG75" s="682"/>
      <c r="VYH75" s="683"/>
      <c r="VYI75" s="683"/>
      <c r="VYJ75" s="683"/>
      <c r="VYK75" s="683"/>
      <c r="VYL75" s="683"/>
      <c r="VYM75" s="617"/>
      <c r="VYN75" s="682"/>
      <c r="VYO75" s="683"/>
      <c r="VYP75" s="683"/>
      <c r="VYQ75" s="683"/>
      <c r="VYR75" s="683"/>
      <c r="VYS75" s="683"/>
      <c r="VYT75" s="617"/>
      <c r="VYU75" s="682"/>
      <c r="VYV75" s="683"/>
      <c r="VYW75" s="683"/>
      <c r="VYX75" s="683"/>
      <c r="VYY75" s="683"/>
      <c r="VYZ75" s="683"/>
      <c r="VZA75" s="617"/>
      <c r="VZB75" s="682"/>
      <c r="VZC75" s="683"/>
      <c r="VZD75" s="683"/>
      <c r="VZE75" s="683"/>
      <c r="VZF75" s="683"/>
      <c r="VZG75" s="683"/>
      <c r="VZH75" s="617"/>
      <c r="VZI75" s="682"/>
      <c r="VZJ75" s="683"/>
      <c r="VZK75" s="683"/>
      <c r="VZL75" s="683"/>
      <c r="VZM75" s="683"/>
      <c r="VZN75" s="683"/>
      <c r="VZO75" s="617"/>
      <c r="VZP75" s="682"/>
      <c r="VZQ75" s="683"/>
      <c r="VZR75" s="683"/>
      <c r="VZS75" s="683"/>
      <c r="VZT75" s="683"/>
      <c r="VZU75" s="683"/>
      <c r="VZV75" s="617"/>
      <c r="VZW75" s="682"/>
      <c r="VZX75" s="683"/>
      <c r="VZY75" s="683"/>
      <c r="VZZ75" s="683"/>
      <c r="WAA75" s="683"/>
      <c r="WAB75" s="683"/>
      <c r="WAC75" s="617"/>
      <c r="WAD75" s="682"/>
      <c r="WAE75" s="683"/>
      <c r="WAF75" s="683"/>
      <c r="WAG75" s="683"/>
      <c r="WAH75" s="683"/>
      <c r="WAI75" s="683"/>
      <c r="WAJ75" s="617"/>
      <c r="WAK75" s="682"/>
      <c r="WAL75" s="683"/>
      <c r="WAM75" s="683"/>
      <c r="WAN75" s="683"/>
      <c r="WAO75" s="683"/>
      <c r="WAP75" s="683"/>
      <c r="WAQ75" s="617"/>
      <c r="WAR75" s="682"/>
      <c r="WAS75" s="683"/>
      <c r="WAT75" s="683"/>
      <c r="WAU75" s="683"/>
      <c r="WAV75" s="683"/>
      <c r="WAW75" s="683"/>
      <c r="WAX75" s="617"/>
      <c r="WAY75" s="682"/>
      <c r="WAZ75" s="683"/>
      <c r="WBA75" s="683"/>
      <c r="WBB75" s="683"/>
      <c r="WBC75" s="683"/>
      <c r="WBD75" s="683"/>
      <c r="WBE75" s="617"/>
      <c r="WBF75" s="682"/>
      <c r="WBG75" s="683"/>
      <c r="WBH75" s="683"/>
      <c r="WBI75" s="683"/>
      <c r="WBJ75" s="683"/>
      <c r="WBK75" s="683"/>
      <c r="WBL75" s="617"/>
      <c r="WBM75" s="682"/>
      <c r="WBN75" s="683"/>
      <c r="WBO75" s="683"/>
      <c r="WBP75" s="683"/>
      <c r="WBQ75" s="683"/>
      <c r="WBR75" s="683"/>
      <c r="WBS75" s="617"/>
      <c r="WBT75" s="682"/>
      <c r="WBU75" s="683"/>
      <c r="WBV75" s="683"/>
      <c r="WBW75" s="683"/>
      <c r="WBX75" s="683"/>
      <c r="WBY75" s="683"/>
      <c r="WBZ75" s="617"/>
      <c r="WCA75" s="682"/>
      <c r="WCB75" s="683"/>
      <c r="WCC75" s="683"/>
      <c r="WCD75" s="683"/>
      <c r="WCE75" s="683"/>
      <c r="WCF75" s="683"/>
      <c r="WCG75" s="617"/>
      <c r="WCH75" s="682"/>
      <c r="WCI75" s="683"/>
      <c r="WCJ75" s="683"/>
      <c r="WCK75" s="683"/>
      <c r="WCL75" s="683"/>
      <c r="WCM75" s="683"/>
      <c r="WCN75" s="617"/>
      <c r="WCO75" s="682"/>
      <c r="WCP75" s="683"/>
      <c r="WCQ75" s="683"/>
      <c r="WCR75" s="683"/>
      <c r="WCS75" s="683"/>
      <c r="WCT75" s="683"/>
      <c r="WCU75" s="617"/>
      <c r="WCV75" s="682"/>
      <c r="WCW75" s="683"/>
      <c r="WCX75" s="683"/>
      <c r="WCY75" s="683"/>
      <c r="WCZ75" s="683"/>
      <c r="WDA75" s="683"/>
      <c r="WDB75" s="617"/>
      <c r="WDC75" s="682"/>
      <c r="WDD75" s="683"/>
      <c r="WDE75" s="683"/>
      <c r="WDF75" s="683"/>
      <c r="WDG75" s="683"/>
      <c r="WDH75" s="683"/>
      <c r="WDI75" s="617"/>
      <c r="WDJ75" s="682"/>
      <c r="WDK75" s="683"/>
      <c r="WDL75" s="683"/>
      <c r="WDM75" s="683"/>
      <c r="WDN75" s="683"/>
      <c r="WDO75" s="683"/>
      <c r="WDP75" s="617"/>
      <c r="WDQ75" s="682"/>
      <c r="WDR75" s="683"/>
      <c r="WDS75" s="683"/>
      <c r="WDT75" s="683"/>
      <c r="WDU75" s="683"/>
      <c r="WDV75" s="683"/>
      <c r="WDW75" s="617"/>
      <c r="WDX75" s="682"/>
      <c r="WDY75" s="683"/>
      <c r="WDZ75" s="683"/>
      <c r="WEA75" s="683"/>
      <c r="WEB75" s="683"/>
      <c r="WEC75" s="683"/>
      <c r="WED75" s="617"/>
      <c r="WEE75" s="682"/>
      <c r="WEF75" s="683"/>
      <c r="WEG75" s="683"/>
      <c r="WEH75" s="683"/>
      <c r="WEI75" s="683"/>
      <c r="WEJ75" s="683"/>
      <c r="WEK75" s="617"/>
      <c r="WEL75" s="682"/>
      <c r="WEM75" s="683"/>
      <c r="WEN75" s="683"/>
      <c r="WEO75" s="683"/>
      <c r="WEP75" s="683"/>
      <c r="WEQ75" s="683"/>
      <c r="WER75" s="617"/>
      <c r="WES75" s="682"/>
      <c r="WET75" s="683"/>
      <c r="WEU75" s="683"/>
      <c r="WEV75" s="683"/>
      <c r="WEW75" s="683"/>
      <c r="WEX75" s="683"/>
      <c r="WEY75" s="617"/>
      <c r="WEZ75" s="682"/>
      <c r="WFA75" s="683"/>
      <c r="WFB75" s="683"/>
      <c r="WFC75" s="683"/>
      <c r="WFD75" s="683"/>
      <c r="WFE75" s="683"/>
      <c r="WFF75" s="617"/>
      <c r="WFG75" s="682"/>
      <c r="WFH75" s="683"/>
      <c r="WFI75" s="683"/>
      <c r="WFJ75" s="683"/>
      <c r="WFK75" s="683"/>
      <c r="WFL75" s="683"/>
      <c r="WFM75" s="617"/>
      <c r="WFN75" s="682"/>
      <c r="WFO75" s="683"/>
      <c r="WFP75" s="683"/>
      <c r="WFQ75" s="683"/>
      <c r="WFR75" s="683"/>
      <c r="WFS75" s="683"/>
      <c r="WFT75" s="617"/>
      <c r="WFU75" s="682"/>
      <c r="WFV75" s="683"/>
      <c r="WFW75" s="683"/>
      <c r="WFX75" s="683"/>
      <c r="WFY75" s="683"/>
      <c r="WFZ75" s="683"/>
      <c r="WGA75" s="617"/>
      <c r="WGB75" s="682"/>
      <c r="WGC75" s="683"/>
      <c r="WGD75" s="683"/>
      <c r="WGE75" s="683"/>
      <c r="WGF75" s="683"/>
      <c r="WGG75" s="683"/>
      <c r="WGH75" s="617"/>
      <c r="WGI75" s="682"/>
      <c r="WGJ75" s="683"/>
      <c r="WGK75" s="683"/>
      <c r="WGL75" s="683"/>
      <c r="WGM75" s="683"/>
      <c r="WGN75" s="683"/>
      <c r="WGO75" s="617"/>
      <c r="WGP75" s="682"/>
      <c r="WGQ75" s="683"/>
      <c r="WGR75" s="683"/>
      <c r="WGS75" s="683"/>
      <c r="WGT75" s="683"/>
      <c r="WGU75" s="683"/>
      <c r="WGV75" s="617"/>
      <c r="WGW75" s="682"/>
      <c r="WGX75" s="683"/>
      <c r="WGY75" s="683"/>
      <c r="WGZ75" s="683"/>
      <c r="WHA75" s="683"/>
      <c r="WHB75" s="683"/>
      <c r="WHC75" s="617"/>
      <c r="WHD75" s="682"/>
      <c r="WHE75" s="683"/>
      <c r="WHF75" s="683"/>
      <c r="WHG75" s="683"/>
      <c r="WHH75" s="683"/>
      <c r="WHI75" s="683"/>
      <c r="WHJ75" s="617"/>
      <c r="WHK75" s="682"/>
      <c r="WHL75" s="683"/>
      <c r="WHM75" s="683"/>
      <c r="WHN75" s="683"/>
      <c r="WHO75" s="683"/>
      <c r="WHP75" s="683"/>
      <c r="WHQ75" s="617"/>
      <c r="WHR75" s="682"/>
      <c r="WHS75" s="683"/>
      <c r="WHT75" s="683"/>
      <c r="WHU75" s="683"/>
      <c r="WHV75" s="683"/>
      <c r="WHW75" s="683"/>
      <c r="WHX75" s="617"/>
      <c r="WHY75" s="682"/>
      <c r="WHZ75" s="683"/>
      <c r="WIA75" s="683"/>
      <c r="WIB75" s="683"/>
      <c r="WIC75" s="683"/>
      <c r="WID75" s="683"/>
      <c r="WIE75" s="617"/>
      <c r="WIF75" s="682"/>
      <c r="WIG75" s="683"/>
      <c r="WIH75" s="683"/>
      <c r="WII75" s="683"/>
      <c r="WIJ75" s="683"/>
      <c r="WIK75" s="683"/>
      <c r="WIL75" s="617"/>
      <c r="WIM75" s="682"/>
      <c r="WIN75" s="683"/>
      <c r="WIO75" s="683"/>
      <c r="WIP75" s="683"/>
      <c r="WIQ75" s="683"/>
      <c r="WIR75" s="683"/>
      <c r="WIS75" s="617"/>
      <c r="WIT75" s="682"/>
      <c r="WIU75" s="683"/>
      <c r="WIV75" s="683"/>
      <c r="WIW75" s="683"/>
      <c r="WIX75" s="683"/>
      <c r="WIY75" s="683"/>
      <c r="WIZ75" s="617"/>
      <c r="WJA75" s="682"/>
      <c r="WJB75" s="683"/>
      <c r="WJC75" s="683"/>
      <c r="WJD75" s="683"/>
      <c r="WJE75" s="683"/>
      <c r="WJF75" s="683"/>
      <c r="WJG75" s="617"/>
      <c r="WJH75" s="682"/>
      <c r="WJI75" s="683"/>
      <c r="WJJ75" s="683"/>
      <c r="WJK75" s="683"/>
      <c r="WJL75" s="683"/>
      <c r="WJM75" s="683"/>
      <c r="WJN75" s="617"/>
      <c r="WJO75" s="682"/>
      <c r="WJP75" s="683"/>
      <c r="WJQ75" s="683"/>
      <c r="WJR75" s="683"/>
      <c r="WJS75" s="683"/>
      <c r="WJT75" s="683"/>
      <c r="WJU75" s="617"/>
      <c r="WJV75" s="682"/>
      <c r="WJW75" s="683"/>
      <c r="WJX75" s="683"/>
      <c r="WJY75" s="683"/>
      <c r="WJZ75" s="683"/>
      <c r="WKA75" s="683"/>
      <c r="WKB75" s="617"/>
      <c r="WKC75" s="682"/>
      <c r="WKD75" s="683"/>
      <c r="WKE75" s="683"/>
      <c r="WKF75" s="683"/>
      <c r="WKG75" s="683"/>
      <c r="WKH75" s="683"/>
      <c r="WKI75" s="617"/>
      <c r="WKJ75" s="682"/>
      <c r="WKK75" s="683"/>
      <c r="WKL75" s="683"/>
      <c r="WKM75" s="683"/>
      <c r="WKN75" s="683"/>
      <c r="WKO75" s="683"/>
      <c r="WKP75" s="617"/>
      <c r="WKQ75" s="682"/>
      <c r="WKR75" s="683"/>
      <c r="WKS75" s="683"/>
      <c r="WKT75" s="683"/>
      <c r="WKU75" s="683"/>
      <c r="WKV75" s="683"/>
      <c r="WKW75" s="617"/>
      <c r="WKX75" s="682"/>
      <c r="WKY75" s="683"/>
      <c r="WKZ75" s="683"/>
      <c r="WLA75" s="683"/>
      <c r="WLB75" s="683"/>
      <c r="WLC75" s="683"/>
      <c r="WLD75" s="617"/>
      <c r="WLE75" s="682"/>
      <c r="WLF75" s="683"/>
      <c r="WLG75" s="683"/>
      <c r="WLH75" s="683"/>
      <c r="WLI75" s="683"/>
      <c r="WLJ75" s="683"/>
      <c r="WLK75" s="617"/>
      <c r="WLL75" s="682"/>
      <c r="WLM75" s="683"/>
      <c r="WLN75" s="683"/>
      <c r="WLO75" s="683"/>
      <c r="WLP75" s="683"/>
      <c r="WLQ75" s="683"/>
      <c r="WLR75" s="617"/>
      <c r="WLS75" s="682"/>
      <c r="WLT75" s="683"/>
      <c r="WLU75" s="683"/>
      <c r="WLV75" s="683"/>
      <c r="WLW75" s="683"/>
      <c r="WLX75" s="683"/>
      <c r="WLY75" s="617"/>
      <c r="WLZ75" s="682"/>
      <c r="WMA75" s="683"/>
      <c r="WMB75" s="683"/>
      <c r="WMC75" s="683"/>
      <c r="WMD75" s="683"/>
      <c r="WME75" s="683"/>
      <c r="WMF75" s="617"/>
      <c r="WMG75" s="682"/>
      <c r="WMH75" s="683"/>
      <c r="WMI75" s="683"/>
      <c r="WMJ75" s="683"/>
      <c r="WMK75" s="683"/>
      <c r="WML75" s="683"/>
      <c r="WMM75" s="617"/>
      <c r="WMN75" s="682"/>
      <c r="WMO75" s="683"/>
      <c r="WMP75" s="683"/>
      <c r="WMQ75" s="683"/>
      <c r="WMR75" s="683"/>
      <c r="WMS75" s="683"/>
      <c r="WMT75" s="617"/>
      <c r="WMU75" s="682"/>
      <c r="WMV75" s="683"/>
      <c r="WMW75" s="683"/>
      <c r="WMX75" s="683"/>
      <c r="WMY75" s="683"/>
      <c r="WMZ75" s="683"/>
      <c r="WNA75" s="617"/>
      <c r="WNB75" s="682"/>
      <c r="WNC75" s="683"/>
      <c r="WND75" s="683"/>
      <c r="WNE75" s="683"/>
      <c r="WNF75" s="683"/>
      <c r="WNG75" s="683"/>
      <c r="WNH75" s="617"/>
      <c r="WNI75" s="682"/>
      <c r="WNJ75" s="683"/>
      <c r="WNK75" s="683"/>
      <c r="WNL75" s="683"/>
      <c r="WNM75" s="683"/>
      <c r="WNN75" s="683"/>
      <c r="WNO75" s="617"/>
      <c r="WNP75" s="682"/>
      <c r="WNQ75" s="683"/>
      <c r="WNR75" s="683"/>
      <c r="WNS75" s="683"/>
      <c r="WNT75" s="683"/>
      <c r="WNU75" s="683"/>
      <c r="WNV75" s="617"/>
      <c r="WNW75" s="682"/>
      <c r="WNX75" s="683"/>
      <c r="WNY75" s="683"/>
      <c r="WNZ75" s="683"/>
      <c r="WOA75" s="683"/>
      <c r="WOB75" s="683"/>
      <c r="WOC75" s="617"/>
      <c r="WOD75" s="682"/>
      <c r="WOE75" s="683"/>
      <c r="WOF75" s="683"/>
      <c r="WOG75" s="683"/>
      <c r="WOH75" s="683"/>
      <c r="WOI75" s="683"/>
      <c r="WOJ75" s="617"/>
      <c r="WOK75" s="682"/>
      <c r="WOL75" s="683"/>
      <c r="WOM75" s="683"/>
      <c r="WON75" s="683"/>
      <c r="WOO75" s="683"/>
      <c r="WOP75" s="683"/>
      <c r="WOQ75" s="617"/>
      <c r="WOR75" s="682"/>
      <c r="WOS75" s="683"/>
      <c r="WOT75" s="683"/>
      <c r="WOU75" s="683"/>
      <c r="WOV75" s="683"/>
      <c r="WOW75" s="683"/>
      <c r="WOX75" s="617"/>
      <c r="WOY75" s="682"/>
      <c r="WOZ75" s="683"/>
      <c r="WPA75" s="683"/>
      <c r="WPB75" s="683"/>
      <c r="WPC75" s="683"/>
      <c r="WPD75" s="683"/>
      <c r="WPE75" s="617"/>
      <c r="WPF75" s="682"/>
      <c r="WPG75" s="683"/>
      <c r="WPH75" s="683"/>
      <c r="WPI75" s="683"/>
      <c r="WPJ75" s="683"/>
      <c r="WPK75" s="683"/>
      <c r="WPL75" s="617"/>
      <c r="WPM75" s="682"/>
      <c r="WPN75" s="683"/>
      <c r="WPO75" s="683"/>
      <c r="WPP75" s="683"/>
      <c r="WPQ75" s="683"/>
      <c r="WPR75" s="683"/>
      <c r="WPS75" s="617"/>
      <c r="WPT75" s="682"/>
      <c r="WPU75" s="683"/>
      <c r="WPV75" s="683"/>
      <c r="WPW75" s="683"/>
      <c r="WPX75" s="683"/>
      <c r="WPY75" s="683"/>
      <c r="WPZ75" s="617"/>
      <c r="WQA75" s="682"/>
      <c r="WQB75" s="683"/>
      <c r="WQC75" s="683"/>
      <c r="WQD75" s="683"/>
      <c r="WQE75" s="683"/>
      <c r="WQF75" s="683"/>
      <c r="WQG75" s="617"/>
      <c r="WQH75" s="682"/>
      <c r="WQI75" s="683"/>
      <c r="WQJ75" s="683"/>
      <c r="WQK75" s="683"/>
      <c r="WQL75" s="683"/>
      <c r="WQM75" s="683"/>
      <c r="WQN75" s="617"/>
      <c r="WQO75" s="682"/>
      <c r="WQP75" s="683"/>
      <c r="WQQ75" s="683"/>
      <c r="WQR75" s="683"/>
      <c r="WQS75" s="683"/>
      <c r="WQT75" s="683"/>
      <c r="WQU75" s="617"/>
      <c r="WQV75" s="682"/>
      <c r="WQW75" s="683"/>
      <c r="WQX75" s="683"/>
      <c r="WQY75" s="683"/>
      <c r="WQZ75" s="683"/>
      <c r="WRA75" s="683"/>
      <c r="WRB75" s="617"/>
      <c r="WRC75" s="682"/>
      <c r="WRD75" s="683"/>
      <c r="WRE75" s="683"/>
      <c r="WRF75" s="683"/>
      <c r="WRG75" s="683"/>
      <c r="WRH75" s="683"/>
      <c r="WRI75" s="617"/>
      <c r="WRJ75" s="682"/>
      <c r="WRK75" s="683"/>
      <c r="WRL75" s="683"/>
      <c r="WRM75" s="683"/>
      <c r="WRN75" s="683"/>
      <c r="WRO75" s="683"/>
      <c r="WRP75" s="617"/>
      <c r="WRQ75" s="682"/>
      <c r="WRR75" s="683"/>
      <c r="WRS75" s="683"/>
      <c r="WRT75" s="683"/>
      <c r="WRU75" s="683"/>
      <c r="WRV75" s="683"/>
      <c r="WRW75" s="617"/>
      <c r="WRX75" s="682"/>
      <c r="WRY75" s="683"/>
      <c r="WRZ75" s="683"/>
      <c r="WSA75" s="683"/>
      <c r="WSB75" s="683"/>
      <c r="WSC75" s="683"/>
      <c r="WSD75" s="617"/>
      <c r="WSE75" s="682"/>
      <c r="WSF75" s="683"/>
      <c r="WSG75" s="683"/>
      <c r="WSH75" s="683"/>
      <c r="WSI75" s="683"/>
      <c r="WSJ75" s="683"/>
      <c r="WSK75" s="617"/>
      <c r="WSL75" s="682"/>
      <c r="WSM75" s="683"/>
      <c r="WSN75" s="683"/>
      <c r="WSO75" s="683"/>
      <c r="WSP75" s="683"/>
      <c r="WSQ75" s="683"/>
      <c r="WSR75" s="617"/>
      <c r="WSS75" s="682"/>
      <c r="WST75" s="683"/>
      <c r="WSU75" s="683"/>
      <c r="WSV75" s="683"/>
      <c r="WSW75" s="683"/>
      <c r="WSX75" s="683"/>
      <c r="WSY75" s="617"/>
      <c r="WSZ75" s="682"/>
      <c r="WTA75" s="683"/>
      <c r="WTB75" s="683"/>
      <c r="WTC75" s="683"/>
      <c r="WTD75" s="683"/>
      <c r="WTE75" s="683"/>
      <c r="WTF75" s="617"/>
      <c r="WTG75" s="682"/>
      <c r="WTH75" s="683"/>
      <c r="WTI75" s="683"/>
      <c r="WTJ75" s="683"/>
      <c r="WTK75" s="683"/>
      <c r="WTL75" s="683"/>
      <c r="WTM75" s="617"/>
      <c r="WTN75" s="682"/>
      <c r="WTO75" s="683"/>
      <c r="WTP75" s="683"/>
      <c r="WTQ75" s="683"/>
      <c r="WTR75" s="683"/>
      <c r="WTS75" s="683"/>
      <c r="WTT75" s="617"/>
      <c r="WTU75" s="682"/>
      <c r="WTV75" s="683"/>
      <c r="WTW75" s="683"/>
      <c r="WTX75" s="683"/>
      <c r="WTY75" s="683"/>
      <c r="WTZ75" s="683"/>
      <c r="WUA75" s="617"/>
      <c r="WUB75" s="682"/>
      <c r="WUC75" s="683"/>
      <c r="WUD75" s="683"/>
      <c r="WUE75" s="683"/>
      <c r="WUF75" s="683"/>
      <c r="WUG75" s="683"/>
      <c r="WUH75" s="617"/>
      <c r="WUI75" s="682"/>
      <c r="WUJ75" s="683"/>
      <c r="WUK75" s="683"/>
      <c r="WUL75" s="683"/>
      <c r="WUM75" s="683"/>
      <c r="WUN75" s="683"/>
      <c r="WUO75" s="617"/>
      <c r="WUP75" s="682"/>
      <c r="WUQ75" s="683"/>
      <c r="WUR75" s="683"/>
      <c r="WUS75" s="683"/>
      <c r="WUT75" s="683"/>
      <c r="WUU75" s="683"/>
      <c r="WUV75" s="617"/>
      <c r="WUW75" s="682"/>
      <c r="WUX75" s="683"/>
      <c r="WUY75" s="683"/>
      <c r="WUZ75" s="683"/>
      <c r="WVA75" s="683"/>
      <c r="WVB75" s="683"/>
      <c r="WVC75" s="617"/>
      <c r="WVD75" s="682"/>
      <c r="WVE75" s="683"/>
      <c r="WVF75" s="683"/>
      <c r="WVG75" s="683"/>
      <c r="WVH75" s="683"/>
      <c r="WVI75" s="683"/>
      <c r="WVJ75" s="617"/>
      <c r="WVK75" s="682"/>
      <c r="WVL75" s="683"/>
      <c r="WVM75" s="683"/>
      <c r="WVN75" s="683"/>
      <c r="WVO75" s="683"/>
      <c r="WVP75" s="683"/>
      <c r="WVQ75" s="617"/>
      <c r="WVR75" s="682"/>
      <c r="WVS75" s="683"/>
      <c r="WVT75" s="683"/>
      <c r="WVU75" s="683"/>
      <c r="WVV75" s="683"/>
      <c r="WVW75" s="683"/>
      <c r="WVX75" s="617"/>
      <c r="WVY75" s="682"/>
      <c r="WVZ75" s="683"/>
      <c r="WWA75" s="683"/>
      <c r="WWB75" s="683"/>
      <c r="WWC75" s="683"/>
      <c r="WWD75" s="683"/>
      <c r="WWE75" s="617"/>
      <c r="WWF75" s="682"/>
      <c r="WWG75" s="683"/>
      <c r="WWH75" s="683"/>
      <c r="WWI75" s="683"/>
      <c r="WWJ75" s="683"/>
      <c r="WWK75" s="683"/>
      <c r="WWL75" s="617"/>
      <c r="WWM75" s="682"/>
      <c r="WWN75" s="683"/>
      <c r="WWO75" s="683"/>
      <c r="WWP75" s="683"/>
      <c r="WWQ75" s="683"/>
      <c r="WWR75" s="683"/>
      <c r="WWS75" s="617"/>
      <c r="WWT75" s="682"/>
      <c r="WWU75" s="683"/>
      <c r="WWV75" s="683"/>
      <c r="WWW75" s="683"/>
      <c r="WWX75" s="683"/>
      <c r="WWY75" s="683"/>
      <c r="WWZ75" s="617"/>
      <c r="WXA75" s="682"/>
      <c r="WXB75" s="683"/>
      <c r="WXC75" s="683"/>
      <c r="WXD75" s="683"/>
      <c r="WXE75" s="683"/>
      <c r="WXF75" s="683"/>
      <c r="WXG75" s="617"/>
      <c r="WXH75" s="682"/>
      <c r="WXI75" s="683"/>
      <c r="WXJ75" s="683"/>
      <c r="WXK75" s="683"/>
      <c r="WXL75" s="683"/>
      <c r="WXM75" s="683"/>
      <c r="WXN75" s="617"/>
      <c r="WXO75" s="682"/>
      <c r="WXP75" s="683"/>
      <c r="WXQ75" s="683"/>
      <c r="WXR75" s="683"/>
      <c r="WXS75" s="683"/>
      <c r="WXT75" s="683"/>
      <c r="WXU75" s="617"/>
      <c r="WXV75" s="682"/>
      <c r="WXW75" s="683"/>
      <c r="WXX75" s="683"/>
      <c r="WXY75" s="683"/>
      <c r="WXZ75" s="683"/>
      <c r="WYA75" s="683"/>
      <c r="WYB75" s="617"/>
      <c r="WYC75" s="682"/>
      <c r="WYD75" s="683"/>
      <c r="WYE75" s="683"/>
      <c r="WYF75" s="683"/>
      <c r="WYG75" s="683"/>
      <c r="WYH75" s="683"/>
      <c r="WYI75" s="617"/>
      <c r="WYJ75" s="682"/>
      <c r="WYK75" s="683"/>
      <c r="WYL75" s="683"/>
      <c r="WYM75" s="683"/>
      <c r="WYN75" s="683"/>
      <c r="WYO75" s="683"/>
      <c r="WYP75" s="617"/>
      <c r="WYQ75" s="682"/>
      <c r="WYR75" s="683"/>
      <c r="WYS75" s="683"/>
      <c r="WYT75" s="683"/>
      <c r="WYU75" s="683"/>
      <c r="WYV75" s="683"/>
      <c r="WYW75" s="617"/>
      <c r="WYX75" s="682"/>
      <c r="WYY75" s="683"/>
      <c r="WYZ75" s="683"/>
      <c r="WZA75" s="683"/>
      <c r="WZB75" s="683"/>
      <c r="WZC75" s="683"/>
      <c r="WZD75" s="617"/>
      <c r="WZE75" s="682"/>
      <c r="WZF75" s="683"/>
      <c r="WZG75" s="683"/>
      <c r="WZH75" s="683"/>
      <c r="WZI75" s="683"/>
      <c r="WZJ75" s="683"/>
      <c r="WZK75" s="617"/>
      <c r="WZL75" s="682"/>
      <c r="WZM75" s="683"/>
      <c r="WZN75" s="683"/>
      <c r="WZO75" s="683"/>
      <c r="WZP75" s="683"/>
      <c r="WZQ75" s="683"/>
      <c r="WZR75" s="617"/>
      <c r="WZS75" s="682"/>
      <c r="WZT75" s="683"/>
      <c r="WZU75" s="683"/>
      <c r="WZV75" s="683"/>
      <c r="WZW75" s="683"/>
      <c r="WZX75" s="683"/>
      <c r="WZY75" s="617"/>
      <c r="WZZ75" s="682"/>
      <c r="XAA75" s="683"/>
      <c r="XAB75" s="683"/>
      <c r="XAC75" s="683"/>
      <c r="XAD75" s="683"/>
      <c r="XAE75" s="683"/>
      <c r="XAF75" s="617"/>
      <c r="XAG75" s="682"/>
      <c r="XAH75" s="683"/>
      <c r="XAI75" s="683"/>
      <c r="XAJ75" s="683"/>
      <c r="XAK75" s="683"/>
      <c r="XAL75" s="683"/>
      <c r="XAM75" s="617"/>
      <c r="XAN75" s="682"/>
      <c r="XAO75" s="683"/>
      <c r="XAP75" s="683"/>
      <c r="XAQ75" s="683"/>
      <c r="XAR75" s="683"/>
      <c r="XAS75" s="683"/>
      <c r="XAT75" s="617"/>
      <c r="XAU75" s="682"/>
      <c r="XAV75" s="683"/>
      <c r="XAW75" s="683"/>
      <c r="XAX75" s="683"/>
      <c r="XAY75" s="683"/>
      <c r="XAZ75" s="683"/>
      <c r="XBA75" s="617"/>
      <c r="XBB75" s="682"/>
      <c r="XBC75" s="683"/>
      <c r="XBD75" s="683"/>
      <c r="XBE75" s="683"/>
      <c r="XBF75" s="683"/>
      <c r="XBG75" s="683"/>
      <c r="XBH75" s="617"/>
      <c r="XBI75" s="682"/>
      <c r="XBJ75" s="683"/>
      <c r="XBK75" s="683"/>
      <c r="XBL75" s="683"/>
      <c r="XBM75" s="683"/>
      <c r="XBN75" s="683"/>
      <c r="XBO75" s="617"/>
      <c r="XBP75" s="682"/>
      <c r="XBQ75" s="683"/>
      <c r="XBR75" s="683"/>
      <c r="XBS75" s="683"/>
      <c r="XBT75" s="683"/>
      <c r="XBU75" s="683"/>
      <c r="XBV75" s="617"/>
      <c r="XBW75" s="682"/>
      <c r="XBX75" s="683"/>
      <c r="XBY75" s="683"/>
      <c r="XBZ75" s="683"/>
      <c r="XCA75" s="683"/>
      <c r="XCB75" s="683"/>
      <c r="XCC75" s="617"/>
      <c r="XCD75" s="682"/>
      <c r="XCE75" s="683"/>
      <c r="XCF75" s="683"/>
      <c r="XCG75" s="683"/>
      <c r="XCH75" s="683"/>
      <c r="XCI75" s="683"/>
      <c r="XCJ75" s="617"/>
      <c r="XCK75" s="682"/>
      <c r="XCL75" s="683"/>
      <c r="XCM75" s="683"/>
      <c r="XCN75" s="683"/>
      <c r="XCO75" s="683"/>
      <c r="XCP75" s="683"/>
      <c r="XCQ75" s="617"/>
      <c r="XCR75" s="682"/>
      <c r="XCS75" s="683"/>
      <c r="XCT75" s="683"/>
      <c r="XCU75" s="683"/>
      <c r="XCV75" s="683"/>
      <c r="XCW75" s="683"/>
      <c r="XCX75" s="617"/>
      <c r="XCY75" s="682"/>
      <c r="XCZ75" s="683"/>
      <c r="XDA75" s="683"/>
      <c r="XDB75" s="683"/>
      <c r="XDC75" s="683"/>
      <c r="XDD75" s="683"/>
      <c r="XDE75" s="617"/>
      <c r="XDF75" s="682"/>
      <c r="XDG75" s="683"/>
      <c r="XDH75" s="683"/>
      <c r="XDI75" s="683"/>
      <c r="XDJ75" s="683"/>
      <c r="XDK75" s="683"/>
      <c r="XDL75" s="617"/>
      <c r="XDM75" s="682"/>
      <c r="XDN75" s="683"/>
      <c r="XDO75" s="683"/>
      <c r="XDP75" s="683"/>
      <c r="XDQ75" s="683"/>
      <c r="XDR75" s="683"/>
      <c r="XDS75" s="617"/>
      <c r="XDT75" s="682"/>
      <c r="XDU75" s="683"/>
      <c r="XDV75" s="683"/>
      <c r="XDW75" s="683"/>
      <c r="XDX75" s="683"/>
      <c r="XDY75" s="683"/>
      <c r="XDZ75" s="617"/>
      <c r="XEA75" s="682"/>
      <c r="XEB75" s="683"/>
      <c r="XEC75" s="683"/>
      <c r="XED75" s="683"/>
      <c r="XEE75" s="683"/>
      <c r="XEF75" s="683"/>
      <c r="XEG75" s="617"/>
      <c r="XEH75" s="682"/>
      <c r="XEI75" s="683"/>
      <c r="XEJ75" s="683"/>
      <c r="XEK75" s="683"/>
      <c r="XEL75" s="683"/>
      <c r="XEM75" s="683"/>
      <c r="XEN75" s="617"/>
      <c r="XEO75" s="682"/>
      <c r="XEP75" s="683"/>
      <c r="XEQ75" s="683"/>
      <c r="XER75" s="683"/>
      <c r="XES75" s="683"/>
      <c r="XET75" s="683"/>
      <c r="XEU75" s="617"/>
      <c r="XEV75" s="682"/>
      <c r="XEW75" s="682"/>
      <c r="XEX75" s="682"/>
    </row>
    <row r="76" spans="1:16378" s="623" customFormat="1" ht="46.5" customHeight="1">
      <c r="A76" s="617" t="s">
        <v>1189</v>
      </c>
      <c r="B76" s="697" t="s">
        <v>1188</v>
      </c>
      <c r="C76" s="698"/>
      <c r="D76" s="698"/>
      <c r="E76" s="698"/>
      <c r="F76" s="698"/>
      <c r="G76" s="698"/>
      <c r="H76" s="630"/>
      <c r="I76" s="630"/>
      <c r="J76" s="699"/>
      <c r="K76" s="700"/>
      <c r="L76" s="700"/>
      <c r="M76" s="700"/>
      <c r="N76" s="700"/>
      <c r="O76" s="700"/>
      <c r="P76" s="630"/>
      <c r="Q76" s="699"/>
      <c r="R76" s="700"/>
      <c r="S76" s="700"/>
      <c r="T76" s="700"/>
      <c r="U76" s="700"/>
      <c r="V76" s="700"/>
      <c r="W76" s="630"/>
      <c r="X76" s="699"/>
      <c r="Y76" s="700"/>
      <c r="Z76" s="700"/>
      <c r="AA76" s="700"/>
      <c r="AB76" s="700"/>
      <c r="AC76" s="700"/>
      <c r="AD76" s="630"/>
      <c r="AE76" s="699"/>
      <c r="AF76" s="700"/>
      <c r="AG76" s="700"/>
      <c r="AH76" s="700"/>
      <c r="AI76" s="700"/>
      <c r="AJ76" s="700"/>
      <c r="AK76" s="630"/>
      <c r="AL76" s="699"/>
      <c r="AM76" s="700"/>
      <c r="AN76" s="700"/>
      <c r="AO76" s="700"/>
      <c r="AP76" s="700"/>
      <c r="AQ76" s="700"/>
      <c r="AR76" s="630"/>
      <c r="AS76" s="699"/>
      <c r="AT76" s="700"/>
      <c r="AU76" s="700"/>
      <c r="AV76" s="700"/>
      <c r="AW76" s="700"/>
      <c r="AX76" s="700"/>
      <c r="AY76" s="631"/>
      <c r="AZ76" s="682"/>
      <c r="BA76" s="683"/>
      <c r="BB76" s="683"/>
      <c r="BC76" s="683"/>
      <c r="BD76" s="683"/>
      <c r="BE76" s="683"/>
      <c r="BF76" s="617"/>
      <c r="BG76" s="682"/>
      <c r="BH76" s="683"/>
      <c r="BI76" s="683"/>
      <c r="BJ76" s="683"/>
      <c r="BK76" s="683"/>
      <c r="BL76" s="683"/>
      <c r="BM76" s="617"/>
      <c r="BN76" s="682"/>
      <c r="BO76" s="683"/>
      <c r="BP76" s="683"/>
      <c r="BQ76" s="683"/>
      <c r="BR76" s="683"/>
      <c r="BS76" s="683"/>
      <c r="BT76" s="617"/>
      <c r="BU76" s="682"/>
      <c r="BV76" s="683"/>
      <c r="BW76" s="683"/>
      <c r="BX76" s="683"/>
      <c r="BY76" s="683"/>
      <c r="BZ76" s="683"/>
      <c r="CA76" s="617"/>
      <c r="CB76" s="682"/>
      <c r="CC76" s="683"/>
      <c r="CD76" s="683"/>
      <c r="CE76" s="683"/>
      <c r="CF76" s="683"/>
      <c r="CG76" s="683"/>
      <c r="CH76" s="617"/>
      <c r="CI76" s="682"/>
      <c r="CJ76" s="683"/>
      <c r="CK76" s="683"/>
      <c r="CL76" s="683"/>
      <c r="CM76" s="683"/>
      <c r="CN76" s="683"/>
      <c r="CO76" s="617"/>
      <c r="CP76" s="682"/>
      <c r="CQ76" s="683"/>
      <c r="CR76" s="683"/>
      <c r="CS76" s="683"/>
      <c r="CT76" s="683"/>
      <c r="CU76" s="683"/>
      <c r="CV76" s="617"/>
      <c r="CW76" s="682"/>
      <c r="CX76" s="683"/>
      <c r="CY76" s="683"/>
      <c r="CZ76" s="683"/>
      <c r="DA76" s="683"/>
      <c r="DB76" s="683"/>
      <c r="DC76" s="617"/>
      <c r="DD76" s="682"/>
      <c r="DE76" s="683"/>
      <c r="DF76" s="683"/>
      <c r="DG76" s="683"/>
      <c r="DH76" s="683"/>
      <c r="DI76" s="683"/>
      <c r="DJ76" s="617"/>
      <c r="DK76" s="682"/>
      <c r="DL76" s="683"/>
      <c r="DM76" s="683"/>
      <c r="DN76" s="683"/>
      <c r="DO76" s="683"/>
      <c r="DP76" s="683"/>
      <c r="DQ76" s="617"/>
      <c r="DR76" s="682"/>
      <c r="DS76" s="683"/>
      <c r="DT76" s="683"/>
      <c r="DU76" s="683"/>
      <c r="DV76" s="683"/>
      <c r="DW76" s="683"/>
      <c r="DX76" s="617"/>
      <c r="DY76" s="682"/>
      <c r="DZ76" s="683"/>
      <c r="EA76" s="683"/>
      <c r="EB76" s="683"/>
      <c r="EC76" s="683"/>
      <c r="ED76" s="683"/>
      <c r="EE76" s="617"/>
      <c r="EF76" s="682"/>
      <c r="EG76" s="683"/>
      <c r="EH76" s="683"/>
      <c r="EI76" s="683"/>
      <c r="EJ76" s="683"/>
      <c r="EK76" s="683"/>
      <c r="EL76" s="617"/>
      <c r="EM76" s="682"/>
      <c r="EN76" s="683"/>
      <c r="EO76" s="683"/>
      <c r="EP76" s="683"/>
      <c r="EQ76" s="683"/>
      <c r="ER76" s="683"/>
      <c r="ES76" s="617"/>
      <c r="ET76" s="682"/>
      <c r="EU76" s="683"/>
      <c r="EV76" s="683"/>
      <c r="EW76" s="683"/>
      <c r="EX76" s="683"/>
      <c r="EY76" s="683"/>
      <c r="EZ76" s="617"/>
      <c r="FA76" s="682"/>
      <c r="FB76" s="683"/>
      <c r="FC76" s="683"/>
      <c r="FD76" s="683"/>
      <c r="FE76" s="683"/>
      <c r="FF76" s="683"/>
      <c r="FG76" s="617"/>
      <c r="FH76" s="682"/>
      <c r="FI76" s="683"/>
      <c r="FJ76" s="683"/>
      <c r="FK76" s="683"/>
      <c r="FL76" s="683"/>
      <c r="FM76" s="683"/>
      <c r="FN76" s="617"/>
      <c r="FO76" s="682"/>
      <c r="FP76" s="683"/>
      <c r="FQ76" s="683"/>
      <c r="FR76" s="683"/>
      <c r="FS76" s="683"/>
      <c r="FT76" s="683"/>
      <c r="FU76" s="617"/>
      <c r="FV76" s="682"/>
      <c r="FW76" s="683"/>
      <c r="FX76" s="683"/>
      <c r="FY76" s="683"/>
      <c r="FZ76" s="683"/>
      <c r="GA76" s="683"/>
      <c r="GB76" s="617"/>
      <c r="GC76" s="682"/>
      <c r="GD76" s="683"/>
      <c r="GE76" s="683"/>
      <c r="GF76" s="683"/>
      <c r="GG76" s="683"/>
      <c r="GH76" s="683"/>
      <c r="GI76" s="617"/>
      <c r="GJ76" s="682"/>
      <c r="GK76" s="683"/>
      <c r="GL76" s="683"/>
      <c r="GM76" s="683"/>
      <c r="GN76" s="683"/>
      <c r="GO76" s="683"/>
      <c r="GP76" s="617"/>
      <c r="GQ76" s="682"/>
      <c r="GR76" s="683"/>
      <c r="GS76" s="683"/>
      <c r="GT76" s="683"/>
      <c r="GU76" s="683"/>
      <c r="GV76" s="683"/>
      <c r="GW76" s="617"/>
      <c r="GX76" s="682"/>
      <c r="GY76" s="683"/>
      <c r="GZ76" s="683"/>
      <c r="HA76" s="683"/>
      <c r="HB76" s="683"/>
      <c r="HC76" s="683"/>
      <c r="HD76" s="617"/>
      <c r="HE76" s="682"/>
      <c r="HF76" s="683"/>
      <c r="HG76" s="683"/>
      <c r="HH76" s="683"/>
      <c r="HI76" s="683"/>
      <c r="HJ76" s="683"/>
      <c r="HK76" s="617"/>
      <c r="HL76" s="682"/>
      <c r="HM76" s="683"/>
      <c r="HN76" s="683"/>
      <c r="HO76" s="683"/>
      <c r="HP76" s="683"/>
      <c r="HQ76" s="683"/>
      <c r="HR76" s="617"/>
      <c r="HS76" s="682"/>
      <c r="HT76" s="683"/>
      <c r="HU76" s="683"/>
      <c r="HV76" s="683"/>
      <c r="HW76" s="683"/>
      <c r="HX76" s="683"/>
      <c r="HY76" s="617"/>
      <c r="HZ76" s="682"/>
      <c r="IA76" s="683"/>
      <c r="IB76" s="683"/>
      <c r="IC76" s="683"/>
      <c r="ID76" s="683"/>
      <c r="IE76" s="683"/>
      <c r="IF76" s="617"/>
      <c r="IG76" s="682"/>
      <c r="IH76" s="683"/>
      <c r="II76" s="683"/>
      <c r="IJ76" s="683"/>
      <c r="IK76" s="683"/>
      <c r="IL76" s="683"/>
      <c r="IM76" s="617"/>
      <c r="IN76" s="682"/>
      <c r="IO76" s="683"/>
      <c r="IP76" s="683"/>
      <c r="IQ76" s="683"/>
      <c r="IR76" s="683"/>
      <c r="IS76" s="683"/>
      <c r="IT76" s="617"/>
      <c r="IU76" s="682"/>
      <c r="IV76" s="683"/>
      <c r="IW76" s="683"/>
      <c r="IX76" s="683"/>
      <c r="IY76" s="683"/>
      <c r="IZ76" s="683"/>
      <c r="JA76" s="617"/>
      <c r="JB76" s="682"/>
      <c r="JC76" s="683"/>
      <c r="JD76" s="683"/>
      <c r="JE76" s="683"/>
      <c r="JF76" s="683"/>
      <c r="JG76" s="683"/>
      <c r="JH76" s="617"/>
      <c r="JI76" s="682"/>
      <c r="JJ76" s="683"/>
      <c r="JK76" s="683"/>
      <c r="JL76" s="683"/>
      <c r="JM76" s="683"/>
      <c r="JN76" s="683"/>
      <c r="JO76" s="617"/>
      <c r="JP76" s="682"/>
      <c r="JQ76" s="683"/>
      <c r="JR76" s="683"/>
      <c r="JS76" s="683"/>
      <c r="JT76" s="683"/>
      <c r="JU76" s="683"/>
      <c r="JV76" s="617"/>
      <c r="JW76" s="682"/>
      <c r="JX76" s="683"/>
      <c r="JY76" s="683"/>
      <c r="JZ76" s="683"/>
      <c r="KA76" s="683"/>
      <c r="KB76" s="683"/>
      <c r="KC76" s="617"/>
      <c r="KD76" s="682"/>
      <c r="KE76" s="683"/>
      <c r="KF76" s="683"/>
      <c r="KG76" s="683"/>
      <c r="KH76" s="683"/>
      <c r="KI76" s="683"/>
      <c r="KJ76" s="617"/>
      <c r="KK76" s="682"/>
      <c r="KL76" s="683"/>
      <c r="KM76" s="683"/>
      <c r="KN76" s="683"/>
      <c r="KO76" s="683"/>
      <c r="KP76" s="683"/>
      <c r="KQ76" s="617"/>
      <c r="KR76" s="682"/>
      <c r="KS76" s="683"/>
      <c r="KT76" s="683"/>
      <c r="KU76" s="683"/>
      <c r="KV76" s="683"/>
      <c r="KW76" s="683"/>
      <c r="KX76" s="617"/>
      <c r="KY76" s="682"/>
      <c r="KZ76" s="683"/>
      <c r="LA76" s="683"/>
      <c r="LB76" s="683"/>
      <c r="LC76" s="683"/>
      <c r="LD76" s="683"/>
      <c r="LE76" s="617"/>
      <c r="LF76" s="682"/>
      <c r="LG76" s="683"/>
      <c r="LH76" s="683"/>
      <c r="LI76" s="683"/>
      <c r="LJ76" s="683"/>
      <c r="LK76" s="683"/>
      <c r="LL76" s="617"/>
      <c r="LM76" s="682"/>
      <c r="LN76" s="683"/>
      <c r="LO76" s="683"/>
      <c r="LP76" s="683"/>
      <c r="LQ76" s="683"/>
      <c r="LR76" s="683"/>
      <c r="LS76" s="617"/>
      <c r="LT76" s="682"/>
      <c r="LU76" s="683"/>
      <c r="LV76" s="683"/>
      <c r="LW76" s="683"/>
      <c r="LX76" s="683"/>
      <c r="LY76" s="683"/>
      <c r="LZ76" s="617"/>
      <c r="MA76" s="682"/>
      <c r="MB76" s="683"/>
      <c r="MC76" s="683"/>
      <c r="MD76" s="683"/>
      <c r="ME76" s="683"/>
      <c r="MF76" s="683"/>
      <c r="MG76" s="617"/>
      <c r="MH76" s="682"/>
      <c r="MI76" s="683"/>
      <c r="MJ76" s="683"/>
      <c r="MK76" s="683"/>
      <c r="ML76" s="683"/>
      <c r="MM76" s="683"/>
      <c r="MN76" s="617"/>
      <c r="MO76" s="682"/>
      <c r="MP76" s="683"/>
      <c r="MQ76" s="683"/>
      <c r="MR76" s="683"/>
      <c r="MS76" s="683"/>
      <c r="MT76" s="683"/>
      <c r="MU76" s="617"/>
      <c r="MV76" s="682"/>
      <c r="MW76" s="683"/>
      <c r="MX76" s="683"/>
      <c r="MY76" s="683"/>
      <c r="MZ76" s="683"/>
      <c r="NA76" s="683"/>
      <c r="NB76" s="617"/>
      <c r="NC76" s="682"/>
      <c r="ND76" s="683"/>
      <c r="NE76" s="683"/>
      <c r="NF76" s="683"/>
      <c r="NG76" s="683"/>
      <c r="NH76" s="683"/>
      <c r="NI76" s="617"/>
      <c r="NJ76" s="682"/>
      <c r="NK76" s="683"/>
      <c r="NL76" s="683"/>
      <c r="NM76" s="683"/>
      <c r="NN76" s="683"/>
      <c r="NO76" s="683"/>
      <c r="NP76" s="617"/>
      <c r="NQ76" s="682"/>
      <c r="NR76" s="683"/>
      <c r="NS76" s="683"/>
      <c r="NT76" s="683"/>
      <c r="NU76" s="683"/>
      <c r="NV76" s="683"/>
      <c r="NW76" s="617"/>
      <c r="NX76" s="682"/>
      <c r="NY76" s="683"/>
      <c r="NZ76" s="683"/>
      <c r="OA76" s="683"/>
      <c r="OB76" s="683"/>
      <c r="OC76" s="683"/>
      <c r="OD76" s="617"/>
      <c r="OE76" s="682"/>
      <c r="OF76" s="683"/>
      <c r="OG76" s="683"/>
      <c r="OH76" s="683"/>
      <c r="OI76" s="683"/>
      <c r="OJ76" s="683"/>
      <c r="OK76" s="617"/>
      <c r="OL76" s="682"/>
      <c r="OM76" s="683"/>
      <c r="ON76" s="683"/>
      <c r="OO76" s="683"/>
      <c r="OP76" s="683"/>
      <c r="OQ76" s="683"/>
      <c r="OR76" s="617"/>
      <c r="OS76" s="682"/>
      <c r="OT76" s="683"/>
      <c r="OU76" s="683"/>
      <c r="OV76" s="683"/>
      <c r="OW76" s="683"/>
      <c r="OX76" s="683"/>
      <c r="OY76" s="617"/>
      <c r="OZ76" s="682"/>
      <c r="PA76" s="683"/>
      <c r="PB76" s="683"/>
      <c r="PC76" s="683"/>
      <c r="PD76" s="683"/>
      <c r="PE76" s="683"/>
      <c r="PF76" s="617"/>
      <c r="PG76" s="682"/>
      <c r="PH76" s="683"/>
      <c r="PI76" s="683"/>
      <c r="PJ76" s="683"/>
      <c r="PK76" s="683"/>
      <c r="PL76" s="683"/>
      <c r="PM76" s="617"/>
      <c r="PN76" s="682"/>
      <c r="PO76" s="683"/>
      <c r="PP76" s="683"/>
      <c r="PQ76" s="683"/>
      <c r="PR76" s="683"/>
      <c r="PS76" s="683"/>
      <c r="PT76" s="617"/>
      <c r="PU76" s="682"/>
      <c r="PV76" s="683"/>
      <c r="PW76" s="683"/>
      <c r="PX76" s="683"/>
      <c r="PY76" s="683"/>
      <c r="PZ76" s="683"/>
      <c r="QA76" s="617"/>
      <c r="QB76" s="682"/>
      <c r="QC76" s="683"/>
      <c r="QD76" s="683"/>
      <c r="QE76" s="683"/>
      <c r="QF76" s="683"/>
      <c r="QG76" s="683"/>
      <c r="QH76" s="617"/>
      <c r="QI76" s="682"/>
      <c r="QJ76" s="683"/>
      <c r="QK76" s="683"/>
      <c r="QL76" s="683"/>
      <c r="QM76" s="683"/>
      <c r="QN76" s="683"/>
      <c r="QO76" s="617"/>
      <c r="QP76" s="682"/>
      <c r="QQ76" s="683"/>
      <c r="QR76" s="683"/>
      <c r="QS76" s="683"/>
      <c r="QT76" s="683"/>
      <c r="QU76" s="683"/>
      <c r="QV76" s="617"/>
      <c r="QW76" s="682"/>
      <c r="QX76" s="683"/>
      <c r="QY76" s="683"/>
      <c r="QZ76" s="683"/>
      <c r="RA76" s="683"/>
      <c r="RB76" s="683"/>
      <c r="RC76" s="617"/>
      <c r="RD76" s="682"/>
      <c r="RE76" s="683"/>
      <c r="RF76" s="683"/>
      <c r="RG76" s="683"/>
      <c r="RH76" s="683"/>
      <c r="RI76" s="683"/>
      <c r="RJ76" s="617"/>
      <c r="RK76" s="682"/>
      <c r="RL76" s="683"/>
      <c r="RM76" s="683"/>
      <c r="RN76" s="683"/>
      <c r="RO76" s="683"/>
      <c r="RP76" s="683"/>
      <c r="RQ76" s="617"/>
      <c r="RR76" s="682"/>
      <c r="RS76" s="683"/>
      <c r="RT76" s="683"/>
      <c r="RU76" s="683"/>
      <c r="RV76" s="683"/>
      <c r="RW76" s="683"/>
      <c r="RX76" s="617"/>
      <c r="RY76" s="682"/>
      <c r="RZ76" s="683"/>
      <c r="SA76" s="683"/>
      <c r="SB76" s="683"/>
      <c r="SC76" s="683"/>
      <c r="SD76" s="683"/>
      <c r="SE76" s="617"/>
      <c r="SF76" s="682"/>
      <c r="SG76" s="683"/>
      <c r="SH76" s="683"/>
      <c r="SI76" s="683"/>
      <c r="SJ76" s="683"/>
      <c r="SK76" s="683"/>
      <c r="SL76" s="617"/>
      <c r="SM76" s="682"/>
      <c r="SN76" s="683"/>
      <c r="SO76" s="683"/>
      <c r="SP76" s="683"/>
      <c r="SQ76" s="683"/>
      <c r="SR76" s="683"/>
      <c r="SS76" s="617"/>
      <c r="ST76" s="682"/>
      <c r="SU76" s="683"/>
      <c r="SV76" s="683"/>
      <c r="SW76" s="683"/>
      <c r="SX76" s="683"/>
      <c r="SY76" s="683"/>
      <c r="SZ76" s="617"/>
      <c r="TA76" s="682"/>
      <c r="TB76" s="683"/>
      <c r="TC76" s="683"/>
      <c r="TD76" s="683"/>
      <c r="TE76" s="683"/>
      <c r="TF76" s="683"/>
      <c r="TG76" s="617"/>
      <c r="TH76" s="682"/>
      <c r="TI76" s="683"/>
      <c r="TJ76" s="683"/>
      <c r="TK76" s="683"/>
      <c r="TL76" s="683"/>
      <c r="TM76" s="683"/>
      <c r="TN76" s="617"/>
      <c r="TO76" s="682"/>
      <c r="TP76" s="683"/>
      <c r="TQ76" s="683"/>
      <c r="TR76" s="683"/>
      <c r="TS76" s="683"/>
      <c r="TT76" s="683"/>
      <c r="TU76" s="617"/>
      <c r="TV76" s="682"/>
      <c r="TW76" s="683"/>
      <c r="TX76" s="683"/>
      <c r="TY76" s="683"/>
      <c r="TZ76" s="683"/>
      <c r="UA76" s="683"/>
      <c r="UB76" s="617"/>
      <c r="UC76" s="682"/>
      <c r="UD76" s="683"/>
      <c r="UE76" s="683"/>
      <c r="UF76" s="683"/>
      <c r="UG76" s="683"/>
      <c r="UH76" s="683"/>
      <c r="UI76" s="617"/>
      <c r="UJ76" s="682"/>
      <c r="UK76" s="683"/>
      <c r="UL76" s="683"/>
      <c r="UM76" s="683"/>
      <c r="UN76" s="683"/>
      <c r="UO76" s="683"/>
      <c r="UP76" s="617"/>
      <c r="UQ76" s="682"/>
      <c r="UR76" s="683"/>
      <c r="US76" s="683"/>
      <c r="UT76" s="683"/>
      <c r="UU76" s="683"/>
      <c r="UV76" s="683"/>
      <c r="UW76" s="617"/>
      <c r="UX76" s="682"/>
      <c r="UY76" s="683"/>
      <c r="UZ76" s="683"/>
      <c r="VA76" s="683"/>
      <c r="VB76" s="683"/>
      <c r="VC76" s="683"/>
      <c r="VD76" s="617"/>
      <c r="VE76" s="682"/>
      <c r="VF76" s="683"/>
      <c r="VG76" s="683"/>
      <c r="VH76" s="683"/>
      <c r="VI76" s="683"/>
      <c r="VJ76" s="683"/>
      <c r="VK76" s="617"/>
      <c r="VL76" s="682"/>
      <c r="VM76" s="683"/>
      <c r="VN76" s="683"/>
      <c r="VO76" s="683"/>
      <c r="VP76" s="683"/>
      <c r="VQ76" s="683"/>
      <c r="VR76" s="617"/>
      <c r="VS76" s="682"/>
      <c r="VT76" s="683"/>
      <c r="VU76" s="683"/>
      <c r="VV76" s="683"/>
      <c r="VW76" s="683"/>
      <c r="VX76" s="683"/>
      <c r="VY76" s="617"/>
      <c r="VZ76" s="682"/>
      <c r="WA76" s="683"/>
      <c r="WB76" s="683"/>
      <c r="WC76" s="683"/>
      <c r="WD76" s="683"/>
      <c r="WE76" s="683"/>
      <c r="WF76" s="617"/>
      <c r="WG76" s="682"/>
      <c r="WH76" s="683"/>
      <c r="WI76" s="683"/>
      <c r="WJ76" s="683"/>
      <c r="WK76" s="683"/>
      <c r="WL76" s="683"/>
      <c r="WM76" s="617"/>
      <c r="WN76" s="682"/>
      <c r="WO76" s="683"/>
      <c r="WP76" s="683"/>
      <c r="WQ76" s="683"/>
      <c r="WR76" s="683"/>
      <c r="WS76" s="683"/>
      <c r="WT76" s="617"/>
      <c r="WU76" s="682"/>
      <c r="WV76" s="683"/>
      <c r="WW76" s="683"/>
      <c r="WX76" s="683"/>
      <c r="WY76" s="683"/>
      <c r="WZ76" s="683"/>
      <c r="XA76" s="617"/>
      <c r="XB76" s="682"/>
      <c r="XC76" s="683"/>
      <c r="XD76" s="683"/>
      <c r="XE76" s="683"/>
      <c r="XF76" s="683"/>
      <c r="XG76" s="683"/>
      <c r="XH76" s="617"/>
      <c r="XI76" s="682"/>
      <c r="XJ76" s="683"/>
      <c r="XK76" s="683"/>
      <c r="XL76" s="683"/>
      <c r="XM76" s="683"/>
      <c r="XN76" s="683"/>
      <c r="XO76" s="617"/>
      <c r="XP76" s="682"/>
      <c r="XQ76" s="683"/>
      <c r="XR76" s="683"/>
      <c r="XS76" s="683"/>
      <c r="XT76" s="683"/>
      <c r="XU76" s="683"/>
      <c r="XV76" s="617"/>
      <c r="XW76" s="682"/>
      <c r="XX76" s="683"/>
      <c r="XY76" s="683"/>
      <c r="XZ76" s="683"/>
      <c r="YA76" s="683"/>
      <c r="YB76" s="683"/>
      <c r="YC76" s="617"/>
      <c r="YD76" s="682"/>
      <c r="YE76" s="683"/>
      <c r="YF76" s="683"/>
      <c r="YG76" s="683"/>
      <c r="YH76" s="683"/>
      <c r="YI76" s="683"/>
      <c r="YJ76" s="617"/>
      <c r="YK76" s="682"/>
      <c r="YL76" s="683"/>
      <c r="YM76" s="683"/>
      <c r="YN76" s="683"/>
      <c r="YO76" s="683"/>
      <c r="YP76" s="683"/>
      <c r="YQ76" s="617"/>
      <c r="YR76" s="682"/>
      <c r="YS76" s="683"/>
      <c r="YT76" s="683"/>
      <c r="YU76" s="683"/>
      <c r="YV76" s="683"/>
      <c r="YW76" s="683"/>
      <c r="YX76" s="617"/>
      <c r="YY76" s="682"/>
      <c r="YZ76" s="683"/>
      <c r="ZA76" s="683"/>
      <c r="ZB76" s="683"/>
      <c r="ZC76" s="683"/>
      <c r="ZD76" s="683"/>
      <c r="ZE76" s="617"/>
      <c r="ZF76" s="682"/>
      <c r="ZG76" s="683"/>
      <c r="ZH76" s="683"/>
      <c r="ZI76" s="683"/>
      <c r="ZJ76" s="683"/>
      <c r="ZK76" s="683"/>
      <c r="ZL76" s="617"/>
      <c r="ZM76" s="682"/>
      <c r="ZN76" s="683"/>
      <c r="ZO76" s="683"/>
      <c r="ZP76" s="683"/>
      <c r="ZQ76" s="683"/>
      <c r="ZR76" s="683"/>
      <c r="ZS76" s="617"/>
      <c r="ZT76" s="682"/>
      <c r="ZU76" s="683"/>
      <c r="ZV76" s="683"/>
      <c r="ZW76" s="683"/>
      <c r="ZX76" s="683"/>
      <c r="ZY76" s="683"/>
      <c r="ZZ76" s="617"/>
      <c r="AAA76" s="682"/>
      <c r="AAB76" s="683"/>
      <c r="AAC76" s="683"/>
      <c r="AAD76" s="683"/>
      <c r="AAE76" s="683"/>
      <c r="AAF76" s="683"/>
      <c r="AAG76" s="617"/>
      <c r="AAH76" s="682"/>
      <c r="AAI76" s="683"/>
      <c r="AAJ76" s="683"/>
      <c r="AAK76" s="683"/>
      <c r="AAL76" s="683"/>
      <c r="AAM76" s="683"/>
      <c r="AAN76" s="617"/>
      <c r="AAO76" s="682"/>
      <c r="AAP76" s="683"/>
      <c r="AAQ76" s="683"/>
      <c r="AAR76" s="683"/>
      <c r="AAS76" s="683"/>
      <c r="AAT76" s="683"/>
      <c r="AAU76" s="617"/>
      <c r="AAV76" s="682"/>
      <c r="AAW76" s="683"/>
      <c r="AAX76" s="683"/>
      <c r="AAY76" s="683"/>
      <c r="AAZ76" s="683"/>
      <c r="ABA76" s="683"/>
      <c r="ABB76" s="617"/>
      <c r="ABC76" s="682"/>
      <c r="ABD76" s="683"/>
      <c r="ABE76" s="683"/>
      <c r="ABF76" s="683"/>
      <c r="ABG76" s="683"/>
      <c r="ABH76" s="683"/>
      <c r="ABI76" s="617"/>
      <c r="ABJ76" s="682"/>
      <c r="ABK76" s="683"/>
      <c r="ABL76" s="683"/>
      <c r="ABM76" s="683"/>
      <c r="ABN76" s="683"/>
      <c r="ABO76" s="683"/>
      <c r="ABP76" s="617"/>
      <c r="ABQ76" s="682"/>
      <c r="ABR76" s="683"/>
      <c r="ABS76" s="683"/>
      <c r="ABT76" s="683"/>
      <c r="ABU76" s="683"/>
      <c r="ABV76" s="683"/>
      <c r="ABW76" s="617"/>
      <c r="ABX76" s="682"/>
      <c r="ABY76" s="683"/>
      <c r="ABZ76" s="683"/>
      <c r="ACA76" s="683"/>
      <c r="ACB76" s="683"/>
      <c r="ACC76" s="683"/>
      <c r="ACD76" s="617"/>
      <c r="ACE76" s="682"/>
      <c r="ACF76" s="683"/>
      <c r="ACG76" s="683"/>
      <c r="ACH76" s="683"/>
      <c r="ACI76" s="683"/>
      <c r="ACJ76" s="683"/>
      <c r="ACK76" s="617"/>
      <c r="ACL76" s="682"/>
      <c r="ACM76" s="683"/>
      <c r="ACN76" s="683"/>
      <c r="ACO76" s="683"/>
      <c r="ACP76" s="683"/>
      <c r="ACQ76" s="683"/>
      <c r="ACR76" s="617"/>
      <c r="ACS76" s="682"/>
      <c r="ACT76" s="683"/>
      <c r="ACU76" s="683"/>
      <c r="ACV76" s="683"/>
      <c r="ACW76" s="683"/>
      <c r="ACX76" s="683"/>
      <c r="ACY76" s="617"/>
      <c r="ACZ76" s="682"/>
      <c r="ADA76" s="683"/>
      <c r="ADB76" s="683"/>
      <c r="ADC76" s="683"/>
      <c r="ADD76" s="683"/>
      <c r="ADE76" s="683"/>
      <c r="ADF76" s="617"/>
      <c r="ADG76" s="682"/>
      <c r="ADH76" s="683"/>
      <c r="ADI76" s="683"/>
      <c r="ADJ76" s="683"/>
      <c r="ADK76" s="683"/>
      <c r="ADL76" s="683"/>
      <c r="ADM76" s="617"/>
      <c r="ADN76" s="682"/>
      <c r="ADO76" s="683"/>
      <c r="ADP76" s="683"/>
      <c r="ADQ76" s="683"/>
      <c r="ADR76" s="683"/>
      <c r="ADS76" s="683"/>
      <c r="ADT76" s="617"/>
      <c r="ADU76" s="682"/>
      <c r="ADV76" s="683"/>
      <c r="ADW76" s="683"/>
      <c r="ADX76" s="683"/>
      <c r="ADY76" s="683"/>
      <c r="ADZ76" s="683"/>
      <c r="AEA76" s="617"/>
      <c r="AEB76" s="682"/>
      <c r="AEC76" s="683"/>
      <c r="AED76" s="683"/>
      <c r="AEE76" s="683"/>
      <c r="AEF76" s="683"/>
      <c r="AEG76" s="683"/>
      <c r="AEH76" s="617"/>
      <c r="AEI76" s="682"/>
      <c r="AEJ76" s="683"/>
      <c r="AEK76" s="683"/>
      <c r="AEL76" s="683"/>
      <c r="AEM76" s="683"/>
      <c r="AEN76" s="683"/>
      <c r="AEO76" s="617"/>
      <c r="AEP76" s="682"/>
      <c r="AEQ76" s="683"/>
      <c r="AER76" s="683"/>
      <c r="AES76" s="683"/>
      <c r="AET76" s="683"/>
      <c r="AEU76" s="683"/>
      <c r="AEV76" s="617"/>
      <c r="AEW76" s="682"/>
      <c r="AEX76" s="683"/>
      <c r="AEY76" s="683"/>
      <c r="AEZ76" s="683"/>
      <c r="AFA76" s="683"/>
      <c r="AFB76" s="683"/>
      <c r="AFC76" s="617"/>
      <c r="AFD76" s="682"/>
      <c r="AFE76" s="683"/>
      <c r="AFF76" s="683"/>
      <c r="AFG76" s="683"/>
      <c r="AFH76" s="683"/>
      <c r="AFI76" s="683"/>
      <c r="AFJ76" s="617"/>
      <c r="AFK76" s="682"/>
      <c r="AFL76" s="683"/>
      <c r="AFM76" s="683"/>
      <c r="AFN76" s="683"/>
      <c r="AFO76" s="683"/>
      <c r="AFP76" s="683"/>
      <c r="AFQ76" s="617"/>
      <c r="AFR76" s="682"/>
      <c r="AFS76" s="683"/>
      <c r="AFT76" s="683"/>
      <c r="AFU76" s="683"/>
      <c r="AFV76" s="683"/>
      <c r="AFW76" s="683"/>
      <c r="AFX76" s="617"/>
      <c r="AFY76" s="682"/>
      <c r="AFZ76" s="683"/>
      <c r="AGA76" s="683"/>
      <c r="AGB76" s="683"/>
      <c r="AGC76" s="683"/>
      <c r="AGD76" s="683"/>
      <c r="AGE76" s="617"/>
      <c r="AGF76" s="682"/>
      <c r="AGG76" s="683"/>
      <c r="AGH76" s="683"/>
      <c r="AGI76" s="683"/>
      <c r="AGJ76" s="683"/>
      <c r="AGK76" s="683"/>
      <c r="AGL76" s="617"/>
      <c r="AGM76" s="682"/>
      <c r="AGN76" s="683"/>
      <c r="AGO76" s="683"/>
      <c r="AGP76" s="683"/>
      <c r="AGQ76" s="683"/>
      <c r="AGR76" s="683"/>
      <c r="AGS76" s="617"/>
      <c r="AGT76" s="682"/>
      <c r="AGU76" s="683"/>
      <c r="AGV76" s="683"/>
      <c r="AGW76" s="683"/>
      <c r="AGX76" s="683"/>
      <c r="AGY76" s="683"/>
      <c r="AGZ76" s="617"/>
      <c r="AHA76" s="682"/>
      <c r="AHB76" s="683"/>
      <c r="AHC76" s="683"/>
      <c r="AHD76" s="683"/>
      <c r="AHE76" s="683"/>
      <c r="AHF76" s="683"/>
      <c r="AHG76" s="617"/>
      <c r="AHH76" s="682"/>
      <c r="AHI76" s="683"/>
      <c r="AHJ76" s="683"/>
      <c r="AHK76" s="683"/>
      <c r="AHL76" s="683"/>
      <c r="AHM76" s="683"/>
      <c r="AHN76" s="617"/>
      <c r="AHO76" s="682"/>
      <c r="AHP76" s="683"/>
      <c r="AHQ76" s="683"/>
      <c r="AHR76" s="683"/>
      <c r="AHS76" s="683"/>
      <c r="AHT76" s="683"/>
      <c r="AHU76" s="617"/>
      <c r="AHV76" s="682"/>
      <c r="AHW76" s="683"/>
      <c r="AHX76" s="683"/>
      <c r="AHY76" s="683"/>
      <c r="AHZ76" s="683"/>
      <c r="AIA76" s="683"/>
      <c r="AIB76" s="617"/>
      <c r="AIC76" s="682"/>
      <c r="AID76" s="683"/>
      <c r="AIE76" s="683"/>
      <c r="AIF76" s="683"/>
      <c r="AIG76" s="683"/>
      <c r="AIH76" s="683"/>
      <c r="AII76" s="617"/>
      <c r="AIJ76" s="682"/>
      <c r="AIK76" s="683"/>
      <c r="AIL76" s="683"/>
      <c r="AIM76" s="683"/>
      <c r="AIN76" s="683"/>
      <c r="AIO76" s="683"/>
      <c r="AIP76" s="617"/>
      <c r="AIQ76" s="682"/>
      <c r="AIR76" s="683"/>
      <c r="AIS76" s="683"/>
      <c r="AIT76" s="683"/>
      <c r="AIU76" s="683"/>
      <c r="AIV76" s="683"/>
      <c r="AIW76" s="617"/>
      <c r="AIX76" s="682"/>
      <c r="AIY76" s="683"/>
      <c r="AIZ76" s="683"/>
      <c r="AJA76" s="683"/>
      <c r="AJB76" s="683"/>
      <c r="AJC76" s="683"/>
      <c r="AJD76" s="617"/>
      <c r="AJE76" s="682"/>
      <c r="AJF76" s="683"/>
      <c r="AJG76" s="683"/>
      <c r="AJH76" s="683"/>
      <c r="AJI76" s="683"/>
      <c r="AJJ76" s="683"/>
      <c r="AJK76" s="617"/>
      <c r="AJL76" s="682"/>
      <c r="AJM76" s="683"/>
      <c r="AJN76" s="683"/>
      <c r="AJO76" s="683"/>
      <c r="AJP76" s="683"/>
      <c r="AJQ76" s="683"/>
      <c r="AJR76" s="617"/>
      <c r="AJS76" s="682"/>
      <c r="AJT76" s="683"/>
      <c r="AJU76" s="683"/>
      <c r="AJV76" s="683"/>
      <c r="AJW76" s="683"/>
      <c r="AJX76" s="683"/>
      <c r="AJY76" s="617"/>
      <c r="AJZ76" s="682"/>
      <c r="AKA76" s="683"/>
      <c r="AKB76" s="683"/>
      <c r="AKC76" s="683"/>
      <c r="AKD76" s="683"/>
      <c r="AKE76" s="683"/>
      <c r="AKF76" s="617"/>
      <c r="AKG76" s="682"/>
      <c r="AKH76" s="683"/>
      <c r="AKI76" s="683"/>
      <c r="AKJ76" s="683"/>
      <c r="AKK76" s="683"/>
      <c r="AKL76" s="683"/>
      <c r="AKM76" s="617"/>
      <c r="AKN76" s="682"/>
      <c r="AKO76" s="683"/>
      <c r="AKP76" s="683"/>
      <c r="AKQ76" s="683"/>
      <c r="AKR76" s="683"/>
      <c r="AKS76" s="683"/>
      <c r="AKT76" s="617"/>
      <c r="AKU76" s="682"/>
      <c r="AKV76" s="683"/>
      <c r="AKW76" s="683"/>
      <c r="AKX76" s="683"/>
      <c r="AKY76" s="683"/>
      <c r="AKZ76" s="683"/>
      <c r="ALA76" s="617"/>
      <c r="ALB76" s="682"/>
      <c r="ALC76" s="683"/>
      <c r="ALD76" s="683"/>
      <c r="ALE76" s="683"/>
      <c r="ALF76" s="683"/>
      <c r="ALG76" s="683"/>
      <c r="ALH76" s="617"/>
      <c r="ALI76" s="682"/>
      <c r="ALJ76" s="683"/>
      <c r="ALK76" s="683"/>
      <c r="ALL76" s="683"/>
      <c r="ALM76" s="683"/>
      <c r="ALN76" s="683"/>
      <c r="ALO76" s="617"/>
      <c r="ALP76" s="682"/>
      <c r="ALQ76" s="683"/>
      <c r="ALR76" s="683"/>
      <c r="ALS76" s="683"/>
      <c r="ALT76" s="683"/>
      <c r="ALU76" s="683"/>
      <c r="ALV76" s="617"/>
      <c r="ALW76" s="682"/>
      <c r="ALX76" s="683"/>
      <c r="ALY76" s="683"/>
      <c r="ALZ76" s="683"/>
      <c r="AMA76" s="683"/>
      <c r="AMB76" s="683"/>
      <c r="AMC76" s="617"/>
      <c r="AMD76" s="682"/>
      <c r="AME76" s="683"/>
      <c r="AMF76" s="683"/>
      <c r="AMG76" s="683"/>
      <c r="AMH76" s="683"/>
      <c r="AMI76" s="683"/>
      <c r="AMJ76" s="617"/>
      <c r="AMK76" s="682"/>
      <c r="AML76" s="683"/>
      <c r="AMM76" s="683"/>
      <c r="AMN76" s="683"/>
      <c r="AMO76" s="683"/>
      <c r="AMP76" s="683"/>
      <c r="AMQ76" s="617"/>
      <c r="AMR76" s="682"/>
      <c r="AMS76" s="683"/>
      <c r="AMT76" s="683"/>
      <c r="AMU76" s="683"/>
      <c r="AMV76" s="683"/>
      <c r="AMW76" s="683"/>
      <c r="AMX76" s="617"/>
      <c r="AMY76" s="682"/>
      <c r="AMZ76" s="683"/>
      <c r="ANA76" s="683"/>
      <c r="ANB76" s="683"/>
      <c r="ANC76" s="683"/>
      <c r="AND76" s="683"/>
      <c r="ANE76" s="617"/>
      <c r="ANF76" s="682"/>
      <c r="ANG76" s="683"/>
      <c r="ANH76" s="683"/>
      <c r="ANI76" s="683"/>
      <c r="ANJ76" s="683"/>
      <c r="ANK76" s="683"/>
      <c r="ANL76" s="617"/>
      <c r="ANM76" s="682"/>
      <c r="ANN76" s="683"/>
      <c r="ANO76" s="683"/>
      <c r="ANP76" s="683"/>
      <c r="ANQ76" s="683"/>
      <c r="ANR76" s="683"/>
      <c r="ANS76" s="617"/>
      <c r="ANT76" s="682"/>
      <c r="ANU76" s="683"/>
      <c r="ANV76" s="683"/>
      <c r="ANW76" s="683"/>
      <c r="ANX76" s="683"/>
      <c r="ANY76" s="683"/>
      <c r="ANZ76" s="617"/>
      <c r="AOA76" s="682"/>
      <c r="AOB76" s="683"/>
      <c r="AOC76" s="683"/>
      <c r="AOD76" s="683"/>
      <c r="AOE76" s="683"/>
      <c r="AOF76" s="683"/>
      <c r="AOG76" s="617"/>
      <c r="AOH76" s="682"/>
      <c r="AOI76" s="683"/>
      <c r="AOJ76" s="683"/>
      <c r="AOK76" s="683"/>
      <c r="AOL76" s="683"/>
      <c r="AOM76" s="683"/>
      <c r="AON76" s="617"/>
      <c r="AOO76" s="682"/>
      <c r="AOP76" s="683"/>
      <c r="AOQ76" s="683"/>
      <c r="AOR76" s="683"/>
      <c r="AOS76" s="683"/>
      <c r="AOT76" s="683"/>
      <c r="AOU76" s="617"/>
      <c r="AOV76" s="682"/>
      <c r="AOW76" s="683"/>
      <c r="AOX76" s="683"/>
      <c r="AOY76" s="683"/>
      <c r="AOZ76" s="683"/>
      <c r="APA76" s="683"/>
      <c r="APB76" s="617"/>
      <c r="APC76" s="682"/>
      <c r="APD76" s="683"/>
      <c r="APE76" s="683"/>
      <c r="APF76" s="683"/>
      <c r="APG76" s="683"/>
      <c r="APH76" s="683"/>
      <c r="API76" s="617"/>
      <c r="APJ76" s="682"/>
      <c r="APK76" s="683"/>
      <c r="APL76" s="683"/>
      <c r="APM76" s="683"/>
      <c r="APN76" s="683"/>
      <c r="APO76" s="683"/>
      <c r="APP76" s="617"/>
      <c r="APQ76" s="682"/>
      <c r="APR76" s="683"/>
      <c r="APS76" s="683"/>
      <c r="APT76" s="683"/>
      <c r="APU76" s="683"/>
      <c r="APV76" s="683"/>
      <c r="APW76" s="617"/>
      <c r="APX76" s="682"/>
      <c r="APY76" s="683"/>
      <c r="APZ76" s="683"/>
      <c r="AQA76" s="683"/>
      <c r="AQB76" s="683"/>
      <c r="AQC76" s="683"/>
      <c r="AQD76" s="617"/>
      <c r="AQE76" s="682"/>
      <c r="AQF76" s="683"/>
      <c r="AQG76" s="683"/>
      <c r="AQH76" s="683"/>
      <c r="AQI76" s="683"/>
      <c r="AQJ76" s="683"/>
      <c r="AQK76" s="617"/>
      <c r="AQL76" s="682"/>
      <c r="AQM76" s="683"/>
      <c r="AQN76" s="683"/>
      <c r="AQO76" s="683"/>
      <c r="AQP76" s="683"/>
      <c r="AQQ76" s="683"/>
      <c r="AQR76" s="617"/>
      <c r="AQS76" s="682"/>
      <c r="AQT76" s="683"/>
      <c r="AQU76" s="683"/>
      <c r="AQV76" s="683"/>
      <c r="AQW76" s="683"/>
      <c r="AQX76" s="683"/>
      <c r="AQY76" s="617"/>
      <c r="AQZ76" s="682"/>
      <c r="ARA76" s="683"/>
      <c r="ARB76" s="683"/>
      <c r="ARC76" s="683"/>
      <c r="ARD76" s="683"/>
      <c r="ARE76" s="683"/>
      <c r="ARF76" s="617"/>
      <c r="ARG76" s="682"/>
      <c r="ARH76" s="683"/>
      <c r="ARI76" s="683"/>
      <c r="ARJ76" s="683"/>
      <c r="ARK76" s="683"/>
      <c r="ARL76" s="683"/>
      <c r="ARM76" s="617"/>
      <c r="ARN76" s="682"/>
      <c r="ARO76" s="683"/>
      <c r="ARP76" s="683"/>
      <c r="ARQ76" s="683"/>
      <c r="ARR76" s="683"/>
      <c r="ARS76" s="683"/>
      <c r="ART76" s="617"/>
      <c r="ARU76" s="682"/>
      <c r="ARV76" s="683"/>
      <c r="ARW76" s="683"/>
      <c r="ARX76" s="683"/>
      <c r="ARY76" s="683"/>
      <c r="ARZ76" s="683"/>
      <c r="ASA76" s="617"/>
      <c r="ASB76" s="682"/>
      <c r="ASC76" s="683"/>
      <c r="ASD76" s="683"/>
      <c r="ASE76" s="683"/>
      <c r="ASF76" s="683"/>
      <c r="ASG76" s="683"/>
      <c r="ASH76" s="617"/>
      <c r="ASI76" s="682"/>
      <c r="ASJ76" s="683"/>
      <c r="ASK76" s="683"/>
      <c r="ASL76" s="683"/>
      <c r="ASM76" s="683"/>
      <c r="ASN76" s="683"/>
      <c r="ASO76" s="617"/>
      <c r="ASP76" s="682"/>
      <c r="ASQ76" s="683"/>
      <c r="ASR76" s="683"/>
      <c r="ASS76" s="683"/>
      <c r="AST76" s="683"/>
      <c r="ASU76" s="683"/>
      <c r="ASV76" s="617"/>
      <c r="ASW76" s="682"/>
      <c r="ASX76" s="683"/>
      <c r="ASY76" s="683"/>
      <c r="ASZ76" s="683"/>
      <c r="ATA76" s="683"/>
      <c r="ATB76" s="683"/>
      <c r="ATC76" s="617"/>
      <c r="ATD76" s="682"/>
      <c r="ATE76" s="683"/>
      <c r="ATF76" s="683"/>
      <c r="ATG76" s="683"/>
      <c r="ATH76" s="683"/>
      <c r="ATI76" s="683"/>
      <c r="ATJ76" s="617"/>
      <c r="ATK76" s="682"/>
      <c r="ATL76" s="683"/>
      <c r="ATM76" s="683"/>
      <c r="ATN76" s="683"/>
      <c r="ATO76" s="683"/>
      <c r="ATP76" s="683"/>
      <c r="ATQ76" s="617"/>
      <c r="ATR76" s="682"/>
      <c r="ATS76" s="683"/>
      <c r="ATT76" s="683"/>
      <c r="ATU76" s="683"/>
      <c r="ATV76" s="683"/>
      <c r="ATW76" s="683"/>
      <c r="ATX76" s="617"/>
      <c r="ATY76" s="682"/>
      <c r="ATZ76" s="683"/>
      <c r="AUA76" s="683"/>
      <c r="AUB76" s="683"/>
      <c r="AUC76" s="683"/>
      <c r="AUD76" s="683"/>
      <c r="AUE76" s="617"/>
      <c r="AUF76" s="682"/>
      <c r="AUG76" s="683"/>
      <c r="AUH76" s="683"/>
      <c r="AUI76" s="683"/>
      <c r="AUJ76" s="683"/>
      <c r="AUK76" s="683"/>
      <c r="AUL76" s="617"/>
      <c r="AUM76" s="682"/>
      <c r="AUN76" s="683"/>
      <c r="AUO76" s="683"/>
      <c r="AUP76" s="683"/>
      <c r="AUQ76" s="683"/>
      <c r="AUR76" s="683"/>
      <c r="AUS76" s="617"/>
      <c r="AUT76" s="682"/>
      <c r="AUU76" s="683"/>
      <c r="AUV76" s="683"/>
      <c r="AUW76" s="683"/>
      <c r="AUX76" s="683"/>
      <c r="AUY76" s="683"/>
      <c r="AUZ76" s="617"/>
      <c r="AVA76" s="682"/>
      <c r="AVB76" s="683"/>
      <c r="AVC76" s="683"/>
      <c r="AVD76" s="683"/>
      <c r="AVE76" s="683"/>
      <c r="AVF76" s="683"/>
      <c r="AVG76" s="617"/>
      <c r="AVH76" s="682"/>
      <c r="AVI76" s="683"/>
      <c r="AVJ76" s="683"/>
      <c r="AVK76" s="683"/>
      <c r="AVL76" s="683"/>
      <c r="AVM76" s="683"/>
      <c r="AVN76" s="617"/>
      <c r="AVO76" s="682"/>
      <c r="AVP76" s="683"/>
      <c r="AVQ76" s="683"/>
      <c r="AVR76" s="683"/>
      <c r="AVS76" s="683"/>
      <c r="AVT76" s="683"/>
      <c r="AVU76" s="617"/>
      <c r="AVV76" s="682"/>
      <c r="AVW76" s="683"/>
      <c r="AVX76" s="683"/>
      <c r="AVY76" s="683"/>
      <c r="AVZ76" s="683"/>
      <c r="AWA76" s="683"/>
      <c r="AWB76" s="617"/>
      <c r="AWC76" s="682"/>
      <c r="AWD76" s="683"/>
      <c r="AWE76" s="683"/>
      <c r="AWF76" s="683"/>
      <c r="AWG76" s="683"/>
      <c r="AWH76" s="683"/>
      <c r="AWI76" s="617"/>
      <c r="AWJ76" s="682"/>
      <c r="AWK76" s="683"/>
      <c r="AWL76" s="683"/>
      <c r="AWM76" s="683"/>
      <c r="AWN76" s="683"/>
      <c r="AWO76" s="683"/>
      <c r="AWP76" s="617"/>
      <c r="AWQ76" s="682"/>
      <c r="AWR76" s="683"/>
      <c r="AWS76" s="683"/>
      <c r="AWT76" s="683"/>
      <c r="AWU76" s="683"/>
      <c r="AWV76" s="683"/>
      <c r="AWW76" s="617"/>
      <c r="AWX76" s="682"/>
      <c r="AWY76" s="683"/>
      <c r="AWZ76" s="683"/>
      <c r="AXA76" s="683"/>
      <c r="AXB76" s="683"/>
      <c r="AXC76" s="683"/>
      <c r="AXD76" s="617"/>
      <c r="AXE76" s="682"/>
      <c r="AXF76" s="683"/>
      <c r="AXG76" s="683"/>
      <c r="AXH76" s="683"/>
      <c r="AXI76" s="683"/>
      <c r="AXJ76" s="683"/>
      <c r="AXK76" s="617"/>
      <c r="AXL76" s="682"/>
      <c r="AXM76" s="683"/>
      <c r="AXN76" s="683"/>
      <c r="AXO76" s="683"/>
      <c r="AXP76" s="683"/>
      <c r="AXQ76" s="683"/>
      <c r="AXR76" s="617"/>
      <c r="AXS76" s="682"/>
      <c r="AXT76" s="683"/>
      <c r="AXU76" s="683"/>
      <c r="AXV76" s="683"/>
      <c r="AXW76" s="683"/>
      <c r="AXX76" s="683"/>
      <c r="AXY76" s="617"/>
      <c r="AXZ76" s="682"/>
      <c r="AYA76" s="683"/>
      <c r="AYB76" s="683"/>
      <c r="AYC76" s="683"/>
      <c r="AYD76" s="683"/>
      <c r="AYE76" s="683"/>
      <c r="AYF76" s="617"/>
      <c r="AYG76" s="682"/>
      <c r="AYH76" s="683"/>
      <c r="AYI76" s="683"/>
      <c r="AYJ76" s="683"/>
      <c r="AYK76" s="683"/>
      <c r="AYL76" s="683"/>
      <c r="AYM76" s="617"/>
      <c r="AYN76" s="682"/>
      <c r="AYO76" s="683"/>
      <c r="AYP76" s="683"/>
      <c r="AYQ76" s="683"/>
      <c r="AYR76" s="683"/>
      <c r="AYS76" s="683"/>
      <c r="AYT76" s="617"/>
      <c r="AYU76" s="682"/>
      <c r="AYV76" s="683"/>
      <c r="AYW76" s="683"/>
      <c r="AYX76" s="683"/>
      <c r="AYY76" s="683"/>
      <c r="AYZ76" s="683"/>
      <c r="AZA76" s="617"/>
      <c r="AZB76" s="682"/>
      <c r="AZC76" s="683"/>
      <c r="AZD76" s="683"/>
      <c r="AZE76" s="683"/>
      <c r="AZF76" s="683"/>
      <c r="AZG76" s="683"/>
      <c r="AZH76" s="617"/>
      <c r="AZI76" s="682"/>
      <c r="AZJ76" s="683"/>
      <c r="AZK76" s="683"/>
      <c r="AZL76" s="683"/>
      <c r="AZM76" s="683"/>
      <c r="AZN76" s="683"/>
      <c r="AZO76" s="617"/>
      <c r="AZP76" s="682"/>
      <c r="AZQ76" s="683"/>
      <c r="AZR76" s="683"/>
      <c r="AZS76" s="683"/>
      <c r="AZT76" s="683"/>
      <c r="AZU76" s="683"/>
      <c r="AZV76" s="617"/>
      <c r="AZW76" s="682"/>
      <c r="AZX76" s="683"/>
      <c r="AZY76" s="683"/>
      <c r="AZZ76" s="683"/>
      <c r="BAA76" s="683"/>
      <c r="BAB76" s="683"/>
      <c r="BAC76" s="617"/>
      <c r="BAD76" s="682"/>
      <c r="BAE76" s="683"/>
      <c r="BAF76" s="683"/>
      <c r="BAG76" s="683"/>
      <c r="BAH76" s="683"/>
      <c r="BAI76" s="683"/>
      <c r="BAJ76" s="617"/>
      <c r="BAK76" s="682"/>
      <c r="BAL76" s="683"/>
      <c r="BAM76" s="683"/>
      <c r="BAN76" s="683"/>
      <c r="BAO76" s="683"/>
      <c r="BAP76" s="683"/>
      <c r="BAQ76" s="617"/>
      <c r="BAR76" s="682"/>
      <c r="BAS76" s="683"/>
      <c r="BAT76" s="683"/>
      <c r="BAU76" s="683"/>
      <c r="BAV76" s="683"/>
      <c r="BAW76" s="683"/>
      <c r="BAX76" s="617"/>
      <c r="BAY76" s="682"/>
      <c r="BAZ76" s="683"/>
      <c r="BBA76" s="683"/>
      <c r="BBB76" s="683"/>
      <c r="BBC76" s="683"/>
      <c r="BBD76" s="683"/>
      <c r="BBE76" s="617"/>
      <c r="BBF76" s="682"/>
      <c r="BBG76" s="683"/>
      <c r="BBH76" s="683"/>
      <c r="BBI76" s="683"/>
      <c r="BBJ76" s="683"/>
      <c r="BBK76" s="683"/>
      <c r="BBL76" s="617"/>
      <c r="BBM76" s="682"/>
      <c r="BBN76" s="683"/>
      <c r="BBO76" s="683"/>
      <c r="BBP76" s="683"/>
      <c r="BBQ76" s="683"/>
      <c r="BBR76" s="683"/>
      <c r="BBS76" s="617"/>
      <c r="BBT76" s="682"/>
      <c r="BBU76" s="683"/>
      <c r="BBV76" s="683"/>
      <c r="BBW76" s="683"/>
      <c r="BBX76" s="683"/>
      <c r="BBY76" s="683"/>
      <c r="BBZ76" s="617"/>
      <c r="BCA76" s="682"/>
      <c r="BCB76" s="683"/>
      <c r="BCC76" s="683"/>
      <c r="BCD76" s="683"/>
      <c r="BCE76" s="683"/>
      <c r="BCF76" s="683"/>
      <c r="BCG76" s="617"/>
      <c r="BCH76" s="682"/>
      <c r="BCI76" s="683"/>
      <c r="BCJ76" s="683"/>
      <c r="BCK76" s="683"/>
      <c r="BCL76" s="683"/>
      <c r="BCM76" s="683"/>
      <c r="BCN76" s="617"/>
      <c r="BCO76" s="682"/>
      <c r="BCP76" s="683"/>
      <c r="BCQ76" s="683"/>
      <c r="BCR76" s="683"/>
      <c r="BCS76" s="683"/>
      <c r="BCT76" s="683"/>
      <c r="BCU76" s="617"/>
      <c r="BCV76" s="682"/>
      <c r="BCW76" s="683"/>
      <c r="BCX76" s="683"/>
      <c r="BCY76" s="683"/>
      <c r="BCZ76" s="683"/>
      <c r="BDA76" s="683"/>
      <c r="BDB76" s="617"/>
      <c r="BDC76" s="682"/>
      <c r="BDD76" s="683"/>
      <c r="BDE76" s="683"/>
      <c r="BDF76" s="683"/>
      <c r="BDG76" s="683"/>
      <c r="BDH76" s="683"/>
      <c r="BDI76" s="617"/>
      <c r="BDJ76" s="682"/>
      <c r="BDK76" s="683"/>
      <c r="BDL76" s="683"/>
      <c r="BDM76" s="683"/>
      <c r="BDN76" s="683"/>
      <c r="BDO76" s="683"/>
      <c r="BDP76" s="617"/>
      <c r="BDQ76" s="682"/>
      <c r="BDR76" s="683"/>
      <c r="BDS76" s="683"/>
      <c r="BDT76" s="683"/>
      <c r="BDU76" s="683"/>
      <c r="BDV76" s="683"/>
      <c r="BDW76" s="617"/>
      <c r="BDX76" s="682"/>
      <c r="BDY76" s="683"/>
      <c r="BDZ76" s="683"/>
      <c r="BEA76" s="683"/>
      <c r="BEB76" s="683"/>
      <c r="BEC76" s="683"/>
      <c r="BED76" s="617"/>
      <c r="BEE76" s="682"/>
      <c r="BEF76" s="683"/>
      <c r="BEG76" s="683"/>
      <c r="BEH76" s="683"/>
      <c r="BEI76" s="683"/>
      <c r="BEJ76" s="683"/>
      <c r="BEK76" s="617"/>
      <c r="BEL76" s="682"/>
      <c r="BEM76" s="683"/>
      <c r="BEN76" s="683"/>
      <c r="BEO76" s="683"/>
      <c r="BEP76" s="683"/>
      <c r="BEQ76" s="683"/>
      <c r="BER76" s="617"/>
      <c r="BES76" s="682"/>
      <c r="BET76" s="683"/>
      <c r="BEU76" s="683"/>
      <c r="BEV76" s="683"/>
      <c r="BEW76" s="683"/>
      <c r="BEX76" s="683"/>
      <c r="BEY76" s="617"/>
      <c r="BEZ76" s="682"/>
      <c r="BFA76" s="683"/>
      <c r="BFB76" s="683"/>
      <c r="BFC76" s="683"/>
      <c r="BFD76" s="683"/>
      <c r="BFE76" s="683"/>
      <c r="BFF76" s="617"/>
      <c r="BFG76" s="682"/>
      <c r="BFH76" s="683"/>
      <c r="BFI76" s="683"/>
      <c r="BFJ76" s="683"/>
      <c r="BFK76" s="683"/>
      <c r="BFL76" s="683"/>
      <c r="BFM76" s="617"/>
      <c r="BFN76" s="682"/>
      <c r="BFO76" s="683"/>
      <c r="BFP76" s="683"/>
      <c r="BFQ76" s="683"/>
      <c r="BFR76" s="683"/>
      <c r="BFS76" s="683"/>
      <c r="BFT76" s="617"/>
      <c r="BFU76" s="682"/>
      <c r="BFV76" s="683"/>
      <c r="BFW76" s="683"/>
      <c r="BFX76" s="683"/>
      <c r="BFY76" s="683"/>
      <c r="BFZ76" s="683"/>
      <c r="BGA76" s="617"/>
      <c r="BGB76" s="682"/>
      <c r="BGC76" s="683"/>
      <c r="BGD76" s="683"/>
      <c r="BGE76" s="683"/>
      <c r="BGF76" s="683"/>
      <c r="BGG76" s="683"/>
      <c r="BGH76" s="617"/>
      <c r="BGI76" s="682"/>
      <c r="BGJ76" s="683"/>
      <c r="BGK76" s="683"/>
      <c r="BGL76" s="683"/>
      <c r="BGM76" s="683"/>
      <c r="BGN76" s="683"/>
      <c r="BGO76" s="617"/>
      <c r="BGP76" s="682"/>
      <c r="BGQ76" s="683"/>
      <c r="BGR76" s="683"/>
      <c r="BGS76" s="683"/>
      <c r="BGT76" s="683"/>
      <c r="BGU76" s="683"/>
      <c r="BGV76" s="617"/>
      <c r="BGW76" s="682"/>
      <c r="BGX76" s="683"/>
      <c r="BGY76" s="683"/>
      <c r="BGZ76" s="683"/>
      <c r="BHA76" s="683"/>
      <c r="BHB76" s="683"/>
      <c r="BHC76" s="617"/>
      <c r="BHD76" s="682"/>
      <c r="BHE76" s="683"/>
      <c r="BHF76" s="683"/>
      <c r="BHG76" s="683"/>
      <c r="BHH76" s="683"/>
      <c r="BHI76" s="683"/>
      <c r="BHJ76" s="617"/>
      <c r="BHK76" s="682"/>
      <c r="BHL76" s="683"/>
      <c r="BHM76" s="683"/>
      <c r="BHN76" s="683"/>
      <c r="BHO76" s="683"/>
      <c r="BHP76" s="683"/>
      <c r="BHQ76" s="617"/>
      <c r="BHR76" s="682"/>
      <c r="BHS76" s="683"/>
      <c r="BHT76" s="683"/>
      <c r="BHU76" s="683"/>
      <c r="BHV76" s="683"/>
      <c r="BHW76" s="683"/>
      <c r="BHX76" s="617"/>
      <c r="BHY76" s="682"/>
      <c r="BHZ76" s="683"/>
      <c r="BIA76" s="683"/>
      <c r="BIB76" s="683"/>
      <c r="BIC76" s="683"/>
      <c r="BID76" s="683"/>
      <c r="BIE76" s="617"/>
      <c r="BIF76" s="682"/>
      <c r="BIG76" s="683"/>
      <c r="BIH76" s="683"/>
      <c r="BII76" s="683"/>
      <c r="BIJ76" s="683"/>
      <c r="BIK76" s="683"/>
      <c r="BIL76" s="617"/>
      <c r="BIM76" s="682"/>
      <c r="BIN76" s="683"/>
      <c r="BIO76" s="683"/>
      <c r="BIP76" s="683"/>
      <c r="BIQ76" s="683"/>
      <c r="BIR76" s="683"/>
      <c r="BIS76" s="617"/>
      <c r="BIT76" s="682"/>
      <c r="BIU76" s="683"/>
      <c r="BIV76" s="683"/>
      <c r="BIW76" s="683"/>
      <c r="BIX76" s="683"/>
      <c r="BIY76" s="683"/>
      <c r="BIZ76" s="617"/>
      <c r="BJA76" s="682"/>
      <c r="BJB76" s="683"/>
      <c r="BJC76" s="683"/>
      <c r="BJD76" s="683"/>
      <c r="BJE76" s="683"/>
      <c r="BJF76" s="683"/>
      <c r="BJG76" s="617"/>
      <c r="BJH76" s="682"/>
      <c r="BJI76" s="683"/>
      <c r="BJJ76" s="683"/>
      <c r="BJK76" s="683"/>
      <c r="BJL76" s="683"/>
      <c r="BJM76" s="683"/>
      <c r="BJN76" s="617"/>
      <c r="BJO76" s="682"/>
      <c r="BJP76" s="683"/>
      <c r="BJQ76" s="683"/>
      <c r="BJR76" s="683"/>
      <c r="BJS76" s="683"/>
      <c r="BJT76" s="683"/>
      <c r="BJU76" s="617"/>
      <c r="BJV76" s="682"/>
      <c r="BJW76" s="683"/>
      <c r="BJX76" s="683"/>
      <c r="BJY76" s="683"/>
      <c r="BJZ76" s="683"/>
      <c r="BKA76" s="683"/>
      <c r="BKB76" s="617"/>
      <c r="BKC76" s="682"/>
      <c r="BKD76" s="683"/>
      <c r="BKE76" s="683"/>
      <c r="BKF76" s="683"/>
      <c r="BKG76" s="683"/>
      <c r="BKH76" s="683"/>
      <c r="BKI76" s="617"/>
      <c r="BKJ76" s="682"/>
      <c r="BKK76" s="683"/>
      <c r="BKL76" s="683"/>
      <c r="BKM76" s="683"/>
      <c r="BKN76" s="683"/>
      <c r="BKO76" s="683"/>
      <c r="BKP76" s="617"/>
      <c r="BKQ76" s="682"/>
      <c r="BKR76" s="683"/>
      <c r="BKS76" s="683"/>
      <c r="BKT76" s="683"/>
      <c r="BKU76" s="683"/>
      <c r="BKV76" s="683"/>
      <c r="BKW76" s="617"/>
      <c r="BKX76" s="682"/>
      <c r="BKY76" s="683"/>
      <c r="BKZ76" s="683"/>
      <c r="BLA76" s="683"/>
      <c r="BLB76" s="683"/>
      <c r="BLC76" s="683"/>
      <c r="BLD76" s="617"/>
      <c r="BLE76" s="682"/>
      <c r="BLF76" s="683"/>
      <c r="BLG76" s="683"/>
      <c r="BLH76" s="683"/>
      <c r="BLI76" s="683"/>
      <c r="BLJ76" s="683"/>
      <c r="BLK76" s="617"/>
      <c r="BLL76" s="682"/>
      <c r="BLM76" s="683"/>
      <c r="BLN76" s="683"/>
      <c r="BLO76" s="683"/>
      <c r="BLP76" s="683"/>
      <c r="BLQ76" s="683"/>
      <c r="BLR76" s="617"/>
      <c r="BLS76" s="682"/>
      <c r="BLT76" s="683"/>
      <c r="BLU76" s="683"/>
      <c r="BLV76" s="683"/>
      <c r="BLW76" s="683"/>
      <c r="BLX76" s="683"/>
      <c r="BLY76" s="617"/>
      <c r="BLZ76" s="682"/>
      <c r="BMA76" s="683"/>
      <c r="BMB76" s="683"/>
      <c r="BMC76" s="683"/>
      <c r="BMD76" s="683"/>
      <c r="BME76" s="683"/>
      <c r="BMF76" s="617"/>
      <c r="BMG76" s="682"/>
      <c r="BMH76" s="683"/>
      <c r="BMI76" s="683"/>
      <c r="BMJ76" s="683"/>
      <c r="BMK76" s="683"/>
      <c r="BML76" s="683"/>
      <c r="BMM76" s="617"/>
      <c r="BMN76" s="682"/>
      <c r="BMO76" s="683"/>
      <c r="BMP76" s="683"/>
      <c r="BMQ76" s="683"/>
      <c r="BMR76" s="683"/>
      <c r="BMS76" s="683"/>
      <c r="BMT76" s="617"/>
      <c r="BMU76" s="682"/>
      <c r="BMV76" s="683"/>
      <c r="BMW76" s="683"/>
      <c r="BMX76" s="683"/>
      <c r="BMY76" s="683"/>
      <c r="BMZ76" s="683"/>
      <c r="BNA76" s="617"/>
      <c r="BNB76" s="682"/>
      <c r="BNC76" s="683"/>
      <c r="BND76" s="683"/>
      <c r="BNE76" s="683"/>
      <c r="BNF76" s="683"/>
      <c r="BNG76" s="683"/>
      <c r="BNH76" s="617"/>
      <c r="BNI76" s="682"/>
      <c r="BNJ76" s="683"/>
      <c r="BNK76" s="683"/>
      <c r="BNL76" s="683"/>
      <c r="BNM76" s="683"/>
      <c r="BNN76" s="683"/>
      <c r="BNO76" s="617"/>
      <c r="BNP76" s="682"/>
      <c r="BNQ76" s="683"/>
      <c r="BNR76" s="683"/>
      <c r="BNS76" s="683"/>
      <c r="BNT76" s="683"/>
      <c r="BNU76" s="683"/>
      <c r="BNV76" s="617"/>
      <c r="BNW76" s="682"/>
      <c r="BNX76" s="683"/>
      <c r="BNY76" s="683"/>
      <c r="BNZ76" s="683"/>
      <c r="BOA76" s="683"/>
      <c r="BOB76" s="683"/>
      <c r="BOC76" s="617"/>
      <c r="BOD76" s="682"/>
      <c r="BOE76" s="683"/>
      <c r="BOF76" s="683"/>
      <c r="BOG76" s="683"/>
      <c r="BOH76" s="683"/>
      <c r="BOI76" s="683"/>
      <c r="BOJ76" s="617"/>
      <c r="BOK76" s="682"/>
      <c r="BOL76" s="683"/>
      <c r="BOM76" s="683"/>
      <c r="BON76" s="683"/>
      <c r="BOO76" s="683"/>
      <c r="BOP76" s="683"/>
      <c r="BOQ76" s="617"/>
      <c r="BOR76" s="682"/>
      <c r="BOS76" s="683"/>
      <c r="BOT76" s="683"/>
      <c r="BOU76" s="683"/>
      <c r="BOV76" s="683"/>
      <c r="BOW76" s="683"/>
      <c r="BOX76" s="617"/>
      <c r="BOY76" s="682"/>
      <c r="BOZ76" s="683"/>
      <c r="BPA76" s="683"/>
      <c r="BPB76" s="683"/>
      <c r="BPC76" s="683"/>
      <c r="BPD76" s="683"/>
      <c r="BPE76" s="617"/>
      <c r="BPF76" s="682"/>
      <c r="BPG76" s="683"/>
      <c r="BPH76" s="683"/>
      <c r="BPI76" s="683"/>
      <c r="BPJ76" s="683"/>
      <c r="BPK76" s="683"/>
      <c r="BPL76" s="617"/>
      <c r="BPM76" s="682"/>
      <c r="BPN76" s="683"/>
      <c r="BPO76" s="683"/>
      <c r="BPP76" s="683"/>
      <c r="BPQ76" s="683"/>
      <c r="BPR76" s="683"/>
      <c r="BPS76" s="617"/>
      <c r="BPT76" s="682"/>
      <c r="BPU76" s="683"/>
      <c r="BPV76" s="683"/>
      <c r="BPW76" s="683"/>
      <c r="BPX76" s="683"/>
      <c r="BPY76" s="683"/>
      <c r="BPZ76" s="617"/>
      <c r="BQA76" s="682"/>
      <c r="BQB76" s="683"/>
      <c r="BQC76" s="683"/>
      <c r="BQD76" s="683"/>
      <c r="BQE76" s="683"/>
      <c r="BQF76" s="683"/>
      <c r="BQG76" s="617"/>
      <c r="BQH76" s="682"/>
      <c r="BQI76" s="683"/>
      <c r="BQJ76" s="683"/>
      <c r="BQK76" s="683"/>
      <c r="BQL76" s="683"/>
      <c r="BQM76" s="683"/>
      <c r="BQN76" s="617"/>
      <c r="BQO76" s="682"/>
      <c r="BQP76" s="683"/>
      <c r="BQQ76" s="683"/>
      <c r="BQR76" s="683"/>
      <c r="BQS76" s="683"/>
      <c r="BQT76" s="683"/>
      <c r="BQU76" s="617"/>
      <c r="BQV76" s="682"/>
      <c r="BQW76" s="683"/>
      <c r="BQX76" s="683"/>
      <c r="BQY76" s="683"/>
      <c r="BQZ76" s="683"/>
      <c r="BRA76" s="683"/>
      <c r="BRB76" s="617"/>
      <c r="BRC76" s="682"/>
      <c r="BRD76" s="683"/>
      <c r="BRE76" s="683"/>
      <c r="BRF76" s="683"/>
      <c r="BRG76" s="683"/>
      <c r="BRH76" s="683"/>
      <c r="BRI76" s="617"/>
      <c r="BRJ76" s="682"/>
      <c r="BRK76" s="683"/>
      <c r="BRL76" s="683"/>
      <c r="BRM76" s="683"/>
      <c r="BRN76" s="683"/>
      <c r="BRO76" s="683"/>
      <c r="BRP76" s="617"/>
      <c r="BRQ76" s="682"/>
      <c r="BRR76" s="683"/>
      <c r="BRS76" s="683"/>
      <c r="BRT76" s="683"/>
      <c r="BRU76" s="683"/>
      <c r="BRV76" s="683"/>
      <c r="BRW76" s="617"/>
      <c r="BRX76" s="682"/>
      <c r="BRY76" s="683"/>
      <c r="BRZ76" s="683"/>
      <c r="BSA76" s="683"/>
      <c r="BSB76" s="683"/>
      <c r="BSC76" s="683"/>
      <c r="BSD76" s="617"/>
      <c r="BSE76" s="682"/>
      <c r="BSF76" s="683"/>
      <c r="BSG76" s="683"/>
      <c r="BSH76" s="683"/>
      <c r="BSI76" s="683"/>
      <c r="BSJ76" s="683"/>
      <c r="BSK76" s="617"/>
      <c r="BSL76" s="682"/>
      <c r="BSM76" s="683"/>
      <c r="BSN76" s="683"/>
      <c r="BSO76" s="683"/>
      <c r="BSP76" s="683"/>
      <c r="BSQ76" s="683"/>
      <c r="BSR76" s="617"/>
      <c r="BSS76" s="682"/>
      <c r="BST76" s="683"/>
      <c r="BSU76" s="683"/>
      <c r="BSV76" s="683"/>
      <c r="BSW76" s="683"/>
      <c r="BSX76" s="683"/>
      <c r="BSY76" s="617"/>
      <c r="BSZ76" s="682"/>
      <c r="BTA76" s="683"/>
      <c r="BTB76" s="683"/>
      <c r="BTC76" s="683"/>
      <c r="BTD76" s="683"/>
      <c r="BTE76" s="683"/>
      <c r="BTF76" s="617"/>
      <c r="BTG76" s="682"/>
      <c r="BTH76" s="683"/>
      <c r="BTI76" s="683"/>
      <c r="BTJ76" s="683"/>
      <c r="BTK76" s="683"/>
      <c r="BTL76" s="683"/>
      <c r="BTM76" s="617"/>
      <c r="BTN76" s="682"/>
      <c r="BTO76" s="683"/>
      <c r="BTP76" s="683"/>
      <c r="BTQ76" s="683"/>
      <c r="BTR76" s="683"/>
      <c r="BTS76" s="683"/>
      <c r="BTT76" s="617"/>
      <c r="BTU76" s="682"/>
      <c r="BTV76" s="683"/>
      <c r="BTW76" s="683"/>
      <c r="BTX76" s="683"/>
      <c r="BTY76" s="683"/>
      <c r="BTZ76" s="683"/>
      <c r="BUA76" s="617"/>
      <c r="BUB76" s="682"/>
      <c r="BUC76" s="683"/>
      <c r="BUD76" s="683"/>
      <c r="BUE76" s="683"/>
      <c r="BUF76" s="683"/>
      <c r="BUG76" s="683"/>
      <c r="BUH76" s="617"/>
      <c r="BUI76" s="682"/>
      <c r="BUJ76" s="683"/>
      <c r="BUK76" s="683"/>
      <c r="BUL76" s="683"/>
      <c r="BUM76" s="683"/>
      <c r="BUN76" s="683"/>
      <c r="BUO76" s="617"/>
      <c r="BUP76" s="682"/>
      <c r="BUQ76" s="683"/>
      <c r="BUR76" s="683"/>
      <c r="BUS76" s="683"/>
      <c r="BUT76" s="683"/>
      <c r="BUU76" s="683"/>
      <c r="BUV76" s="617"/>
      <c r="BUW76" s="682"/>
      <c r="BUX76" s="683"/>
      <c r="BUY76" s="683"/>
      <c r="BUZ76" s="683"/>
      <c r="BVA76" s="683"/>
      <c r="BVB76" s="683"/>
      <c r="BVC76" s="617"/>
      <c r="BVD76" s="682"/>
      <c r="BVE76" s="683"/>
      <c r="BVF76" s="683"/>
      <c r="BVG76" s="683"/>
      <c r="BVH76" s="683"/>
      <c r="BVI76" s="683"/>
      <c r="BVJ76" s="617"/>
      <c r="BVK76" s="682"/>
      <c r="BVL76" s="683"/>
      <c r="BVM76" s="683"/>
      <c r="BVN76" s="683"/>
      <c r="BVO76" s="683"/>
      <c r="BVP76" s="683"/>
      <c r="BVQ76" s="617"/>
      <c r="BVR76" s="682"/>
      <c r="BVS76" s="683"/>
      <c r="BVT76" s="683"/>
      <c r="BVU76" s="683"/>
      <c r="BVV76" s="683"/>
      <c r="BVW76" s="683"/>
      <c r="BVX76" s="617"/>
      <c r="BVY76" s="682"/>
      <c r="BVZ76" s="683"/>
      <c r="BWA76" s="683"/>
      <c r="BWB76" s="683"/>
      <c r="BWC76" s="683"/>
      <c r="BWD76" s="683"/>
      <c r="BWE76" s="617"/>
      <c r="BWF76" s="682"/>
      <c r="BWG76" s="683"/>
      <c r="BWH76" s="683"/>
      <c r="BWI76" s="683"/>
      <c r="BWJ76" s="683"/>
      <c r="BWK76" s="683"/>
      <c r="BWL76" s="617"/>
      <c r="BWM76" s="682"/>
      <c r="BWN76" s="683"/>
      <c r="BWO76" s="683"/>
      <c r="BWP76" s="683"/>
      <c r="BWQ76" s="683"/>
      <c r="BWR76" s="683"/>
      <c r="BWS76" s="617"/>
      <c r="BWT76" s="682"/>
      <c r="BWU76" s="683"/>
      <c r="BWV76" s="683"/>
      <c r="BWW76" s="683"/>
      <c r="BWX76" s="683"/>
      <c r="BWY76" s="683"/>
      <c r="BWZ76" s="617"/>
      <c r="BXA76" s="682"/>
      <c r="BXB76" s="683"/>
      <c r="BXC76" s="683"/>
      <c r="BXD76" s="683"/>
      <c r="BXE76" s="683"/>
      <c r="BXF76" s="683"/>
      <c r="BXG76" s="617"/>
      <c r="BXH76" s="682"/>
      <c r="BXI76" s="683"/>
      <c r="BXJ76" s="683"/>
      <c r="BXK76" s="683"/>
      <c r="BXL76" s="683"/>
      <c r="BXM76" s="683"/>
      <c r="BXN76" s="617"/>
      <c r="BXO76" s="682"/>
      <c r="BXP76" s="683"/>
      <c r="BXQ76" s="683"/>
      <c r="BXR76" s="683"/>
      <c r="BXS76" s="683"/>
      <c r="BXT76" s="683"/>
      <c r="BXU76" s="617"/>
      <c r="BXV76" s="682"/>
      <c r="BXW76" s="683"/>
      <c r="BXX76" s="683"/>
      <c r="BXY76" s="683"/>
      <c r="BXZ76" s="683"/>
      <c r="BYA76" s="683"/>
      <c r="BYB76" s="617"/>
      <c r="BYC76" s="682"/>
      <c r="BYD76" s="683"/>
      <c r="BYE76" s="683"/>
      <c r="BYF76" s="683"/>
      <c r="BYG76" s="683"/>
      <c r="BYH76" s="683"/>
      <c r="BYI76" s="617"/>
      <c r="BYJ76" s="682"/>
      <c r="BYK76" s="683"/>
      <c r="BYL76" s="683"/>
      <c r="BYM76" s="683"/>
      <c r="BYN76" s="683"/>
      <c r="BYO76" s="683"/>
      <c r="BYP76" s="617"/>
      <c r="BYQ76" s="682"/>
      <c r="BYR76" s="683"/>
      <c r="BYS76" s="683"/>
      <c r="BYT76" s="683"/>
      <c r="BYU76" s="683"/>
      <c r="BYV76" s="683"/>
      <c r="BYW76" s="617"/>
      <c r="BYX76" s="682"/>
      <c r="BYY76" s="683"/>
      <c r="BYZ76" s="683"/>
      <c r="BZA76" s="683"/>
      <c r="BZB76" s="683"/>
      <c r="BZC76" s="683"/>
      <c r="BZD76" s="617"/>
      <c r="BZE76" s="682"/>
      <c r="BZF76" s="683"/>
      <c r="BZG76" s="683"/>
      <c r="BZH76" s="683"/>
      <c r="BZI76" s="683"/>
      <c r="BZJ76" s="683"/>
      <c r="BZK76" s="617"/>
      <c r="BZL76" s="682"/>
      <c r="BZM76" s="683"/>
      <c r="BZN76" s="683"/>
      <c r="BZO76" s="683"/>
      <c r="BZP76" s="683"/>
      <c r="BZQ76" s="683"/>
      <c r="BZR76" s="617"/>
      <c r="BZS76" s="682"/>
      <c r="BZT76" s="683"/>
      <c r="BZU76" s="683"/>
      <c r="BZV76" s="683"/>
      <c r="BZW76" s="683"/>
      <c r="BZX76" s="683"/>
      <c r="BZY76" s="617"/>
      <c r="BZZ76" s="682"/>
      <c r="CAA76" s="683"/>
      <c r="CAB76" s="683"/>
      <c r="CAC76" s="683"/>
      <c r="CAD76" s="683"/>
      <c r="CAE76" s="683"/>
      <c r="CAF76" s="617"/>
      <c r="CAG76" s="682"/>
      <c r="CAH76" s="683"/>
      <c r="CAI76" s="683"/>
      <c r="CAJ76" s="683"/>
      <c r="CAK76" s="683"/>
      <c r="CAL76" s="683"/>
      <c r="CAM76" s="617"/>
      <c r="CAN76" s="682"/>
      <c r="CAO76" s="683"/>
      <c r="CAP76" s="683"/>
      <c r="CAQ76" s="683"/>
      <c r="CAR76" s="683"/>
      <c r="CAS76" s="683"/>
      <c r="CAT76" s="617"/>
      <c r="CAU76" s="682"/>
      <c r="CAV76" s="683"/>
      <c r="CAW76" s="683"/>
      <c r="CAX76" s="683"/>
      <c r="CAY76" s="683"/>
      <c r="CAZ76" s="683"/>
      <c r="CBA76" s="617"/>
      <c r="CBB76" s="682"/>
      <c r="CBC76" s="683"/>
      <c r="CBD76" s="683"/>
      <c r="CBE76" s="683"/>
      <c r="CBF76" s="683"/>
      <c r="CBG76" s="683"/>
      <c r="CBH76" s="617"/>
      <c r="CBI76" s="682"/>
      <c r="CBJ76" s="683"/>
      <c r="CBK76" s="683"/>
      <c r="CBL76" s="683"/>
      <c r="CBM76" s="683"/>
      <c r="CBN76" s="683"/>
      <c r="CBO76" s="617"/>
      <c r="CBP76" s="682"/>
      <c r="CBQ76" s="683"/>
      <c r="CBR76" s="683"/>
      <c r="CBS76" s="683"/>
      <c r="CBT76" s="683"/>
      <c r="CBU76" s="683"/>
      <c r="CBV76" s="617"/>
      <c r="CBW76" s="682"/>
      <c r="CBX76" s="683"/>
      <c r="CBY76" s="683"/>
      <c r="CBZ76" s="683"/>
      <c r="CCA76" s="683"/>
      <c r="CCB76" s="683"/>
      <c r="CCC76" s="617"/>
      <c r="CCD76" s="682"/>
      <c r="CCE76" s="683"/>
      <c r="CCF76" s="683"/>
      <c r="CCG76" s="683"/>
      <c r="CCH76" s="683"/>
      <c r="CCI76" s="683"/>
      <c r="CCJ76" s="617"/>
      <c r="CCK76" s="682"/>
      <c r="CCL76" s="683"/>
      <c r="CCM76" s="683"/>
      <c r="CCN76" s="683"/>
      <c r="CCO76" s="683"/>
      <c r="CCP76" s="683"/>
      <c r="CCQ76" s="617"/>
      <c r="CCR76" s="682"/>
      <c r="CCS76" s="683"/>
      <c r="CCT76" s="683"/>
      <c r="CCU76" s="683"/>
      <c r="CCV76" s="683"/>
      <c r="CCW76" s="683"/>
      <c r="CCX76" s="617"/>
      <c r="CCY76" s="682"/>
      <c r="CCZ76" s="683"/>
      <c r="CDA76" s="683"/>
      <c r="CDB76" s="683"/>
      <c r="CDC76" s="683"/>
      <c r="CDD76" s="683"/>
      <c r="CDE76" s="617"/>
      <c r="CDF76" s="682"/>
      <c r="CDG76" s="683"/>
      <c r="CDH76" s="683"/>
      <c r="CDI76" s="683"/>
      <c r="CDJ76" s="683"/>
      <c r="CDK76" s="683"/>
      <c r="CDL76" s="617"/>
      <c r="CDM76" s="682"/>
      <c r="CDN76" s="683"/>
      <c r="CDO76" s="683"/>
      <c r="CDP76" s="683"/>
      <c r="CDQ76" s="683"/>
      <c r="CDR76" s="683"/>
      <c r="CDS76" s="617"/>
      <c r="CDT76" s="682"/>
      <c r="CDU76" s="683"/>
      <c r="CDV76" s="683"/>
      <c r="CDW76" s="683"/>
      <c r="CDX76" s="683"/>
      <c r="CDY76" s="683"/>
      <c r="CDZ76" s="617"/>
      <c r="CEA76" s="682"/>
      <c r="CEB76" s="683"/>
      <c r="CEC76" s="683"/>
      <c r="CED76" s="683"/>
      <c r="CEE76" s="683"/>
      <c r="CEF76" s="683"/>
      <c r="CEG76" s="617"/>
      <c r="CEH76" s="682"/>
      <c r="CEI76" s="683"/>
      <c r="CEJ76" s="683"/>
      <c r="CEK76" s="683"/>
      <c r="CEL76" s="683"/>
      <c r="CEM76" s="683"/>
      <c r="CEN76" s="617"/>
      <c r="CEO76" s="682"/>
      <c r="CEP76" s="683"/>
      <c r="CEQ76" s="683"/>
      <c r="CER76" s="683"/>
      <c r="CES76" s="683"/>
      <c r="CET76" s="683"/>
      <c r="CEU76" s="617"/>
      <c r="CEV76" s="682"/>
      <c r="CEW76" s="683"/>
      <c r="CEX76" s="683"/>
      <c r="CEY76" s="683"/>
      <c r="CEZ76" s="683"/>
      <c r="CFA76" s="683"/>
      <c r="CFB76" s="617"/>
      <c r="CFC76" s="682"/>
      <c r="CFD76" s="683"/>
      <c r="CFE76" s="683"/>
      <c r="CFF76" s="683"/>
      <c r="CFG76" s="683"/>
      <c r="CFH76" s="683"/>
      <c r="CFI76" s="617"/>
      <c r="CFJ76" s="682"/>
      <c r="CFK76" s="683"/>
      <c r="CFL76" s="683"/>
      <c r="CFM76" s="683"/>
      <c r="CFN76" s="683"/>
      <c r="CFO76" s="683"/>
      <c r="CFP76" s="617"/>
      <c r="CFQ76" s="682"/>
      <c r="CFR76" s="683"/>
      <c r="CFS76" s="683"/>
      <c r="CFT76" s="683"/>
      <c r="CFU76" s="683"/>
      <c r="CFV76" s="683"/>
      <c r="CFW76" s="617"/>
      <c r="CFX76" s="682"/>
      <c r="CFY76" s="683"/>
      <c r="CFZ76" s="683"/>
      <c r="CGA76" s="683"/>
      <c r="CGB76" s="683"/>
      <c r="CGC76" s="683"/>
      <c r="CGD76" s="617"/>
      <c r="CGE76" s="682"/>
      <c r="CGF76" s="683"/>
      <c r="CGG76" s="683"/>
      <c r="CGH76" s="683"/>
      <c r="CGI76" s="683"/>
      <c r="CGJ76" s="683"/>
      <c r="CGK76" s="617"/>
      <c r="CGL76" s="682"/>
      <c r="CGM76" s="683"/>
      <c r="CGN76" s="683"/>
      <c r="CGO76" s="683"/>
      <c r="CGP76" s="683"/>
      <c r="CGQ76" s="683"/>
      <c r="CGR76" s="617"/>
      <c r="CGS76" s="682"/>
      <c r="CGT76" s="683"/>
      <c r="CGU76" s="683"/>
      <c r="CGV76" s="683"/>
      <c r="CGW76" s="683"/>
      <c r="CGX76" s="683"/>
      <c r="CGY76" s="617"/>
      <c r="CGZ76" s="682"/>
      <c r="CHA76" s="683"/>
      <c r="CHB76" s="683"/>
      <c r="CHC76" s="683"/>
      <c r="CHD76" s="683"/>
      <c r="CHE76" s="683"/>
      <c r="CHF76" s="617"/>
      <c r="CHG76" s="682"/>
      <c r="CHH76" s="683"/>
      <c r="CHI76" s="683"/>
      <c r="CHJ76" s="683"/>
      <c r="CHK76" s="683"/>
      <c r="CHL76" s="683"/>
      <c r="CHM76" s="617"/>
      <c r="CHN76" s="682"/>
      <c r="CHO76" s="683"/>
      <c r="CHP76" s="683"/>
      <c r="CHQ76" s="683"/>
      <c r="CHR76" s="683"/>
      <c r="CHS76" s="683"/>
      <c r="CHT76" s="617"/>
      <c r="CHU76" s="682"/>
      <c r="CHV76" s="683"/>
      <c r="CHW76" s="683"/>
      <c r="CHX76" s="683"/>
      <c r="CHY76" s="683"/>
      <c r="CHZ76" s="683"/>
      <c r="CIA76" s="617"/>
      <c r="CIB76" s="682"/>
      <c r="CIC76" s="683"/>
      <c r="CID76" s="683"/>
      <c r="CIE76" s="683"/>
      <c r="CIF76" s="683"/>
      <c r="CIG76" s="683"/>
      <c r="CIH76" s="617"/>
      <c r="CII76" s="682"/>
      <c r="CIJ76" s="683"/>
      <c r="CIK76" s="683"/>
      <c r="CIL76" s="683"/>
      <c r="CIM76" s="683"/>
      <c r="CIN76" s="683"/>
      <c r="CIO76" s="617"/>
      <c r="CIP76" s="682"/>
      <c r="CIQ76" s="683"/>
      <c r="CIR76" s="683"/>
      <c r="CIS76" s="683"/>
      <c r="CIT76" s="683"/>
      <c r="CIU76" s="683"/>
      <c r="CIV76" s="617"/>
      <c r="CIW76" s="682"/>
      <c r="CIX76" s="683"/>
      <c r="CIY76" s="683"/>
      <c r="CIZ76" s="683"/>
      <c r="CJA76" s="683"/>
      <c r="CJB76" s="683"/>
      <c r="CJC76" s="617"/>
      <c r="CJD76" s="682"/>
      <c r="CJE76" s="683"/>
      <c r="CJF76" s="683"/>
      <c r="CJG76" s="683"/>
      <c r="CJH76" s="683"/>
      <c r="CJI76" s="683"/>
      <c r="CJJ76" s="617"/>
      <c r="CJK76" s="682"/>
      <c r="CJL76" s="683"/>
      <c r="CJM76" s="683"/>
      <c r="CJN76" s="683"/>
      <c r="CJO76" s="683"/>
      <c r="CJP76" s="683"/>
      <c r="CJQ76" s="617"/>
      <c r="CJR76" s="682"/>
      <c r="CJS76" s="683"/>
      <c r="CJT76" s="683"/>
      <c r="CJU76" s="683"/>
      <c r="CJV76" s="683"/>
      <c r="CJW76" s="683"/>
      <c r="CJX76" s="617"/>
      <c r="CJY76" s="682"/>
      <c r="CJZ76" s="683"/>
      <c r="CKA76" s="683"/>
      <c r="CKB76" s="683"/>
      <c r="CKC76" s="683"/>
      <c r="CKD76" s="683"/>
      <c r="CKE76" s="617"/>
      <c r="CKF76" s="682"/>
      <c r="CKG76" s="683"/>
      <c r="CKH76" s="683"/>
      <c r="CKI76" s="683"/>
      <c r="CKJ76" s="683"/>
      <c r="CKK76" s="683"/>
      <c r="CKL76" s="617"/>
      <c r="CKM76" s="682"/>
      <c r="CKN76" s="683"/>
      <c r="CKO76" s="683"/>
      <c r="CKP76" s="683"/>
      <c r="CKQ76" s="683"/>
      <c r="CKR76" s="683"/>
      <c r="CKS76" s="617"/>
      <c r="CKT76" s="682"/>
      <c r="CKU76" s="683"/>
      <c r="CKV76" s="683"/>
      <c r="CKW76" s="683"/>
      <c r="CKX76" s="683"/>
      <c r="CKY76" s="683"/>
      <c r="CKZ76" s="617"/>
      <c r="CLA76" s="682"/>
      <c r="CLB76" s="683"/>
      <c r="CLC76" s="683"/>
      <c r="CLD76" s="683"/>
      <c r="CLE76" s="683"/>
      <c r="CLF76" s="683"/>
      <c r="CLG76" s="617"/>
      <c r="CLH76" s="682"/>
      <c r="CLI76" s="683"/>
      <c r="CLJ76" s="683"/>
      <c r="CLK76" s="683"/>
      <c r="CLL76" s="683"/>
      <c r="CLM76" s="683"/>
      <c r="CLN76" s="617"/>
      <c r="CLO76" s="682"/>
      <c r="CLP76" s="683"/>
      <c r="CLQ76" s="683"/>
      <c r="CLR76" s="683"/>
      <c r="CLS76" s="683"/>
      <c r="CLT76" s="683"/>
      <c r="CLU76" s="617"/>
      <c r="CLV76" s="682"/>
      <c r="CLW76" s="683"/>
      <c r="CLX76" s="683"/>
      <c r="CLY76" s="683"/>
      <c r="CLZ76" s="683"/>
      <c r="CMA76" s="683"/>
      <c r="CMB76" s="617"/>
      <c r="CMC76" s="682"/>
      <c r="CMD76" s="683"/>
      <c r="CME76" s="683"/>
      <c r="CMF76" s="683"/>
      <c r="CMG76" s="683"/>
      <c r="CMH76" s="683"/>
      <c r="CMI76" s="617"/>
      <c r="CMJ76" s="682"/>
      <c r="CMK76" s="683"/>
      <c r="CML76" s="683"/>
      <c r="CMM76" s="683"/>
      <c r="CMN76" s="683"/>
      <c r="CMO76" s="683"/>
      <c r="CMP76" s="617"/>
      <c r="CMQ76" s="682"/>
      <c r="CMR76" s="683"/>
      <c r="CMS76" s="683"/>
      <c r="CMT76" s="683"/>
      <c r="CMU76" s="683"/>
      <c r="CMV76" s="683"/>
      <c r="CMW76" s="617"/>
      <c r="CMX76" s="682"/>
      <c r="CMY76" s="683"/>
      <c r="CMZ76" s="683"/>
      <c r="CNA76" s="683"/>
      <c r="CNB76" s="683"/>
      <c r="CNC76" s="683"/>
      <c r="CND76" s="617"/>
      <c r="CNE76" s="682"/>
      <c r="CNF76" s="683"/>
      <c r="CNG76" s="683"/>
      <c r="CNH76" s="683"/>
      <c r="CNI76" s="683"/>
      <c r="CNJ76" s="683"/>
      <c r="CNK76" s="617"/>
      <c r="CNL76" s="682"/>
      <c r="CNM76" s="683"/>
      <c r="CNN76" s="683"/>
      <c r="CNO76" s="683"/>
      <c r="CNP76" s="683"/>
      <c r="CNQ76" s="683"/>
      <c r="CNR76" s="617"/>
      <c r="CNS76" s="682"/>
      <c r="CNT76" s="683"/>
      <c r="CNU76" s="683"/>
      <c r="CNV76" s="683"/>
      <c r="CNW76" s="683"/>
      <c r="CNX76" s="683"/>
      <c r="CNY76" s="617"/>
      <c r="CNZ76" s="682"/>
      <c r="COA76" s="683"/>
      <c r="COB76" s="683"/>
      <c r="COC76" s="683"/>
      <c r="COD76" s="683"/>
      <c r="COE76" s="683"/>
      <c r="COF76" s="617"/>
      <c r="COG76" s="682"/>
      <c r="COH76" s="683"/>
      <c r="COI76" s="683"/>
      <c r="COJ76" s="683"/>
      <c r="COK76" s="683"/>
      <c r="COL76" s="683"/>
      <c r="COM76" s="617"/>
      <c r="CON76" s="682"/>
      <c r="COO76" s="683"/>
      <c r="COP76" s="683"/>
      <c r="COQ76" s="683"/>
      <c r="COR76" s="683"/>
      <c r="COS76" s="683"/>
      <c r="COT76" s="617"/>
      <c r="COU76" s="682"/>
      <c r="COV76" s="683"/>
      <c r="COW76" s="683"/>
      <c r="COX76" s="683"/>
      <c r="COY76" s="683"/>
      <c r="COZ76" s="683"/>
      <c r="CPA76" s="617"/>
      <c r="CPB76" s="682"/>
      <c r="CPC76" s="683"/>
      <c r="CPD76" s="683"/>
      <c r="CPE76" s="683"/>
      <c r="CPF76" s="683"/>
      <c r="CPG76" s="683"/>
      <c r="CPH76" s="617"/>
      <c r="CPI76" s="682"/>
      <c r="CPJ76" s="683"/>
      <c r="CPK76" s="683"/>
      <c r="CPL76" s="683"/>
      <c r="CPM76" s="683"/>
      <c r="CPN76" s="683"/>
      <c r="CPO76" s="617"/>
      <c r="CPP76" s="682"/>
      <c r="CPQ76" s="683"/>
      <c r="CPR76" s="683"/>
      <c r="CPS76" s="683"/>
      <c r="CPT76" s="683"/>
      <c r="CPU76" s="683"/>
      <c r="CPV76" s="617"/>
      <c r="CPW76" s="682"/>
      <c r="CPX76" s="683"/>
      <c r="CPY76" s="683"/>
      <c r="CPZ76" s="683"/>
      <c r="CQA76" s="683"/>
      <c r="CQB76" s="683"/>
      <c r="CQC76" s="617"/>
      <c r="CQD76" s="682"/>
      <c r="CQE76" s="683"/>
      <c r="CQF76" s="683"/>
      <c r="CQG76" s="683"/>
      <c r="CQH76" s="683"/>
      <c r="CQI76" s="683"/>
      <c r="CQJ76" s="617"/>
      <c r="CQK76" s="682"/>
      <c r="CQL76" s="683"/>
      <c r="CQM76" s="683"/>
      <c r="CQN76" s="683"/>
      <c r="CQO76" s="683"/>
      <c r="CQP76" s="683"/>
      <c r="CQQ76" s="617"/>
      <c r="CQR76" s="682"/>
      <c r="CQS76" s="683"/>
      <c r="CQT76" s="683"/>
      <c r="CQU76" s="683"/>
      <c r="CQV76" s="683"/>
      <c r="CQW76" s="683"/>
      <c r="CQX76" s="617"/>
      <c r="CQY76" s="682"/>
      <c r="CQZ76" s="683"/>
      <c r="CRA76" s="683"/>
      <c r="CRB76" s="683"/>
      <c r="CRC76" s="683"/>
      <c r="CRD76" s="683"/>
      <c r="CRE76" s="617"/>
      <c r="CRF76" s="682"/>
      <c r="CRG76" s="683"/>
      <c r="CRH76" s="683"/>
      <c r="CRI76" s="683"/>
      <c r="CRJ76" s="683"/>
      <c r="CRK76" s="683"/>
      <c r="CRL76" s="617"/>
      <c r="CRM76" s="682"/>
      <c r="CRN76" s="683"/>
      <c r="CRO76" s="683"/>
      <c r="CRP76" s="683"/>
      <c r="CRQ76" s="683"/>
      <c r="CRR76" s="683"/>
      <c r="CRS76" s="617"/>
      <c r="CRT76" s="682"/>
      <c r="CRU76" s="683"/>
      <c r="CRV76" s="683"/>
      <c r="CRW76" s="683"/>
      <c r="CRX76" s="683"/>
      <c r="CRY76" s="683"/>
      <c r="CRZ76" s="617"/>
      <c r="CSA76" s="682"/>
      <c r="CSB76" s="683"/>
      <c r="CSC76" s="683"/>
      <c r="CSD76" s="683"/>
      <c r="CSE76" s="683"/>
      <c r="CSF76" s="683"/>
      <c r="CSG76" s="617"/>
      <c r="CSH76" s="682"/>
      <c r="CSI76" s="683"/>
      <c r="CSJ76" s="683"/>
      <c r="CSK76" s="683"/>
      <c r="CSL76" s="683"/>
      <c r="CSM76" s="683"/>
      <c r="CSN76" s="617"/>
      <c r="CSO76" s="682"/>
      <c r="CSP76" s="683"/>
      <c r="CSQ76" s="683"/>
      <c r="CSR76" s="683"/>
      <c r="CSS76" s="683"/>
      <c r="CST76" s="683"/>
      <c r="CSU76" s="617"/>
      <c r="CSV76" s="682"/>
      <c r="CSW76" s="683"/>
      <c r="CSX76" s="683"/>
      <c r="CSY76" s="683"/>
      <c r="CSZ76" s="683"/>
      <c r="CTA76" s="683"/>
      <c r="CTB76" s="617"/>
      <c r="CTC76" s="682"/>
      <c r="CTD76" s="683"/>
      <c r="CTE76" s="683"/>
      <c r="CTF76" s="683"/>
      <c r="CTG76" s="683"/>
      <c r="CTH76" s="683"/>
      <c r="CTI76" s="617"/>
      <c r="CTJ76" s="682"/>
      <c r="CTK76" s="683"/>
      <c r="CTL76" s="683"/>
      <c r="CTM76" s="683"/>
      <c r="CTN76" s="683"/>
      <c r="CTO76" s="683"/>
      <c r="CTP76" s="617"/>
      <c r="CTQ76" s="682"/>
      <c r="CTR76" s="683"/>
      <c r="CTS76" s="683"/>
      <c r="CTT76" s="683"/>
      <c r="CTU76" s="683"/>
      <c r="CTV76" s="683"/>
      <c r="CTW76" s="617"/>
      <c r="CTX76" s="682"/>
      <c r="CTY76" s="683"/>
      <c r="CTZ76" s="683"/>
      <c r="CUA76" s="683"/>
      <c r="CUB76" s="683"/>
      <c r="CUC76" s="683"/>
      <c r="CUD76" s="617"/>
      <c r="CUE76" s="682"/>
      <c r="CUF76" s="683"/>
      <c r="CUG76" s="683"/>
      <c r="CUH76" s="683"/>
      <c r="CUI76" s="683"/>
      <c r="CUJ76" s="683"/>
      <c r="CUK76" s="617"/>
      <c r="CUL76" s="682"/>
      <c r="CUM76" s="683"/>
      <c r="CUN76" s="683"/>
      <c r="CUO76" s="683"/>
      <c r="CUP76" s="683"/>
      <c r="CUQ76" s="683"/>
      <c r="CUR76" s="617"/>
      <c r="CUS76" s="682"/>
      <c r="CUT76" s="683"/>
      <c r="CUU76" s="683"/>
      <c r="CUV76" s="683"/>
      <c r="CUW76" s="683"/>
      <c r="CUX76" s="683"/>
      <c r="CUY76" s="617"/>
      <c r="CUZ76" s="682"/>
      <c r="CVA76" s="683"/>
      <c r="CVB76" s="683"/>
      <c r="CVC76" s="683"/>
      <c r="CVD76" s="683"/>
      <c r="CVE76" s="683"/>
      <c r="CVF76" s="617"/>
      <c r="CVG76" s="682"/>
      <c r="CVH76" s="683"/>
      <c r="CVI76" s="683"/>
      <c r="CVJ76" s="683"/>
      <c r="CVK76" s="683"/>
      <c r="CVL76" s="683"/>
      <c r="CVM76" s="617"/>
      <c r="CVN76" s="682"/>
      <c r="CVO76" s="683"/>
      <c r="CVP76" s="683"/>
      <c r="CVQ76" s="683"/>
      <c r="CVR76" s="683"/>
      <c r="CVS76" s="683"/>
      <c r="CVT76" s="617"/>
      <c r="CVU76" s="682"/>
      <c r="CVV76" s="683"/>
      <c r="CVW76" s="683"/>
      <c r="CVX76" s="683"/>
      <c r="CVY76" s="683"/>
      <c r="CVZ76" s="683"/>
      <c r="CWA76" s="617"/>
      <c r="CWB76" s="682"/>
      <c r="CWC76" s="683"/>
      <c r="CWD76" s="683"/>
      <c r="CWE76" s="683"/>
      <c r="CWF76" s="683"/>
      <c r="CWG76" s="683"/>
      <c r="CWH76" s="617"/>
      <c r="CWI76" s="682"/>
      <c r="CWJ76" s="683"/>
      <c r="CWK76" s="683"/>
      <c r="CWL76" s="683"/>
      <c r="CWM76" s="683"/>
      <c r="CWN76" s="683"/>
      <c r="CWO76" s="617"/>
      <c r="CWP76" s="682"/>
      <c r="CWQ76" s="683"/>
      <c r="CWR76" s="683"/>
      <c r="CWS76" s="683"/>
      <c r="CWT76" s="683"/>
      <c r="CWU76" s="683"/>
      <c r="CWV76" s="617"/>
      <c r="CWW76" s="682"/>
      <c r="CWX76" s="683"/>
      <c r="CWY76" s="683"/>
      <c r="CWZ76" s="683"/>
      <c r="CXA76" s="683"/>
      <c r="CXB76" s="683"/>
      <c r="CXC76" s="617"/>
      <c r="CXD76" s="682"/>
      <c r="CXE76" s="683"/>
      <c r="CXF76" s="683"/>
      <c r="CXG76" s="683"/>
      <c r="CXH76" s="683"/>
      <c r="CXI76" s="683"/>
      <c r="CXJ76" s="617"/>
      <c r="CXK76" s="682"/>
      <c r="CXL76" s="683"/>
      <c r="CXM76" s="683"/>
      <c r="CXN76" s="683"/>
      <c r="CXO76" s="683"/>
      <c r="CXP76" s="683"/>
      <c r="CXQ76" s="617"/>
      <c r="CXR76" s="682"/>
      <c r="CXS76" s="683"/>
      <c r="CXT76" s="683"/>
      <c r="CXU76" s="683"/>
      <c r="CXV76" s="683"/>
      <c r="CXW76" s="683"/>
      <c r="CXX76" s="617"/>
      <c r="CXY76" s="682"/>
      <c r="CXZ76" s="683"/>
      <c r="CYA76" s="683"/>
      <c r="CYB76" s="683"/>
      <c r="CYC76" s="683"/>
      <c r="CYD76" s="683"/>
      <c r="CYE76" s="617"/>
      <c r="CYF76" s="682"/>
      <c r="CYG76" s="683"/>
      <c r="CYH76" s="683"/>
      <c r="CYI76" s="683"/>
      <c r="CYJ76" s="683"/>
      <c r="CYK76" s="683"/>
      <c r="CYL76" s="617"/>
      <c r="CYM76" s="682"/>
      <c r="CYN76" s="683"/>
      <c r="CYO76" s="683"/>
      <c r="CYP76" s="683"/>
      <c r="CYQ76" s="683"/>
      <c r="CYR76" s="683"/>
      <c r="CYS76" s="617"/>
      <c r="CYT76" s="682"/>
      <c r="CYU76" s="683"/>
      <c r="CYV76" s="683"/>
      <c r="CYW76" s="683"/>
      <c r="CYX76" s="683"/>
      <c r="CYY76" s="683"/>
      <c r="CYZ76" s="617"/>
      <c r="CZA76" s="682"/>
      <c r="CZB76" s="683"/>
      <c r="CZC76" s="683"/>
      <c r="CZD76" s="683"/>
      <c r="CZE76" s="683"/>
      <c r="CZF76" s="683"/>
      <c r="CZG76" s="617"/>
      <c r="CZH76" s="682"/>
      <c r="CZI76" s="683"/>
      <c r="CZJ76" s="683"/>
      <c r="CZK76" s="683"/>
      <c r="CZL76" s="683"/>
      <c r="CZM76" s="683"/>
      <c r="CZN76" s="617"/>
      <c r="CZO76" s="682"/>
      <c r="CZP76" s="683"/>
      <c r="CZQ76" s="683"/>
      <c r="CZR76" s="683"/>
      <c r="CZS76" s="683"/>
      <c r="CZT76" s="683"/>
      <c r="CZU76" s="617"/>
      <c r="CZV76" s="682"/>
      <c r="CZW76" s="683"/>
      <c r="CZX76" s="683"/>
      <c r="CZY76" s="683"/>
      <c r="CZZ76" s="683"/>
      <c r="DAA76" s="683"/>
      <c r="DAB76" s="617"/>
      <c r="DAC76" s="682"/>
      <c r="DAD76" s="683"/>
      <c r="DAE76" s="683"/>
      <c r="DAF76" s="683"/>
      <c r="DAG76" s="683"/>
      <c r="DAH76" s="683"/>
      <c r="DAI76" s="617"/>
      <c r="DAJ76" s="682"/>
      <c r="DAK76" s="683"/>
      <c r="DAL76" s="683"/>
      <c r="DAM76" s="683"/>
      <c r="DAN76" s="683"/>
      <c r="DAO76" s="683"/>
      <c r="DAP76" s="617"/>
      <c r="DAQ76" s="682"/>
      <c r="DAR76" s="683"/>
      <c r="DAS76" s="683"/>
      <c r="DAT76" s="683"/>
      <c r="DAU76" s="683"/>
      <c r="DAV76" s="683"/>
      <c r="DAW76" s="617"/>
      <c r="DAX76" s="682"/>
      <c r="DAY76" s="683"/>
      <c r="DAZ76" s="683"/>
      <c r="DBA76" s="683"/>
      <c r="DBB76" s="683"/>
      <c r="DBC76" s="683"/>
      <c r="DBD76" s="617"/>
      <c r="DBE76" s="682"/>
      <c r="DBF76" s="683"/>
      <c r="DBG76" s="683"/>
      <c r="DBH76" s="683"/>
      <c r="DBI76" s="683"/>
      <c r="DBJ76" s="683"/>
      <c r="DBK76" s="617"/>
      <c r="DBL76" s="682"/>
      <c r="DBM76" s="683"/>
      <c r="DBN76" s="683"/>
      <c r="DBO76" s="683"/>
      <c r="DBP76" s="683"/>
      <c r="DBQ76" s="683"/>
      <c r="DBR76" s="617"/>
      <c r="DBS76" s="682"/>
      <c r="DBT76" s="683"/>
      <c r="DBU76" s="683"/>
      <c r="DBV76" s="683"/>
      <c r="DBW76" s="683"/>
      <c r="DBX76" s="683"/>
      <c r="DBY76" s="617"/>
      <c r="DBZ76" s="682"/>
      <c r="DCA76" s="683"/>
      <c r="DCB76" s="683"/>
      <c r="DCC76" s="683"/>
      <c r="DCD76" s="683"/>
      <c r="DCE76" s="683"/>
      <c r="DCF76" s="617"/>
      <c r="DCG76" s="682"/>
      <c r="DCH76" s="683"/>
      <c r="DCI76" s="683"/>
      <c r="DCJ76" s="683"/>
      <c r="DCK76" s="683"/>
      <c r="DCL76" s="683"/>
      <c r="DCM76" s="617"/>
      <c r="DCN76" s="682"/>
      <c r="DCO76" s="683"/>
      <c r="DCP76" s="683"/>
      <c r="DCQ76" s="683"/>
      <c r="DCR76" s="683"/>
      <c r="DCS76" s="683"/>
      <c r="DCT76" s="617"/>
      <c r="DCU76" s="682"/>
      <c r="DCV76" s="683"/>
      <c r="DCW76" s="683"/>
      <c r="DCX76" s="683"/>
      <c r="DCY76" s="683"/>
      <c r="DCZ76" s="683"/>
      <c r="DDA76" s="617"/>
      <c r="DDB76" s="682"/>
      <c r="DDC76" s="683"/>
      <c r="DDD76" s="683"/>
      <c r="DDE76" s="683"/>
      <c r="DDF76" s="683"/>
      <c r="DDG76" s="683"/>
      <c r="DDH76" s="617"/>
      <c r="DDI76" s="682"/>
      <c r="DDJ76" s="683"/>
      <c r="DDK76" s="683"/>
      <c r="DDL76" s="683"/>
      <c r="DDM76" s="683"/>
      <c r="DDN76" s="683"/>
      <c r="DDO76" s="617"/>
      <c r="DDP76" s="682"/>
      <c r="DDQ76" s="683"/>
      <c r="DDR76" s="683"/>
      <c r="DDS76" s="683"/>
      <c r="DDT76" s="683"/>
      <c r="DDU76" s="683"/>
      <c r="DDV76" s="617"/>
      <c r="DDW76" s="682"/>
      <c r="DDX76" s="683"/>
      <c r="DDY76" s="683"/>
      <c r="DDZ76" s="683"/>
      <c r="DEA76" s="683"/>
      <c r="DEB76" s="683"/>
      <c r="DEC76" s="617"/>
      <c r="DED76" s="682"/>
      <c r="DEE76" s="683"/>
      <c r="DEF76" s="683"/>
      <c r="DEG76" s="683"/>
      <c r="DEH76" s="683"/>
      <c r="DEI76" s="683"/>
      <c r="DEJ76" s="617"/>
      <c r="DEK76" s="682"/>
      <c r="DEL76" s="683"/>
      <c r="DEM76" s="683"/>
      <c r="DEN76" s="683"/>
      <c r="DEO76" s="683"/>
      <c r="DEP76" s="683"/>
      <c r="DEQ76" s="617"/>
      <c r="DER76" s="682"/>
      <c r="DES76" s="683"/>
      <c r="DET76" s="683"/>
      <c r="DEU76" s="683"/>
      <c r="DEV76" s="683"/>
      <c r="DEW76" s="683"/>
      <c r="DEX76" s="617"/>
      <c r="DEY76" s="682"/>
      <c r="DEZ76" s="683"/>
      <c r="DFA76" s="683"/>
      <c r="DFB76" s="683"/>
      <c r="DFC76" s="683"/>
      <c r="DFD76" s="683"/>
      <c r="DFE76" s="617"/>
      <c r="DFF76" s="682"/>
      <c r="DFG76" s="683"/>
      <c r="DFH76" s="683"/>
      <c r="DFI76" s="683"/>
      <c r="DFJ76" s="683"/>
      <c r="DFK76" s="683"/>
      <c r="DFL76" s="617"/>
      <c r="DFM76" s="682"/>
      <c r="DFN76" s="683"/>
      <c r="DFO76" s="683"/>
      <c r="DFP76" s="683"/>
      <c r="DFQ76" s="683"/>
      <c r="DFR76" s="683"/>
      <c r="DFS76" s="617"/>
      <c r="DFT76" s="682"/>
      <c r="DFU76" s="683"/>
      <c r="DFV76" s="683"/>
      <c r="DFW76" s="683"/>
      <c r="DFX76" s="683"/>
      <c r="DFY76" s="683"/>
      <c r="DFZ76" s="617"/>
      <c r="DGA76" s="682"/>
      <c r="DGB76" s="683"/>
      <c r="DGC76" s="683"/>
      <c r="DGD76" s="683"/>
      <c r="DGE76" s="683"/>
      <c r="DGF76" s="683"/>
      <c r="DGG76" s="617"/>
      <c r="DGH76" s="682"/>
      <c r="DGI76" s="683"/>
      <c r="DGJ76" s="683"/>
      <c r="DGK76" s="683"/>
      <c r="DGL76" s="683"/>
      <c r="DGM76" s="683"/>
      <c r="DGN76" s="617"/>
      <c r="DGO76" s="682"/>
      <c r="DGP76" s="683"/>
      <c r="DGQ76" s="683"/>
      <c r="DGR76" s="683"/>
      <c r="DGS76" s="683"/>
      <c r="DGT76" s="683"/>
      <c r="DGU76" s="617"/>
      <c r="DGV76" s="682"/>
      <c r="DGW76" s="683"/>
      <c r="DGX76" s="683"/>
      <c r="DGY76" s="683"/>
      <c r="DGZ76" s="683"/>
      <c r="DHA76" s="683"/>
      <c r="DHB76" s="617"/>
      <c r="DHC76" s="682"/>
      <c r="DHD76" s="683"/>
      <c r="DHE76" s="683"/>
      <c r="DHF76" s="683"/>
      <c r="DHG76" s="683"/>
      <c r="DHH76" s="683"/>
      <c r="DHI76" s="617"/>
      <c r="DHJ76" s="682"/>
      <c r="DHK76" s="683"/>
      <c r="DHL76" s="683"/>
      <c r="DHM76" s="683"/>
      <c r="DHN76" s="683"/>
      <c r="DHO76" s="683"/>
      <c r="DHP76" s="617"/>
      <c r="DHQ76" s="682"/>
      <c r="DHR76" s="683"/>
      <c r="DHS76" s="683"/>
      <c r="DHT76" s="683"/>
      <c r="DHU76" s="683"/>
      <c r="DHV76" s="683"/>
      <c r="DHW76" s="617"/>
      <c r="DHX76" s="682"/>
      <c r="DHY76" s="683"/>
      <c r="DHZ76" s="683"/>
      <c r="DIA76" s="683"/>
      <c r="DIB76" s="683"/>
      <c r="DIC76" s="683"/>
      <c r="DID76" s="617"/>
      <c r="DIE76" s="682"/>
      <c r="DIF76" s="683"/>
      <c r="DIG76" s="683"/>
      <c r="DIH76" s="683"/>
      <c r="DII76" s="683"/>
      <c r="DIJ76" s="683"/>
      <c r="DIK76" s="617"/>
      <c r="DIL76" s="682"/>
      <c r="DIM76" s="683"/>
      <c r="DIN76" s="683"/>
      <c r="DIO76" s="683"/>
      <c r="DIP76" s="683"/>
      <c r="DIQ76" s="683"/>
      <c r="DIR76" s="617"/>
      <c r="DIS76" s="682"/>
      <c r="DIT76" s="683"/>
      <c r="DIU76" s="683"/>
      <c r="DIV76" s="683"/>
      <c r="DIW76" s="683"/>
      <c r="DIX76" s="683"/>
      <c r="DIY76" s="617"/>
      <c r="DIZ76" s="682"/>
      <c r="DJA76" s="683"/>
      <c r="DJB76" s="683"/>
      <c r="DJC76" s="683"/>
      <c r="DJD76" s="683"/>
      <c r="DJE76" s="683"/>
      <c r="DJF76" s="617"/>
      <c r="DJG76" s="682"/>
      <c r="DJH76" s="683"/>
      <c r="DJI76" s="683"/>
      <c r="DJJ76" s="683"/>
      <c r="DJK76" s="683"/>
      <c r="DJL76" s="683"/>
      <c r="DJM76" s="617"/>
      <c r="DJN76" s="682"/>
      <c r="DJO76" s="683"/>
      <c r="DJP76" s="683"/>
      <c r="DJQ76" s="683"/>
      <c r="DJR76" s="683"/>
      <c r="DJS76" s="683"/>
      <c r="DJT76" s="617"/>
      <c r="DJU76" s="682"/>
      <c r="DJV76" s="683"/>
      <c r="DJW76" s="683"/>
      <c r="DJX76" s="683"/>
      <c r="DJY76" s="683"/>
      <c r="DJZ76" s="683"/>
      <c r="DKA76" s="617"/>
      <c r="DKB76" s="682"/>
      <c r="DKC76" s="683"/>
      <c r="DKD76" s="683"/>
      <c r="DKE76" s="683"/>
      <c r="DKF76" s="683"/>
      <c r="DKG76" s="683"/>
      <c r="DKH76" s="617"/>
      <c r="DKI76" s="682"/>
      <c r="DKJ76" s="683"/>
      <c r="DKK76" s="683"/>
      <c r="DKL76" s="683"/>
      <c r="DKM76" s="683"/>
      <c r="DKN76" s="683"/>
      <c r="DKO76" s="617"/>
      <c r="DKP76" s="682"/>
      <c r="DKQ76" s="683"/>
      <c r="DKR76" s="683"/>
      <c r="DKS76" s="683"/>
      <c r="DKT76" s="683"/>
      <c r="DKU76" s="683"/>
      <c r="DKV76" s="617"/>
      <c r="DKW76" s="682"/>
      <c r="DKX76" s="683"/>
      <c r="DKY76" s="683"/>
      <c r="DKZ76" s="683"/>
      <c r="DLA76" s="683"/>
      <c r="DLB76" s="683"/>
      <c r="DLC76" s="617"/>
      <c r="DLD76" s="682"/>
      <c r="DLE76" s="683"/>
      <c r="DLF76" s="683"/>
      <c r="DLG76" s="683"/>
      <c r="DLH76" s="683"/>
      <c r="DLI76" s="683"/>
      <c r="DLJ76" s="617"/>
      <c r="DLK76" s="682"/>
      <c r="DLL76" s="683"/>
      <c r="DLM76" s="683"/>
      <c r="DLN76" s="683"/>
      <c r="DLO76" s="683"/>
      <c r="DLP76" s="683"/>
      <c r="DLQ76" s="617"/>
      <c r="DLR76" s="682"/>
      <c r="DLS76" s="683"/>
      <c r="DLT76" s="683"/>
      <c r="DLU76" s="683"/>
      <c r="DLV76" s="683"/>
      <c r="DLW76" s="683"/>
      <c r="DLX76" s="617"/>
      <c r="DLY76" s="682"/>
      <c r="DLZ76" s="683"/>
      <c r="DMA76" s="683"/>
      <c r="DMB76" s="683"/>
      <c r="DMC76" s="683"/>
      <c r="DMD76" s="683"/>
      <c r="DME76" s="617"/>
      <c r="DMF76" s="682"/>
      <c r="DMG76" s="683"/>
      <c r="DMH76" s="683"/>
      <c r="DMI76" s="683"/>
      <c r="DMJ76" s="683"/>
      <c r="DMK76" s="683"/>
      <c r="DML76" s="617"/>
      <c r="DMM76" s="682"/>
      <c r="DMN76" s="683"/>
      <c r="DMO76" s="683"/>
      <c r="DMP76" s="683"/>
      <c r="DMQ76" s="683"/>
      <c r="DMR76" s="683"/>
      <c r="DMS76" s="617"/>
      <c r="DMT76" s="682"/>
      <c r="DMU76" s="683"/>
      <c r="DMV76" s="683"/>
      <c r="DMW76" s="683"/>
      <c r="DMX76" s="683"/>
      <c r="DMY76" s="683"/>
      <c r="DMZ76" s="617"/>
      <c r="DNA76" s="682"/>
      <c r="DNB76" s="683"/>
      <c r="DNC76" s="683"/>
      <c r="DND76" s="683"/>
      <c r="DNE76" s="683"/>
      <c r="DNF76" s="683"/>
      <c r="DNG76" s="617"/>
      <c r="DNH76" s="682"/>
      <c r="DNI76" s="683"/>
      <c r="DNJ76" s="683"/>
      <c r="DNK76" s="683"/>
      <c r="DNL76" s="683"/>
      <c r="DNM76" s="683"/>
      <c r="DNN76" s="617"/>
      <c r="DNO76" s="682"/>
      <c r="DNP76" s="683"/>
      <c r="DNQ76" s="683"/>
      <c r="DNR76" s="683"/>
      <c r="DNS76" s="683"/>
      <c r="DNT76" s="683"/>
      <c r="DNU76" s="617"/>
      <c r="DNV76" s="682"/>
      <c r="DNW76" s="683"/>
      <c r="DNX76" s="683"/>
      <c r="DNY76" s="683"/>
      <c r="DNZ76" s="683"/>
      <c r="DOA76" s="683"/>
      <c r="DOB76" s="617"/>
      <c r="DOC76" s="682"/>
      <c r="DOD76" s="683"/>
      <c r="DOE76" s="683"/>
      <c r="DOF76" s="683"/>
      <c r="DOG76" s="683"/>
      <c r="DOH76" s="683"/>
      <c r="DOI76" s="617"/>
      <c r="DOJ76" s="682"/>
      <c r="DOK76" s="683"/>
      <c r="DOL76" s="683"/>
      <c r="DOM76" s="683"/>
      <c r="DON76" s="683"/>
      <c r="DOO76" s="683"/>
      <c r="DOP76" s="617"/>
      <c r="DOQ76" s="682"/>
      <c r="DOR76" s="683"/>
      <c r="DOS76" s="683"/>
      <c r="DOT76" s="683"/>
      <c r="DOU76" s="683"/>
      <c r="DOV76" s="683"/>
      <c r="DOW76" s="617"/>
      <c r="DOX76" s="682"/>
      <c r="DOY76" s="683"/>
      <c r="DOZ76" s="683"/>
      <c r="DPA76" s="683"/>
      <c r="DPB76" s="683"/>
      <c r="DPC76" s="683"/>
      <c r="DPD76" s="617"/>
      <c r="DPE76" s="682"/>
      <c r="DPF76" s="683"/>
      <c r="DPG76" s="683"/>
      <c r="DPH76" s="683"/>
      <c r="DPI76" s="683"/>
      <c r="DPJ76" s="683"/>
      <c r="DPK76" s="617"/>
      <c r="DPL76" s="682"/>
      <c r="DPM76" s="683"/>
      <c r="DPN76" s="683"/>
      <c r="DPO76" s="683"/>
      <c r="DPP76" s="683"/>
      <c r="DPQ76" s="683"/>
      <c r="DPR76" s="617"/>
      <c r="DPS76" s="682"/>
      <c r="DPT76" s="683"/>
      <c r="DPU76" s="683"/>
      <c r="DPV76" s="683"/>
      <c r="DPW76" s="683"/>
      <c r="DPX76" s="683"/>
      <c r="DPY76" s="617"/>
      <c r="DPZ76" s="682"/>
      <c r="DQA76" s="683"/>
      <c r="DQB76" s="683"/>
      <c r="DQC76" s="683"/>
      <c r="DQD76" s="683"/>
      <c r="DQE76" s="683"/>
      <c r="DQF76" s="617"/>
      <c r="DQG76" s="682"/>
      <c r="DQH76" s="683"/>
      <c r="DQI76" s="683"/>
      <c r="DQJ76" s="683"/>
      <c r="DQK76" s="683"/>
      <c r="DQL76" s="683"/>
      <c r="DQM76" s="617"/>
      <c r="DQN76" s="682"/>
      <c r="DQO76" s="683"/>
      <c r="DQP76" s="683"/>
      <c r="DQQ76" s="683"/>
      <c r="DQR76" s="683"/>
      <c r="DQS76" s="683"/>
      <c r="DQT76" s="617"/>
      <c r="DQU76" s="682"/>
      <c r="DQV76" s="683"/>
      <c r="DQW76" s="683"/>
      <c r="DQX76" s="683"/>
      <c r="DQY76" s="683"/>
      <c r="DQZ76" s="683"/>
      <c r="DRA76" s="617"/>
      <c r="DRB76" s="682"/>
      <c r="DRC76" s="683"/>
      <c r="DRD76" s="683"/>
      <c r="DRE76" s="683"/>
      <c r="DRF76" s="683"/>
      <c r="DRG76" s="683"/>
      <c r="DRH76" s="617"/>
      <c r="DRI76" s="682"/>
      <c r="DRJ76" s="683"/>
      <c r="DRK76" s="683"/>
      <c r="DRL76" s="683"/>
      <c r="DRM76" s="683"/>
      <c r="DRN76" s="683"/>
      <c r="DRO76" s="617"/>
      <c r="DRP76" s="682"/>
      <c r="DRQ76" s="683"/>
      <c r="DRR76" s="683"/>
      <c r="DRS76" s="683"/>
      <c r="DRT76" s="683"/>
      <c r="DRU76" s="683"/>
      <c r="DRV76" s="617"/>
      <c r="DRW76" s="682"/>
      <c r="DRX76" s="683"/>
      <c r="DRY76" s="683"/>
      <c r="DRZ76" s="683"/>
      <c r="DSA76" s="683"/>
      <c r="DSB76" s="683"/>
      <c r="DSC76" s="617"/>
      <c r="DSD76" s="682"/>
      <c r="DSE76" s="683"/>
      <c r="DSF76" s="683"/>
      <c r="DSG76" s="683"/>
      <c r="DSH76" s="683"/>
      <c r="DSI76" s="683"/>
      <c r="DSJ76" s="617"/>
      <c r="DSK76" s="682"/>
      <c r="DSL76" s="683"/>
      <c r="DSM76" s="683"/>
      <c r="DSN76" s="683"/>
      <c r="DSO76" s="683"/>
      <c r="DSP76" s="683"/>
      <c r="DSQ76" s="617"/>
      <c r="DSR76" s="682"/>
      <c r="DSS76" s="683"/>
      <c r="DST76" s="683"/>
      <c r="DSU76" s="683"/>
      <c r="DSV76" s="683"/>
      <c r="DSW76" s="683"/>
      <c r="DSX76" s="617"/>
      <c r="DSY76" s="682"/>
      <c r="DSZ76" s="683"/>
      <c r="DTA76" s="683"/>
      <c r="DTB76" s="683"/>
      <c r="DTC76" s="683"/>
      <c r="DTD76" s="683"/>
      <c r="DTE76" s="617"/>
      <c r="DTF76" s="682"/>
      <c r="DTG76" s="683"/>
      <c r="DTH76" s="683"/>
      <c r="DTI76" s="683"/>
      <c r="DTJ76" s="683"/>
      <c r="DTK76" s="683"/>
      <c r="DTL76" s="617"/>
      <c r="DTM76" s="682"/>
      <c r="DTN76" s="683"/>
      <c r="DTO76" s="683"/>
      <c r="DTP76" s="683"/>
      <c r="DTQ76" s="683"/>
      <c r="DTR76" s="683"/>
      <c r="DTS76" s="617"/>
      <c r="DTT76" s="682"/>
      <c r="DTU76" s="683"/>
      <c r="DTV76" s="683"/>
      <c r="DTW76" s="683"/>
      <c r="DTX76" s="683"/>
      <c r="DTY76" s="683"/>
      <c r="DTZ76" s="617"/>
      <c r="DUA76" s="682"/>
      <c r="DUB76" s="683"/>
      <c r="DUC76" s="683"/>
      <c r="DUD76" s="683"/>
      <c r="DUE76" s="683"/>
      <c r="DUF76" s="683"/>
      <c r="DUG76" s="617"/>
      <c r="DUH76" s="682"/>
      <c r="DUI76" s="683"/>
      <c r="DUJ76" s="683"/>
      <c r="DUK76" s="683"/>
      <c r="DUL76" s="683"/>
      <c r="DUM76" s="683"/>
      <c r="DUN76" s="617"/>
      <c r="DUO76" s="682"/>
      <c r="DUP76" s="683"/>
      <c r="DUQ76" s="683"/>
      <c r="DUR76" s="683"/>
      <c r="DUS76" s="683"/>
      <c r="DUT76" s="683"/>
      <c r="DUU76" s="617"/>
      <c r="DUV76" s="682"/>
      <c r="DUW76" s="683"/>
      <c r="DUX76" s="683"/>
      <c r="DUY76" s="683"/>
      <c r="DUZ76" s="683"/>
      <c r="DVA76" s="683"/>
      <c r="DVB76" s="617"/>
      <c r="DVC76" s="682"/>
      <c r="DVD76" s="683"/>
      <c r="DVE76" s="683"/>
      <c r="DVF76" s="683"/>
      <c r="DVG76" s="683"/>
      <c r="DVH76" s="683"/>
      <c r="DVI76" s="617"/>
      <c r="DVJ76" s="682"/>
      <c r="DVK76" s="683"/>
      <c r="DVL76" s="683"/>
      <c r="DVM76" s="683"/>
      <c r="DVN76" s="683"/>
      <c r="DVO76" s="683"/>
      <c r="DVP76" s="617"/>
      <c r="DVQ76" s="682"/>
      <c r="DVR76" s="683"/>
      <c r="DVS76" s="683"/>
      <c r="DVT76" s="683"/>
      <c r="DVU76" s="683"/>
      <c r="DVV76" s="683"/>
      <c r="DVW76" s="617"/>
      <c r="DVX76" s="682"/>
      <c r="DVY76" s="683"/>
      <c r="DVZ76" s="683"/>
      <c r="DWA76" s="683"/>
      <c r="DWB76" s="683"/>
      <c r="DWC76" s="683"/>
      <c r="DWD76" s="617"/>
      <c r="DWE76" s="682"/>
      <c r="DWF76" s="683"/>
      <c r="DWG76" s="683"/>
      <c r="DWH76" s="683"/>
      <c r="DWI76" s="683"/>
      <c r="DWJ76" s="683"/>
      <c r="DWK76" s="617"/>
      <c r="DWL76" s="682"/>
      <c r="DWM76" s="683"/>
      <c r="DWN76" s="683"/>
      <c r="DWO76" s="683"/>
      <c r="DWP76" s="683"/>
      <c r="DWQ76" s="683"/>
      <c r="DWR76" s="617"/>
      <c r="DWS76" s="682"/>
      <c r="DWT76" s="683"/>
      <c r="DWU76" s="683"/>
      <c r="DWV76" s="683"/>
      <c r="DWW76" s="683"/>
      <c r="DWX76" s="683"/>
      <c r="DWY76" s="617"/>
      <c r="DWZ76" s="682"/>
      <c r="DXA76" s="683"/>
      <c r="DXB76" s="683"/>
      <c r="DXC76" s="683"/>
      <c r="DXD76" s="683"/>
      <c r="DXE76" s="683"/>
      <c r="DXF76" s="617"/>
      <c r="DXG76" s="682"/>
      <c r="DXH76" s="683"/>
      <c r="DXI76" s="683"/>
      <c r="DXJ76" s="683"/>
      <c r="DXK76" s="683"/>
      <c r="DXL76" s="683"/>
      <c r="DXM76" s="617"/>
      <c r="DXN76" s="682"/>
      <c r="DXO76" s="683"/>
      <c r="DXP76" s="683"/>
      <c r="DXQ76" s="683"/>
      <c r="DXR76" s="683"/>
      <c r="DXS76" s="683"/>
      <c r="DXT76" s="617"/>
      <c r="DXU76" s="682"/>
      <c r="DXV76" s="683"/>
      <c r="DXW76" s="683"/>
      <c r="DXX76" s="683"/>
      <c r="DXY76" s="683"/>
      <c r="DXZ76" s="683"/>
      <c r="DYA76" s="617"/>
      <c r="DYB76" s="682"/>
      <c r="DYC76" s="683"/>
      <c r="DYD76" s="683"/>
      <c r="DYE76" s="683"/>
      <c r="DYF76" s="683"/>
      <c r="DYG76" s="683"/>
      <c r="DYH76" s="617"/>
      <c r="DYI76" s="682"/>
      <c r="DYJ76" s="683"/>
      <c r="DYK76" s="683"/>
      <c r="DYL76" s="683"/>
      <c r="DYM76" s="683"/>
      <c r="DYN76" s="683"/>
      <c r="DYO76" s="617"/>
      <c r="DYP76" s="682"/>
      <c r="DYQ76" s="683"/>
      <c r="DYR76" s="683"/>
      <c r="DYS76" s="683"/>
      <c r="DYT76" s="683"/>
      <c r="DYU76" s="683"/>
      <c r="DYV76" s="617"/>
      <c r="DYW76" s="682"/>
      <c r="DYX76" s="683"/>
      <c r="DYY76" s="683"/>
      <c r="DYZ76" s="683"/>
      <c r="DZA76" s="683"/>
      <c r="DZB76" s="683"/>
      <c r="DZC76" s="617"/>
      <c r="DZD76" s="682"/>
      <c r="DZE76" s="683"/>
      <c r="DZF76" s="683"/>
      <c r="DZG76" s="683"/>
      <c r="DZH76" s="683"/>
      <c r="DZI76" s="683"/>
      <c r="DZJ76" s="617"/>
      <c r="DZK76" s="682"/>
      <c r="DZL76" s="683"/>
      <c r="DZM76" s="683"/>
      <c r="DZN76" s="683"/>
      <c r="DZO76" s="683"/>
      <c r="DZP76" s="683"/>
      <c r="DZQ76" s="617"/>
      <c r="DZR76" s="682"/>
      <c r="DZS76" s="683"/>
      <c r="DZT76" s="683"/>
      <c r="DZU76" s="683"/>
      <c r="DZV76" s="683"/>
      <c r="DZW76" s="683"/>
      <c r="DZX76" s="617"/>
      <c r="DZY76" s="682"/>
      <c r="DZZ76" s="683"/>
      <c r="EAA76" s="683"/>
      <c r="EAB76" s="683"/>
      <c r="EAC76" s="683"/>
      <c r="EAD76" s="683"/>
      <c r="EAE76" s="617"/>
      <c r="EAF76" s="682"/>
      <c r="EAG76" s="683"/>
      <c r="EAH76" s="683"/>
      <c r="EAI76" s="683"/>
      <c r="EAJ76" s="683"/>
      <c r="EAK76" s="683"/>
      <c r="EAL76" s="617"/>
      <c r="EAM76" s="682"/>
      <c r="EAN76" s="683"/>
      <c r="EAO76" s="683"/>
      <c r="EAP76" s="683"/>
      <c r="EAQ76" s="683"/>
      <c r="EAR76" s="683"/>
      <c r="EAS76" s="617"/>
      <c r="EAT76" s="682"/>
      <c r="EAU76" s="683"/>
      <c r="EAV76" s="683"/>
      <c r="EAW76" s="683"/>
      <c r="EAX76" s="683"/>
      <c r="EAY76" s="683"/>
      <c r="EAZ76" s="617"/>
      <c r="EBA76" s="682"/>
      <c r="EBB76" s="683"/>
      <c r="EBC76" s="683"/>
      <c r="EBD76" s="683"/>
      <c r="EBE76" s="683"/>
      <c r="EBF76" s="683"/>
      <c r="EBG76" s="617"/>
      <c r="EBH76" s="682"/>
      <c r="EBI76" s="683"/>
      <c r="EBJ76" s="683"/>
      <c r="EBK76" s="683"/>
      <c r="EBL76" s="683"/>
      <c r="EBM76" s="683"/>
      <c r="EBN76" s="617"/>
      <c r="EBO76" s="682"/>
      <c r="EBP76" s="683"/>
      <c r="EBQ76" s="683"/>
      <c r="EBR76" s="683"/>
      <c r="EBS76" s="683"/>
      <c r="EBT76" s="683"/>
      <c r="EBU76" s="617"/>
      <c r="EBV76" s="682"/>
      <c r="EBW76" s="683"/>
      <c r="EBX76" s="683"/>
      <c r="EBY76" s="683"/>
      <c r="EBZ76" s="683"/>
      <c r="ECA76" s="683"/>
      <c r="ECB76" s="617"/>
      <c r="ECC76" s="682"/>
      <c r="ECD76" s="683"/>
      <c r="ECE76" s="683"/>
      <c r="ECF76" s="683"/>
      <c r="ECG76" s="683"/>
      <c r="ECH76" s="683"/>
      <c r="ECI76" s="617"/>
      <c r="ECJ76" s="682"/>
      <c r="ECK76" s="683"/>
      <c r="ECL76" s="683"/>
      <c r="ECM76" s="683"/>
      <c r="ECN76" s="683"/>
      <c r="ECO76" s="683"/>
      <c r="ECP76" s="617"/>
      <c r="ECQ76" s="682"/>
      <c r="ECR76" s="683"/>
      <c r="ECS76" s="683"/>
      <c r="ECT76" s="683"/>
      <c r="ECU76" s="683"/>
      <c r="ECV76" s="683"/>
      <c r="ECW76" s="617"/>
      <c r="ECX76" s="682"/>
      <c r="ECY76" s="683"/>
      <c r="ECZ76" s="683"/>
      <c r="EDA76" s="683"/>
      <c r="EDB76" s="683"/>
      <c r="EDC76" s="683"/>
      <c r="EDD76" s="617"/>
      <c r="EDE76" s="682"/>
      <c r="EDF76" s="683"/>
      <c r="EDG76" s="683"/>
      <c r="EDH76" s="683"/>
      <c r="EDI76" s="683"/>
      <c r="EDJ76" s="683"/>
      <c r="EDK76" s="617"/>
      <c r="EDL76" s="682"/>
      <c r="EDM76" s="683"/>
      <c r="EDN76" s="683"/>
      <c r="EDO76" s="683"/>
      <c r="EDP76" s="683"/>
      <c r="EDQ76" s="683"/>
      <c r="EDR76" s="617"/>
      <c r="EDS76" s="682"/>
      <c r="EDT76" s="683"/>
      <c r="EDU76" s="683"/>
      <c r="EDV76" s="683"/>
      <c r="EDW76" s="683"/>
      <c r="EDX76" s="683"/>
      <c r="EDY76" s="617"/>
      <c r="EDZ76" s="682"/>
      <c r="EEA76" s="683"/>
      <c r="EEB76" s="683"/>
      <c r="EEC76" s="683"/>
      <c r="EED76" s="683"/>
      <c r="EEE76" s="683"/>
      <c r="EEF76" s="617"/>
      <c r="EEG76" s="682"/>
      <c r="EEH76" s="683"/>
      <c r="EEI76" s="683"/>
      <c r="EEJ76" s="683"/>
      <c r="EEK76" s="683"/>
      <c r="EEL76" s="683"/>
      <c r="EEM76" s="617"/>
      <c r="EEN76" s="682"/>
      <c r="EEO76" s="683"/>
      <c r="EEP76" s="683"/>
      <c r="EEQ76" s="683"/>
      <c r="EER76" s="683"/>
      <c r="EES76" s="683"/>
      <c r="EET76" s="617"/>
      <c r="EEU76" s="682"/>
      <c r="EEV76" s="683"/>
      <c r="EEW76" s="683"/>
      <c r="EEX76" s="683"/>
      <c r="EEY76" s="683"/>
      <c r="EEZ76" s="683"/>
      <c r="EFA76" s="617"/>
      <c r="EFB76" s="682"/>
      <c r="EFC76" s="683"/>
      <c r="EFD76" s="683"/>
      <c r="EFE76" s="683"/>
      <c r="EFF76" s="683"/>
      <c r="EFG76" s="683"/>
      <c r="EFH76" s="617"/>
      <c r="EFI76" s="682"/>
      <c r="EFJ76" s="683"/>
      <c r="EFK76" s="683"/>
      <c r="EFL76" s="683"/>
      <c r="EFM76" s="683"/>
      <c r="EFN76" s="683"/>
      <c r="EFO76" s="617"/>
      <c r="EFP76" s="682"/>
      <c r="EFQ76" s="683"/>
      <c r="EFR76" s="683"/>
      <c r="EFS76" s="683"/>
      <c r="EFT76" s="683"/>
      <c r="EFU76" s="683"/>
      <c r="EFV76" s="617"/>
      <c r="EFW76" s="682"/>
      <c r="EFX76" s="683"/>
      <c r="EFY76" s="683"/>
      <c r="EFZ76" s="683"/>
      <c r="EGA76" s="683"/>
      <c r="EGB76" s="683"/>
      <c r="EGC76" s="617"/>
      <c r="EGD76" s="682"/>
      <c r="EGE76" s="683"/>
      <c r="EGF76" s="683"/>
      <c r="EGG76" s="683"/>
      <c r="EGH76" s="683"/>
      <c r="EGI76" s="683"/>
      <c r="EGJ76" s="617"/>
      <c r="EGK76" s="682"/>
      <c r="EGL76" s="683"/>
      <c r="EGM76" s="683"/>
      <c r="EGN76" s="683"/>
      <c r="EGO76" s="683"/>
      <c r="EGP76" s="683"/>
      <c r="EGQ76" s="617"/>
      <c r="EGR76" s="682"/>
      <c r="EGS76" s="683"/>
      <c r="EGT76" s="683"/>
      <c r="EGU76" s="683"/>
      <c r="EGV76" s="683"/>
      <c r="EGW76" s="683"/>
      <c r="EGX76" s="617"/>
      <c r="EGY76" s="682"/>
      <c r="EGZ76" s="683"/>
      <c r="EHA76" s="683"/>
      <c r="EHB76" s="683"/>
      <c r="EHC76" s="683"/>
      <c r="EHD76" s="683"/>
      <c r="EHE76" s="617"/>
      <c r="EHF76" s="682"/>
      <c r="EHG76" s="683"/>
      <c r="EHH76" s="683"/>
      <c r="EHI76" s="683"/>
      <c r="EHJ76" s="683"/>
      <c r="EHK76" s="683"/>
      <c r="EHL76" s="617"/>
      <c r="EHM76" s="682"/>
      <c r="EHN76" s="683"/>
      <c r="EHO76" s="683"/>
      <c r="EHP76" s="683"/>
      <c r="EHQ76" s="683"/>
      <c r="EHR76" s="683"/>
      <c r="EHS76" s="617"/>
      <c r="EHT76" s="682"/>
      <c r="EHU76" s="683"/>
      <c r="EHV76" s="683"/>
      <c r="EHW76" s="683"/>
      <c r="EHX76" s="683"/>
      <c r="EHY76" s="683"/>
      <c r="EHZ76" s="617"/>
      <c r="EIA76" s="682"/>
      <c r="EIB76" s="683"/>
      <c r="EIC76" s="683"/>
      <c r="EID76" s="683"/>
      <c r="EIE76" s="683"/>
      <c r="EIF76" s="683"/>
      <c r="EIG76" s="617"/>
      <c r="EIH76" s="682"/>
      <c r="EII76" s="683"/>
      <c r="EIJ76" s="683"/>
      <c r="EIK76" s="683"/>
      <c r="EIL76" s="683"/>
      <c r="EIM76" s="683"/>
      <c r="EIN76" s="617"/>
      <c r="EIO76" s="682"/>
      <c r="EIP76" s="683"/>
      <c r="EIQ76" s="683"/>
      <c r="EIR76" s="683"/>
      <c r="EIS76" s="683"/>
      <c r="EIT76" s="683"/>
      <c r="EIU76" s="617"/>
      <c r="EIV76" s="682"/>
      <c r="EIW76" s="683"/>
      <c r="EIX76" s="683"/>
      <c r="EIY76" s="683"/>
      <c r="EIZ76" s="683"/>
      <c r="EJA76" s="683"/>
      <c r="EJB76" s="617"/>
      <c r="EJC76" s="682"/>
      <c r="EJD76" s="683"/>
      <c r="EJE76" s="683"/>
      <c r="EJF76" s="683"/>
      <c r="EJG76" s="683"/>
      <c r="EJH76" s="683"/>
      <c r="EJI76" s="617"/>
      <c r="EJJ76" s="682"/>
      <c r="EJK76" s="683"/>
      <c r="EJL76" s="683"/>
      <c r="EJM76" s="683"/>
      <c r="EJN76" s="683"/>
      <c r="EJO76" s="683"/>
      <c r="EJP76" s="617"/>
      <c r="EJQ76" s="682"/>
      <c r="EJR76" s="683"/>
      <c r="EJS76" s="683"/>
      <c r="EJT76" s="683"/>
      <c r="EJU76" s="683"/>
      <c r="EJV76" s="683"/>
      <c r="EJW76" s="617"/>
      <c r="EJX76" s="682"/>
      <c r="EJY76" s="683"/>
      <c r="EJZ76" s="683"/>
      <c r="EKA76" s="683"/>
      <c r="EKB76" s="683"/>
      <c r="EKC76" s="683"/>
      <c r="EKD76" s="617"/>
      <c r="EKE76" s="682"/>
      <c r="EKF76" s="683"/>
      <c r="EKG76" s="683"/>
      <c r="EKH76" s="683"/>
      <c r="EKI76" s="683"/>
      <c r="EKJ76" s="683"/>
      <c r="EKK76" s="617"/>
      <c r="EKL76" s="682"/>
      <c r="EKM76" s="683"/>
      <c r="EKN76" s="683"/>
      <c r="EKO76" s="683"/>
      <c r="EKP76" s="683"/>
      <c r="EKQ76" s="683"/>
      <c r="EKR76" s="617"/>
      <c r="EKS76" s="682"/>
      <c r="EKT76" s="683"/>
      <c r="EKU76" s="683"/>
      <c r="EKV76" s="683"/>
      <c r="EKW76" s="683"/>
      <c r="EKX76" s="683"/>
      <c r="EKY76" s="617"/>
      <c r="EKZ76" s="682"/>
      <c r="ELA76" s="683"/>
      <c r="ELB76" s="683"/>
      <c r="ELC76" s="683"/>
      <c r="ELD76" s="683"/>
      <c r="ELE76" s="683"/>
      <c r="ELF76" s="617"/>
      <c r="ELG76" s="682"/>
      <c r="ELH76" s="683"/>
      <c r="ELI76" s="683"/>
      <c r="ELJ76" s="683"/>
      <c r="ELK76" s="683"/>
      <c r="ELL76" s="683"/>
      <c r="ELM76" s="617"/>
      <c r="ELN76" s="682"/>
      <c r="ELO76" s="683"/>
      <c r="ELP76" s="683"/>
      <c r="ELQ76" s="683"/>
      <c r="ELR76" s="683"/>
      <c r="ELS76" s="683"/>
      <c r="ELT76" s="617"/>
      <c r="ELU76" s="682"/>
      <c r="ELV76" s="683"/>
      <c r="ELW76" s="683"/>
      <c r="ELX76" s="683"/>
      <c r="ELY76" s="683"/>
      <c r="ELZ76" s="683"/>
      <c r="EMA76" s="617"/>
      <c r="EMB76" s="682"/>
      <c r="EMC76" s="683"/>
      <c r="EMD76" s="683"/>
      <c r="EME76" s="683"/>
      <c r="EMF76" s="683"/>
      <c r="EMG76" s="683"/>
      <c r="EMH76" s="617"/>
      <c r="EMI76" s="682"/>
      <c r="EMJ76" s="683"/>
      <c r="EMK76" s="683"/>
      <c r="EML76" s="683"/>
      <c r="EMM76" s="683"/>
      <c r="EMN76" s="683"/>
      <c r="EMO76" s="617"/>
      <c r="EMP76" s="682"/>
      <c r="EMQ76" s="683"/>
      <c r="EMR76" s="683"/>
      <c r="EMS76" s="683"/>
      <c r="EMT76" s="683"/>
      <c r="EMU76" s="683"/>
      <c r="EMV76" s="617"/>
      <c r="EMW76" s="682"/>
      <c r="EMX76" s="683"/>
      <c r="EMY76" s="683"/>
      <c r="EMZ76" s="683"/>
      <c r="ENA76" s="683"/>
      <c r="ENB76" s="683"/>
      <c r="ENC76" s="617"/>
      <c r="END76" s="682"/>
      <c r="ENE76" s="683"/>
      <c r="ENF76" s="683"/>
      <c r="ENG76" s="683"/>
      <c r="ENH76" s="683"/>
      <c r="ENI76" s="683"/>
      <c r="ENJ76" s="617"/>
      <c r="ENK76" s="682"/>
      <c r="ENL76" s="683"/>
      <c r="ENM76" s="683"/>
      <c r="ENN76" s="683"/>
      <c r="ENO76" s="683"/>
      <c r="ENP76" s="683"/>
      <c r="ENQ76" s="617"/>
      <c r="ENR76" s="682"/>
      <c r="ENS76" s="683"/>
      <c r="ENT76" s="683"/>
      <c r="ENU76" s="683"/>
      <c r="ENV76" s="683"/>
      <c r="ENW76" s="683"/>
      <c r="ENX76" s="617"/>
      <c r="ENY76" s="682"/>
      <c r="ENZ76" s="683"/>
      <c r="EOA76" s="683"/>
      <c r="EOB76" s="683"/>
      <c r="EOC76" s="683"/>
      <c r="EOD76" s="683"/>
      <c r="EOE76" s="617"/>
      <c r="EOF76" s="682"/>
      <c r="EOG76" s="683"/>
      <c r="EOH76" s="683"/>
      <c r="EOI76" s="683"/>
      <c r="EOJ76" s="683"/>
      <c r="EOK76" s="683"/>
      <c r="EOL76" s="617"/>
      <c r="EOM76" s="682"/>
      <c r="EON76" s="683"/>
      <c r="EOO76" s="683"/>
      <c r="EOP76" s="683"/>
      <c r="EOQ76" s="683"/>
      <c r="EOR76" s="683"/>
      <c r="EOS76" s="617"/>
      <c r="EOT76" s="682"/>
      <c r="EOU76" s="683"/>
      <c r="EOV76" s="683"/>
      <c r="EOW76" s="683"/>
      <c r="EOX76" s="683"/>
      <c r="EOY76" s="683"/>
      <c r="EOZ76" s="617"/>
      <c r="EPA76" s="682"/>
      <c r="EPB76" s="683"/>
      <c r="EPC76" s="683"/>
      <c r="EPD76" s="683"/>
      <c r="EPE76" s="683"/>
      <c r="EPF76" s="683"/>
      <c r="EPG76" s="617"/>
      <c r="EPH76" s="682"/>
      <c r="EPI76" s="683"/>
      <c r="EPJ76" s="683"/>
      <c r="EPK76" s="683"/>
      <c r="EPL76" s="683"/>
      <c r="EPM76" s="683"/>
      <c r="EPN76" s="617"/>
      <c r="EPO76" s="682"/>
      <c r="EPP76" s="683"/>
      <c r="EPQ76" s="683"/>
      <c r="EPR76" s="683"/>
      <c r="EPS76" s="683"/>
      <c r="EPT76" s="683"/>
      <c r="EPU76" s="617"/>
      <c r="EPV76" s="682"/>
      <c r="EPW76" s="683"/>
      <c r="EPX76" s="683"/>
      <c r="EPY76" s="683"/>
      <c r="EPZ76" s="683"/>
      <c r="EQA76" s="683"/>
      <c r="EQB76" s="617"/>
      <c r="EQC76" s="682"/>
      <c r="EQD76" s="683"/>
      <c r="EQE76" s="683"/>
      <c r="EQF76" s="683"/>
      <c r="EQG76" s="683"/>
      <c r="EQH76" s="683"/>
      <c r="EQI76" s="617"/>
      <c r="EQJ76" s="682"/>
      <c r="EQK76" s="683"/>
      <c r="EQL76" s="683"/>
      <c r="EQM76" s="683"/>
      <c r="EQN76" s="683"/>
      <c r="EQO76" s="683"/>
      <c r="EQP76" s="617"/>
      <c r="EQQ76" s="682"/>
      <c r="EQR76" s="683"/>
      <c r="EQS76" s="683"/>
      <c r="EQT76" s="683"/>
      <c r="EQU76" s="683"/>
      <c r="EQV76" s="683"/>
      <c r="EQW76" s="617"/>
      <c r="EQX76" s="682"/>
      <c r="EQY76" s="683"/>
      <c r="EQZ76" s="683"/>
      <c r="ERA76" s="683"/>
      <c r="ERB76" s="683"/>
      <c r="ERC76" s="683"/>
      <c r="ERD76" s="617"/>
      <c r="ERE76" s="682"/>
      <c r="ERF76" s="683"/>
      <c r="ERG76" s="683"/>
      <c r="ERH76" s="683"/>
      <c r="ERI76" s="683"/>
      <c r="ERJ76" s="683"/>
      <c r="ERK76" s="617"/>
      <c r="ERL76" s="682"/>
      <c r="ERM76" s="683"/>
      <c r="ERN76" s="683"/>
      <c r="ERO76" s="683"/>
      <c r="ERP76" s="683"/>
      <c r="ERQ76" s="683"/>
      <c r="ERR76" s="617"/>
      <c r="ERS76" s="682"/>
      <c r="ERT76" s="683"/>
      <c r="ERU76" s="683"/>
      <c r="ERV76" s="683"/>
      <c r="ERW76" s="683"/>
      <c r="ERX76" s="683"/>
      <c r="ERY76" s="617"/>
      <c r="ERZ76" s="682"/>
      <c r="ESA76" s="683"/>
      <c r="ESB76" s="683"/>
      <c r="ESC76" s="683"/>
      <c r="ESD76" s="683"/>
      <c r="ESE76" s="683"/>
      <c r="ESF76" s="617"/>
      <c r="ESG76" s="682"/>
      <c r="ESH76" s="683"/>
      <c r="ESI76" s="683"/>
      <c r="ESJ76" s="683"/>
      <c r="ESK76" s="683"/>
      <c r="ESL76" s="683"/>
      <c r="ESM76" s="617"/>
      <c r="ESN76" s="682"/>
      <c r="ESO76" s="683"/>
      <c r="ESP76" s="683"/>
      <c r="ESQ76" s="683"/>
      <c r="ESR76" s="683"/>
      <c r="ESS76" s="683"/>
      <c r="EST76" s="617"/>
      <c r="ESU76" s="682"/>
      <c r="ESV76" s="683"/>
      <c r="ESW76" s="683"/>
      <c r="ESX76" s="683"/>
      <c r="ESY76" s="683"/>
      <c r="ESZ76" s="683"/>
      <c r="ETA76" s="617"/>
      <c r="ETB76" s="682"/>
      <c r="ETC76" s="683"/>
      <c r="ETD76" s="683"/>
      <c r="ETE76" s="683"/>
      <c r="ETF76" s="683"/>
      <c r="ETG76" s="683"/>
      <c r="ETH76" s="617"/>
      <c r="ETI76" s="682"/>
      <c r="ETJ76" s="683"/>
      <c r="ETK76" s="683"/>
      <c r="ETL76" s="683"/>
      <c r="ETM76" s="683"/>
      <c r="ETN76" s="683"/>
      <c r="ETO76" s="617"/>
      <c r="ETP76" s="682"/>
      <c r="ETQ76" s="683"/>
      <c r="ETR76" s="683"/>
      <c r="ETS76" s="683"/>
      <c r="ETT76" s="683"/>
      <c r="ETU76" s="683"/>
      <c r="ETV76" s="617"/>
      <c r="ETW76" s="682"/>
      <c r="ETX76" s="683"/>
      <c r="ETY76" s="683"/>
      <c r="ETZ76" s="683"/>
      <c r="EUA76" s="683"/>
      <c r="EUB76" s="683"/>
      <c r="EUC76" s="617"/>
      <c r="EUD76" s="682"/>
      <c r="EUE76" s="683"/>
      <c r="EUF76" s="683"/>
      <c r="EUG76" s="683"/>
      <c r="EUH76" s="683"/>
      <c r="EUI76" s="683"/>
      <c r="EUJ76" s="617"/>
      <c r="EUK76" s="682"/>
      <c r="EUL76" s="683"/>
      <c r="EUM76" s="683"/>
      <c r="EUN76" s="683"/>
      <c r="EUO76" s="683"/>
      <c r="EUP76" s="683"/>
      <c r="EUQ76" s="617"/>
      <c r="EUR76" s="682"/>
      <c r="EUS76" s="683"/>
      <c r="EUT76" s="683"/>
      <c r="EUU76" s="683"/>
      <c r="EUV76" s="683"/>
      <c r="EUW76" s="683"/>
      <c r="EUX76" s="617"/>
      <c r="EUY76" s="682"/>
      <c r="EUZ76" s="683"/>
      <c r="EVA76" s="683"/>
      <c r="EVB76" s="683"/>
      <c r="EVC76" s="683"/>
      <c r="EVD76" s="683"/>
      <c r="EVE76" s="617"/>
      <c r="EVF76" s="682"/>
      <c r="EVG76" s="683"/>
      <c r="EVH76" s="683"/>
      <c r="EVI76" s="683"/>
      <c r="EVJ76" s="683"/>
      <c r="EVK76" s="683"/>
      <c r="EVL76" s="617"/>
      <c r="EVM76" s="682"/>
      <c r="EVN76" s="683"/>
      <c r="EVO76" s="683"/>
      <c r="EVP76" s="683"/>
      <c r="EVQ76" s="683"/>
      <c r="EVR76" s="683"/>
      <c r="EVS76" s="617"/>
      <c r="EVT76" s="682"/>
      <c r="EVU76" s="683"/>
      <c r="EVV76" s="683"/>
      <c r="EVW76" s="683"/>
      <c r="EVX76" s="683"/>
      <c r="EVY76" s="683"/>
      <c r="EVZ76" s="617"/>
      <c r="EWA76" s="682"/>
      <c r="EWB76" s="683"/>
      <c r="EWC76" s="683"/>
      <c r="EWD76" s="683"/>
      <c r="EWE76" s="683"/>
      <c r="EWF76" s="683"/>
      <c r="EWG76" s="617"/>
      <c r="EWH76" s="682"/>
      <c r="EWI76" s="683"/>
      <c r="EWJ76" s="683"/>
      <c r="EWK76" s="683"/>
      <c r="EWL76" s="683"/>
      <c r="EWM76" s="683"/>
      <c r="EWN76" s="617"/>
      <c r="EWO76" s="682"/>
      <c r="EWP76" s="683"/>
      <c r="EWQ76" s="683"/>
      <c r="EWR76" s="683"/>
      <c r="EWS76" s="683"/>
      <c r="EWT76" s="683"/>
      <c r="EWU76" s="617"/>
      <c r="EWV76" s="682"/>
      <c r="EWW76" s="683"/>
      <c r="EWX76" s="683"/>
      <c r="EWY76" s="683"/>
      <c r="EWZ76" s="683"/>
      <c r="EXA76" s="683"/>
      <c r="EXB76" s="617"/>
      <c r="EXC76" s="682"/>
      <c r="EXD76" s="683"/>
      <c r="EXE76" s="683"/>
      <c r="EXF76" s="683"/>
      <c r="EXG76" s="683"/>
      <c r="EXH76" s="683"/>
      <c r="EXI76" s="617"/>
      <c r="EXJ76" s="682"/>
      <c r="EXK76" s="683"/>
      <c r="EXL76" s="683"/>
      <c r="EXM76" s="683"/>
      <c r="EXN76" s="683"/>
      <c r="EXO76" s="683"/>
      <c r="EXP76" s="617"/>
      <c r="EXQ76" s="682"/>
      <c r="EXR76" s="683"/>
      <c r="EXS76" s="683"/>
      <c r="EXT76" s="683"/>
      <c r="EXU76" s="683"/>
      <c r="EXV76" s="683"/>
      <c r="EXW76" s="617"/>
      <c r="EXX76" s="682"/>
      <c r="EXY76" s="683"/>
      <c r="EXZ76" s="683"/>
      <c r="EYA76" s="683"/>
      <c r="EYB76" s="683"/>
      <c r="EYC76" s="683"/>
      <c r="EYD76" s="617"/>
      <c r="EYE76" s="682"/>
      <c r="EYF76" s="683"/>
      <c r="EYG76" s="683"/>
      <c r="EYH76" s="683"/>
      <c r="EYI76" s="683"/>
      <c r="EYJ76" s="683"/>
      <c r="EYK76" s="617"/>
      <c r="EYL76" s="682"/>
      <c r="EYM76" s="683"/>
      <c r="EYN76" s="683"/>
      <c r="EYO76" s="683"/>
      <c r="EYP76" s="683"/>
      <c r="EYQ76" s="683"/>
      <c r="EYR76" s="617"/>
      <c r="EYS76" s="682"/>
      <c r="EYT76" s="683"/>
      <c r="EYU76" s="683"/>
      <c r="EYV76" s="683"/>
      <c r="EYW76" s="683"/>
      <c r="EYX76" s="683"/>
      <c r="EYY76" s="617"/>
      <c r="EYZ76" s="682"/>
      <c r="EZA76" s="683"/>
      <c r="EZB76" s="683"/>
      <c r="EZC76" s="683"/>
      <c r="EZD76" s="683"/>
      <c r="EZE76" s="683"/>
      <c r="EZF76" s="617"/>
      <c r="EZG76" s="682"/>
      <c r="EZH76" s="683"/>
      <c r="EZI76" s="683"/>
      <c r="EZJ76" s="683"/>
      <c r="EZK76" s="683"/>
      <c r="EZL76" s="683"/>
      <c r="EZM76" s="617"/>
      <c r="EZN76" s="682"/>
      <c r="EZO76" s="683"/>
      <c r="EZP76" s="683"/>
      <c r="EZQ76" s="683"/>
      <c r="EZR76" s="683"/>
      <c r="EZS76" s="683"/>
      <c r="EZT76" s="617"/>
      <c r="EZU76" s="682"/>
      <c r="EZV76" s="683"/>
      <c r="EZW76" s="683"/>
      <c r="EZX76" s="683"/>
      <c r="EZY76" s="683"/>
      <c r="EZZ76" s="683"/>
      <c r="FAA76" s="617"/>
      <c r="FAB76" s="682"/>
      <c r="FAC76" s="683"/>
      <c r="FAD76" s="683"/>
      <c r="FAE76" s="683"/>
      <c r="FAF76" s="683"/>
      <c r="FAG76" s="683"/>
      <c r="FAH76" s="617"/>
      <c r="FAI76" s="682"/>
      <c r="FAJ76" s="683"/>
      <c r="FAK76" s="683"/>
      <c r="FAL76" s="683"/>
      <c r="FAM76" s="683"/>
      <c r="FAN76" s="683"/>
      <c r="FAO76" s="617"/>
      <c r="FAP76" s="682"/>
      <c r="FAQ76" s="683"/>
      <c r="FAR76" s="683"/>
      <c r="FAS76" s="683"/>
      <c r="FAT76" s="683"/>
      <c r="FAU76" s="683"/>
      <c r="FAV76" s="617"/>
      <c r="FAW76" s="682"/>
      <c r="FAX76" s="683"/>
      <c r="FAY76" s="683"/>
      <c r="FAZ76" s="683"/>
      <c r="FBA76" s="683"/>
      <c r="FBB76" s="683"/>
      <c r="FBC76" s="617"/>
      <c r="FBD76" s="682"/>
      <c r="FBE76" s="683"/>
      <c r="FBF76" s="683"/>
      <c r="FBG76" s="683"/>
      <c r="FBH76" s="683"/>
      <c r="FBI76" s="683"/>
      <c r="FBJ76" s="617"/>
      <c r="FBK76" s="682"/>
      <c r="FBL76" s="683"/>
      <c r="FBM76" s="683"/>
      <c r="FBN76" s="683"/>
      <c r="FBO76" s="683"/>
      <c r="FBP76" s="683"/>
      <c r="FBQ76" s="617"/>
      <c r="FBR76" s="682"/>
      <c r="FBS76" s="683"/>
      <c r="FBT76" s="683"/>
      <c r="FBU76" s="683"/>
      <c r="FBV76" s="683"/>
      <c r="FBW76" s="683"/>
      <c r="FBX76" s="617"/>
      <c r="FBY76" s="682"/>
      <c r="FBZ76" s="683"/>
      <c r="FCA76" s="683"/>
      <c r="FCB76" s="683"/>
      <c r="FCC76" s="683"/>
      <c r="FCD76" s="683"/>
      <c r="FCE76" s="617"/>
      <c r="FCF76" s="682"/>
      <c r="FCG76" s="683"/>
      <c r="FCH76" s="683"/>
      <c r="FCI76" s="683"/>
      <c r="FCJ76" s="683"/>
      <c r="FCK76" s="683"/>
      <c r="FCL76" s="617"/>
      <c r="FCM76" s="682"/>
      <c r="FCN76" s="683"/>
      <c r="FCO76" s="683"/>
      <c r="FCP76" s="683"/>
      <c r="FCQ76" s="683"/>
      <c r="FCR76" s="683"/>
      <c r="FCS76" s="617"/>
      <c r="FCT76" s="682"/>
      <c r="FCU76" s="683"/>
      <c r="FCV76" s="683"/>
      <c r="FCW76" s="683"/>
      <c r="FCX76" s="683"/>
      <c r="FCY76" s="683"/>
      <c r="FCZ76" s="617"/>
      <c r="FDA76" s="682"/>
      <c r="FDB76" s="683"/>
      <c r="FDC76" s="683"/>
      <c r="FDD76" s="683"/>
      <c r="FDE76" s="683"/>
      <c r="FDF76" s="683"/>
      <c r="FDG76" s="617"/>
      <c r="FDH76" s="682"/>
      <c r="FDI76" s="683"/>
      <c r="FDJ76" s="683"/>
      <c r="FDK76" s="683"/>
      <c r="FDL76" s="683"/>
      <c r="FDM76" s="683"/>
      <c r="FDN76" s="617"/>
      <c r="FDO76" s="682"/>
      <c r="FDP76" s="683"/>
      <c r="FDQ76" s="683"/>
      <c r="FDR76" s="683"/>
      <c r="FDS76" s="683"/>
      <c r="FDT76" s="683"/>
      <c r="FDU76" s="617"/>
      <c r="FDV76" s="682"/>
      <c r="FDW76" s="683"/>
      <c r="FDX76" s="683"/>
      <c r="FDY76" s="683"/>
      <c r="FDZ76" s="683"/>
      <c r="FEA76" s="683"/>
      <c r="FEB76" s="617"/>
      <c r="FEC76" s="682"/>
      <c r="FED76" s="683"/>
      <c r="FEE76" s="683"/>
      <c r="FEF76" s="683"/>
      <c r="FEG76" s="683"/>
      <c r="FEH76" s="683"/>
      <c r="FEI76" s="617"/>
      <c r="FEJ76" s="682"/>
      <c r="FEK76" s="683"/>
      <c r="FEL76" s="683"/>
      <c r="FEM76" s="683"/>
      <c r="FEN76" s="683"/>
      <c r="FEO76" s="683"/>
      <c r="FEP76" s="617"/>
      <c r="FEQ76" s="682"/>
      <c r="FER76" s="683"/>
      <c r="FES76" s="683"/>
      <c r="FET76" s="683"/>
      <c r="FEU76" s="683"/>
      <c r="FEV76" s="683"/>
      <c r="FEW76" s="617"/>
      <c r="FEX76" s="682"/>
      <c r="FEY76" s="683"/>
      <c r="FEZ76" s="683"/>
      <c r="FFA76" s="683"/>
      <c r="FFB76" s="683"/>
      <c r="FFC76" s="683"/>
      <c r="FFD76" s="617"/>
      <c r="FFE76" s="682"/>
      <c r="FFF76" s="683"/>
      <c r="FFG76" s="683"/>
      <c r="FFH76" s="683"/>
      <c r="FFI76" s="683"/>
      <c r="FFJ76" s="683"/>
      <c r="FFK76" s="617"/>
      <c r="FFL76" s="682"/>
      <c r="FFM76" s="683"/>
      <c r="FFN76" s="683"/>
      <c r="FFO76" s="683"/>
      <c r="FFP76" s="683"/>
      <c r="FFQ76" s="683"/>
      <c r="FFR76" s="617"/>
      <c r="FFS76" s="682"/>
      <c r="FFT76" s="683"/>
      <c r="FFU76" s="683"/>
      <c r="FFV76" s="683"/>
      <c r="FFW76" s="683"/>
      <c r="FFX76" s="683"/>
      <c r="FFY76" s="617"/>
      <c r="FFZ76" s="682"/>
      <c r="FGA76" s="683"/>
      <c r="FGB76" s="683"/>
      <c r="FGC76" s="683"/>
      <c r="FGD76" s="683"/>
      <c r="FGE76" s="683"/>
      <c r="FGF76" s="617"/>
      <c r="FGG76" s="682"/>
      <c r="FGH76" s="683"/>
      <c r="FGI76" s="683"/>
      <c r="FGJ76" s="683"/>
      <c r="FGK76" s="683"/>
      <c r="FGL76" s="683"/>
      <c r="FGM76" s="617"/>
      <c r="FGN76" s="682"/>
      <c r="FGO76" s="683"/>
      <c r="FGP76" s="683"/>
      <c r="FGQ76" s="683"/>
      <c r="FGR76" s="683"/>
      <c r="FGS76" s="683"/>
      <c r="FGT76" s="617"/>
      <c r="FGU76" s="682"/>
      <c r="FGV76" s="683"/>
      <c r="FGW76" s="683"/>
      <c r="FGX76" s="683"/>
      <c r="FGY76" s="683"/>
      <c r="FGZ76" s="683"/>
      <c r="FHA76" s="617"/>
      <c r="FHB76" s="682"/>
      <c r="FHC76" s="683"/>
      <c r="FHD76" s="683"/>
      <c r="FHE76" s="683"/>
      <c r="FHF76" s="683"/>
      <c r="FHG76" s="683"/>
      <c r="FHH76" s="617"/>
      <c r="FHI76" s="682"/>
      <c r="FHJ76" s="683"/>
      <c r="FHK76" s="683"/>
      <c r="FHL76" s="683"/>
      <c r="FHM76" s="683"/>
      <c r="FHN76" s="683"/>
      <c r="FHO76" s="617"/>
      <c r="FHP76" s="682"/>
      <c r="FHQ76" s="683"/>
      <c r="FHR76" s="683"/>
      <c r="FHS76" s="683"/>
      <c r="FHT76" s="683"/>
      <c r="FHU76" s="683"/>
      <c r="FHV76" s="617"/>
      <c r="FHW76" s="682"/>
      <c r="FHX76" s="683"/>
      <c r="FHY76" s="683"/>
      <c r="FHZ76" s="683"/>
      <c r="FIA76" s="683"/>
      <c r="FIB76" s="683"/>
      <c r="FIC76" s="617"/>
      <c r="FID76" s="682"/>
      <c r="FIE76" s="683"/>
      <c r="FIF76" s="683"/>
      <c r="FIG76" s="683"/>
      <c r="FIH76" s="683"/>
      <c r="FII76" s="683"/>
      <c r="FIJ76" s="617"/>
      <c r="FIK76" s="682"/>
      <c r="FIL76" s="683"/>
      <c r="FIM76" s="683"/>
      <c r="FIN76" s="683"/>
      <c r="FIO76" s="683"/>
      <c r="FIP76" s="683"/>
      <c r="FIQ76" s="617"/>
      <c r="FIR76" s="682"/>
      <c r="FIS76" s="683"/>
      <c r="FIT76" s="683"/>
      <c r="FIU76" s="683"/>
      <c r="FIV76" s="683"/>
      <c r="FIW76" s="683"/>
      <c r="FIX76" s="617"/>
      <c r="FIY76" s="682"/>
      <c r="FIZ76" s="683"/>
      <c r="FJA76" s="683"/>
      <c r="FJB76" s="683"/>
      <c r="FJC76" s="683"/>
      <c r="FJD76" s="683"/>
      <c r="FJE76" s="617"/>
      <c r="FJF76" s="682"/>
      <c r="FJG76" s="683"/>
      <c r="FJH76" s="683"/>
      <c r="FJI76" s="683"/>
      <c r="FJJ76" s="683"/>
      <c r="FJK76" s="683"/>
      <c r="FJL76" s="617"/>
      <c r="FJM76" s="682"/>
      <c r="FJN76" s="683"/>
      <c r="FJO76" s="683"/>
      <c r="FJP76" s="683"/>
      <c r="FJQ76" s="683"/>
      <c r="FJR76" s="683"/>
      <c r="FJS76" s="617"/>
      <c r="FJT76" s="682"/>
      <c r="FJU76" s="683"/>
      <c r="FJV76" s="683"/>
      <c r="FJW76" s="683"/>
      <c r="FJX76" s="683"/>
      <c r="FJY76" s="683"/>
      <c r="FJZ76" s="617"/>
      <c r="FKA76" s="682"/>
      <c r="FKB76" s="683"/>
      <c r="FKC76" s="683"/>
      <c r="FKD76" s="683"/>
      <c r="FKE76" s="683"/>
      <c r="FKF76" s="683"/>
      <c r="FKG76" s="617"/>
      <c r="FKH76" s="682"/>
      <c r="FKI76" s="683"/>
      <c r="FKJ76" s="683"/>
      <c r="FKK76" s="683"/>
      <c r="FKL76" s="683"/>
      <c r="FKM76" s="683"/>
      <c r="FKN76" s="617"/>
      <c r="FKO76" s="682"/>
      <c r="FKP76" s="683"/>
      <c r="FKQ76" s="683"/>
      <c r="FKR76" s="683"/>
      <c r="FKS76" s="683"/>
      <c r="FKT76" s="683"/>
      <c r="FKU76" s="617"/>
      <c r="FKV76" s="682"/>
      <c r="FKW76" s="683"/>
      <c r="FKX76" s="683"/>
      <c r="FKY76" s="683"/>
      <c r="FKZ76" s="683"/>
      <c r="FLA76" s="683"/>
      <c r="FLB76" s="617"/>
      <c r="FLC76" s="682"/>
      <c r="FLD76" s="683"/>
      <c r="FLE76" s="683"/>
      <c r="FLF76" s="683"/>
      <c r="FLG76" s="683"/>
      <c r="FLH76" s="683"/>
      <c r="FLI76" s="617"/>
      <c r="FLJ76" s="682"/>
      <c r="FLK76" s="683"/>
      <c r="FLL76" s="683"/>
      <c r="FLM76" s="683"/>
      <c r="FLN76" s="683"/>
      <c r="FLO76" s="683"/>
      <c r="FLP76" s="617"/>
      <c r="FLQ76" s="682"/>
      <c r="FLR76" s="683"/>
      <c r="FLS76" s="683"/>
      <c r="FLT76" s="683"/>
      <c r="FLU76" s="683"/>
      <c r="FLV76" s="683"/>
      <c r="FLW76" s="617"/>
      <c r="FLX76" s="682"/>
      <c r="FLY76" s="683"/>
      <c r="FLZ76" s="683"/>
      <c r="FMA76" s="683"/>
      <c r="FMB76" s="683"/>
      <c r="FMC76" s="683"/>
      <c r="FMD76" s="617"/>
      <c r="FME76" s="682"/>
      <c r="FMF76" s="683"/>
      <c r="FMG76" s="683"/>
      <c r="FMH76" s="683"/>
      <c r="FMI76" s="683"/>
      <c r="FMJ76" s="683"/>
      <c r="FMK76" s="617"/>
      <c r="FML76" s="682"/>
      <c r="FMM76" s="683"/>
      <c r="FMN76" s="683"/>
      <c r="FMO76" s="683"/>
      <c r="FMP76" s="683"/>
      <c r="FMQ76" s="683"/>
      <c r="FMR76" s="617"/>
      <c r="FMS76" s="682"/>
      <c r="FMT76" s="683"/>
      <c r="FMU76" s="683"/>
      <c r="FMV76" s="683"/>
      <c r="FMW76" s="683"/>
      <c r="FMX76" s="683"/>
      <c r="FMY76" s="617"/>
      <c r="FMZ76" s="682"/>
      <c r="FNA76" s="683"/>
      <c r="FNB76" s="683"/>
      <c r="FNC76" s="683"/>
      <c r="FND76" s="683"/>
      <c r="FNE76" s="683"/>
      <c r="FNF76" s="617"/>
      <c r="FNG76" s="682"/>
      <c r="FNH76" s="683"/>
      <c r="FNI76" s="683"/>
      <c r="FNJ76" s="683"/>
      <c r="FNK76" s="683"/>
      <c r="FNL76" s="683"/>
      <c r="FNM76" s="617"/>
      <c r="FNN76" s="682"/>
      <c r="FNO76" s="683"/>
      <c r="FNP76" s="683"/>
      <c r="FNQ76" s="683"/>
      <c r="FNR76" s="683"/>
      <c r="FNS76" s="683"/>
      <c r="FNT76" s="617"/>
      <c r="FNU76" s="682"/>
      <c r="FNV76" s="683"/>
      <c r="FNW76" s="683"/>
      <c r="FNX76" s="683"/>
      <c r="FNY76" s="683"/>
      <c r="FNZ76" s="683"/>
      <c r="FOA76" s="617"/>
      <c r="FOB76" s="682"/>
      <c r="FOC76" s="683"/>
      <c r="FOD76" s="683"/>
      <c r="FOE76" s="683"/>
      <c r="FOF76" s="683"/>
      <c r="FOG76" s="683"/>
      <c r="FOH76" s="617"/>
      <c r="FOI76" s="682"/>
      <c r="FOJ76" s="683"/>
      <c r="FOK76" s="683"/>
      <c r="FOL76" s="683"/>
      <c r="FOM76" s="683"/>
      <c r="FON76" s="683"/>
      <c r="FOO76" s="617"/>
      <c r="FOP76" s="682"/>
      <c r="FOQ76" s="683"/>
      <c r="FOR76" s="683"/>
      <c r="FOS76" s="683"/>
      <c r="FOT76" s="683"/>
      <c r="FOU76" s="683"/>
      <c r="FOV76" s="617"/>
      <c r="FOW76" s="682"/>
      <c r="FOX76" s="683"/>
      <c r="FOY76" s="683"/>
      <c r="FOZ76" s="683"/>
      <c r="FPA76" s="683"/>
      <c r="FPB76" s="683"/>
      <c r="FPC76" s="617"/>
      <c r="FPD76" s="682"/>
      <c r="FPE76" s="683"/>
      <c r="FPF76" s="683"/>
      <c r="FPG76" s="683"/>
      <c r="FPH76" s="683"/>
      <c r="FPI76" s="683"/>
      <c r="FPJ76" s="617"/>
      <c r="FPK76" s="682"/>
      <c r="FPL76" s="683"/>
      <c r="FPM76" s="683"/>
      <c r="FPN76" s="683"/>
      <c r="FPO76" s="683"/>
      <c r="FPP76" s="683"/>
      <c r="FPQ76" s="617"/>
      <c r="FPR76" s="682"/>
      <c r="FPS76" s="683"/>
      <c r="FPT76" s="683"/>
      <c r="FPU76" s="683"/>
      <c r="FPV76" s="683"/>
      <c r="FPW76" s="683"/>
      <c r="FPX76" s="617"/>
      <c r="FPY76" s="682"/>
      <c r="FPZ76" s="683"/>
      <c r="FQA76" s="683"/>
      <c r="FQB76" s="683"/>
      <c r="FQC76" s="683"/>
      <c r="FQD76" s="683"/>
      <c r="FQE76" s="617"/>
      <c r="FQF76" s="682"/>
      <c r="FQG76" s="683"/>
      <c r="FQH76" s="683"/>
      <c r="FQI76" s="683"/>
      <c r="FQJ76" s="683"/>
      <c r="FQK76" s="683"/>
      <c r="FQL76" s="617"/>
      <c r="FQM76" s="682"/>
      <c r="FQN76" s="683"/>
      <c r="FQO76" s="683"/>
      <c r="FQP76" s="683"/>
      <c r="FQQ76" s="683"/>
      <c r="FQR76" s="683"/>
      <c r="FQS76" s="617"/>
      <c r="FQT76" s="682"/>
      <c r="FQU76" s="683"/>
      <c r="FQV76" s="683"/>
      <c r="FQW76" s="683"/>
      <c r="FQX76" s="683"/>
      <c r="FQY76" s="683"/>
      <c r="FQZ76" s="617"/>
      <c r="FRA76" s="682"/>
      <c r="FRB76" s="683"/>
      <c r="FRC76" s="683"/>
      <c r="FRD76" s="683"/>
      <c r="FRE76" s="683"/>
      <c r="FRF76" s="683"/>
      <c r="FRG76" s="617"/>
      <c r="FRH76" s="682"/>
      <c r="FRI76" s="683"/>
      <c r="FRJ76" s="683"/>
      <c r="FRK76" s="683"/>
      <c r="FRL76" s="683"/>
      <c r="FRM76" s="683"/>
      <c r="FRN76" s="617"/>
      <c r="FRO76" s="682"/>
      <c r="FRP76" s="683"/>
      <c r="FRQ76" s="683"/>
      <c r="FRR76" s="683"/>
      <c r="FRS76" s="683"/>
      <c r="FRT76" s="683"/>
      <c r="FRU76" s="617"/>
      <c r="FRV76" s="682"/>
      <c r="FRW76" s="683"/>
      <c r="FRX76" s="683"/>
      <c r="FRY76" s="683"/>
      <c r="FRZ76" s="683"/>
      <c r="FSA76" s="683"/>
      <c r="FSB76" s="617"/>
      <c r="FSC76" s="682"/>
      <c r="FSD76" s="683"/>
      <c r="FSE76" s="683"/>
      <c r="FSF76" s="683"/>
      <c r="FSG76" s="683"/>
      <c r="FSH76" s="683"/>
      <c r="FSI76" s="617"/>
      <c r="FSJ76" s="682"/>
      <c r="FSK76" s="683"/>
      <c r="FSL76" s="683"/>
      <c r="FSM76" s="683"/>
      <c r="FSN76" s="683"/>
      <c r="FSO76" s="683"/>
      <c r="FSP76" s="617"/>
      <c r="FSQ76" s="682"/>
      <c r="FSR76" s="683"/>
      <c r="FSS76" s="683"/>
      <c r="FST76" s="683"/>
      <c r="FSU76" s="683"/>
      <c r="FSV76" s="683"/>
      <c r="FSW76" s="617"/>
      <c r="FSX76" s="682"/>
      <c r="FSY76" s="683"/>
      <c r="FSZ76" s="683"/>
      <c r="FTA76" s="683"/>
      <c r="FTB76" s="683"/>
      <c r="FTC76" s="683"/>
      <c r="FTD76" s="617"/>
      <c r="FTE76" s="682"/>
      <c r="FTF76" s="683"/>
      <c r="FTG76" s="683"/>
      <c r="FTH76" s="683"/>
      <c r="FTI76" s="683"/>
      <c r="FTJ76" s="683"/>
      <c r="FTK76" s="617"/>
      <c r="FTL76" s="682"/>
      <c r="FTM76" s="683"/>
      <c r="FTN76" s="683"/>
      <c r="FTO76" s="683"/>
      <c r="FTP76" s="683"/>
      <c r="FTQ76" s="683"/>
      <c r="FTR76" s="617"/>
      <c r="FTS76" s="682"/>
      <c r="FTT76" s="683"/>
      <c r="FTU76" s="683"/>
      <c r="FTV76" s="683"/>
      <c r="FTW76" s="683"/>
      <c r="FTX76" s="683"/>
      <c r="FTY76" s="617"/>
      <c r="FTZ76" s="682"/>
      <c r="FUA76" s="683"/>
      <c r="FUB76" s="683"/>
      <c r="FUC76" s="683"/>
      <c r="FUD76" s="683"/>
      <c r="FUE76" s="683"/>
      <c r="FUF76" s="617"/>
      <c r="FUG76" s="682"/>
      <c r="FUH76" s="683"/>
      <c r="FUI76" s="683"/>
      <c r="FUJ76" s="683"/>
      <c r="FUK76" s="683"/>
      <c r="FUL76" s="683"/>
      <c r="FUM76" s="617"/>
      <c r="FUN76" s="682"/>
      <c r="FUO76" s="683"/>
      <c r="FUP76" s="683"/>
      <c r="FUQ76" s="683"/>
      <c r="FUR76" s="683"/>
      <c r="FUS76" s="683"/>
      <c r="FUT76" s="617"/>
      <c r="FUU76" s="682"/>
      <c r="FUV76" s="683"/>
      <c r="FUW76" s="683"/>
      <c r="FUX76" s="683"/>
      <c r="FUY76" s="683"/>
      <c r="FUZ76" s="683"/>
      <c r="FVA76" s="617"/>
      <c r="FVB76" s="682"/>
      <c r="FVC76" s="683"/>
      <c r="FVD76" s="683"/>
      <c r="FVE76" s="683"/>
      <c r="FVF76" s="683"/>
      <c r="FVG76" s="683"/>
      <c r="FVH76" s="617"/>
      <c r="FVI76" s="682"/>
      <c r="FVJ76" s="683"/>
      <c r="FVK76" s="683"/>
      <c r="FVL76" s="683"/>
      <c r="FVM76" s="683"/>
      <c r="FVN76" s="683"/>
      <c r="FVO76" s="617"/>
      <c r="FVP76" s="682"/>
      <c r="FVQ76" s="683"/>
      <c r="FVR76" s="683"/>
      <c r="FVS76" s="683"/>
      <c r="FVT76" s="683"/>
      <c r="FVU76" s="683"/>
      <c r="FVV76" s="617"/>
      <c r="FVW76" s="682"/>
      <c r="FVX76" s="683"/>
      <c r="FVY76" s="683"/>
      <c r="FVZ76" s="683"/>
      <c r="FWA76" s="683"/>
      <c r="FWB76" s="683"/>
      <c r="FWC76" s="617"/>
      <c r="FWD76" s="682"/>
      <c r="FWE76" s="683"/>
      <c r="FWF76" s="683"/>
      <c r="FWG76" s="683"/>
      <c r="FWH76" s="683"/>
      <c r="FWI76" s="683"/>
      <c r="FWJ76" s="617"/>
      <c r="FWK76" s="682"/>
      <c r="FWL76" s="683"/>
      <c r="FWM76" s="683"/>
      <c r="FWN76" s="683"/>
      <c r="FWO76" s="683"/>
      <c r="FWP76" s="683"/>
      <c r="FWQ76" s="617"/>
      <c r="FWR76" s="682"/>
      <c r="FWS76" s="683"/>
      <c r="FWT76" s="683"/>
      <c r="FWU76" s="683"/>
      <c r="FWV76" s="683"/>
      <c r="FWW76" s="683"/>
      <c r="FWX76" s="617"/>
      <c r="FWY76" s="682"/>
      <c r="FWZ76" s="683"/>
      <c r="FXA76" s="683"/>
      <c r="FXB76" s="683"/>
      <c r="FXC76" s="683"/>
      <c r="FXD76" s="683"/>
      <c r="FXE76" s="617"/>
      <c r="FXF76" s="682"/>
      <c r="FXG76" s="683"/>
      <c r="FXH76" s="683"/>
      <c r="FXI76" s="683"/>
      <c r="FXJ76" s="683"/>
      <c r="FXK76" s="683"/>
      <c r="FXL76" s="617"/>
      <c r="FXM76" s="682"/>
      <c r="FXN76" s="683"/>
      <c r="FXO76" s="683"/>
      <c r="FXP76" s="683"/>
      <c r="FXQ76" s="683"/>
      <c r="FXR76" s="683"/>
      <c r="FXS76" s="617"/>
      <c r="FXT76" s="682"/>
      <c r="FXU76" s="683"/>
      <c r="FXV76" s="683"/>
      <c r="FXW76" s="683"/>
      <c r="FXX76" s="683"/>
      <c r="FXY76" s="683"/>
      <c r="FXZ76" s="617"/>
      <c r="FYA76" s="682"/>
      <c r="FYB76" s="683"/>
      <c r="FYC76" s="683"/>
      <c r="FYD76" s="683"/>
      <c r="FYE76" s="683"/>
      <c r="FYF76" s="683"/>
      <c r="FYG76" s="617"/>
      <c r="FYH76" s="682"/>
      <c r="FYI76" s="683"/>
      <c r="FYJ76" s="683"/>
      <c r="FYK76" s="683"/>
      <c r="FYL76" s="683"/>
      <c r="FYM76" s="683"/>
      <c r="FYN76" s="617"/>
      <c r="FYO76" s="682"/>
      <c r="FYP76" s="683"/>
      <c r="FYQ76" s="683"/>
      <c r="FYR76" s="683"/>
      <c r="FYS76" s="683"/>
      <c r="FYT76" s="683"/>
      <c r="FYU76" s="617"/>
      <c r="FYV76" s="682"/>
      <c r="FYW76" s="683"/>
      <c r="FYX76" s="683"/>
      <c r="FYY76" s="683"/>
      <c r="FYZ76" s="683"/>
      <c r="FZA76" s="683"/>
      <c r="FZB76" s="617"/>
      <c r="FZC76" s="682"/>
      <c r="FZD76" s="683"/>
      <c r="FZE76" s="683"/>
      <c r="FZF76" s="683"/>
      <c r="FZG76" s="683"/>
      <c r="FZH76" s="683"/>
      <c r="FZI76" s="617"/>
      <c r="FZJ76" s="682"/>
      <c r="FZK76" s="683"/>
      <c r="FZL76" s="683"/>
      <c r="FZM76" s="683"/>
      <c r="FZN76" s="683"/>
      <c r="FZO76" s="683"/>
      <c r="FZP76" s="617"/>
      <c r="FZQ76" s="682"/>
      <c r="FZR76" s="683"/>
      <c r="FZS76" s="683"/>
      <c r="FZT76" s="683"/>
      <c r="FZU76" s="683"/>
      <c r="FZV76" s="683"/>
      <c r="FZW76" s="617"/>
      <c r="FZX76" s="682"/>
      <c r="FZY76" s="683"/>
      <c r="FZZ76" s="683"/>
      <c r="GAA76" s="683"/>
      <c r="GAB76" s="683"/>
      <c r="GAC76" s="683"/>
      <c r="GAD76" s="617"/>
      <c r="GAE76" s="682"/>
      <c r="GAF76" s="683"/>
      <c r="GAG76" s="683"/>
      <c r="GAH76" s="683"/>
      <c r="GAI76" s="683"/>
      <c r="GAJ76" s="683"/>
      <c r="GAK76" s="617"/>
      <c r="GAL76" s="682"/>
      <c r="GAM76" s="683"/>
      <c r="GAN76" s="683"/>
      <c r="GAO76" s="683"/>
      <c r="GAP76" s="683"/>
      <c r="GAQ76" s="683"/>
      <c r="GAR76" s="617"/>
      <c r="GAS76" s="682"/>
      <c r="GAT76" s="683"/>
      <c r="GAU76" s="683"/>
      <c r="GAV76" s="683"/>
      <c r="GAW76" s="683"/>
      <c r="GAX76" s="683"/>
      <c r="GAY76" s="617"/>
      <c r="GAZ76" s="682"/>
      <c r="GBA76" s="683"/>
      <c r="GBB76" s="683"/>
      <c r="GBC76" s="683"/>
      <c r="GBD76" s="683"/>
      <c r="GBE76" s="683"/>
      <c r="GBF76" s="617"/>
      <c r="GBG76" s="682"/>
      <c r="GBH76" s="683"/>
      <c r="GBI76" s="683"/>
      <c r="GBJ76" s="683"/>
      <c r="GBK76" s="683"/>
      <c r="GBL76" s="683"/>
      <c r="GBM76" s="617"/>
      <c r="GBN76" s="682"/>
      <c r="GBO76" s="683"/>
      <c r="GBP76" s="683"/>
      <c r="GBQ76" s="683"/>
      <c r="GBR76" s="683"/>
      <c r="GBS76" s="683"/>
      <c r="GBT76" s="617"/>
      <c r="GBU76" s="682"/>
      <c r="GBV76" s="683"/>
      <c r="GBW76" s="683"/>
      <c r="GBX76" s="683"/>
      <c r="GBY76" s="683"/>
      <c r="GBZ76" s="683"/>
      <c r="GCA76" s="617"/>
      <c r="GCB76" s="682"/>
      <c r="GCC76" s="683"/>
      <c r="GCD76" s="683"/>
      <c r="GCE76" s="683"/>
      <c r="GCF76" s="683"/>
      <c r="GCG76" s="683"/>
      <c r="GCH76" s="617"/>
      <c r="GCI76" s="682"/>
      <c r="GCJ76" s="683"/>
      <c r="GCK76" s="683"/>
      <c r="GCL76" s="683"/>
      <c r="GCM76" s="683"/>
      <c r="GCN76" s="683"/>
      <c r="GCO76" s="617"/>
      <c r="GCP76" s="682"/>
      <c r="GCQ76" s="683"/>
      <c r="GCR76" s="683"/>
      <c r="GCS76" s="683"/>
      <c r="GCT76" s="683"/>
      <c r="GCU76" s="683"/>
      <c r="GCV76" s="617"/>
      <c r="GCW76" s="682"/>
      <c r="GCX76" s="683"/>
      <c r="GCY76" s="683"/>
      <c r="GCZ76" s="683"/>
      <c r="GDA76" s="683"/>
      <c r="GDB76" s="683"/>
      <c r="GDC76" s="617"/>
      <c r="GDD76" s="682"/>
      <c r="GDE76" s="683"/>
      <c r="GDF76" s="683"/>
      <c r="GDG76" s="683"/>
      <c r="GDH76" s="683"/>
      <c r="GDI76" s="683"/>
      <c r="GDJ76" s="617"/>
      <c r="GDK76" s="682"/>
      <c r="GDL76" s="683"/>
      <c r="GDM76" s="683"/>
      <c r="GDN76" s="683"/>
      <c r="GDO76" s="683"/>
      <c r="GDP76" s="683"/>
      <c r="GDQ76" s="617"/>
      <c r="GDR76" s="682"/>
      <c r="GDS76" s="683"/>
      <c r="GDT76" s="683"/>
      <c r="GDU76" s="683"/>
      <c r="GDV76" s="683"/>
      <c r="GDW76" s="683"/>
      <c r="GDX76" s="617"/>
      <c r="GDY76" s="682"/>
      <c r="GDZ76" s="683"/>
      <c r="GEA76" s="683"/>
      <c r="GEB76" s="683"/>
      <c r="GEC76" s="683"/>
      <c r="GED76" s="683"/>
      <c r="GEE76" s="617"/>
      <c r="GEF76" s="682"/>
      <c r="GEG76" s="683"/>
      <c r="GEH76" s="683"/>
      <c r="GEI76" s="683"/>
      <c r="GEJ76" s="683"/>
      <c r="GEK76" s="683"/>
      <c r="GEL76" s="617"/>
      <c r="GEM76" s="682"/>
      <c r="GEN76" s="683"/>
      <c r="GEO76" s="683"/>
      <c r="GEP76" s="683"/>
      <c r="GEQ76" s="683"/>
      <c r="GER76" s="683"/>
      <c r="GES76" s="617"/>
      <c r="GET76" s="682"/>
      <c r="GEU76" s="683"/>
      <c r="GEV76" s="683"/>
      <c r="GEW76" s="683"/>
      <c r="GEX76" s="683"/>
      <c r="GEY76" s="683"/>
      <c r="GEZ76" s="617"/>
      <c r="GFA76" s="682"/>
      <c r="GFB76" s="683"/>
      <c r="GFC76" s="683"/>
      <c r="GFD76" s="683"/>
      <c r="GFE76" s="683"/>
      <c r="GFF76" s="683"/>
      <c r="GFG76" s="617"/>
      <c r="GFH76" s="682"/>
      <c r="GFI76" s="683"/>
      <c r="GFJ76" s="683"/>
      <c r="GFK76" s="683"/>
      <c r="GFL76" s="683"/>
      <c r="GFM76" s="683"/>
      <c r="GFN76" s="617"/>
      <c r="GFO76" s="682"/>
      <c r="GFP76" s="683"/>
      <c r="GFQ76" s="683"/>
      <c r="GFR76" s="683"/>
      <c r="GFS76" s="683"/>
      <c r="GFT76" s="683"/>
      <c r="GFU76" s="617"/>
      <c r="GFV76" s="682"/>
      <c r="GFW76" s="683"/>
      <c r="GFX76" s="683"/>
      <c r="GFY76" s="683"/>
      <c r="GFZ76" s="683"/>
      <c r="GGA76" s="683"/>
      <c r="GGB76" s="617"/>
      <c r="GGC76" s="682"/>
      <c r="GGD76" s="683"/>
      <c r="GGE76" s="683"/>
      <c r="GGF76" s="683"/>
      <c r="GGG76" s="683"/>
      <c r="GGH76" s="683"/>
      <c r="GGI76" s="617"/>
      <c r="GGJ76" s="682"/>
      <c r="GGK76" s="683"/>
      <c r="GGL76" s="683"/>
      <c r="GGM76" s="683"/>
      <c r="GGN76" s="683"/>
      <c r="GGO76" s="683"/>
      <c r="GGP76" s="617"/>
      <c r="GGQ76" s="682"/>
      <c r="GGR76" s="683"/>
      <c r="GGS76" s="683"/>
      <c r="GGT76" s="683"/>
      <c r="GGU76" s="683"/>
      <c r="GGV76" s="683"/>
      <c r="GGW76" s="617"/>
      <c r="GGX76" s="682"/>
      <c r="GGY76" s="683"/>
      <c r="GGZ76" s="683"/>
      <c r="GHA76" s="683"/>
      <c r="GHB76" s="683"/>
      <c r="GHC76" s="683"/>
      <c r="GHD76" s="617"/>
      <c r="GHE76" s="682"/>
      <c r="GHF76" s="683"/>
      <c r="GHG76" s="683"/>
      <c r="GHH76" s="683"/>
      <c r="GHI76" s="683"/>
      <c r="GHJ76" s="683"/>
      <c r="GHK76" s="617"/>
      <c r="GHL76" s="682"/>
      <c r="GHM76" s="683"/>
      <c r="GHN76" s="683"/>
      <c r="GHO76" s="683"/>
      <c r="GHP76" s="683"/>
      <c r="GHQ76" s="683"/>
      <c r="GHR76" s="617"/>
      <c r="GHS76" s="682"/>
      <c r="GHT76" s="683"/>
      <c r="GHU76" s="683"/>
      <c r="GHV76" s="683"/>
      <c r="GHW76" s="683"/>
      <c r="GHX76" s="683"/>
      <c r="GHY76" s="617"/>
      <c r="GHZ76" s="682"/>
      <c r="GIA76" s="683"/>
      <c r="GIB76" s="683"/>
      <c r="GIC76" s="683"/>
      <c r="GID76" s="683"/>
      <c r="GIE76" s="683"/>
      <c r="GIF76" s="617"/>
      <c r="GIG76" s="682"/>
      <c r="GIH76" s="683"/>
      <c r="GII76" s="683"/>
      <c r="GIJ76" s="683"/>
      <c r="GIK76" s="683"/>
      <c r="GIL76" s="683"/>
      <c r="GIM76" s="617"/>
      <c r="GIN76" s="682"/>
      <c r="GIO76" s="683"/>
      <c r="GIP76" s="683"/>
      <c r="GIQ76" s="683"/>
      <c r="GIR76" s="683"/>
      <c r="GIS76" s="683"/>
      <c r="GIT76" s="617"/>
      <c r="GIU76" s="682"/>
      <c r="GIV76" s="683"/>
      <c r="GIW76" s="683"/>
      <c r="GIX76" s="683"/>
      <c r="GIY76" s="683"/>
      <c r="GIZ76" s="683"/>
      <c r="GJA76" s="617"/>
      <c r="GJB76" s="682"/>
      <c r="GJC76" s="683"/>
      <c r="GJD76" s="683"/>
      <c r="GJE76" s="683"/>
      <c r="GJF76" s="683"/>
      <c r="GJG76" s="683"/>
      <c r="GJH76" s="617"/>
      <c r="GJI76" s="682"/>
      <c r="GJJ76" s="683"/>
      <c r="GJK76" s="683"/>
      <c r="GJL76" s="683"/>
      <c r="GJM76" s="683"/>
      <c r="GJN76" s="683"/>
      <c r="GJO76" s="617"/>
      <c r="GJP76" s="682"/>
      <c r="GJQ76" s="683"/>
      <c r="GJR76" s="683"/>
      <c r="GJS76" s="683"/>
      <c r="GJT76" s="683"/>
      <c r="GJU76" s="683"/>
      <c r="GJV76" s="617"/>
      <c r="GJW76" s="682"/>
      <c r="GJX76" s="683"/>
      <c r="GJY76" s="683"/>
      <c r="GJZ76" s="683"/>
      <c r="GKA76" s="683"/>
      <c r="GKB76" s="683"/>
      <c r="GKC76" s="617"/>
      <c r="GKD76" s="682"/>
      <c r="GKE76" s="683"/>
      <c r="GKF76" s="683"/>
      <c r="GKG76" s="683"/>
      <c r="GKH76" s="683"/>
      <c r="GKI76" s="683"/>
      <c r="GKJ76" s="617"/>
      <c r="GKK76" s="682"/>
      <c r="GKL76" s="683"/>
      <c r="GKM76" s="683"/>
      <c r="GKN76" s="683"/>
      <c r="GKO76" s="683"/>
      <c r="GKP76" s="683"/>
      <c r="GKQ76" s="617"/>
      <c r="GKR76" s="682"/>
      <c r="GKS76" s="683"/>
      <c r="GKT76" s="683"/>
      <c r="GKU76" s="683"/>
      <c r="GKV76" s="683"/>
      <c r="GKW76" s="683"/>
      <c r="GKX76" s="617"/>
      <c r="GKY76" s="682"/>
      <c r="GKZ76" s="683"/>
      <c r="GLA76" s="683"/>
      <c r="GLB76" s="683"/>
      <c r="GLC76" s="683"/>
      <c r="GLD76" s="683"/>
      <c r="GLE76" s="617"/>
      <c r="GLF76" s="682"/>
      <c r="GLG76" s="683"/>
      <c r="GLH76" s="683"/>
      <c r="GLI76" s="683"/>
      <c r="GLJ76" s="683"/>
      <c r="GLK76" s="683"/>
      <c r="GLL76" s="617"/>
      <c r="GLM76" s="682"/>
      <c r="GLN76" s="683"/>
      <c r="GLO76" s="683"/>
      <c r="GLP76" s="683"/>
      <c r="GLQ76" s="683"/>
      <c r="GLR76" s="683"/>
      <c r="GLS76" s="617"/>
      <c r="GLT76" s="682"/>
      <c r="GLU76" s="683"/>
      <c r="GLV76" s="683"/>
      <c r="GLW76" s="683"/>
      <c r="GLX76" s="683"/>
      <c r="GLY76" s="683"/>
      <c r="GLZ76" s="617"/>
      <c r="GMA76" s="682"/>
      <c r="GMB76" s="683"/>
      <c r="GMC76" s="683"/>
      <c r="GMD76" s="683"/>
      <c r="GME76" s="683"/>
      <c r="GMF76" s="683"/>
      <c r="GMG76" s="617"/>
      <c r="GMH76" s="682"/>
      <c r="GMI76" s="683"/>
      <c r="GMJ76" s="683"/>
      <c r="GMK76" s="683"/>
      <c r="GML76" s="683"/>
      <c r="GMM76" s="683"/>
      <c r="GMN76" s="617"/>
      <c r="GMO76" s="682"/>
      <c r="GMP76" s="683"/>
      <c r="GMQ76" s="683"/>
      <c r="GMR76" s="683"/>
      <c r="GMS76" s="683"/>
      <c r="GMT76" s="683"/>
      <c r="GMU76" s="617"/>
      <c r="GMV76" s="682"/>
      <c r="GMW76" s="683"/>
      <c r="GMX76" s="683"/>
      <c r="GMY76" s="683"/>
      <c r="GMZ76" s="683"/>
      <c r="GNA76" s="683"/>
      <c r="GNB76" s="617"/>
      <c r="GNC76" s="682"/>
      <c r="GND76" s="683"/>
      <c r="GNE76" s="683"/>
      <c r="GNF76" s="683"/>
      <c r="GNG76" s="683"/>
      <c r="GNH76" s="683"/>
      <c r="GNI76" s="617"/>
      <c r="GNJ76" s="682"/>
      <c r="GNK76" s="683"/>
      <c r="GNL76" s="683"/>
      <c r="GNM76" s="683"/>
      <c r="GNN76" s="683"/>
      <c r="GNO76" s="683"/>
      <c r="GNP76" s="617"/>
      <c r="GNQ76" s="682"/>
      <c r="GNR76" s="683"/>
      <c r="GNS76" s="683"/>
      <c r="GNT76" s="683"/>
      <c r="GNU76" s="683"/>
      <c r="GNV76" s="683"/>
      <c r="GNW76" s="617"/>
      <c r="GNX76" s="682"/>
      <c r="GNY76" s="683"/>
      <c r="GNZ76" s="683"/>
      <c r="GOA76" s="683"/>
      <c r="GOB76" s="683"/>
      <c r="GOC76" s="683"/>
      <c r="GOD76" s="617"/>
      <c r="GOE76" s="682"/>
      <c r="GOF76" s="683"/>
      <c r="GOG76" s="683"/>
      <c r="GOH76" s="683"/>
      <c r="GOI76" s="683"/>
      <c r="GOJ76" s="683"/>
      <c r="GOK76" s="617"/>
      <c r="GOL76" s="682"/>
      <c r="GOM76" s="683"/>
      <c r="GON76" s="683"/>
      <c r="GOO76" s="683"/>
      <c r="GOP76" s="683"/>
      <c r="GOQ76" s="683"/>
      <c r="GOR76" s="617"/>
      <c r="GOS76" s="682"/>
      <c r="GOT76" s="683"/>
      <c r="GOU76" s="683"/>
      <c r="GOV76" s="683"/>
      <c r="GOW76" s="683"/>
      <c r="GOX76" s="683"/>
      <c r="GOY76" s="617"/>
      <c r="GOZ76" s="682"/>
      <c r="GPA76" s="683"/>
      <c r="GPB76" s="683"/>
      <c r="GPC76" s="683"/>
      <c r="GPD76" s="683"/>
      <c r="GPE76" s="683"/>
      <c r="GPF76" s="617"/>
      <c r="GPG76" s="682"/>
      <c r="GPH76" s="683"/>
      <c r="GPI76" s="683"/>
      <c r="GPJ76" s="683"/>
      <c r="GPK76" s="683"/>
      <c r="GPL76" s="683"/>
      <c r="GPM76" s="617"/>
      <c r="GPN76" s="682"/>
      <c r="GPO76" s="683"/>
      <c r="GPP76" s="683"/>
      <c r="GPQ76" s="683"/>
      <c r="GPR76" s="683"/>
      <c r="GPS76" s="683"/>
      <c r="GPT76" s="617"/>
      <c r="GPU76" s="682"/>
      <c r="GPV76" s="683"/>
      <c r="GPW76" s="683"/>
      <c r="GPX76" s="683"/>
      <c r="GPY76" s="683"/>
      <c r="GPZ76" s="683"/>
      <c r="GQA76" s="617"/>
      <c r="GQB76" s="682"/>
      <c r="GQC76" s="683"/>
      <c r="GQD76" s="683"/>
      <c r="GQE76" s="683"/>
      <c r="GQF76" s="683"/>
      <c r="GQG76" s="683"/>
      <c r="GQH76" s="617"/>
      <c r="GQI76" s="682"/>
      <c r="GQJ76" s="683"/>
      <c r="GQK76" s="683"/>
      <c r="GQL76" s="683"/>
      <c r="GQM76" s="683"/>
      <c r="GQN76" s="683"/>
      <c r="GQO76" s="617"/>
      <c r="GQP76" s="682"/>
      <c r="GQQ76" s="683"/>
      <c r="GQR76" s="683"/>
      <c r="GQS76" s="683"/>
      <c r="GQT76" s="683"/>
      <c r="GQU76" s="683"/>
      <c r="GQV76" s="617"/>
      <c r="GQW76" s="682"/>
      <c r="GQX76" s="683"/>
      <c r="GQY76" s="683"/>
      <c r="GQZ76" s="683"/>
      <c r="GRA76" s="683"/>
      <c r="GRB76" s="683"/>
      <c r="GRC76" s="617"/>
      <c r="GRD76" s="682"/>
      <c r="GRE76" s="683"/>
      <c r="GRF76" s="683"/>
      <c r="GRG76" s="683"/>
      <c r="GRH76" s="683"/>
      <c r="GRI76" s="683"/>
      <c r="GRJ76" s="617"/>
      <c r="GRK76" s="682"/>
      <c r="GRL76" s="683"/>
      <c r="GRM76" s="683"/>
      <c r="GRN76" s="683"/>
      <c r="GRO76" s="683"/>
      <c r="GRP76" s="683"/>
      <c r="GRQ76" s="617"/>
      <c r="GRR76" s="682"/>
      <c r="GRS76" s="683"/>
      <c r="GRT76" s="683"/>
      <c r="GRU76" s="683"/>
      <c r="GRV76" s="683"/>
      <c r="GRW76" s="683"/>
      <c r="GRX76" s="617"/>
      <c r="GRY76" s="682"/>
      <c r="GRZ76" s="683"/>
      <c r="GSA76" s="683"/>
      <c r="GSB76" s="683"/>
      <c r="GSC76" s="683"/>
      <c r="GSD76" s="683"/>
      <c r="GSE76" s="617"/>
      <c r="GSF76" s="682"/>
      <c r="GSG76" s="683"/>
      <c r="GSH76" s="683"/>
      <c r="GSI76" s="683"/>
      <c r="GSJ76" s="683"/>
      <c r="GSK76" s="683"/>
      <c r="GSL76" s="617"/>
      <c r="GSM76" s="682"/>
      <c r="GSN76" s="683"/>
      <c r="GSO76" s="683"/>
      <c r="GSP76" s="683"/>
      <c r="GSQ76" s="683"/>
      <c r="GSR76" s="683"/>
      <c r="GSS76" s="617"/>
      <c r="GST76" s="682"/>
      <c r="GSU76" s="683"/>
      <c r="GSV76" s="683"/>
      <c r="GSW76" s="683"/>
      <c r="GSX76" s="683"/>
      <c r="GSY76" s="683"/>
      <c r="GSZ76" s="617"/>
      <c r="GTA76" s="682"/>
      <c r="GTB76" s="683"/>
      <c r="GTC76" s="683"/>
      <c r="GTD76" s="683"/>
      <c r="GTE76" s="683"/>
      <c r="GTF76" s="683"/>
      <c r="GTG76" s="617"/>
      <c r="GTH76" s="682"/>
      <c r="GTI76" s="683"/>
      <c r="GTJ76" s="683"/>
      <c r="GTK76" s="683"/>
      <c r="GTL76" s="683"/>
      <c r="GTM76" s="683"/>
      <c r="GTN76" s="617"/>
      <c r="GTO76" s="682"/>
      <c r="GTP76" s="683"/>
      <c r="GTQ76" s="683"/>
      <c r="GTR76" s="683"/>
      <c r="GTS76" s="683"/>
      <c r="GTT76" s="683"/>
      <c r="GTU76" s="617"/>
      <c r="GTV76" s="682"/>
      <c r="GTW76" s="683"/>
      <c r="GTX76" s="683"/>
      <c r="GTY76" s="683"/>
      <c r="GTZ76" s="683"/>
      <c r="GUA76" s="683"/>
      <c r="GUB76" s="617"/>
      <c r="GUC76" s="682"/>
      <c r="GUD76" s="683"/>
      <c r="GUE76" s="683"/>
      <c r="GUF76" s="683"/>
      <c r="GUG76" s="683"/>
      <c r="GUH76" s="683"/>
      <c r="GUI76" s="617"/>
      <c r="GUJ76" s="682"/>
      <c r="GUK76" s="683"/>
      <c r="GUL76" s="683"/>
      <c r="GUM76" s="683"/>
      <c r="GUN76" s="683"/>
      <c r="GUO76" s="683"/>
      <c r="GUP76" s="617"/>
      <c r="GUQ76" s="682"/>
      <c r="GUR76" s="683"/>
      <c r="GUS76" s="683"/>
      <c r="GUT76" s="683"/>
      <c r="GUU76" s="683"/>
      <c r="GUV76" s="683"/>
      <c r="GUW76" s="617"/>
      <c r="GUX76" s="682"/>
      <c r="GUY76" s="683"/>
      <c r="GUZ76" s="683"/>
      <c r="GVA76" s="683"/>
      <c r="GVB76" s="683"/>
      <c r="GVC76" s="683"/>
      <c r="GVD76" s="617"/>
      <c r="GVE76" s="682"/>
      <c r="GVF76" s="683"/>
      <c r="GVG76" s="683"/>
      <c r="GVH76" s="683"/>
      <c r="GVI76" s="683"/>
      <c r="GVJ76" s="683"/>
      <c r="GVK76" s="617"/>
      <c r="GVL76" s="682"/>
      <c r="GVM76" s="683"/>
      <c r="GVN76" s="683"/>
      <c r="GVO76" s="683"/>
      <c r="GVP76" s="683"/>
      <c r="GVQ76" s="683"/>
      <c r="GVR76" s="617"/>
      <c r="GVS76" s="682"/>
      <c r="GVT76" s="683"/>
      <c r="GVU76" s="683"/>
      <c r="GVV76" s="683"/>
      <c r="GVW76" s="683"/>
      <c r="GVX76" s="683"/>
      <c r="GVY76" s="617"/>
      <c r="GVZ76" s="682"/>
      <c r="GWA76" s="683"/>
      <c r="GWB76" s="683"/>
      <c r="GWC76" s="683"/>
      <c r="GWD76" s="683"/>
      <c r="GWE76" s="683"/>
      <c r="GWF76" s="617"/>
      <c r="GWG76" s="682"/>
      <c r="GWH76" s="683"/>
      <c r="GWI76" s="683"/>
      <c r="GWJ76" s="683"/>
      <c r="GWK76" s="683"/>
      <c r="GWL76" s="683"/>
      <c r="GWM76" s="617"/>
      <c r="GWN76" s="682"/>
      <c r="GWO76" s="683"/>
      <c r="GWP76" s="683"/>
      <c r="GWQ76" s="683"/>
      <c r="GWR76" s="683"/>
      <c r="GWS76" s="683"/>
      <c r="GWT76" s="617"/>
      <c r="GWU76" s="682"/>
      <c r="GWV76" s="683"/>
      <c r="GWW76" s="683"/>
      <c r="GWX76" s="683"/>
      <c r="GWY76" s="683"/>
      <c r="GWZ76" s="683"/>
      <c r="GXA76" s="617"/>
      <c r="GXB76" s="682"/>
      <c r="GXC76" s="683"/>
      <c r="GXD76" s="683"/>
      <c r="GXE76" s="683"/>
      <c r="GXF76" s="683"/>
      <c r="GXG76" s="683"/>
      <c r="GXH76" s="617"/>
      <c r="GXI76" s="682"/>
      <c r="GXJ76" s="683"/>
      <c r="GXK76" s="683"/>
      <c r="GXL76" s="683"/>
      <c r="GXM76" s="683"/>
      <c r="GXN76" s="683"/>
      <c r="GXO76" s="617"/>
      <c r="GXP76" s="682"/>
      <c r="GXQ76" s="683"/>
      <c r="GXR76" s="683"/>
      <c r="GXS76" s="683"/>
      <c r="GXT76" s="683"/>
      <c r="GXU76" s="683"/>
      <c r="GXV76" s="617"/>
      <c r="GXW76" s="682"/>
      <c r="GXX76" s="683"/>
      <c r="GXY76" s="683"/>
      <c r="GXZ76" s="683"/>
      <c r="GYA76" s="683"/>
      <c r="GYB76" s="683"/>
      <c r="GYC76" s="617"/>
      <c r="GYD76" s="682"/>
      <c r="GYE76" s="683"/>
      <c r="GYF76" s="683"/>
      <c r="GYG76" s="683"/>
      <c r="GYH76" s="683"/>
      <c r="GYI76" s="683"/>
      <c r="GYJ76" s="617"/>
      <c r="GYK76" s="682"/>
      <c r="GYL76" s="683"/>
      <c r="GYM76" s="683"/>
      <c r="GYN76" s="683"/>
      <c r="GYO76" s="683"/>
      <c r="GYP76" s="683"/>
      <c r="GYQ76" s="617"/>
      <c r="GYR76" s="682"/>
      <c r="GYS76" s="683"/>
      <c r="GYT76" s="683"/>
      <c r="GYU76" s="683"/>
      <c r="GYV76" s="683"/>
      <c r="GYW76" s="683"/>
      <c r="GYX76" s="617"/>
      <c r="GYY76" s="682"/>
      <c r="GYZ76" s="683"/>
      <c r="GZA76" s="683"/>
      <c r="GZB76" s="683"/>
      <c r="GZC76" s="683"/>
      <c r="GZD76" s="683"/>
      <c r="GZE76" s="617"/>
      <c r="GZF76" s="682"/>
      <c r="GZG76" s="683"/>
      <c r="GZH76" s="683"/>
      <c r="GZI76" s="683"/>
      <c r="GZJ76" s="683"/>
      <c r="GZK76" s="683"/>
      <c r="GZL76" s="617"/>
      <c r="GZM76" s="682"/>
      <c r="GZN76" s="683"/>
      <c r="GZO76" s="683"/>
      <c r="GZP76" s="683"/>
      <c r="GZQ76" s="683"/>
      <c r="GZR76" s="683"/>
      <c r="GZS76" s="617"/>
      <c r="GZT76" s="682"/>
      <c r="GZU76" s="683"/>
      <c r="GZV76" s="683"/>
      <c r="GZW76" s="683"/>
      <c r="GZX76" s="683"/>
      <c r="GZY76" s="683"/>
      <c r="GZZ76" s="617"/>
      <c r="HAA76" s="682"/>
      <c r="HAB76" s="683"/>
      <c r="HAC76" s="683"/>
      <c r="HAD76" s="683"/>
      <c r="HAE76" s="683"/>
      <c r="HAF76" s="683"/>
      <c r="HAG76" s="617"/>
      <c r="HAH76" s="682"/>
      <c r="HAI76" s="683"/>
      <c r="HAJ76" s="683"/>
      <c r="HAK76" s="683"/>
      <c r="HAL76" s="683"/>
      <c r="HAM76" s="683"/>
      <c r="HAN76" s="617"/>
      <c r="HAO76" s="682"/>
      <c r="HAP76" s="683"/>
      <c r="HAQ76" s="683"/>
      <c r="HAR76" s="683"/>
      <c r="HAS76" s="683"/>
      <c r="HAT76" s="683"/>
      <c r="HAU76" s="617"/>
      <c r="HAV76" s="682"/>
      <c r="HAW76" s="683"/>
      <c r="HAX76" s="683"/>
      <c r="HAY76" s="683"/>
      <c r="HAZ76" s="683"/>
      <c r="HBA76" s="683"/>
      <c r="HBB76" s="617"/>
      <c r="HBC76" s="682"/>
      <c r="HBD76" s="683"/>
      <c r="HBE76" s="683"/>
      <c r="HBF76" s="683"/>
      <c r="HBG76" s="683"/>
      <c r="HBH76" s="683"/>
      <c r="HBI76" s="617"/>
      <c r="HBJ76" s="682"/>
      <c r="HBK76" s="683"/>
      <c r="HBL76" s="683"/>
      <c r="HBM76" s="683"/>
      <c r="HBN76" s="683"/>
      <c r="HBO76" s="683"/>
      <c r="HBP76" s="617"/>
      <c r="HBQ76" s="682"/>
      <c r="HBR76" s="683"/>
      <c r="HBS76" s="683"/>
      <c r="HBT76" s="683"/>
      <c r="HBU76" s="683"/>
      <c r="HBV76" s="683"/>
      <c r="HBW76" s="617"/>
      <c r="HBX76" s="682"/>
      <c r="HBY76" s="683"/>
      <c r="HBZ76" s="683"/>
      <c r="HCA76" s="683"/>
      <c r="HCB76" s="683"/>
      <c r="HCC76" s="683"/>
      <c r="HCD76" s="617"/>
      <c r="HCE76" s="682"/>
      <c r="HCF76" s="683"/>
      <c r="HCG76" s="683"/>
      <c r="HCH76" s="683"/>
      <c r="HCI76" s="683"/>
      <c r="HCJ76" s="683"/>
      <c r="HCK76" s="617"/>
      <c r="HCL76" s="682"/>
      <c r="HCM76" s="683"/>
      <c r="HCN76" s="683"/>
      <c r="HCO76" s="683"/>
      <c r="HCP76" s="683"/>
      <c r="HCQ76" s="683"/>
      <c r="HCR76" s="617"/>
      <c r="HCS76" s="682"/>
      <c r="HCT76" s="683"/>
      <c r="HCU76" s="683"/>
      <c r="HCV76" s="683"/>
      <c r="HCW76" s="683"/>
      <c r="HCX76" s="683"/>
      <c r="HCY76" s="617"/>
      <c r="HCZ76" s="682"/>
      <c r="HDA76" s="683"/>
      <c r="HDB76" s="683"/>
      <c r="HDC76" s="683"/>
      <c r="HDD76" s="683"/>
      <c r="HDE76" s="683"/>
      <c r="HDF76" s="617"/>
      <c r="HDG76" s="682"/>
      <c r="HDH76" s="683"/>
      <c r="HDI76" s="683"/>
      <c r="HDJ76" s="683"/>
      <c r="HDK76" s="683"/>
      <c r="HDL76" s="683"/>
      <c r="HDM76" s="617"/>
      <c r="HDN76" s="682"/>
      <c r="HDO76" s="683"/>
      <c r="HDP76" s="683"/>
      <c r="HDQ76" s="683"/>
      <c r="HDR76" s="683"/>
      <c r="HDS76" s="683"/>
      <c r="HDT76" s="617"/>
      <c r="HDU76" s="682"/>
      <c r="HDV76" s="683"/>
      <c r="HDW76" s="683"/>
      <c r="HDX76" s="683"/>
      <c r="HDY76" s="683"/>
      <c r="HDZ76" s="683"/>
      <c r="HEA76" s="617"/>
      <c r="HEB76" s="682"/>
      <c r="HEC76" s="683"/>
      <c r="HED76" s="683"/>
      <c r="HEE76" s="683"/>
      <c r="HEF76" s="683"/>
      <c r="HEG76" s="683"/>
      <c r="HEH76" s="617"/>
      <c r="HEI76" s="682"/>
      <c r="HEJ76" s="683"/>
      <c r="HEK76" s="683"/>
      <c r="HEL76" s="683"/>
      <c r="HEM76" s="683"/>
      <c r="HEN76" s="683"/>
      <c r="HEO76" s="617"/>
      <c r="HEP76" s="682"/>
      <c r="HEQ76" s="683"/>
      <c r="HER76" s="683"/>
      <c r="HES76" s="683"/>
      <c r="HET76" s="683"/>
      <c r="HEU76" s="683"/>
      <c r="HEV76" s="617"/>
      <c r="HEW76" s="682"/>
      <c r="HEX76" s="683"/>
      <c r="HEY76" s="683"/>
      <c r="HEZ76" s="683"/>
      <c r="HFA76" s="683"/>
      <c r="HFB76" s="683"/>
      <c r="HFC76" s="617"/>
      <c r="HFD76" s="682"/>
      <c r="HFE76" s="683"/>
      <c r="HFF76" s="683"/>
      <c r="HFG76" s="683"/>
      <c r="HFH76" s="683"/>
      <c r="HFI76" s="683"/>
      <c r="HFJ76" s="617"/>
      <c r="HFK76" s="682"/>
      <c r="HFL76" s="683"/>
      <c r="HFM76" s="683"/>
      <c r="HFN76" s="683"/>
      <c r="HFO76" s="683"/>
      <c r="HFP76" s="683"/>
      <c r="HFQ76" s="617"/>
      <c r="HFR76" s="682"/>
      <c r="HFS76" s="683"/>
      <c r="HFT76" s="683"/>
      <c r="HFU76" s="683"/>
      <c r="HFV76" s="683"/>
      <c r="HFW76" s="683"/>
      <c r="HFX76" s="617"/>
      <c r="HFY76" s="682"/>
      <c r="HFZ76" s="683"/>
      <c r="HGA76" s="683"/>
      <c r="HGB76" s="683"/>
      <c r="HGC76" s="683"/>
      <c r="HGD76" s="683"/>
      <c r="HGE76" s="617"/>
      <c r="HGF76" s="682"/>
      <c r="HGG76" s="683"/>
      <c r="HGH76" s="683"/>
      <c r="HGI76" s="683"/>
      <c r="HGJ76" s="683"/>
      <c r="HGK76" s="683"/>
      <c r="HGL76" s="617"/>
      <c r="HGM76" s="682"/>
      <c r="HGN76" s="683"/>
      <c r="HGO76" s="683"/>
      <c r="HGP76" s="683"/>
      <c r="HGQ76" s="683"/>
      <c r="HGR76" s="683"/>
      <c r="HGS76" s="617"/>
      <c r="HGT76" s="682"/>
      <c r="HGU76" s="683"/>
      <c r="HGV76" s="683"/>
      <c r="HGW76" s="683"/>
      <c r="HGX76" s="683"/>
      <c r="HGY76" s="683"/>
      <c r="HGZ76" s="617"/>
      <c r="HHA76" s="682"/>
      <c r="HHB76" s="683"/>
      <c r="HHC76" s="683"/>
      <c r="HHD76" s="683"/>
      <c r="HHE76" s="683"/>
      <c r="HHF76" s="683"/>
      <c r="HHG76" s="617"/>
      <c r="HHH76" s="682"/>
      <c r="HHI76" s="683"/>
      <c r="HHJ76" s="683"/>
      <c r="HHK76" s="683"/>
      <c r="HHL76" s="683"/>
      <c r="HHM76" s="683"/>
      <c r="HHN76" s="617"/>
      <c r="HHO76" s="682"/>
      <c r="HHP76" s="683"/>
      <c r="HHQ76" s="683"/>
      <c r="HHR76" s="683"/>
      <c r="HHS76" s="683"/>
      <c r="HHT76" s="683"/>
      <c r="HHU76" s="617"/>
      <c r="HHV76" s="682"/>
      <c r="HHW76" s="683"/>
      <c r="HHX76" s="683"/>
      <c r="HHY76" s="683"/>
      <c r="HHZ76" s="683"/>
      <c r="HIA76" s="683"/>
      <c r="HIB76" s="617"/>
      <c r="HIC76" s="682"/>
      <c r="HID76" s="683"/>
      <c r="HIE76" s="683"/>
      <c r="HIF76" s="683"/>
      <c r="HIG76" s="683"/>
      <c r="HIH76" s="683"/>
      <c r="HII76" s="617"/>
      <c r="HIJ76" s="682"/>
      <c r="HIK76" s="683"/>
      <c r="HIL76" s="683"/>
      <c r="HIM76" s="683"/>
      <c r="HIN76" s="683"/>
      <c r="HIO76" s="683"/>
      <c r="HIP76" s="617"/>
      <c r="HIQ76" s="682"/>
      <c r="HIR76" s="683"/>
      <c r="HIS76" s="683"/>
      <c r="HIT76" s="683"/>
      <c r="HIU76" s="683"/>
      <c r="HIV76" s="683"/>
      <c r="HIW76" s="617"/>
      <c r="HIX76" s="682"/>
      <c r="HIY76" s="683"/>
      <c r="HIZ76" s="683"/>
      <c r="HJA76" s="683"/>
      <c r="HJB76" s="683"/>
      <c r="HJC76" s="683"/>
      <c r="HJD76" s="617"/>
      <c r="HJE76" s="682"/>
      <c r="HJF76" s="683"/>
      <c r="HJG76" s="683"/>
      <c r="HJH76" s="683"/>
      <c r="HJI76" s="683"/>
      <c r="HJJ76" s="683"/>
      <c r="HJK76" s="617"/>
      <c r="HJL76" s="682"/>
      <c r="HJM76" s="683"/>
      <c r="HJN76" s="683"/>
      <c r="HJO76" s="683"/>
      <c r="HJP76" s="683"/>
      <c r="HJQ76" s="683"/>
      <c r="HJR76" s="617"/>
      <c r="HJS76" s="682"/>
      <c r="HJT76" s="683"/>
      <c r="HJU76" s="683"/>
      <c r="HJV76" s="683"/>
      <c r="HJW76" s="683"/>
      <c r="HJX76" s="683"/>
      <c r="HJY76" s="617"/>
      <c r="HJZ76" s="682"/>
      <c r="HKA76" s="683"/>
      <c r="HKB76" s="683"/>
      <c r="HKC76" s="683"/>
      <c r="HKD76" s="683"/>
      <c r="HKE76" s="683"/>
      <c r="HKF76" s="617"/>
      <c r="HKG76" s="682"/>
      <c r="HKH76" s="683"/>
      <c r="HKI76" s="683"/>
      <c r="HKJ76" s="683"/>
      <c r="HKK76" s="683"/>
      <c r="HKL76" s="683"/>
      <c r="HKM76" s="617"/>
      <c r="HKN76" s="682"/>
      <c r="HKO76" s="683"/>
      <c r="HKP76" s="683"/>
      <c r="HKQ76" s="683"/>
      <c r="HKR76" s="683"/>
      <c r="HKS76" s="683"/>
      <c r="HKT76" s="617"/>
      <c r="HKU76" s="682"/>
      <c r="HKV76" s="683"/>
      <c r="HKW76" s="683"/>
      <c r="HKX76" s="683"/>
      <c r="HKY76" s="683"/>
      <c r="HKZ76" s="683"/>
      <c r="HLA76" s="617"/>
      <c r="HLB76" s="682"/>
      <c r="HLC76" s="683"/>
      <c r="HLD76" s="683"/>
      <c r="HLE76" s="683"/>
      <c r="HLF76" s="683"/>
      <c r="HLG76" s="683"/>
      <c r="HLH76" s="617"/>
      <c r="HLI76" s="682"/>
      <c r="HLJ76" s="683"/>
      <c r="HLK76" s="683"/>
      <c r="HLL76" s="683"/>
      <c r="HLM76" s="683"/>
      <c r="HLN76" s="683"/>
      <c r="HLO76" s="617"/>
      <c r="HLP76" s="682"/>
      <c r="HLQ76" s="683"/>
      <c r="HLR76" s="683"/>
      <c r="HLS76" s="683"/>
      <c r="HLT76" s="683"/>
      <c r="HLU76" s="683"/>
      <c r="HLV76" s="617"/>
      <c r="HLW76" s="682"/>
      <c r="HLX76" s="683"/>
      <c r="HLY76" s="683"/>
      <c r="HLZ76" s="683"/>
      <c r="HMA76" s="683"/>
      <c r="HMB76" s="683"/>
      <c r="HMC76" s="617"/>
      <c r="HMD76" s="682"/>
      <c r="HME76" s="683"/>
      <c r="HMF76" s="683"/>
      <c r="HMG76" s="683"/>
      <c r="HMH76" s="683"/>
      <c r="HMI76" s="683"/>
      <c r="HMJ76" s="617"/>
      <c r="HMK76" s="682"/>
      <c r="HML76" s="683"/>
      <c r="HMM76" s="683"/>
      <c r="HMN76" s="683"/>
      <c r="HMO76" s="683"/>
      <c r="HMP76" s="683"/>
      <c r="HMQ76" s="617"/>
      <c r="HMR76" s="682"/>
      <c r="HMS76" s="683"/>
      <c r="HMT76" s="683"/>
      <c r="HMU76" s="683"/>
      <c r="HMV76" s="683"/>
      <c r="HMW76" s="683"/>
      <c r="HMX76" s="617"/>
      <c r="HMY76" s="682"/>
      <c r="HMZ76" s="683"/>
      <c r="HNA76" s="683"/>
      <c r="HNB76" s="683"/>
      <c r="HNC76" s="683"/>
      <c r="HND76" s="683"/>
      <c r="HNE76" s="617"/>
      <c r="HNF76" s="682"/>
      <c r="HNG76" s="683"/>
      <c r="HNH76" s="683"/>
      <c r="HNI76" s="683"/>
      <c r="HNJ76" s="683"/>
      <c r="HNK76" s="683"/>
      <c r="HNL76" s="617"/>
      <c r="HNM76" s="682"/>
      <c r="HNN76" s="683"/>
      <c r="HNO76" s="683"/>
      <c r="HNP76" s="683"/>
      <c r="HNQ76" s="683"/>
      <c r="HNR76" s="683"/>
      <c r="HNS76" s="617"/>
      <c r="HNT76" s="682"/>
      <c r="HNU76" s="683"/>
      <c r="HNV76" s="683"/>
      <c r="HNW76" s="683"/>
      <c r="HNX76" s="683"/>
      <c r="HNY76" s="683"/>
      <c r="HNZ76" s="617"/>
      <c r="HOA76" s="682"/>
      <c r="HOB76" s="683"/>
      <c r="HOC76" s="683"/>
      <c r="HOD76" s="683"/>
      <c r="HOE76" s="683"/>
      <c r="HOF76" s="683"/>
      <c r="HOG76" s="617"/>
      <c r="HOH76" s="682"/>
      <c r="HOI76" s="683"/>
      <c r="HOJ76" s="683"/>
      <c r="HOK76" s="683"/>
      <c r="HOL76" s="683"/>
      <c r="HOM76" s="683"/>
      <c r="HON76" s="617"/>
      <c r="HOO76" s="682"/>
      <c r="HOP76" s="683"/>
      <c r="HOQ76" s="683"/>
      <c r="HOR76" s="683"/>
      <c r="HOS76" s="683"/>
      <c r="HOT76" s="683"/>
      <c r="HOU76" s="617"/>
      <c r="HOV76" s="682"/>
      <c r="HOW76" s="683"/>
      <c r="HOX76" s="683"/>
      <c r="HOY76" s="683"/>
      <c r="HOZ76" s="683"/>
      <c r="HPA76" s="683"/>
      <c r="HPB76" s="617"/>
      <c r="HPC76" s="682"/>
      <c r="HPD76" s="683"/>
      <c r="HPE76" s="683"/>
      <c r="HPF76" s="683"/>
      <c r="HPG76" s="683"/>
      <c r="HPH76" s="683"/>
      <c r="HPI76" s="617"/>
      <c r="HPJ76" s="682"/>
      <c r="HPK76" s="683"/>
      <c r="HPL76" s="683"/>
      <c r="HPM76" s="683"/>
      <c r="HPN76" s="683"/>
      <c r="HPO76" s="683"/>
      <c r="HPP76" s="617"/>
      <c r="HPQ76" s="682"/>
      <c r="HPR76" s="683"/>
      <c r="HPS76" s="683"/>
      <c r="HPT76" s="683"/>
      <c r="HPU76" s="683"/>
      <c r="HPV76" s="683"/>
      <c r="HPW76" s="617"/>
      <c r="HPX76" s="682"/>
      <c r="HPY76" s="683"/>
      <c r="HPZ76" s="683"/>
      <c r="HQA76" s="683"/>
      <c r="HQB76" s="683"/>
      <c r="HQC76" s="683"/>
      <c r="HQD76" s="617"/>
      <c r="HQE76" s="682"/>
      <c r="HQF76" s="683"/>
      <c r="HQG76" s="683"/>
      <c r="HQH76" s="683"/>
      <c r="HQI76" s="683"/>
      <c r="HQJ76" s="683"/>
      <c r="HQK76" s="617"/>
      <c r="HQL76" s="682"/>
      <c r="HQM76" s="683"/>
      <c r="HQN76" s="683"/>
      <c r="HQO76" s="683"/>
      <c r="HQP76" s="683"/>
      <c r="HQQ76" s="683"/>
      <c r="HQR76" s="617"/>
      <c r="HQS76" s="682"/>
      <c r="HQT76" s="683"/>
      <c r="HQU76" s="683"/>
      <c r="HQV76" s="683"/>
      <c r="HQW76" s="683"/>
      <c r="HQX76" s="683"/>
      <c r="HQY76" s="617"/>
      <c r="HQZ76" s="682"/>
      <c r="HRA76" s="683"/>
      <c r="HRB76" s="683"/>
      <c r="HRC76" s="683"/>
      <c r="HRD76" s="683"/>
      <c r="HRE76" s="683"/>
      <c r="HRF76" s="617"/>
      <c r="HRG76" s="682"/>
      <c r="HRH76" s="683"/>
      <c r="HRI76" s="683"/>
      <c r="HRJ76" s="683"/>
      <c r="HRK76" s="683"/>
      <c r="HRL76" s="683"/>
      <c r="HRM76" s="617"/>
      <c r="HRN76" s="682"/>
      <c r="HRO76" s="683"/>
      <c r="HRP76" s="683"/>
      <c r="HRQ76" s="683"/>
      <c r="HRR76" s="683"/>
      <c r="HRS76" s="683"/>
      <c r="HRT76" s="617"/>
      <c r="HRU76" s="682"/>
      <c r="HRV76" s="683"/>
      <c r="HRW76" s="683"/>
      <c r="HRX76" s="683"/>
      <c r="HRY76" s="683"/>
      <c r="HRZ76" s="683"/>
      <c r="HSA76" s="617"/>
      <c r="HSB76" s="682"/>
      <c r="HSC76" s="683"/>
      <c r="HSD76" s="683"/>
      <c r="HSE76" s="683"/>
      <c r="HSF76" s="683"/>
      <c r="HSG76" s="683"/>
      <c r="HSH76" s="617"/>
      <c r="HSI76" s="682"/>
      <c r="HSJ76" s="683"/>
      <c r="HSK76" s="683"/>
      <c r="HSL76" s="683"/>
      <c r="HSM76" s="683"/>
      <c r="HSN76" s="683"/>
      <c r="HSO76" s="617"/>
      <c r="HSP76" s="682"/>
      <c r="HSQ76" s="683"/>
      <c r="HSR76" s="683"/>
      <c r="HSS76" s="683"/>
      <c r="HST76" s="683"/>
      <c r="HSU76" s="683"/>
      <c r="HSV76" s="617"/>
      <c r="HSW76" s="682"/>
      <c r="HSX76" s="683"/>
      <c r="HSY76" s="683"/>
      <c r="HSZ76" s="683"/>
      <c r="HTA76" s="683"/>
      <c r="HTB76" s="683"/>
      <c r="HTC76" s="617"/>
      <c r="HTD76" s="682"/>
      <c r="HTE76" s="683"/>
      <c r="HTF76" s="683"/>
      <c r="HTG76" s="683"/>
      <c r="HTH76" s="683"/>
      <c r="HTI76" s="683"/>
      <c r="HTJ76" s="617"/>
      <c r="HTK76" s="682"/>
      <c r="HTL76" s="683"/>
      <c r="HTM76" s="683"/>
      <c r="HTN76" s="683"/>
      <c r="HTO76" s="683"/>
      <c r="HTP76" s="683"/>
      <c r="HTQ76" s="617"/>
      <c r="HTR76" s="682"/>
      <c r="HTS76" s="683"/>
      <c r="HTT76" s="683"/>
      <c r="HTU76" s="683"/>
      <c r="HTV76" s="683"/>
      <c r="HTW76" s="683"/>
      <c r="HTX76" s="617"/>
      <c r="HTY76" s="682"/>
      <c r="HTZ76" s="683"/>
      <c r="HUA76" s="683"/>
      <c r="HUB76" s="683"/>
      <c r="HUC76" s="683"/>
      <c r="HUD76" s="683"/>
      <c r="HUE76" s="617"/>
      <c r="HUF76" s="682"/>
      <c r="HUG76" s="683"/>
      <c r="HUH76" s="683"/>
      <c r="HUI76" s="683"/>
      <c r="HUJ76" s="683"/>
      <c r="HUK76" s="683"/>
      <c r="HUL76" s="617"/>
      <c r="HUM76" s="682"/>
      <c r="HUN76" s="683"/>
      <c r="HUO76" s="683"/>
      <c r="HUP76" s="683"/>
      <c r="HUQ76" s="683"/>
      <c r="HUR76" s="683"/>
      <c r="HUS76" s="617"/>
      <c r="HUT76" s="682"/>
      <c r="HUU76" s="683"/>
      <c r="HUV76" s="683"/>
      <c r="HUW76" s="683"/>
      <c r="HUX76" s="683"/>
      <c r="HUY76" s="683"/>
      <c r="HUZ76" s="617"/>
      <c r="HVA76" s="682"/>
      <c r="HVB76" s="683"/>
      <c r="HVC76" s="683"/>
      <c r="HVD76" s="683"/>
      <c r="HVE76" s="683"/>
      <c r="HVF76" s="683"/>
      <c r="HVG76" s="617"/>
      <c r="HVH76" s="682"/>
      <c r="HVI76" s="683"/>
      <c r="HVJ76" s="683"/>
      <c r="HVK76" s="683"/>
      <c r="HVL76" s="683"/>
      <c r="HVM76" s="683"/>
      <c r="HVN76" s="617"/>
      <c r="HVO76" s="682"/>
      <c r="HVP76" s="683"/>
      <c r="HVQ76" s="683"/>
      <c r="HVR76" s="683"/>
      <c r="HVS76" s="683"/>
      <c r="HVT76" s="683"/>
      <c r="HVU76" s="617"/>
      <c r="HVV76" s="682"/>
      <c r="HVW76" s="683"/>
      <c r="HVX76" s="683"/>
      <c r="HVY76" s="683"/>
      <c r="HVZ76" s="683"/>
      <c r="HWA76" s="683"/>
      <c r="HWB76" s="617"/>
      <c r="HWC76" s="682"/>
      <c r="HWD76" s="683"/>
      <c r="HWE76" s="683"/>
      <c r="HWF76" s="683"/>
      <c r="HWG76" s="683"/>
      <c r="HWH76" s="683"/>
      <c r="HWI76" s="617"/>
      <c r="HWJ76" s="682"/>
      <c r="HWK76" s="683"/>
      <c r="HWL76" s="683"/>
      <c r="HWM76" s="683"/>
      <c r="HWN76" s="683"/>
      <c r="HWO76" s="683"/>
      <c r="HWP76" s="617"/>
      <c r="HWQ76" s="682"/>
      <c r="HWR76" s="683"/>
      <c r="HWS76" s="683"/>
      <c r="HWT76" s="683"/>
      <c r="HWU76" s="683"/>
      <c r="HWV76" s="683"/>
      <c r="HWW76" s="617"/>
      <c r="HWX76" s="682"/>
      <c r="HWY76" s="683"/>
      <c r="HWZ76" s="683"/>
      <c r="HXA76" s="683"/>
      <c r="HXB76" s="683"/>
      <c r="HXC76" s="683"/>
      <c r="HXD76" s="617"/>
      <c r="HXE76" s="682"/>
      <c r="HXF76" s="683"/>
      <c r="HXG76" s="683"/>
      <c r="HXH76" s="683"/>
      <c r="HXI76" s="683"/>
      <c r="HXJ76" s="683"/>
      <c r="HXK76" s="617"/>
      <c r="HXL76" s="682"/>
      <c r="HXM76" s="683"/>
      <c r="HXN76" s="683"/>
      <c r="HXO76" s="683"/>
      <c r="HXP76" s="683"/>
      <c r="HXQ76" s="683"/>
      <c r="HXR76" s="617"/>
      <c r="HXS76" s="682"/>
      <c r="HXT76" s="683"/>
      <c r="HXU76" s="683"/>
      <c r="HXV76" s="683"/>
      <c r="HXW76" s="683"/>
      <c r="HXX76" s="683"/>
      <c r="HXY76" s="617"/>
      <c r="HXZ76" s="682"/>
      <c r="HYA76" s="683"/>
      <c r="HYB76" s="683"/>
      <c r="HYC76" s="683"/>
      <c r="HYD76" s="683"/>
      <c r="HYE76" s="683"/>
      <c r="HYF76" s="617"/>
      <c r="HYG76" s="682"/>
      <c r="HYH76" s="683"/>
      <c r="HYI76" s="683"/>
      <c r="HYJ76" s="683"/>
      <c r="HYK76" s="683"/>
      <c r="HYL76" s="683"/>
      <c r="HYM76" s="617"/>
      <c r="HYN76" s="682"/>
      <c r="HYO76" s="683"/>
      <c r="HYP76" s="683"/>
      <c r="HYQ76" s="683"/>
      <c r="HYR76" s="683"/>
      <c r="HYS76" s="683"/>
      <c r="HYT76" s="617"/>
      <c r="HYU76" s="682"/>
      <c r="HYV76" s="683"/>
      <c r="HYW76" s="683"/>
      <c r="HYX76" s="683"/>
      <c r="HYY76" s="683"/>
      <c r="HYZ76" s="683"/>
      <c r="HZA76" s="617"/>
      <c r="HZB76" s="682"/>
      <c r="HZC76" s="683"/>
      <c r="HZD76" s="683"/>
      <c r="HZE76" s="683"/>
      <c r="HZF76" s="683"/>
      <c r="HZG76" s="683"/>
      <c r="HZH76" s="617"/>
      <c r="HZI76" s="682"/>
      <c r="HZJ76" s="683"/>
      <c r="HZK76" s="683"/>
      <c r="HZL76" s="683"/>
      <c r="HZM76" s="683"/>
      <c r="HZN76" s="683"/>
      <c r="HZO76" s="617"/>
      <c r="HZP76" s="682"/>
      <c r="HZQ76" s="683"/>
      <c r="HZR76" s="683"/>
      <c r="HZS76" s="683"/>
      <c r="HZT76" s="683"/>
      <c r="HZU76" s="683"/>
      <c r="HZV76" s="617"/>
      <c r="HZW76" s="682"/>
      <c r="HZX76" s="683"/>
      <c r="HZY76" s="683"/>
      <c r="HZZ76" s="683"/>
      <c r="IAA76" s="683"/>
      <c r="IAB76" s="683"/>
      <c r="IAC76" s="617"/>
      <c r="IAD76" s="682"/>
      <c r="IAE76" s="683"/>
      <c r="IAF76" s="683"/>
      <c r="IAG76" s="683"/>
      <c r="IAH76" s="683"/>
      <c r="IAI76" s="683"/>
      <c r="IAJ76" s="617"/>
      <c r="IAK76" s="682"/>
      <c r="IAL76" s="683"/>
      <c r="IAM76" s="683"/>
      <c r="IAN76" s="683"/>
      <c r="IAO76" s="683"/>
      <c r="IAP76" s="683"/>
      <c r="IAQ76" s="617"/>
      <c r="IAR76" s="682"/>
      <c r="IAS76" s="683"/>
      <c r="IAT76" s="683"/>
      <c r="IAU76" s="683"/>
      <c r="IAV76" s="683"/>
      <c r="IAW76" s="683"/>
      <c r="IAX76" s="617"/>
      <c r="IAY76" s="682"/>
      <c r="IAZ76" s="683"/>
      <c r="IBA76" s="683"/>
      <c r="IBB76" s="683"/>
      <c r="IBC76" s="683"/>
      <c r="IBD76" s="683"/>
      <c r="IBE76" s="617"/>
      <c r="IBF76" s="682"/>
      <c r="IBG76" s="683"/>
      <c r="IBH76" s="683"/>
      <c r="IBI76" s="683"/>
      <c r="IBJ76" s="683"/>
      <c r="IBK76" s="683"/>
      <c r="IBL76" s="617"/>
      <c r="IBM76" s="682"/>
      <c r="IBN76" s="683"/>
      <c r="IBO76" s="683"/>
      <c r="IBP76" s="683"/>
      <c r="IBQ76" s="683"/>
      <c r="IBR76" s="683"/>
      <c r="IBS76" s="617"/>
      <c r="IBT76" s="682"/>
      <c r="IBU76" s="683"/>
      <c r="IBV76" s="683"/>
      <c r="IBW76" s="683"/>
      <c r="IBX76" s="683"/>
      <c r="IBY76" s="683"/>
      <c r="IBZ76" s="617"/>
      <c r="ICA76" s="682"/>
      <c r="ICB76" s="683"/>
      <c r="ICC76" s="683"/>
      <c r="ICD76" s="683"/>
      <c r="ICE76" s="683"/>
      <c r="ICF76" s="683"/>
      <c r="ICG76" s="617"/>
      <c r="ICH76" s="682"/>
      <c r="ICI76" s="683"/>
      <c r="ICJ76" s="683"/>
      <c r="ICK76" s="683"/>
      <c r="ICL76" s="683"/>
      <c r="ICM76" s="683"/>
      <c r="ICN76" s="617"/>
      <c r="ICO76" s="682"/>
      <c r="ICP76" s="683"/>
      <c r="ICQ76" s="683"/>
      <c r="ICR76" s="683"/>
      <c r="ICS76" s="683"/>
      <c r="ICT76" s="683"/>
      <c r="ICU76" s="617"/>
      <c r="ICV76" s="682"/>
      <c r="ICW76" s="683"/>
      <c r="ICX76" s="683"/>
      <c r="ICY76" s="683"/>
      <c r="ICZ76" s="683"/>
      <c r="IDA76" s="683"/>
      <c r="IDB76" s="617"/>
      <c r="IDC76" s="682"/>
      <c r="IDD76" s="683"/>
      <c r="IDE76" s="683"/>
      <c r="IDF76" s="683"/>
      <c r="IDG76" s="683"/>
      <c r="IDH76" s="683"/>
      <c r="IDI76" s="617"/>
      <c r="IDJ76" s="682"/>
      <c r="IDK76" s="683"/>
      <c r="IDL76" s="683"/>
      <c r="IDM76" s="683"/>
      <c r="IDN76" s="683"/>
      <c r="IDO76" s="683"/>
      <c r="IDP76" s="617"/>
      <c r="IDQ76" s="682"/>
      <c r="IDR76" s="683"/>
      <c r="IDS76" s="683"/>
      <c r="IDT76" s="683"/>
      <c r="IDU76" s="683"/>
      <c r="IDV76" s="683"/>
      <c r="IDW76" s="617"/>
      <c r="IDX76" s="682"/>
      <c r="IDY76" s="683"/>
      <c r="IDZ76" s="683"/>
      <c r="IEA76" s="683"/>
      <c r="IEB76" s="683"/>
      <c r="IEC76" s="683"/>
      <c r="IED76" s="617"/>
      <c r="IEE76" s="682"/>
      <c r="IEF76" s="683"/>
      <c r="IEG76" s="683"/>
      <c r="IEH76" s="683"/>
      <c r="IEI76" s="683"/>
      <c r="IEJ76" s="683"/>
      <c r="IEK76" s="617"/>
      <c r="IEL76" s="682"/>
      <c r="IEM76" s="683"/>
      <c r="IEN76" s="683"/>
      <c r="IEO76" s="683"/>
      <c r="IEP76" s="683"/>
      <c r="IEQ76" s="683"/>
      <c r="IER76" s="617"/>
      <c r="IES76" s="682"/>
      <c r="IET76" s="683"/>
      <c r="IEU76" s="683"/>
      <c r="IEV76" s="683"/>
      <c r="IEW76" s="683"/>
      <c r="IEX76" s="683"/>
      <c r="IEY76" s="617"/>
      <c r="IEZ76" s="682"/>
      <c r="IFA76" s="683"/>
      <c r="IFB76" s="683"/>
      <c r="IFC76" s="683"/>
      <c r="IFD76" s="683"/>
      <c r="IFE76" s="683"/>
      <c r="IFF76" s="617"/>
      <c r="IFG76" s="682"/>
      <c r="IFH76" s="683"/>
      <c r="IFI76" s="683"/>
      <c r="IFJ76" s="683"/>
      <c r="IFK76" s="683"/>
      <c r="IFL76" s="683"/>
      <c r="IFM76" s="617"/>
      <c r="IFN76" s="682"/>
      <c r="IFO76" s="683"/>
      <c r="IFP76" s="683"/>
      <c r="IFQ76" s="683"/>
      <c r="IFR76" s="683"/>
      <c r="IFS76" s="683"/>
      <c r="IFT76" s="617"/>
      <c r="IFU76" s="682"/>
      <c r="IFV76" s="683"/>
      <c r="IFW76" s="683"/>
      <c r="IFX76" s="683"/>
      <c r="IFY76" s="683"/>
      <c r="IFZ76" s="683"/>
      <c r="IGA76" s="617"/>
      <c r="IGB76" s="682"/>
      <c r="IGC76" s="683"/>
      <c r="IGD76" s="683"/>
      <c r="IGE76" s="683"/>
      <c r="IGF76" s="683"/>
      <c r="IGG76" s="683"/>
      <c r="IGH76" s="617"/>
      <c r="IGI76" s="682"/>
      <c r="IGJ76" s="683"/>
      <c r="IGK76" s="683"/>
      <c r="IGL76" s="683"/>
      <c r="IGM76" s="683"/>
      <c r="IGN76" s="683"/>
      <c r="IGO76" s="617"/>
      <c r="IGP76" s="682"/>
      <c r="IGQ76" s="683"/>
      <c r="IGR76" s="683"/>
      <c r="IGS76" s="683"/>
      <c r="IGT76" s="683"/>
      <c r="IGU76" s="683"/>
      <c r="IGV76" s="617"/>
      <c r="IGW76" s="682"/>
      <c r="IGX76" s="683"/>
      <c r="IGY76" s="683"/>
      <c r="IGZ76" s="683"/>
      <c r="IHA76" s="683"/>
      <c r="IHB76" s="683"/>
      <c r="IHC76" s="617"/>
      <c r="IHD76" s="682"/>
      <c r="IHE76" s="683"/>
      <c r="IHF76" s="683"/>
      <c r="IHG76" s="683"/>
      <c r="IHH76" s="683"/>
      <c r="IHI76" s="683"/>
      <c r="IHJ76" s="617"/>
      <c r="IHK76" s="682"/>
      <c r="IHL76" s="683"/>
      <c r="IHM76" s="683"/>
      <c r="IHN76" s="683"/>
      <c r="IHO76" s="683"/>
      <c r="IHP76" s="683"/>
      <c r="IHQ76" s="617"/>
      <c r="IHR76" s="682"/>
      <c r="IHS76" s="683"/>
      <c r="IHT76" s="683"/>
      <c r="IHU76" s="683"/>
      <c r="IHV76" s="683"/>
      <c r="IHW76" s="683"/>
      <c r="IHX76" s="617"/>
      <c r="IHY76" s="682"/>
      <c r="IHZ76" s="683"/>
      <c r="IIA76" s="683"/>
      <c r="IIB76" s="683"/>
      <c r="IIC76" s="683"/>
      <c r="IID76" s="683"/>
      <c r="IIE76" s="617"/>
      <c r="IIF76" s="682"/>
      <c r="IIG76" s="683"/>
      <c r="IIH76" s="683"/>
      <c r="III76" s="683"/>
      <c r="IIJ76" s="683"/>
      <c r="IIK76" s="683"/>
      <c r="IIL76" s="617"/>
      <c r="IIM76" s="682"/>
      <c r="IIN76" s="683"/>
      <c r="IIO76" s="683"/>
      <c r="IIP76" s="683"/>
      <c r="IIQ76" s="683"/>
      <c r="IIR76" s="683"/>
      <c r="IIS76" s="617"/>
      <c r="IIT76" s="682"/>
      <c r="IIU76" s="683"/>
      <c r="IIV76" s="683"/>
      <c r="IIW76" s="683"/>
      <c r="IIX76" s="683"/>
      <c r="IIY76" s="683"/>
      <c r="IIZ76" s="617"/>
      <c r="IJA76" s="682"/>
      <c r="IJB76" s="683"/>
      <c r="IJC76" s="683"/>
      <c r="IJD76" s="683"/>
      <c r="IJE76" s="683"/>
      <c r="IJF76" s="683"/>
      <c r="IJG76" s="617"/>
      <c r="IJH76" s="682"/>
      <c r="IJI76" s="683"/>
      <c r="IJJ76" s="683"/>
      <c r="IJK76" s="683"/>
      <c r="IJL76" s="683"/>
      <c r="IJM76" s="683"/>
      <c r="IJN76" s="617"/>
      <c r="IJO76" s="682"/>
      <c r="IJP76" s="683"/>
      <c r="IJQ76" s="683"/>
      <c r="IJR76" s="683"/>
      <c r="IJS76" s="683"/>
      <c r="IJT76" s="683"/>
      <c r="IJU76" s="617"/>
      <c r="IJV76" s="682"/>
      <c r="IJW76" s="683"/>
      <c r="IJX76" s="683"/>
      <c r="IJY76" s="683"/>
      <c r="IJZ76" s="683"/>
      <c r="IKA76" s="683"/>
      <c r="IKB76" s="617"/>
      <c r="IKC76" s="682"/>
      <c r="IKD76" s="683"/>
      <c r="IKE76" s="683"/>
      <c r="IKF76" s="683"/>
      <c r="IKG76" s="683"/>
      <c r="IKH76" s="683"/>
      <c r="IKI76" s="617"/>
      <c r="IKJ76" s="682"/>
      <c r="IKK76" s="683"/>
      <c r="IKL76" s="683"/>
      <c r="IKM76" s="683"/>
      <c r="IKN76" s="683"/>
      <c r="IKO76" s="683"/>
      <c r="IKP76" s="617"/>
      <c r="IKQ76" s="682"/>
      <c r="IKR76" s="683"/>
      <c r="IKS76" s="683"/>
      <c r="IKT76" s="683"/>
      <c r="IKU76" s="683"/>
      <c r="IKV76" s="683"/>
      <c r="IKW76" s="617"/>
      <c r="IKX76" s="682"/>
      <c r="IKY76" s="683"/>
      <c r="IKZ76" s="683"/>
      <c r="ILA76" s="683"/>
      <c r="ILB76" s="683"/>
      <c r="ILC76" s="683"/>
      <c r="ILD76" s="617"/>
      <c r="ILE76" s="682"/>
      <c r="ILF76" s="683"/>
      <c r="ILG76" s="683"/>
      <c r="ILH76" s="683"/>
      <c r="ILI76" s="683"/>
      <c r="ILJ76" s="683"/>
      <c r="ILK76" s="617"/>
      <c r="ILL76" s="682"/>
      <c r="ILM76" s="683"/>
      <c r="ILN76" s="683"/>
      <c r="ILO76" s="683"/>
      <c r="ILP76" s="683"/>
      <c r="ILQ76" s="683"/>
      <c r="ILR76" s="617"/>
      <c r="ILS76" s="682"/>
      <c r="ILT76" s="683"/>
      <c r="ILU76" s="683"/>
      <c r="ILV76" s="683"/>
      <c r="ILW76" s="683"/>
      <c r="ILX76" s="683"/>
      <c r="ILY76" s="617"/>
      <c r="ILZ76" s="682"/>
      <c r="IMA76" s="683"/>
      <c r="IMB76" s="683"/>
      <c r="IMC76" s="683"/>
      <c r="IMD76" s="683"/>
      <c r="IME76" s="683"/>
      <c r="IMF76" s="617"/>
      <c r="IMG76" s="682"/>
      <c r="IMH76" s="683"/>
      <c r="IMI76" s="683"/>
      <c r="IMJ76" s="683"/>
      <c r="IMK76" s="683"/>
      <c r="IML76" s="683"/>
      <c r="IMM76" s="617"/>
      <c r="IMN76" s="682"/>
      <c r="IMO76" s="683"/>
      <c r="IMP76" s="683"/>
      <c r="IMQ76" s="683"/>
      <c r="IMR76" s="683"/>
      <c r="IMS76" s="683"/>
      <c r="IMT76" s="617"/>
      <c r="IMU76" s="682"/>
      <c r="IMV76" s="683"/>
      <c r="IMW76" s="683"/>
      <c r="IMX76" s="683"/>
      <c r="IMY76" s="683"/>
      <c r="IMZ76" s="683"/>
      <c r="INA76" s="617"/>
      <c r="INB76" s="682"/>
      <c r="INC76" s="683"/>
      <c r="IND76" s="683"/>
      <c r="INE76" s="683"/>
      <c r="INF76" s="683"/>
      <c r="ING76" s="683"/>
      <c r="INH76" s="617"/>
      <c r="INI76" s="682"/>
      <c r="INJ76" s="683"/>
      <c r="INK76" s="683"/>
      <c r="INL76" s="683"/>
      <c r="INM76" s="683"/>
      <c r="INN76" s="683"/>
      <c r="INO76" s="617"/>
      <c r="INP76" s="682"/>
      <c r="INQ76" s="683"/>
      <c r="INR76" s="683"/>
      <c r="INS76" s="683"/>
      <c r="INT76" s="683"/>
      <c r="INU76" s="683"/>
      <c r="INV76" s="617"/>
      <c r="INW76" s="682"/>
      <c r="INX76" s="683"/>
      <c r="INY76" s="683"/>
      <c r="INZ76" s="683"/>
      <c r="IOA76" s="683"/>
      <c r="IOB76" s="683"/>
      <c r="IOC76" s="617"/>
      <c r="IOD76" s="682"/>
      <c r="IOE76" s="683"/>
      <c r="IOF76" s="683"/>
      <c r="IOG76" s="683"/>
      <c r="IOH76" s="683"/>
      <c r="IOI76" s="683"/>
      <c r="IOJ76" s="617"/>
      <c r="IOK76" s="682"/>
      <c r="IOL76" s="683"/>
      <c r="IOM76" s="683"/>
      <c r="ION76" s="683"/>
      <c r="IOO76" s="683"/>
      <c r="IOP76" s="683"/>
      <c r="IOQ76" s="617"/>
      <c r="IOR76" s="682"/>
      <c r="IOS76" s="683"/>
      <c r="IOT76" s="683"/>
      <c r="IOU76" s="683"/>
      <c r="IOV76" s="683"/>
      <c r="IOW76" s="683"/>
      <c r="IOX76" s="617"/>
      <c r="IOY76" s="682"/>
      <c r="IOZ76" s="683"/>
      <c r="IPA76" s="683"/>
      <c r="IPB76" s="683"/>
      <c r="IPC76" s="683"/>
      <c r="IPD76" s="683"/>
      <c r="IPE76" s="617"/>
      <c r="IPF76" s="682"/>
      <c r="IPG76" s="683"/>
      <c r="IPH76" s="683"/>
      <c r="IPI76" s="683"/>
      <c r="IPJ76" s="683"/>
      <c r="IPK76" s="683"/>
      <c r="IPL76" s="617"/>
      <c r="IPM76" s="682"/>
      <c r="IPN76" s="683"/>
      <c r="IPO76" s="683"/>
      <c r="IPP76" s="683"/>
      <c r="IPQ76" s="683"/>
      <c r="IPR76" s="683"/>
      <c r="IPS76" s="617"/>
      <c r="IPT76" s="682"/>
      <c r="IPU76" s="683"/>
      <c r="IPV76" s="683"/>
      <c r="IPW76" s="683"/>
      <c r="IPX76" s="683"/>
      <c r="IPY76" s="683"/>
      <c r="IPZ76" s="617"/>
      <c r="IQA76" s="682"/>
      <c r="IQB76" s="683"/>
      <c r="IQC76" s="683"/>
      <c r="IQD76" s="683"/>
      <c r="IQE76" s="683"/>
      <c r="IQF76" s="683"/>
      <c r="IQG76" s="617"/>
      <c r="IQH76" s="682"/>
      <c r="IQI76" s="683"/>
      <c r="IQJ76" s="683"/>
      <c r="IQK76" s="683"/>
      <c r="IQL76" s="683"/>
      <c r="IQM76" s="683"/>
      <c r="IQN76" s="617"/>
      <c r="IQO76" s="682"/>
      <c r="IQP76" s="683"/>
      <c r="IQQ76" s="683"/>
      <c r="IQR76" s="683"/>
      <c r="IQS76" s="683"/>
      <c r="IQT76" s="683"/>
      <c r="IQU76" s="617"/>
      <c r="IQV76" s="682"/>
      <c r="IQW76" s="683"/>
      <c r="IQX76" s="683"/>
      <c r="IQY76" s="683"/>
      <c r="IQZ76" s="683"/>
      <c r="IRA76" s="683"/>
      <c r="IRB76" s="617"/>
      <c r="IRC76" s="682"/>
      <c r="IRD76" s="683"/>
      <c r="IRE76" s="683"/>
      <c r="IRF76" s="683"/>
      <c r="IRG76" s="683"/>
      <c r="IRH76" s="683"/>
      <c r="IRI76" s="617"/>
      <c r="IRJ76" s="682"/>
      <c r="IRK76" s="683"/>
      <c r="IRL76" s="683"/>
      <c r="IRM76" s="683"/>
      <c r="IRN76" s="683"/>
      <c r="IRO76" s="683"/>
      <c r="IRP76" s="617"/>
      <c r="IRQ76" s="682"/>
      <c r="IRR76" s="683"/>
      <c r="IRS76" s="683"/>
      <c r="IRT76" s="683"/>
      <c r="IRU76" s="683"/>
      <c r="IRV76" s="683"/>
      <c r="IRW76" s="617"/>
      <c r="IRX76" s="682"/>
      <c r="IRY76" s="683"/>
      <c r="IRZ76" s="683"/>
      <c r="ISA76" s="683"/>
      <c r="ISB76" s="683"/>
      <c r="ISC76" s="683"/>
      <c r="ISD76" s="617"/>
      <c r="ISE76" s="682"/>
      <c r="ISF76" s="683"/>
      <c r="ISG76" s="683"/>
      <c r="ISH76" s="683"/>
      <c r="ISI76" s="683"/>
      <c r="ISJ76" s="683"/>
      <c r="ISK76" s="617"/>
      <c r="ISL76" s="682"/>
      <c r="ISM76" s="683"/>
      <c r="ISN76" s="683"/>
      <c r="ISO76" s="683"/>
      <c r="ISP76" s="683"/>
      <c r="ISQ76" s="683"/>
      <c r="ISR76" s="617"/>
      <c r="ISS76" s="682"/>
      <c r="IST76" s="683"/>
      <c r="ISU76" s="683"/>
      <c r="ISV76" s="683"/>
      <c r="ISW76" s="683"/>
      <c r="ISX76" s="683"/>
      <c r="ISY76" s="617"/>
      <c r="ISZ76" s="682"/>
      <c r="ITA76" s="683"/>
      <c r="ITB76" s="683"/>
      <c r="ITC76" s="683"/>
      <c r="ITD76" s="683"/>
      <c r="ITE76" s="683"/>
      <c r="ITF76" s="617"/>
      <c r="ITG76" s="682"/>
      <c r="ITH76" s="683"/>
      <c r="ITI76" s="683"/>
      <c r="ITJ76" s="683"/>
      <c r="ITK76" s="683"/>
      <c r="ITL76" s="683"/>
      <c r="ITM76" s="617"/>
      <c r="ITN76" s="682"/>
      <c r="ITO76" s="683"/>
      <c r="ITP76" s="683"/>
      <c r="ITQ76" s="683"/>
      <c r="ITR76" s="683"/>
      <c r="ITS76" s="683"/>
      <c r="ITT76" s="617"/>
      <c r="ITU76" s="682"/>
      <c r="ITV76" s="683"/>
      <c r="ITW76" s="683"/>
      <c r="ITX76" s="683"/>
      <c r="ITY76" s="683"/>
      <c r="ITZ76" s="683"/>
      <c r="IUA76" s="617"/>
      <c r="IUB76" s="682"/>
      <c r="IUC76" s="683"/>
      <c r="IUD76" s="683"/>
      <c r="IUE76" s="683"/>
      <c r="IUF76" s="683"/>
      <c r="IUG76" s="683"/>
      <c r="IUH76" s="617"/>
      <c r="IUI76" s="682"/>
      <c r="IUJ76" s="683"/>
      <c r="IUK76" s="683"/>
      <c r="IUL76" s="683"/>
      <c r="IUM76" s="683"/>
      <c r="IUN76" s="683"/>
      <c r="IUO76" s="617"/>
      <c r="IUP76" s="682"/>
      <c r="IUQ76" s="683"/>
      <c r="IUR76" s="683"/>
      <c r="IUS76" s="683"/>
      <c r="IUT76" s="683"/>
      <c r="IUU76" s="683"/>
      <c r="IUV76" s="617"/>
      <c r="IUW76" s="682"/>
      <c r="IUX76" s="683"/>
      <c r="IUY76" s="683"/>
      <c r="IUZ76" s="683"/>
      <c r="IVA76" s="683"/>
      <c r="IVB76" s="683"/>
      <c r="IVC76" s="617"/>
      <c r="IVD76" s="682"/>
      <c r="IVE76" s="683"/>
      <c r="IVF76" s="683"/>
      <c r="IVG76" s="683"/>
      <c r="IVH76" s="683"/>
      <c r="IVI76" s="683"/>
      <c r="IVJ76" s="617"/>
      <c r="IVK76" s="682"/>
      <c r="IVL76" s="683"/>
      <c r="IVM76" s="683"/>
      <c r="IVN76" s="683"/>
      <c r="IVO76" s="683"/>
      <c r="IVP76" s="683"/>
      <c r="IVQ76" s="617"/>
      <c r="IVR76" s="682"/>
      <c r="IVS76" s="683"/>
      <c r="IVT76" s="683"/>
      <c r="IVU76" s="683"/>
      <c r="IVV76" s="683"/>
      <c r="IVW76" s="683"/>
      <c r="IVX76" s="617"/>
      <c r="IVY76" s="682"/>
      <c r="IVZ76" s="683"/>
      <c r="IWA76" s="683"/>
      <c r="IWB76" s="683"/>
      <c r="IWC76" s="683"/>
      <c r="IWD76" s="683"/>
      <c r="IWE76" s="617"/>
      <c r="IWF76" s="682"/>
      <c r="IWG76" s="683"/>
      <c r="IWH76" s="683"/>
      <c r="IWI76" s="683"/>
      <c r="IWJ76" s="683"/>
      <c r="IWK76" s="683"/>
      <c r="IWL76" s="617"/>
      <c r="IWM76" s="682"/>
      <c r="IWN76" s="683"/>
      <c r="IWO76" s="683"/>
      <c r="IWP76" s="683"/>
      <c r="IWQ76" s="683"/>
      <c r="IWR76" s="683"/>
      <c r="IWS76" s="617"/>
      <c r="IWT76" s="682"/>
      <c r="IWU76" s="683"/>
      <c r="IWV76" s="683"/>
      <c r="IWW76" s="683"/>
      <c r="IWX76" s="683"/>
      <c r="IWY76" s="683"/>
      <c r="IWZ76" s="617"/>
      <c r="IXA76" s="682"/>
      <c r="IXB76" s="683"/>
      <c r="IXC76" s="683"/>
      <c r="IXD76" s="683"/>
      <c r="IXE76" s="683"/>
      <c r="IXF76" s="683"/>
      <c r="IXG76" s="617"/>
      <c r="IXH76" s="682"/>
      <c r="IXI76" s="683"/>
      <c r="IXJ76" s="683"/>
      <c r="IXK76" s="683"/>
      <c r="IXL76" s="683"/>
      <c r="IXM76" s="683"/>
      <c r="IXN76" s="617"/>
      <c r="IXO76" s="682"/>
      <c r="IXP76" s="683"/>
      <c r="IXQ76" s="683"/>
      <c r="IXR76" s="683"/>
      <c r="IXS76" s="683"/>
      <c r="IXT76" s="683"/>
      <c r="IXU76" s="617"/>
      <c r="IXV76" s="682"/>
      <c r="IXW76" s="683"/>
      <c r="IXX76" s="683"/>
      <c r="IXY76" s="683"/>
      <c r="IXZ76" s="683"/>
      <c r="IYA76" s="683"/>
      <c r="IYB76" s="617"/>
      <c r="IYC76" s="682"/>
      <c r="IYD76" s="683"/>
      <c r="IYE76" s="683"/>
      <c r="IYF76" s="683"/>
      <c r="IYG76" s="683"/>
      <c r="IYH76" s="683"/>
      <c r="IYI76" s="617"/>
      <c r="IYJ76" s="682"/>
      <c r="IYK76" s="683"/>
      <c r="IYL76" s="683"/>
      <c r="IYM76" s="683"/>
      <c r="IYN76" s="683"/>
      <c r="IYO76" s="683"/>
      <c r="IYP76" s="617"/>
      <c r="IYQ76" s="682"/>
      <c r="IYR76" s="683"/>
      <c r="IYS76" s="683"/>
      <c r="IYT76" s="683"/>
      <c r="IYU76" s="683"/>
      <c r="IYV76" s="683"/>
      <c r="IYW76" s="617"/>
      <c r="IYX76" s="682"/>
      <c r="IYY76" s="683"/>
      <c r="IYZ76" s="683"/>
      <c r="IZA76" s="683"/>
      <c r="IZB76" s="683"/>
      <c r="IZC76" s="683"/>
      <c r="IZD76" s="617"/>
      <c r="IZE76" s="682"/>
      <c r="IZF76" s="683"/>
      <c r="IZG76" s="683"/>
      <c r="IZH76" s="683"/>
      <c r="IZI76" s="683"/>
      <c r="IZJ76" s="683"/>
      <c r="IZK76" s="617"/>
      <c r="IZL76" s="682"/>
      <c r="IZM76" s="683"/>
      <c r="IZN76" s="683"/>
      <c r="IZO76" s="683"/>
      <c r="IZP76" s="683"/>
      <c r="IZQ76" s="683"/>
      <c r="IZR76" s="617"/>
      <c r="IZS76" s="682"/>
      <c r="IZT76" s="683"/>
      <c r="IZU76" s="683"/>
      <c r="IZV76" s="683"/>
      <c r="IZW76" s="683"/>
      <c r="IZX76" s="683"/>
      <c r="IZY76" s="617"/>
      <c r="IZZ76" s="682"/>
      <c r="JAA76" s="683"/>
      <c r="JAB76" s="683"/>
      <c r="JAC76" s="683"/>
      <c r="JAD76" s="683"/>
      <c r="JAE76" s="683"/>
      <c r="JAF76" s="617"/>
      <c r="JAG76" s="682"/>
      <c r="JAH76" s="683"/>
      <c r="JAI76" s="683"/>
      <c r="JAJ76" s="683"/>
      <c r="JAK76" s="683"/>
      <c r="JAL76" s="683"/>
      <c r="JAM76" s="617"/>
      <c r="JAN76" s="682"/>
      <c r="JAO76" s="683"/>
      <c r="JAP76" s="683"/>
      <c r="JAQ76" s="683"/>
      <c r="JAR76" s="683"/>
      <c r="JAS76" s="683"/>
      <c r="JAT76" s="617"/>
      <c r="JAU76" s="682"/>
      <c r="JAV76" s="683"/>
      <c r="JAW76" s="683"/>
      <c r="JAX76" s="683"/>
      <c r="JAY76" s="683"/>
      <c r="JAZ76" s="683"/>
      <c r="JBA76" s="617"/>
      <c r="JBB76" s="682"/>
      <c r="JBC76" s="683"/>
      <c r="JBD76" s="683"/>
      <c r="JBE76" s="683"/>
      <c r="JBF76" s="683"/>
      <c r="JBG76" s="683"/>
      <c r="JBH76" s="617"/>
      <c r="JBI76" s="682"/>
      <c r="JBJ76" s="683"/>
      <c r="JBK76" s="683"/>
      <c r="JBL76" s="683"/>
      <c r="JBM76" s="683"/>
      <c r="JBN76" s="683"/>
      <c r="JBO76" s="617"/>
      <c r="JBP76" s="682"/>
      <c r="JBQ76" s="683"/>
      <c r="JBR76" s="683"/>
      <c r="JBS76" s="683"/>
      <c r="JBT76" s="683"/>
      <c r="JBU76" s="683"/>
      <c r="JBV76" s="617"/>
      <c r="JBW76" s="682"/>
      <c r="JBX76" s="683"/>
      <c r="JBY76" s="683"/>
      <c r="JBZ76" s="683"/>
      <c r="JCA76" s="683"/>
      <c r="JCB76" s="683"/>
      <c r="JCC76" s="617"/>
      <c r="JCD76" s="682"/>
      <c r="JCE76" s="683"/>
      <c r="JCF76" s="683"/>
      <c r="JCG76" s="683"/>
      <c r="JCH76" s="683"/>
      <c r="JCI76" s="683"/>
      <c r="JCJ76" s="617"/>
      <c r="JCK76" s="682"/>
      <c r="JCL76" s="683"/>
      <c r="JCM76" s="683"/>
      <c r="JCN76" s="683"/>
      <c r="JCO76" s="683"/>
      <c r="JCP76" s="683"/>
      <c r="JCQ76" s="617"/>
      <c r="JCR76" s="682"/>
      <c r="JCS76" s="683"/>
      <c r="JCT76" s="683"/>
      <c r="JCU76" s="683"/>
      <c r="JCV76" s="683"/>
      <c r="JCW76" s="683"/>
      <c r="JCX76" s="617"/>
      <c r="JCY76" s="682"/>
      <c r="JCZ76" s="683"/>
      <c r="JDA76" s="683"/>
      <c r="JDB76" s="683"/>
      <c r="JDC76" s="683"/>
      <c r="JDD76" s="683"/>
      <c r="JDE76" s="617"/>
      <c r="JDF76" s="682"/>
      <c r="JDG76" s="683"/>
      <c r="JDH76" s="683"/>
      <c r="JDI76" s="683"/>
      <c r="JDJ76" s="683"/>
      <c r="JDK76" s="683"/>
      <c r="JDL76" s="617"/>
      <c r="JDM76" s="682"/>
      <c r="JDN76" s="683"/>
      <c r="JDO76" s="683"/>
      <c r="JDP76" s="683"/>
      <c r="JDQ76" s="683"/>
      <c r="JDR76" s="683"/>
      <c r="JDS76" s="617"/>
      <c r="JDT76" s="682"/>
      <c r="JDU76" s="683"/>
      <c r="JDV76" s="683"/>
      <c r="JDW76" s="683"/>
      <c r="JDX76" s="683"/>
      <c r="JDY76" s="683"/>
      <c r="JDZ76" s="617"/>
      <c r="JEA76" s="682"/>
      <c r="JEB76" s="683"/>
      <c r="JEC76" s="683"/>
      <c r="JED76" s="683"/>
      <c r="JEE76" s="683"/>
      <c r="JEF76" s="683"/>
      <c r="JEG76" s="617"/>
      <c r="JEH76" s="682"/>
      <c r="JEI76" s="683"/>
      <c r="JEJ76" s="683"/>
      <c r="JEK76" s="683"/>
      <c r="JEL76" s="683"/>
      <c r="JEM76" s="683"/>
      <c r="JEN76" s="617"/>
      <c r="JEO76" s="682"/>
      <c r="JEP76" s="683"/>
      <c r="JEQ76" s="683"/>
      <c r="JER76" s="683"/>
      <c r="JES76" s="683"/>
      <c r="JET76" s="683"/>
      <c r="JEU76" s="617"/>
      <c r="JEV76" s="682"/>
      <c r="JEW76" s="683"/>
      <c r="JEX76" s="683"/>
      <c r="JEY76" s="683"/>
      <c r="JEZ76" s="683"/>
      <c r="JFA76" s="683"/>
      <c r="JFB76" s="617"/>
      <c r="JFC76" s="682"/>
      <c r="JFD76" s="683"/>
      <c r="JFE76" s="683"/>
      <c r="JFF76" s="683"/>
      <c r="JFG76" s="683"/>
      <c r="JFH76" s="683"/>
      <c r="JFI76" s="617"/>
      <c r="JFJ76" s="682"/>
      <c r="JFK76" s="683"/>
      <c r="JFL76" s="683"/>
      <c r="JFM76" s="683"/>
      <c r="JFN76" s="683"/>
      <c r="JFO76" s="683"/>
      <c r="JFP76" s="617"/>
      <c r="JFQ76" s="682"/>
      <c r="JFR76" s="683"/>
      <c r="JFS76" s="683"/>
      <c r="JFT76" s="683"/>
      <c r="JFU76" s="683"/>
      <c r="JFV76" s="683"/>
      <c r="JFW76" s="617"/>
      <c r="JFX76" s="682"/>
      <c r="JFY76" s="683"/>
      <c r="JFZ76" s="683"/>
      <c r="JGA76" s="683"/>
      <c r="JGB76" s="683"/>
      <c r="JGC76" s="683"/>
      <c r="JGD76" s="617"/>
      <c r="JGE76" s="682"/>
      <c r="JGF76" s="683"/>
      <c r="JGG76" s="683"/>
      <c r="JGH76" s="683"/>
      <c r="JGI76" s="683"/>
      <c r="JGJ76" s="683"/>
      <c r="JGK76" s="617"/>
      <c r="JGL76" s="682"/>
      <c r="JGM76" s="683"/>
      <c r="JGN76" s="683"/>
      <c r="JGO76" s="683"/>
      <c r="JGP76" s="683"/>
      <c r="JGQ76" s="683"/>
      <c r="JGR76" s="617"/>
      <c r="JGS76" s="682"/>
      <c r="JGT76" s="683"/>
      <c r="JGU76" s="683"/>
      <c r="JGV76" s="683"/>
      <c r="JGW76" s="683"/>
      <c r="JGX76" s="683"/>
      <c r="JGY76" s="617"/>
      <c r="JGZ76" s="682"/>
      <c r="JHA76" s="683"/>
      <c r="JHB76" s="683"/>
      <c r="JHC76" s="683"/>
      <c r="JHD76" s="683"/>
      <c r="JHE76" s="683"/>
      <c r="JHF76" s="617"/>
      <c r="JHG76" s="682"/>
      <c r="JHH76" s="683"/>
      <c r="JHI76" s="683"/>
      <c r="JHJ76" s="683"/>
      <c r="JHK76" s="683"/>
      <c r="JHL76" s="683"/>
      <c r="JHM76" s="617"/>
      <c r="JHN76" s="682"/>
      <c r="JHO76" s="683"/>
      <c r="JHP76" s="683"/>
      <c r="JHQ76" s="683"/>
      <c r="JHR76" s="683"/>
      <c r="JHS76" s="683"/>
      <c r="JHT76" s="617"/>
      <c r="JHU76" s="682"/>
      <c r="JHV76" s="683"/>
      <c r="JHW76" s="683"/>
      <c r="JHX76" s="683"/>
      <c r="JHY76" s="683"/>
      <c r="JHZ76" s="683"/>
      <c r="JIA76" s="617"/>
      <c r="JIB76" s="682"/>
      <c r="JIC76" s="683"/>
      <c r="JID76" s="683"/>
      <c r="JIE76" s="683"/>
      <c r="JIF76" s="683"/>
      <c r="JIG76" s="683"/>
      <c r="JIH76" s="617"/>
      <c r="JII76" s="682"/>
      <c r="JIJ76" s="683"/>
      <c r="JIK76" s="683"/>
      <c r="JIL76" s="683"/>
      <c r="JIM76" s="683"/>
      <c r="JIN76" s="683"/>
      <c r="JIO76" s="617"/>
      <c r="JIP76" s="682"/>
      <c r="JIQ76" s="683"/>
      <c r="JIR76" s="683"/>
      <c r="JIS76" s="683"/>
      <c r="JIT76" s="683"/>
      <c r="JIU76" s="683"/>
      <c r="JIV76" s="617"/>
      <c r="JIW76" s="682"/>
      <c r="JIX76" s="683"/>
      <c r="JIY76" s="683"/>
      <c r="JIZ76" s="683"/>
      <c r="JJA76" s="683"/>
      <c r="JJB76" s="683"/>
      <c r="JJC76" s="617"/>
      <c r="JJD76" s="682"/>
      <c r="JJE76" s="683"/>
      <c r="JJF76" s="683"/>
      <c r="JJG76" s="683"/>
      <c r="JJH76" s="683"/>
      <c r="JJI76" s="683"/>
      <c r="JJJ76" s="617"/>
      <c r="JJK76" s="682"/>
      <c r="JJL76" s="683"/>
      <c r="JJM76" s="683"/>
      <c r="JJN76" s="683"/>
      <c r="JJO76" s="683"/>
      <c r="JJP76" s="683"/>
      <c r="JJQ76" s="617"/>
      <c r="JJR76" s="682"/>
      <c r="JJS76" s="683"/>
      <c r="JJT76" s="683"/>
      <c r="JJU76" s="683"/>
      <c r="JJV76" s="683"/>
      <c r="JJW76" s="683"/>
      <c r="JJX76" s="617"/>
      <c r="JJY76" s="682"/>
      <c r="JJZ76" s="683"/>
      <c r="JKA76" s="683"/>
      <c r="JKB76" s="683"/>
      <c r="JKC76" s="683"/>
      <c r="JKD76" s="683"/>
      <c r="JKE76" s="617"/>
      <c r="JKF76" s="682"/>
      <c r="JKG76" s="683"/>
      <c r="JKH76" s="683"/>
      <c r="JKI76" s="683"/>
      <c r="JKJ76" s="683"/>
      <c r="JKK76" s="683"/>
      <c r="JKL76" s="617"/>
      <c r="JKM76" s="682"/>
      <c r="JKN76" s="683"/>
      <c r="JKO76" s="683"/>
      <c r="JKP76" s="683"/>
      <c r="JKQ76" s="683"/>
      <c r="JKR76" s="683"/>
      <c r="JKS76" s="617"/>
      <c r="JKT76" s="682"/>
      <c r="JKU76" s="683"/>
      <c r="JKV76" s="683"/>
      <c r="JKW76" s="683"/>
      <c r="JKX76" s="683"/>
      <c r="JKY76" s="683"/>
      <c r="JKZ76" s="617"/>
      <c r="JLA76" s="682"/>
      <c r="JLB76" s="683"/>
      <c r="JLC76" s="683"/>
      <c r="JLD76" s="683"/>
      <c r="JLE76" s="683"/>
      <c r="JLF76" s="683"/>
      <c r="JLG76" s="617"/>
      <c r="JLH76" s="682"/>
      <c r="JLI76" s="683"/>
      <c r="JLJ76" s="683"/>
      <c r="JLK76" s="683"/>
      <c r="JLL76" s="683"/>
      <c r="JLM76" s="683"/>
      <c r="JLN76" s="617"/>
      <c r="JLO76" s="682"/>
      <c r="JLP76" s="683"/>
      <c r="JLQ76" s="683"/>
      <c r="JLR76" s="683"/>
      <c r="JLS76" s="683"/>
      <c r="JLT76" s="683"/>
      <c r="JLU76" s="617"/>
      <c r="JLV76" s="682"/>
      <c r="JLW76" s="683"/>
      <c r="JLX76" s="683"/>
      <c r="JLY76" s="683"/>
      <c r="JLZ76" s="683"/>
      <c r="JMA76" s="683"/>
      <c r="JMB76" s="617"/>
      <c r="JMC76" s="682"/>
      <c r="JMD76" s="683"/>
      <c r="JME76" s="683"/>
      <c r="JMF76" s="683"/>
      <c r="JMG76" s="683"/>
      <c r="JMH76" s="683"/>
      <c r="JMI76" s="617"/>
      <c r="JMJ76" s="682"/>
      <c r="JMK76" s="683"/>
      <c r="JML76" s="683"/>
      <c r="JMM76" s="683"/>
      <c r="JMN76" s="683"/>
      <c r="JMO76" s="683"/>
      <c r="JMP76" s="617"/>
      <c r="JMQ76" s="682"/>
      <c r="JMR76" s="683"/>
      <c r="JMS76" s="683"/>
      <c r="JMT76" s="683"/>
      <c r="JMU76" s="683"/>
      <c r="JMV76" s="683"/>
      <c r="JMW76" s="617"/>
      <c r="JMX76" s="682"/>
      <c r="JMY76" s="683"/>
      <c r="JMZ76" s="683"/>
      <c r="JNA76" s="683"/>
      <c r="JNB76" s="683"/>
      <c r="JNC76" s="683"/>
      <c r="JND76" s="617"/>
      <c r="JNE76" s="682"/>
      <c r="JNF76" s="683"/>
      <c r="JNG76" s="683"/>
      <c r="JNH76" s="683"/>
      <c r="JNI76" s="683"/>
      <c r="JNJ76" s="683"/>
      <c r="JNK76" s="617"/>
      <c r="JNL76" s="682"/>
      <c r="JNM76" s="683"/>
      <c r="JNN76" s="683"/>
      <c r="JNO76" s="683"/>
      <c r="JNP76" s="683"/>
      <c r="JNQ76" s="683"/>
      <c r="JNR76" s="617"/>
      <c r="JNS76" s="682"/>
      <c r="JNT76" s="683"/>
      <c r="JNU76" s="683"/>
      <c r="JNV76" s="683"/>
      <c r="JNW76" s="683"/>
      <c r="JNX76" s="683"/>
      <c r="JNY76" s="617"/>
      <c r="JNZ76" s="682"/>
      <c r="JOA76" s="683"/>
      <c r="JOB76" s="683"/>
      <c r="JOC76" s="683"/>
      <c r="JOD76" s="683"/>
      <c r="JOE76" s="683"/>
      <c r="JOF76" s="617"/>
      <c r="JOG76" s="682"/>
      <c r="JOH76" s="683"/>
      <c r="JOI76" s="683"/>
      <c r="JOJ76" s="683"/>
      <c r="JOK76" s="683"/>
      <c r="JOL76" s="683"/>
      <c r="JOM76" s="617"/>
      <c r="JON76" s="682"/>
      <c r="JOO76" s="683"/>
      <c r="JOP76" s="683"/>
      <c r="JOQ76" s="683"/>
      <c r="JOR76" s="683"/>
      <c r="JOS76" s="683"/>
      <c r="JOT76" s="617"/>
      <c r="JOU76" s="682"/>
      <c r="JOV76" s="683"/>
      <c r="JOW76" s="683"/>
      <c r="JOX76" s="683"/>
      <c r="JOY76" s="683"/>
      <c r="JOZ76" s="683"/>
      <c r="JPA76" s="617"/>
      <c r="JPB76" s="682"/>
      <c r="JPC76" s="683"/>
      <c r="JPD76" s="683"/>
      <c r="JPE76" s="683"/>
      <c r="JPF76" s="683"/>
      <c r="JPG76" s="683"/>
      <c r="JPH76" s="617"/>
      <c r="JPI76" s="682"/>
      <c r="JPJ76" s="683"/>
      <c r="JPK76" s="683"/>
      <c r="JPL76" s="683"/>
      <c r="JPM76" s="683"/>
      <c r="JPN76" s="683"/>
      <c r="JPO76" s="617"/>
      <c r="JPP76" s="682"/>
      <c r="JPQ76" s="683"/>
      <c r="JPR76" s="683"/>
      <c r="JPS76" s="683"/>
      <c r="JPT76" s="683"/>
      <c r="JPU76" s="683"/>
      <c r="JPV76" s="617"/>
      <c r="JPW76" s="682"/>
      <c r="JPX76" s="683"/>
      <c r="JPY76" s="683"/>
      <c r="JPZ76" s="683"/>
      <c r="JQA76" s="683"/>
      <c r="JQB76" s="683"/>
      <c r="JQC76" s="617"/>
      <c r="JQD76" s="682"/>
      <c r="JQE76" s="683"/>
      <c r="JQF76" s="683"/>
      <c r="JQG76" s="683"/>
      <c r="JQH76" s="683"/>
      <c r="JQI76" s="683"/>
      <c r="JQJ76" s="617"/>
      <c r="JQK76" s="682"/>
      <c r="JQL76" s="683"/>
      <c r="JQM76" s="683"/>
      <c r="JQN76" s="683"/>
      <c r="JQO76" s="683"/>
      <c r="JQP76" s="683"/>
      <c r="JQQ76" s="617"/>
      <c r="JQR76" s="682"/>
      <c r="JQS76" s="683"/>
      <c r="JQT76" s="683"/>
      <c r="JQU76" s="683"/>
      <c r="JQV76" s="683"/>
      <c r="JQW76" s="683"/>
      <c r="JQX76" s="617"/>
      <c r="JQY76" s="682"/>
      <c r="JQZ76" s="683"/>
      <c r="JRA76" s="683"/>
      <c r="JRB76" s="683"/>
      <c r="JRC76" s="683"/>
      <c r="JRD76" s="683"/>
      <c r="JRE76" s="617"/>
      <c r="JRF76" s="682"/>
      <c r="JRG76" s="683"/>
      <c r="JRH76" s="683"/>
      <c r="JRI76" s="683"/>
      <c r="JRJ76" s="683"/>
      <c r="JRK76" s="683"/>
      <c r="JRL76" s="617"/>
      <c r="JRM76" s="682"/>
      <c r="JRN76" s="683"/>
      <c r="JRO76" s="683"/>
      <c r="JRP76" s="683"/>
      <c r="JRQ76" s="683"/>
      <c r="JRR76" s="683"/>
      <c r="JRS76" s="617"/>
      <c r="JRT76" s="682"/>
      <c r="JRU76" s="683"/>
      <c r="JRV76" s="683"/>
      <c r="JRW76" s="683"/>
      <c r="JRX76" s="683"/>
      <c r="JRY76" s="683"/>
      <c r="JRZ76" s="617"/>
      <c r="JSA76" s="682"/>
      <c r="JSB76" s="683"/>
      <c r="JSC76" s="683"/>
      <c r="JSD76" s="683"/>
      <c r="JSE76" s="683"/>
      <c r="JSF76" s="683"/>
      <c r="JSG76" s="617"/>
      <c r="JSH76" s="682"/>
      <c r="JSI76" s="683"/>
      <c r="JSJ76" s="683"/>
      <c r="JSK76" s="683"/>
      <c r="JSL76" s="683"/>
      <c r="JSM76" s="683"/>
      <c r="JSN76" s="617"/>
      <c r="JSO76" s="682"/>
      <c r="JSP76" s="683"/>
      <c r="JSQ76" s="683"/>
      <c r="JSR76" s="683"/>
      <c r="JSS76" s="683"/>
      <c r="JST76" s="683"/>
      <c r="JSU76" s="617"/>
      <c r="JSV76" s="682"/>
      <c r="JSW76" s="683"/>
      <c r="JSX76" s="683"/>
      <c r="JSY76" s="683"/>
      <c r="JSZ76" s="683"/>
      <c r="JTA76" s="683"/>
      <c r="JTB76" s="617"/>
      <c r="JTC76" s="682"/>
      <c r="JTD76" s="683"/>
      <c r="JTE76" s="683"/>
      <c r="JTF76" s="683"/>
      <c r="JTG76" s="683"/>
      <c r="JTH76" s="683"/>
      <c r="JTI76" s="617"/>
      <c r="JTJ76" s="682"/>
      <c r="JTK76" s="683"/>
      <c r="JTL76" s="683"/>
      <c r="JTM76" s="683"/>
      <c r="JTN76" s="683"/>
      <c r="JTO76" s="683"/>
      <c r="JTP76" s="617"/>
      <c r="JTQ76" s="682"/>
      <c r="JTR76" s="683"/>
      <c r="JTS76" s="683"/>
      <c r="JTT76" s="683"/>
      <c r="JTU76" s="683"/>
      <c r="JTV76" s="683"/>
      <c r="JTW76" s="617"/>
      <c r="JTX76" s="682"/>
      <c r="JTY76" s="683"/>
      <c r="JTZ76" s="683"/>
      <c r="JUA76" s="683"/>
      <c r="JUB76" s="683"/>
      <c r="JUC76" s="683"/>
      <c r="JUD76" s="617"/>
      <c r="JUE76" s="682"/>
      <c r="JUF76" s="683"/>
      <c r="JUG76" s="683"/>
      <c r="JUH76" s="683"/>
      <c r="JUI76" s="683"/>
      <c r="JUJ76" s="683"/>
      <c r="JUK76" s="617"/>
      <c r="JUL76" s="682"/>
      <c r="JUM76" s="683"/>
      <c r="JUN76" s="683"/>
      <c r="JUO76" s="683"/>
      <c r="JUP76" s="683"/>
      <c r="JUQ76" s="683"/>
      <c r="JUR76" s="617"/>
      <c r="JUS76" s="682"/>
      <c r="JUT76" s="683"/>
      <c r="JUU76" s="683"/>
      <c r="JUV76" s="683"/>
      <c r="JUW76" s="683"/>
      <c r="JUX76" s="683"/>
      <c r="JUY76" s="617"/>
      <c r="JUZ76" s="682"/>
      <c r="JVA76" s="683"/>
      <c r="JVB76" s="683"/>
      <c r="JVC76" s="683"/>
      <c r="JVD76" s="683"/>
      <c r="JVE76" s="683"/>
      <c r="JVF76" s="617"/>
      <c r="JVG76" s="682"/>
      <c r="JVH76" s="683"/>
      <c r="JVI76" s="683"/>
      <c r="JVJ76" s="683"/>
      <c r="JVK76" s="683"/>
      <c r="JVL76" s="683"/>
      <c r="JVM76" s="617"/>
      <c r="JVN76" s="682"/>
      <c r="JVO76" s="683"/>
      <c r="JVP76" s="683"/>
      <c r="JVQ76" s="683"/>
      <c r="JVR76" s="683"/>
      <c r="JVS76" s="683"/>
      <c r="JVT76" s="617"/>
      <c r="JVU76" s="682"/>
      <c r="JVV76" s="683"/>
      <c r="JVW76" s="683"/>
      <c r="JVX76" s="683"/>
      <c r="JVY76" s="683"/>
      <c r="JVZ76" s="683"/>
      <c r="JWA76" s="617"/>
      <c r="JWB76" s="682"/>
      <c r="JWC76" s="683"/>
      <c r="JWD76" s="683"/>
      <c r="JWE76" s="683"/>
      <c r="JWF76" s="683"/>
      <c r="JWG76" s="683"/>
      <c r="JWH76" s="617"/>
      <c r="JWI76" s="682"/>
      <c r="JWJ76" s="683"/>
      <c r="JWK76" s="683"/>
      <c r="JWL76" s="683"/>
      <c r="JWM76" s="683"/>
      <c r="JWN76" s="683"/>
      <c r="JWO76" s="617"/>
      <c r="JWP76" s="682"/>
      <c r="JWQ76" s="683"/>
      <c r="JWR76" s="683"/>
      <c r="JWS76" s="683"/>
      <c r="JWT76" s="683"/>
      <c r="JWU76" s="683"/>
      <c r="JWV76" s="617"/>
      <c r="JWW76" s="682"/>
      <c r="JWX76" s="683"/>
      <c r="JWY76" s="683"/>
      <c r="JWZ76" s="683"/>
      <c r="JXA76" s="683"/>
      <c r="JXB76" s="683"/>
      <c r="JXC76" s="617"/>
      <c r="JXD76" s="682"/>
      <c r="JXE76" s="683"/>
      <c r="JXF76" s="683"/>
      <c r="JXG76" s="683"/>
      <c r="JXH76" s="683"/>
      <c r="JXI76" s="683"/>
      <c r="JXJ76" s="617"/>
      <c r="JXK76" s="682"/>
      <c r="JXL76" s="683"/>
      <c r="JXM76" s="683"/>
      <c r="JXN76" s="683"/>
      <c r="JXO76" s="683"/>
      <c r="JXP76" s="683"/>
      <c r="JXQ76" s="617"/>
      <c r="JXR76" s="682"/>
      <c r="JXS76" s="683"/>
      <c r="JXT76" s="683"/>
      <c r="JXU76" s="683"/>
      <c r="JXV76" s="683"/>
      <c r="JXW76" s="683"/>
      <c r="JXX76" s="617"/>
      <c r="JXY76" s="682"/>
      <c r="JXZ76" s="683"/>
      <c r="JYA76" s="683"/>
      <c r="JYB76" s="683"/>
      <c r="JYC76" s="683"/>
      <c r="JYD76" s="683"/>
      <c r="JYE76" s="617"/>
      <c r="JYF76" s="682"/>
      <c r="JYG76" s="683"/>
      <c r="JYH76" s="683"/>
      <c r="JYI76" s="683"/>
      <c r="JYJ76" s="683"/>
      <c r="JYK76" s="683"/>
      <c r="JYL76" s="617"/>
      <c r="JYM76" s="682"/>
      <c r="JYN76" s="683"/>
      <c r="JYO76" s="683"/>
      <c r="JYP76" s="683"/>
      <c r="JYQ76" s="683"/>
      <c r="JYR76" s="683"/>
      <c r="JYS76" s="617"/>
      <c r="JYT76" s="682"/>
      <c r="JYU76" s="683"/>
      <c r="JYV76" s="683"/>
      <c r="JYW76" s="683"/>
      <c r="JYX76" s="683"/>
      <c r="JYY76" s="683"/>
      <c r="JYZ76" s="617"/>
      <c r="JZA76" s="682"/>
      <c r="JZB76" s="683"/>
      <c r="JZC76" s="683"/>
      <c r="JZD76" s="683"/>
      <c r="JZE76" s="683"/>
      <c r="JZF76" s="683"/>
      <c r="JZG76" s="617"/>
      <c r="JZH76" s="682"/>
      <c r="JZI76" s="683"/>
      <c r="JZJ76" s="683"/>
      <c r="JZK76" s="683"/>
      <c r="JZL76" s="683"/>
      <c r="JZM76" s="683"/>
      <c r="JZN76" s="617"/>
      <c r="JZO76" s="682"/>
      <c r="JZP76" s="683"/>
      <c r="JZQ76" s="683"/>
      <c r="JZR76" s="683"/>
      <c r="JZS76" s="683"/>
      <c r="JZT76" s="683"/>
      <c r="JZU76" s="617"/>
      <c r="JZV76" s="682"/>
      <c r="JZW76" s="683"/>
      <c r="JZX76" s="683"/>
      <c r="JZY76" s="683"/>
      <c r="JZZ76" s="683"/>
      <c r="KAA76" s="683"/>
      <c r="KAB76" s="617"/>
      <c r="KAC76" s="682"/>
      <c r="KAD76" s="683"/>
      <c r="KAE76" s="683"/>
      <c r="KAF76" s="683"/>
      <c r="KAG76" s="683"/>
      <c r="KAH76" s="683"/>
      <c r="KAI76" s="617"/>
      <c r="KAJ76" s="682"/>
      <c r="KAK76" s="683"/>
      <c r="KAL76" s="683"/>
      <c r="KAM76" s="683"/>
      <c r="KAN76" s="683"/>
      <c r="KAO76" s="683"/>
      <c r="KAP76" s="617"/>
      <c r="KAQ76" s="682"/>
      <c r="KAR76" s="683"/>
      <c r="KAS76" s="683"/>
      <c r="KAT76" s="683"/>
      <c r="KAU76" s="683"/>
      <c r="KAV76" s="683"/>
      <c r="KAW76" s="617"/>
      <c r="KAX76" s="682"/>
      <c r="KAY76" s="683"/>
      <c r="KAZ76" s="683"/>
      <c r="KBA76" s="683"/>
      <c r="KBB76" s="683"/>
      <c r="KBC76" s="683"/>
      <c r="KBD76" s="617"/>
      <c r="KBE76" s="682"/>
      <c r="KBF76" s="683"/>
      <c r="KBG76" s="683"/>
      <c r="KBH76" s="683"/>
      <c r="KBI76" s="683"/>
      <c r="KBJ76" s="683"/>
      <c r="KBK76" s="617"/>
      <c r="KBL76" s="682"/>
      <c r="KBM76" s="683"/>
      <c r="KBN76" s="683"/>
      <c r="KBO76" s="683"/>
      <c r="KBP76" s="683"/>
      <c r="KBQ76" s="683"/>
      <c r="KBR76" s="617"/>
      <c r="KBS76" s="682"/>
      <c r="KBT76" s="683"/>
      <c r="KBU76" s="683"/>
      <c r="KBV76" s="683"/>
      <c r="KBW76" s="683"/>
      <c r="KBX76" s="683"/>
      <c r="KBY76" s="617"/>
      <c r="KBZ76" s="682"/>
      <c r="KCA76" s="683"/>
      <c r="KCB76" s="683"/>
      <c r="KCC76" s="683"/>
      <c r="KCD76" s="683"/>
      <c r="KCE76" s="683"/>
      <c r="KCF76" s="617"/>
      <c r="KCG76" s="682"/>
      <c r="KCH76" s="683"/>
      <c r="KCI76" s="683"/>
      <c r="KCJ76" s="683"/>
      <c r="KCK76" s="683"/>
      <c r="KCL76" s="683"/>
      <c r="KCM76" s="617"/>
      <c r="KCN76" s="682"/>
      <c r="KCO76" s="683"/>
      <c r="KCP76" s="683"/>
      <c r="KCQ76" s="683"/>
      <c r="KCR76" s="683"/>
      <c r="KCS76" s="683"/>
      <c r="KCT76" s="617"/>
      <c r="KCU76" s="682"/>
      <c r="KCV76" s="683"/>
      <c r="KCW76" s="683"/>
      <c r="KCX76" s="683"/>
      <c r="KCY76" s="683"/>
      <c r="KCZ76" s="683"/>
      <c r="KDA76" s="617"/>
      <c r="KDB76" s="682"/>
      <c r="KDC76" s="683"/>
      <c r="KDD76" s="683"/>
      <c r="KDE76" s="683"/>
      <c r="KDF76" s="683"/>
      <c r="KDG76" s="683"/>
      <c r="KDH76" s="617"/>
      <c r="KDI76" s="682"/>
      <c r="KDJ76" s="683"/>
      <c r="KDK76" s="683"/>
      <c r="KDL76" s="683"/>
      <c r="KDM76" s="683"/>
      <c r="KDN76" s="683"/>
      <c r="KDO76" s="617"/>
      <c r="KDP76" s="682"/>
      <c r="KDQ76" s="683"/>
      <c r="KDR76" s="683"/>
      <c r="KDS76" s="683"/>
      <c r="KDT76" s="683"/>
      <c r="KDU76" s="683"/>
      <c r="KDV76" s="617"/>
      <c r="KDW76" s="682"/>
      <c r="KDX76" s="683"/>
      <c r="KDY76" s="683"/>
      <c r="KDZ76" s="683"/>
      <c r="KEA76" s="683"/>
      <c r="KEB76" s="683"/>
      <c r="KEC76" s="617"/>
      <c r="KED76" s="682"/>
      <c r="KEE76" s="683"/>
      <c r="KEF76" s="683"/>
      <c r="KEG76" s="683"/>
      <c r="KEH76" s="683"/>
      <c r="KEI76" s="683"/>
      <c r="KEJ76" s="617"/>
      <c r="KEK76" s="682"/>
      <c r="KEL76" s="683"/>
      <c r="KEM76" s="683"/>
      <c r="KEN76" s="683"/>
      <c r="KEO76" s="683"/>
      <c r="KEP76" s="683"/>
      <c r="KEQ76" s="617"/>
      <c r="KER76" s="682"/>
      <c r="KES76" s="683"/>
      <c r="KET76" s="683"/>
      <c r="KEU76" s="683"/>
      <c r="KEV76" s="683"/>
      <c r="KEW76" s="683"/>
      <c r="KEX76" s="617"/>
      <c r="KEY76" s="682"/>
      <c r="KEZ76" s="683"/>
      <c r="KFA76" s="683"/>
      <c r="KFB76" s="683"/>
      <c r="KFC76" s="683"/>
      <c r="KFD76" s="683"/>
      <c r="KFE76" s="617"/>
      <c r="KFF76" s="682"/>
      <c r="KFG76" s="683"/>
      <c r="KFH76" s="683"/>
      <c r="KFI76" s="683"/>
      <c r="KFJ76" s="683"/>
      <c r="KFK76" s="683"/>
      <c r="KFL76" s="617"/>
      <c r="KFM76" s="682"/>
      <c r="KFN76" s="683"/>
      <c r="KFO76" s="683"/>
      <c r="KFP76" s="683"/>
      <c r="KFQ76" s="683"/>
      <c r="KFR76" s="683"/>
      <c r="KFS76" s="617"/>
      <c r="KFT76" s="682"/>
      <c r="KFU76" s="683"/>
      <c r="KFV76" s="683"/>
      <c r="KFW76" s="683"/>
      <c r="KFX76" s="683"/>
      <c r="KFY76" s="683"/>
      <c r="KFZ76" s="617"/>
      <c r="KGA76" s="682"/>
      <c r="KGB76" s="683"/>
      <c r="KGC76" s="683"/>
      <c r="KGD76" s="683"/>
      <c r="KGE76" s="683"/>
      <c r="KGF76" s="683"/>
      <c r="KGG76" s="617"/>
      <c r="KGH76" s="682"/>
      <c r="KGI76" s="683"/>
      <c r="KGJ76" s="683"/>
      <c r="KGK76" s="683"/>
      <c r="KGL76" s="683"/>
      <c r="KGM76" s="683"/>
      <c r="KGN76" s="617"/>
      <c r="KGO76" s="682"/>
      <c r="KGP76" s="683"/>
      <c r="KGQ76" s="683"/>
      <c r="KGR76" s="683"/>
      <c r="KGS76" s="683"/>
      <c r="KGT76" s="683"/>
      <c r="KGU76" s="617"/>
      <c r="KGV76" s="682"/>
      <c r="KGW76" s="683"/>
      <c r="KGX76" s="683"/>
      <c r="KGY76" s="683"/>
      <c r="KGZ76" s="683"/>
      <c r="KHA76" s="683"/>
      <c r="KHB76" s="617"/>
      <c r="KHC76" s="682"/>
      <c r="KHD76" s="683"/>
      <c r="KHE76" s="683"/>
      <c r="KHF76" s="683"/>
      <c r="KHG76" s="683"/>
      <c r="KHH76" s="683"/>
      <c r="KHI76" s="617"/>
      <c r="KHJ76" s="682"/>
      <c r="KHK76" s="683"/>
      <c r="KHL76" s="683"/>
      <c r="KHM76" s="683"/>
      <c r="KHN76" s="683"/>
      <c r="KHO76" s="683"/>
      <c r="KHP76" s="617"/>
      <c r="KHQ76" s="682"/>
      <c r="KHR76" s="683"/>
      <c r="KHS76" s="683"/>
      <c r="KHT76" s="683"/>
      <c r="KHU76" s="683"/>
      <c r="KHV76" s="683"/>
      <c r="KHW76" s="617"/>
      <c r="KHX76" s="682"/>
      <c r="KHY76" s="683"/>
      <c r="KHZ76" s="683"/>
      <c r="KIA76" s="683"/>
      <c r="KIB76" s="683"/>
      <c r="KIC76" s="683"/>
      <c r="KID76" s="617"/>
      <c r="KIE76" s="682"/>
      <c r="KIF76" s="683"/>
      <c r="KIG76" s="683"/>
      <c r="KIH76" s="683"/>
      <c r="KII76" s="683"/>
      <c r="KIJ76" s="683"/>
      <c r="KIK76" s="617"/>
      <c r="KIL76" s="682"/>
      <c r="KIM76" s="683"/>
      <c r="KIN76" s="683"/>
      <c r="KIO76" s="683"/>
      <c r="KIP76" s="683"/>
      <c r="KIQ76" s="683"/>
      <c r="KIR76" s="617"/>
      <c r="KIS76" s="682"/>
      <c r="KIT76" s="683"/>
      <c r="KIU76" s="683"/>
      <c r="KIV76" s="683"/>
      <c r="KIW76" s="683"/>
      <c r="KIX76" s="683"/>
      <c r="KIY76" s="617"/>
      <c r="KIZ76" s="682"/>
      <c r="KJA76" s="683"/>
      <c r="KJB76" s="683"/>
      <c r="KJC76" s="683"/>
      <c r="KJD76" s="683"/>
      <c r="KJE76" s="683"/>
      <c r="KJF76" s="617"/>
      <c r="KJG76" s="682"/>
      <c r="KJH76" s="683"/>
      <c r="KJI76" s="683"/>
      <c r="KJJ76" s="683"/>
      <c r="KJK76" s="683"/>
      <c r="KJL76" s="683"/>
      <c r="KJM76" s="617"/>
      <c r="KJN76" s="682"/>
      <c r="KJO76" s="683"/>
      <c r="KJP76" s="683"/>
      <c r="KJQ76" s="683"/>
      <c r="KJR76" s="683"/>
      <c r="KJS76" s="683"/>
      <c r="KJT76" s="617"/>
      <c r="KJU76" s="682"/>
      <c r="KJV76" s="683"/>
      <c r="KJW76" s="683"/>
      <c r="KJX76" s="683"/>
      <c r="KJY76" s="683"/>
      <c r="KJZ76" s="683"/>
      <c r="KKA76" s="617"/>
      <c r="KKB76" s="682"/>
      <c r="KKC76" s="683"/>
      <c r="KKD76" s="683"/>
      <c r="KKE76" s="683"/>
      <c r="KKF76" s="683"/>
      <c r="KKG76" s="683"/>
      <c r="KKH76" s="617"/>
      <c r="KKI76" s="682"/>
      <c r="KKJ76" s="683"/>
      <c r="KKK76" s="683"/>
      <c r="KKL76" s="683"/>
      <c r="KKM76" s="683"/>
      <c r="KKN76" s="683"/>
      <c r="KKO76" s="617"/>
      <c r="KKP76" s="682"/>
      <c r="KKQ76" s="683"/>
      <c r="KKR76" s="683"/>
      <c r="KKS76" s="683"/>
      <c r="KKT76" s="683"/>
      <c r="KKU76" s="683"/>
      <c r="KKV76" s="617"/>
      <c r="KKW76" s="682"/>
      <c r="KKX76" s="683"/>
      <c r="KKY76" s="683"/>
      <c r="KKZ76" s="683"/>
      <c r="KLA76" s="683"/>
      <c r="KLB76" s="683"/>
      <c r="KLC76" s="617"/>
      <c r="KLD76" s="682"/>
      <c r="KLE76" s="683"/>
      <c r="KLF76" s="683"/>
      <c r="KLG76" s="683"/>
      <c r="KLH76" s="683"/>
      <c r="KLI76" s="683"/>
      <c r="KLJ76" s="617"/>
      <c r="KLK76" s="682"/>
      <c r="KLL76" s="683"/>
      <c r="KLM76" s="683"/>
      <c r="KLN76" s="683"/>
      <c r="KLO76" s="683"/>
      <c r="KLP76" s="683"/>
      <c r="KLQ76" s="617"/>
      <c r="KLR76" s="682"/>
      <c r="KLS76" s="683"/>
      <c r="KLT76" s="683"/>
      <c r="KLU76" s="683"/>
      <c r="KLV76" s="683"/>
      <c r="KLW76" s="683"/>
      <c r="KLX76" s="617"/>
      <c r="KLY76" s="682"/>
      <c r="KLZ76" s="683"/>
      <c r="KMA76" s="683"/>
      <c r="KMB76" s="683"/>
      <c r="KMC76" s="683"/>
      <c r="KMD76" s="683"/>
      <c r="KME76" s="617"/>
      <c r="KMF76" s="682"/>
      <c r="KMG76" s="683"/>
      <c r="KMH76" s="683"/>
      <c r="KMI76" s="683"/>
      <c r="KMJ76" s="683"/>
      <c r="KMK76" s="683"/>
      <c r="KML76" s="617"/>
      <c r="KMM76" s="682"/>
      <c r="KMN76" s="683"/>
      <c r="KMO76" s="683"/>
      <c r="KMP76" s="683"/>
      <c r="KMQ76" s="683"/>
      <c r="KMR76" s="683"/>
      <c r="KMS76" s="617"/>
      <c r="KMT76" s="682"/>
      <c r="KMU76" s="683"/>
      <c r="KMV76" s="683"/>
      <c r="KMW76" s="683"/>
      <c r="KMX76" s="683"/>
      <c r="KMY76" s="683"/>
      <c r="KMZ76" s="617"/>
      <c r="KNA76" s="682"/>
      <c r="KNB76" s="683"/>
      <c r="KNC76" s="683"/>
      <c r="KND76" s="683"/>
      <c r="KNE76" s="683"/>
      <c r="KNF76" s="683"/>
      <c r="KNG76" s="617"/>
      <c r="KNH76" s="682"/>
      <c r="KNI76" s="683"/>
      <c r="KNJ76" s="683"/>
      <c r="KNK76" s="683"/>
      <c r="KNL76" s="683"/>
      <c r="KNM76" s="683"/>
      <c r="KNN76" s="617"/>
      <c r="KNO76" s="682"/>
      <c r="KNP76" s="683"/>
      <c r="KNQ76" s="683"/>
      <c r="KNR76" s="683"/>
      <c r="KNS76" s="683"/>
      <c r="KNT76" s="683"/>
      <c r="KNU76" s="617"/>
      <c r="KNV76" s="682"/>
      <c r="KNW76" s="683"/>
      <c r="KNX76" s="683"/>
      <c r="KNY76" s="683"/>
      <c r="KNZ76" s="683"/>
      <c r="KOA76" s="683"/>
      <c r="KOB76" s="617"/>
      <c r="KOC76" s="682"/>
      <c r="KOD76" s="683"/>
      <c r="KOE76" s="683"/>
      <c r="KOF76" s="683"/>
      <c r="KOG76" s="683"/>
      <c r="KOH76" s="683"/>
      <c r="KOI76" s="617"/>
      <c r="KOJ76" s="682"/>
      <c r="KOK76" s="683"/>
      <c r="KOL76" s="683"/>
      <c r="KOM76" s="683"/>
      <c r="KON76" s="683"/>
      <c r="KOO76" s="683"/>
      <c r="KOP76" s="617"/>
      <c r="KOQ76" s="682"/>
      <c r="KOR76" s="683"/>
      <c r="KOS76" s="683"/>
      <c r="KOT76" s="683"/>
      <c r="KOU76" s="683"/>
      <c r="KOV76" s="683"/>
      <c r="KOW76" s="617"/>
      <c r="KOX76" s="682"/>
      <c r="KOY76" s="683"/>
      <c r="KOZ76" s="683"/>
      <c r="KPA76" s="683"/>
      <c r="KPB76" s="683"/>
      <c r="KPC76" s="683"/>
      <c r="KPD76" s="617"/>
      <c r="KPE76" s="682"/>
      <c r="KPF76" s="683"/>
      <c r="KPG76" s="683"/>
      <c r="KPH76" s="683"/>
      <c r="KPI76" s="683"/>
      <c r="KPJ76" s="683"/>
      <c r="KPK76" s="617"/>
      <c r="KPL76" s="682"/>
      <c r="KPM76" s="683"/>
      <c r="KPN76" s="683"/>
      <c r="KPO76" s="683"/>
      <c r="KPP76" s="683"/>
      <c r="KPQ76" s="683"/>
      <c r="KPR76" s="617"/>
      <c r="KPS76" s="682"/>
      <c r="KPT76" s="683"/>
      <c r="KPU76" s="683"/>
      <c r="KPV76" s="683"/>
      <c r="KPW76" s="683"/>
      <c r="KPX76" s="683"/>
      <c r="KPY76" s="617"/>
      <c r="KPZ76" s="682"/>
      <c r="KQA76" s="683"/>
      <c r="KQB76" s="683"/>
      <c r="KQC76" s="683"/>
      <c r="KQD76" s="683"/>
      <c r="KQE76" s="683"/>
      <c r="KQF76" s="617"/>
      <c r="KQG76" s="682"/>
      <c r="KQH76" s="683"/>
      <c r="KQI76" s="683"/>
      <c r="KQJ76" s="683"/>
      <c r="KQK76" s="683"/>
      <c r="KQL76" s="683"/>
      <c r="KQM76" s="617"/>
      <c r="KQN76" s="682"/>
      <c r="KQO76" s="683"/>
      <c r="KQP76" s="683"/>
      <c r="KQQ76" s="683"/>
      <c r="KQR76" s="683"/>
      <c r="KQS76" s="683"/>
      <c r="KQT76" s="617"/>
      <c r="KQU76" s="682"/>
      <c r="KQV76" s="683"/>
      <c r="KQW76" s="683"/>
      <c r="KQX76" s="683"/>
      <c r="KQY76" s="683"/>
      <c r="KQZ76" s="683"/>
      <c r="KRA76" s="617"/>
      <c r="KRB76" s="682"/>
      <c r="KRC76" s="683"/>
      <c r="KRD76" s="683"/>
      <c r="KRE76" s="683"/>
      <c r="KRF76" s="683"/>
      <c r="KRG76" s="683"/>
      <c r="KRH76" s="617"/>
      <c r="KRI76" s="682"/>
      <c r="KRJ76" s="683"/>
      <c r="KRK76" s="683"/>
      <c r="KRL76" s="683"/>
      <c r="KRM76" s="683"/>
      <c r="KRN76" s="683"/>
      <c r="KRO76" s="617"/>
      <c r="KRP76" s="682"/>
      <c r="KRQ76" s="683"/>
      <c r="KRR76" s="683"/>
      <c r="KRS76" s="683"/>
      <c r="KRT76" s="683"/>
      <c r="KRU76" s="683"/>
      <c r="KRV76" s="617"/>
      <c r="KRW76" s="682"/>
      <c r="KRX76" s="683"/>
      <c r="KRY76" s="683"/>
      <c r="KRZ76" s="683"/>
      <c r="KSA76" s="683"/>
      <c r="KSB76" s="683"/>
      <c r="KSC76" s="617"/>
      <c r="KSD76" s="682"/>
      <c r="KSE76" s="683"/>
      <c r="KSF76" s="683"/>
      <c r="KSG76" s="683"/>
      <c r="KSH76" s="683"/>
      <c r="KSI76" s="683"/>
      <c r="KSJ76" s="617"/>
      <c r="KSK76" s="682"/>
      <c r="KSL76" s="683"/>
      <c r="KSM76" s="683"/>
      <c r="KSN76" s="683"/>
      <c r="KSO76" s="683"/>
      <c r="KSP76" s="683"/>
      <c r="KSQ76" s="617"/>
      <c r="KSR76" s="682"/>
      <c r="KSS76" s="683"/>
      <c r="KST76" s="683"/>
      <c r="KSU76" s="683"/>
      <c r="KSV76" s="683"/>
      <c r="KSW76" s="683"/>
      <c r="KSX76" s="617"/>
      <c r="KSY76" s="682"/>
      <c r="KSZ76" s="683"/>
      <c r="KTA76" s="683"/>
      <c r="KTB76" s="683"/>
      <c r="KTC76" s="683"/>
      <c r="KTD76" s="683"/>
      <c r="KTE76" s="617"/>
      <c r="KTF76" s="682"/>
      <c r="KTG76" s="683"/>
      <c r="KTH76" s="683"/>
      <c r="KTI76" s="683"/>
      <c r="KTJ76" s="683"/>
      <c r="KTK76" s="683"/>
      <c r="KTL76" s="617"/>
      <c r="KTM76" s="682"/>
      <c r="KTN76" s="683"/>
      <c r="KTO76" s="683"/>
      <c r="KTP76" s="683"/>
      <c r="KTQ76" s="683"/>
      <c r="KTR76" s="683"/>
      <c r="KTS76" s="617"/>
      <c r="KTT76" s="682"/>
      <c r="KTU76" s="683"/>
      <c r="KTV76" s="683"/>
      <c r="KTW76" s="683"/>
      <c r="KTX76" s="683"/>
      <c r="KTY76" s="683"/>
      <c r="KTZ76" s="617"/>
      <c r="KUA76" s="682"/>
      <c r="KUB76" s="683"/>
      <c r="KUC76" s="683"/>
      <c r="KUD76" s="683"/>
      <c r="KUE76" s="683"/>
      <c r="KUF76" s="683"/>
      <c r="KUG76" s="617"/>
      <c r="KUH76" s="682"/>
      <c r="KUI76" s="683"/>
      <c r="KUJ76" s="683"/>
      <c r="KUK76" s="683"/>
      <c r="KUL76" s="683"/>
      <c r="KUM76" s="683"/>
      <c r="KUN76" s="617"/>
      <c r="KUO76" s="682"/>
      <c r="KUP76" s="683"/>
      <c r="KUQ76" s="683"/>
      <c r="KUR76" s="683"/>
      <c r="KUS76" s="683"/>
      <c r="KUT76" s="683"/>
      <c r="KUU76" s="617"/>
      <c r="KUV76" s="682"/>
      <c r="KUW76" s="683"/>
      <c r="KUX76" s="683"/>
      <c r="KUY76" s="683"/>
      <c r="KUZ76" s="683"/>
      <c r="KVA76" s="683"/>
      <c r="KVB76" s="617"/>
      <c r="KVC76" s="682"/>
      <c r="KVD76" s="683"/>
      <c r="KVE76" s="683"/>
      <c r="KVF76" s="683"/>
      <c r="KVG76" s="683"/>
      <c r="KVH76" s="683"/>
      <c r="KVI76" s="617"/>
      <c r="KVJ76" s="682"/>
      <c r="KVK76" s="683"/>
      <c r="KVL76" s="683"/>
      <c r="KVM76" s="683"/>
      <c r="KVN76" s="683"/>
      <c r="KVO76" s="683"/>
      <c r="KVP76" s="617"/>
      <c r="KVQ76" s="682"/>
      <c r="KVR76" s="683"/>
      <c r="KVS76" s="683"/>
      <c r="KVT76" s="683"/>
      <c r="KVU76" s="683"/>
      <c r="KVV76" s="683"/>
      <c r="KVW76" s="617"/>
      <c r="KVX76" s="682"/>
      <c r="KVY76" s="683"/>
      <c r="KVZ76" s="683"/>
      <c r="KWA76" s="683"/>
      <c r="KWB76" s="683"/>
      <c r="KWC76" s="683"/>
      <c r="KWD76" s="617"/>
      <c r="KWE76" s="682"/>
      <c r="KWF76" s="683"/>
      <c r="KWG76" s="683"/>
      <c r="KWH76" s="683"/>
      <c r="KWI76" s="683"/>
      <c r="KWJ76" s="683"/>
      <c r="KWK76" s="617"/>
      <c r="KWL76" s="682"/>
      <c r="KWM76" s="683"/>
      <c r="KWN76" s="683"/>
      <c r="KWO76" s="683"/>
      <c r="KWP76" s="683"/>
      <c r="KWQ76" s="683"/>
      <c r="KWR76" s="617"/>
      <c r="KWS76" s="682"/>
      <c r="KWT76" s="683"/>
      <c r="KWU76" s="683"/>
      <c r="KWV76" s="683"/>
      <c r="KWW76" s="683"/>
      <c r="KWX76" s="683"/>
      <c r="KWY76" s="617"/>
      <c r="KWZ76" s="682"/>
      <c r="KXA76" s="683"/>
      <c r="KXB76" s="683"/>
      <c r="KXC76" s="683"/>
      <c r="KXD76" s="683"/>
      <c r="KXE76" s="683"/>
      <c r="KXF76" s="617"/>
      <c r="KXG76" s="682"/>
      <c r="KXH76" s="683"/>
      <c r="KXI76" s="683"/>
      <c r="KXJ76" s="683"/>
      <c r="KXK76" s="683"/>
      <c r="KXL76" s="683"/>
      <c r="KXM76" s="617"/>
      <c r="KXN76" s="682"/>
      <c r="KXO76" s="683"/>
      <c r="KXP76" s="683"/>
      <c r="KXQ76" s="683"/>
      <c r="KXR76" s="683"/>
      <c r="KXS76" s="683"/>
      <c r="KXT76" s="617"/>
      <c r="KXU76" s="682"/>
      <c r="KXV76" s="683"/>
      <c r="KXW76" s="683"/>
      <c r="KXX76" s="683"/>
      <c r="KXY76" s="683"/>
      <c r="KXZ76" s="683"/>
      <c r="KYA76" s="617"/>
      <c r="KYB76" s="682"/>
      <c r="KYC76" s="683"/>
      <c r="KYD76" s="683"/>
      <c r="KYE76" s="683"/>
      <c r="KYF76" s="683"/>
      <c r="KYG76" s="683"/>
      <c r="KYH76" s="617"/>
      <c r="KYI76" s="682"/>
      <c r="KYJ76" s="683"/>
      <c r="KYK76" s="683"/>
      <c r="KYL76" s="683"/>
      <c r="KYM76" s="683"/>
      <c r="KYN76" s="683"/>
      <c r="KYO76" s="617"/>
      <c r="KYP76" s="682"/>
      <c r="KYQ76" s="683"/>
      <c r="KYR76" s="683"/>
      <c r="KYS76" s="683"/>
      <c r="KYT76" s="683"/>
      <c r="KYU76" s="683"/>
      <c r="KYV76" s="617"/>
      <c r="KYW76" s="682"/>
      <c r="KYX76" s="683"/>
      <c r="KYY76" s="683"/>
      <c r="KYZ76" s="683"/>
      <c r="KZA76" s="683"/>
      <c r="KZB76" s="683"/>
      <c r="KZC76" s="617"/>
      <c r="KZD76" s="682"/>
      <c r="KZE76" s="683"/>
      <c r="KZF76" s="683"/>
      <c r="KZG76" s="683"/>
      <c r="KZH76" s="683"/>
      <c r="KZI76" s="683"/>
      <c r="KZJ76" s="617"/>
      <c r="KZK76" s="682"/>
      <c r="KZL76" s="683"/>
      <c r="KZM76" s="683"/>
      <c r="KZN76" s="683"/>
      <c r="KZO76" s="683"/>
      <c r="KZP76" s="683"/>
      <c r="KZQ76" s="617"/>
      <c r="KZR76" s="682"/>
      <c r="KZS76" s="683"/>
      <c r="KZT76" s="683"/>
      <c r="KZU76" s="683"/>
      <c r="KZV76" s="683"/>
      <c r="KZW76" s="683"/>
      <c r="KZX76" s="617"/>
      <c r="KZY76" s="682"/>
      <c r="KZZ76" s="683"/>
      <c r="LAA76" s="683"/>
      <c r="LAB76" s="683"/>
      <c r="LAC76" s="683"/>
      <c r="LAD76" s="683"/>
      <c r="LAE76" s="617"/>
      <c r="LAF76" s="682"/>
      <c r="LAG76" s="683"/>
      <c r="LAH76" s="683"/>
      <c r="LAI76" s="683"/>
      <c r="LAJ76" s="683"/>
      <c r="LAK76" s="683"/>
      <c r="LAL76" s="617"/>
      <c r="LAM76" s="682"/>
      <c r="LAN76" s="683"/>
      <c r="LAO76" s="683"/>
      <c r="LAP76" s="683"/>
      <c r="LAQ76" s="683"/>
      <c r="LAR76" s="683"/>
      <c r="LAS76" s="617"/>
      <c r="LAT76" s="682"/>
      <c r="LAU76" s="683"/>
      <c r="LAV76" s="683"/>
      <c r="LAW76" s="683"/>
      <c r="LAX76" s="683"/>
      <c r="LAY76" s="683"/>
      <c r="LAZ76" s="617"/>
      <c r="LBA76" s="682"/>
      <c r="LBB76" s="683"/>
      <c r="LBC76" s="683"/>
      <c r="LBD76" s="683"/>
      <c r="LBE76" s="683"/>
      <c r="LBF76" s="683"/>
      <c r="LBG76" s="617"/>
      <c r="LBH76" s="682"/>
      <c r="LBI76" s="683"/>
      <c r="LBJ76" s="683"/>
      <c r="LBK76" s="683"/>
      <c r="LBL76" s="683"/>
      <c r="LBM76" s="683"/>
      <c r="LBN76" s="617"/>
      <c r="LBO76" s="682"/>
      <c r="LBP76" s="683"/>
      <c r="LBQ76" s="683"/>
      <c r="LBR76" s="683"/>
      <c r="LBS76" s="683"/>
      <c r="LBT76" s="683"/>
      <c r="LBU76" s="617"/>
      <c r="LBV76" s="682"/>
      <c r="LBW76" s="683"/>
      <c r="LBX76" s="683"/>
      <c r="LBY76" s="683"/>
      <c r="LBZ76" s="683"/>
      <c r="LCA76" s="683"/>
      <c r="LCB76" s="617"/>
      <c r="LCC76" s="682"/>
      <c r="LCD76" s="683"/>
      <c r="LCE76" s="683"/>
      <c r="LCF76" s="683"/>
      <c r="LCG76" s="683"/>
      <c r="LCH76" s="683"/>
      <c r="LCI76" s="617"/>
      <c r="LCJ76" s="682"/>
      <c r="LCK76" s="683"/>
      <c r="LCL76" s="683"/>
      <c r="LCM76" s="683"/>
      <c r="LCN76" s="683"/>
      <c r="LCO76" s="683"/>
      <c r="LCP76" s="617"/>
      <c r="LCQ76" s="682"/>
      <c r="LCR76" s="683"/>
      <c r="LCS76" s="683"/>
      <c r="LCT76" s="683"/>
      <c r="LCU76" s="683"/>
      <c r="LCV76" s="683"/>
      <c r="LCW76" s="617"/>
      <c r="LCX76" s="682"/>
      <c r="LCY76" s="683"/>
      <c r="LCZ76" s="683"/>
      <c r="LDA76" s="683"/>
      <c r="LDB76" s="683"/>
      <c r="LDC76" s="683"/>
      <c r="LDD76" s="617"/>
      <c r="LDE76" s="682"/>
      <c r="LDF76" s="683"/>
      <c r="LDG76" s="683"/>
      <c r="LDH76" s="683"/>
      <c r="LDI76" s="683"/>
      <c r="LDJ76" s="683"/>
      <c r="LDK76" s="617"/>
      <c r="LDL76" s="682"/>
      <c r="LDM76" s="683"/>
      <c r="LDN76" s="683"/>
      <c r="LDO76" s="683"/>
      <c r="LDP76" s="683"/>
      <c r="LDQ76" s="683"/>
      <c r="LDR76" s="617"/>
      <c r="LDS76" s="682"/>
      <c r="LDT76" s="683"/>
      <c r="LDU76" s="683"/>
      <c r="LDV76" s="683"/>
      <c r="LDW76" s="683"/>
      <c r="LDX76" s="683"/>
      <c r="LDY76" s="617"/>
      <c r="LDZ76" s="682"/>
      <c r="LEA76" s="683"/>
      <c r="LEB76" s="683"/>
      <c r="LEC76" s="683"/>
      <c r="LED76" s="683"/>
      <c r="LEE76" s="683"/>
      <c r="LEF76" s="617"/>
      <c r="LEG76" s="682"/>
      <c r="LEH76" s="683"/>
      <c r="LEI76" s="683"/>
      <c r="LEJ76" s="683"/>
      <c r="LEK76" s="683"/>
      <c r="LEL76" s="683"/>
      <c r="LEM76" s="617"/>
      <c r="LEN76" s="682"/>
      <c r="LEO76" s="683"/>
      <c r="LEP76" s="683"/>
      <c r="LEQ76" s="683"/>
      <c r="LER76" s="683"/>
      <c r="LES76" s="683"/>
      <c r="LET76" s="617"/>
      <c r="LEU76" s="682"/>
      <c r="LEV76" s="683"/>
      <c r="LEW76" s="683"/>
      <c r="LEX76" s="683"/>
      <c r="LEY76" s="683"/>
      <c r="LEZ76" s="683"/>
      <c r="LFA76" s="617"/>
      <c r="LFB76" s="682"/>
      <c r="LFC76" s="683"/>
      <c r="LFD76" s="683"/>
      <c r="LFE76" s="683"/>
      <c r="LFF76" s="683"/>
      <c r="LFG76" s="683"/>
      <c r="LFH76" s="617"/>
      <c r="LFI76" s="682"/>
      <c r="LFJ76" s="683"/>
      <c r="LFK76" s="683"/>
      <c r="LFL76" s="683"/>
      <c r="LFM76" s="683"/>
      <c r="LFN76" s="683"/>
      <c r="LFO76" s="617"/>
      <c r="LFP76" s="682"/>
      <c r="LFQ76" s="683"/>
      <c r="LFR76" s="683"/>
      <c r="LFS76" s="683"/>
      <c r="LFT76" s="683"/>
      <c r="LFU76" s="683"/>
      <c r="LFV76" s="617"/>
      <c r="LFW76" s="682"/>
      <c r="LFX76" s="683"/>
      <c r="LFY76" s="683"/>
      <c r="LFZ76" s="683"/>
      <c r="LGA76" s="683"/>
      <c r="LGB76" s="683"/>
      <c r="LGC76" s="617"/>
      <c r="LGD76" s="682"/>
      <c r="LGE76" s="683"/>
      <c r="LGF76" s="683"/>
      <c r="LGG76" s="683"/>
      <c r="LGH76" s="683"/>
      <c r="LGI76" s="683"/>
      <c r="LGJ76" s="617"/>
      <c r="LGK76" s="682"/>
      <c r="LGL76" s="683"/>
      <c r="LGM76" s="683"/>
      <c r="LGN76" s="683"/>
      <c r="LGO76" s="683"/>
      <c r="LGP76" s="683"/>
      <c r="LGQ76" s="617"/>
      <c r="LGR76" s="682"/>
      <c r="LGS76" s="683"/>
      <c r="LGT76" s="683"/>
      <c r="LGU76" s="683"/>
      <c r="LGV76" s="683"/>
      <c r="LGW76" s="683"/>
      <c r="LGX76" s="617"/>
      <c r="LGY76" s="682"/>
      <c r="LGZ76" s="683"/>
      <c r="LHA76" s="683"/>
      <c r="LHB76" s="683"/>
      <c r="LHC76" s="683"/>
      <c r="LHD76" s="683"/>
      <c r="LHE76" s="617"/>
      <c r="LHF76" s="682"/>
      <c r="LHG76" s="683"/>
      <c r="LHH76" s="683"/>
      <c r="LHI76" s="683"/>
      <c r="LHJ76" s="683"/>
      <c r="LHK76" s="683"/>
      <c r="LHL76" s="617"/>
      <c r="LHM76" s="682"/>
      <c r="LHN76" s="683"/>
      <c r="LHO76" s="683"/>
      <c r="LHP76" s="683"/>
      <c r="LHQ76" s="683"/>
      <c r="LHR76" s="683"/>
      <c r="LHS76" s="617"/>
      <c r="LHT76" s="682"/>
      <c r="LHU76" s="683"/>
      <c r="LHV76" s="683"/>
      <c r="LHW76" s="683"/>
      <c r="LHX76" s="683"/>
      <c r="LHY76" s="683"/>
      <c r="LHZ76" s="617"/>
      <c r="LIA76" s="682"/>
      <c r="LIB76" s="683"/>
      <c r="LIC76" s="683"/>
      <c r="LID76" s="683"/>
      <c r="LIE76" s="683"/>
      <c r="LIF76" s="683"/>
      <c r="LIG76" s="617"/>
      <c r="LIH76" s="682"/>
      <c r="LII76" s="683"/>
      <c r="LIJ76" s="683"/>
      <c r="LIK76" s="683"/>
      <c r="LIL76" s="683"/>
      <c r="LIM76" s="683"/>
      <c r="LIN76" s="617"/>
      <c r="LIO76" s="682"/>
      <c r="LIP76" s="683"/>
      <c r="LIQ76" s="683"/>
      <c r="LIR76" s="683"/>
      <c r="LIS76" s="683"/>
      <c r="LIT76" s="683"/>
      <c r="LIU76" s="617"/>
      <c r="LIV76" s="682"/>
      <c r="LIW76" s="683"/>
      <c r="LIX76" s="683"/>
      <c r="LIY76" s="683"/>
      <c r="LIZ76" s="683"/>
      <c r="LJA76" s="683"/>
      <c r="LJB76" s="617"/>
      <c r="LJC76" s="682"/>
      <c r="LJD76" s="683"/>
      <c r="LJE76" s="683"/>
      <c r="LJF76" s="683"/>
      <c r="LJG76" s="683"/>
      <c r="LJH76" s="683"/>
      <c r="LJI76" s="617"/>
      <c r="LJJ76" s="682"/>
      <c r="LJK76" s="683"/>
      <c r="LJL76" s="683"/>
      <c r="LJM76" s="683"/>
      <c r="LJN76" s="683"/>
      <c r="LJO76" s="683"/>
      <c r="LJP76" s="617"/>
      <c r="LJQ76" s="682"/>
      <c r="LJR76" s="683"/>
      <c r="LJS76" s="683"/>
      <c r="LJT76" s="683"/>
      <c r="LJU76" s="683"/>
      <c r="LJV76" s="683"/>
      <c r="LJW76" s="617"/>
      <c r="LJX76" s="682"/>
      <c r="LJY76" s="683"/>
      <c r="LJZ76" s="683"/>
      <c r="LKA76" s="683"/>
      <c r="LKB76" s="683"/>
      <c r="LKC76" s="683"/>
      <c r="LKD76" s="617"/>
      <c r="LKE76" s="682"/>
      <c r="LKF76" s="683"/>
      <c r="LKG76" s="683"/>
      <c r="LKH76" s="683"/>
      <c r="LKI76" s="683"/>
      <c r="LKJ76" s="683"/>
      <c r="LKK76" s="617"/>
      <c r="LKL76" s="682"/>
      <c r="LKM76" s="683"/>
      <c r="LKN76" s="683"/>
      <c r="LKO76" s="683"/>
      <c r="LKP76" s="683"/>
      <c r="LKQ76" s="683"/>
      <c r="LKR76" s="617"/>
      <c r="LKS76" s="682"/>
      <c r="LKT76" s="683"/>
      <c r="LKU76" s="683"/>
      <c r="LKV76" s="683"/>
      <c r="LKW76" s="683"/>
      <c r="LKX76" s="683"/>
      <c r="LKY76" s="617"/>
      <c r="LKZ76" s="682"/>
      <c r="LLA76" s="683"/>
      <c r="LLB76" s="683"/>
      <c r="LLC76" s="683"/>
      <c r="LLD76" s="683"/>
      <c r="LLE76" s="683"/>
      <c r="LLF76" s="617"/>
      <c r="LLG76" s="682"/>
      <c r="LLH76" s="683"/>
      <c r="LLI76" s="683"/>
      <c r="LLJ76" s="683"/>
      <c r="LLK76" s="683"/>
      <c r="LLL76" s="683"/>
      <c r="LLM76" s="617"/>
      <c r="LLN76" s="682"/>
      <c r="LLO76" s="683"/>
      <c r="LLP76" s="683"/>
      <c r="LLQ76" s="683"/>
      <c r="LLR76" s="683"/>
      <c r="LLS76" s="683"/>
      <c r="LLT76" s="617"/>
      <c r="LLU76" s="682"/>
      <c r="LLV76" s="683"/>
      <c r="LLW76" s="683"/>
      <c r="LLX76" s="683"/>
      <c r="LLY76" s="683"/>
      <c r="LLZ76" s="683"/>
      <c r="LMA76" s="617"/>
      <c r="LMB76" s="682"/>
      <c r="LMC76" s="683"/>
      <c r="LMD76" s="683"/>
      <c r="LME76" s="683"/>
      <c r="LMF76" s="683"/>
      <c r="LMG76" s="683"/>
      <c r="LMH76" s="617"/>
      <c r="LMI76" s="682"/>
      <c r="LMJ76" s="683"/>
      <c r="LMK76" s="683"/>
      <c r="LML76" s="683"/>
      <c r="LMM76" s="683"/>
      <c r="LMN76" s="683"/>
      <c r="LMO76" s="617"/>
      <c r="LMP76" s="682"/>
      <c r="LMQ76" s="683"/>
      <c r="LMR76" s="683"/>
      <c r="LMS76" s="683"/>
      <c r="LMT76" s="683"/>
      <c r="LMU76" s="683"/>
      <c r="LMV76" s="617"/>
      <c r="LMW76" s="682"/>
      <c r="LMX76" s="683"/>
      <c r="LMY76" s="683"/>
      <c r="LMZ76" s="683"/>
      <c r="LNA76" s="683"/>
      <c r="LNB76" s="683"/>
      <c r="LNC76" s="617"/>
      <c r="LND76" s="682"/>
      <c r="LNE76" s="683"/>
      <c r="LNF76" s="683"/>
      <c r="LNG76" s="683"/>
      <c r="LNH76" s="683"/>
      <c r="LNI76" s="683"/>
      <c r="LNJ76" s="617"/>
      <c r="LNK76" s="682"/>
      <c r="LNL76" s="683"/>
      <c r="LNM76" s="683"/>
      <c r="LNN76" s="683"/>
      <c r="LNO76" s="683"/>
      <c r="LNP76" s="683"/>
      <c r="LNQ76" s="617"/>
      <c r="LNR76" s="682"/>
      <c r="LNS76" s="683"/>
      <c r="LNT76" s="683"/>
      <c r="LNU76" s="683"/>
      <c r="LNV76" s="683"/>
      <c r="LNW76" s="683"/>
      <c r="LNX76" s="617"/>
      <c r="LNY76" s="682"/>
      <c r="LNZ76" s="683"/>
      <c r="LOA76" s="683"/>
      <c r="LOB76" s="683"/>
      <c r="LOC76" s="683"/>
      <c r="LOD76" s="683"/>
      <c r="LOE76" s="617"/>
      <c r="LOF76" s="682"/>
      <c r="LOG76" s="683"/>
      <c r="LOH76" s="683"/>
      <c r="LOI76" s="683"/>
      <c r="LOJ76" s="683"/>
      <c r="LOK76" s="683"/>
      <c r="LOL76" s="617"/>
      <c r="LOM76" s="682"/>
      <c r="LON76" s="683"/>
      <c r="LOO76" s="683"/>
      <c r="LOP76" s="683"/>
      <c r="LOQ76" s="683"/>
      <c r="LOR76" s="683"/>
      <c r="LOS76" s="617"/>
      <c r="LOT76" s="682"/>
      <c r="LOU76" s="683"/>
      <c r="LOV76" s="683"/>
      <c r="LOW76" s="683"/>
      <c r="LOX76" s="683"/>
      <c r="LOY76" s="683"/>
      <c r="LOZ76" s="617"/>
      <c r="LPA76" s="682"/>
      <c r="LPB76" s="683"/>
      <c r="LPC76" s="683"/>
      <c r="LPD76" s="683"/>
      <c r="LPE76" s="683"/>
      <c r="LPF76" s="683"/>
      <c r="LPG76" s="617"/>
      <c r="LPH76" s="682"/>
      <c r="LPI76" s="683"/>
      <c r="LPJ76" s="683"/>
      <c r="LPK76" s="683"/>
      <c r="LPL76" s="683"/>
      <c r="LPM76" s="683"/>
      <c r="LPN76" s="617"/>
      <c r="LPO76" s="682"/>
      <c r="LPP76" s="683"/>
      <c r="LPQ76" s="683"/>
      <c r="LPR76" s="683"/>
      <c r="LPS76" s="683"/>
      <c r="LPT76" s="683"/>
      <c r="LPU76" s="617"/>
      <c r="LPV76" s="682"/>
      <c r="LPW76" s="683"/>
      <c r="LPX76" s="683"/>
      <c r="LPY76" s="683"/>
      <c r="LPZ76" s="683"/>
      <c r="LQA76" s="683"/>
      <c r="LQB76" s="617"/>
      <c r="LQC76" s="682"/>
      <c r="LQD76" s="683"/>
      <c r="LQE76" s="683"/>
      <c r="LQF76" s="683"/>
      <c r="LQG76" s="683"/>
      <c r="LQH76" s="683"/>
      <c r="LQI76" s="617"/>
      <c r="LQJ76" s="682"/>
      <c r="LQK76" s="683"/>
      <c r="LQL76" s="683"/>
      <c r="LQM76" s="683"/>
      <c r="LQN76" s="683"/>
      <c r="LQO76" s="683"/>
      <c r="LQP76" s="617"/>
      <c r="LQQ76" s="682"/>
      <c r="LQR76" s="683"/>
      <c r="LQS76" s="683"/>
      <c r="LQT76" s="683"/>
      <c r="LQU76" s="683"/>
      <c r="LQV76" s="683"/>
      <c r="LQW76" s="617"/>
      <c r="LQX76" s="682"/>
      <c r="LQY76" s="683"/>
      <c r="LQZ76" s="683"/>
      <c r="LRA76" s="683"/>
      <c r="LRB76" s="683"/>
      <c r="LRC76" s="683"/>
      <c r="LRD76" s="617"/>
      <c r="LRE76" s="682"/>
      <c r="LRF76" s="683"/>
      <c r="LRG76" s="683"/>
      <c r="LRH76" s="683"/>
      <c r="LRI76" s="683"/>
      <c r="LRJ76" s="683"/>
      <c r="LRK76" s="617"/>
      <c r="LRL76" s="682"/>
      <c r="LRM76" s="683"/>
      <c r="LRN76" s="683"/>
      <c r="LRO76" s="683"/>
      <c r="LRP76" s="683"/>
      <c r="LRQ76" s="683"/>
      <c r="LRR76" s="617"/>
      <c r="LRS76" s="682"/>
      <c r="LRT76" s="683"/>
      <c r="LRU76" s="683"/>
      <c r="LRV76" s="683"/>
      <c r="LRW76" s="683"/>
      <c r="LRX76" s="683"/>
      <c r="LRY76" s="617"/>
      <c r="LRZ76" s="682"/>
      <c r="LSA76" s="683"/>
      <c r="LSB76" s="683"/>
      <c r="LSC76" s="683"/>
      <c r="LSD76" s="683"/>
      <c r="LSE76" s="683"/>
      <c r="LSF76" s="617"/>
      <c r="LSG76" s="682"/>
      <c r="LSH76" s="683"/>
      <c r="LSI76" s="683"/>
      <c r="LSJ76" s="683"/>
      <c r="LSK76" s="683"/>
      <c r="LSL76" s="683"/>
      <c r="LSM76" s="617"/>
      <c r="LSN76" s="682"/>
      <c r="LSO76" s="683"/>
      <c r="LSP76" s="683"/>
      <c r="LSQ76" s="683"/>
      <c r="LSR76" s="683"/>
      <c r="LSS76" s="683"/>
      <c r="LST76" s="617"/>
      <c r="LSU76" s="682"/>
      <c r="LSV76" s="683"/>
      <c r="LSW76" s="683"/>
      <c r="LSX76" s="683"/>
      <c r="LSY76" s="683"/>
      <c r="LSZ76" s="683"/>
      <c r="LTA76" s="617"/>
      <c r="LTB76" s="682"/>
      <c r="LTC76" s="683"/>
      <c r="LTD76" s="683"/>
      <c r="LTE76" s="683"/>
      <c r="LTF76" s="683"/>
      <c r="LTG76" s="683"/>
      <c r="LTH76" s="617"/>
      <c r="LTI76" s="682"/>
      <c r="LTJ76" s="683"/>
      <c r="LTK76" s="683"/>
      <c r="LTL76" s="683"/>
      <c r="LTM76" s="683"/>
      <c r="LTN76" s="683"/>
      <c r="LTO76" s="617"/>
      <c r="LTP76" s="682"/>
      <c r="LTQ76" s="683"/>
      <c r="LTR76" s="683"/>
      <c r="LTS76" s="683"/>
      <c r="LTT76" s="683"/>
      <c r="LTU76" s="683"/>
      <c r="LTV76" s="617"/>
      <c r="LTW76" s="682"/>
      <c r="LTX76" s="683"/>
      <c r="LTY76" s="683"/>
      <c r="LTZ76" s="683"/>
      <c r="LUA76" s="683"/>
      <c r="LUB76" s="683"/>
      <c r="LUC76" s="617"/>
      <c r="LUD76" s="682"/>
      <c r="LUE76" s="683"/>
      <c r="LUF76" s="683"/>
      <c r="LUG76" s="683"/>
      <c r="LUH76" s="683"/>
      <c r="LUI76" s="683"/>
      <c r="LUJ76" s="617"/>
      <c r="LUK76" s="682"/>
      <c r="LUL76" s="683"/>
      <c r="LUM76" s="683"/>
      <c r="LUN76" s="683"/>
      <c r="LUO76" s="683"/>
      <c r="LUP76" s="683"/>
      <c r="LUQ76" s="617"/>
      <c r="LUR76" s="682"/>
      <c r="LUS76" s="683"/>
      <c r="LUT76" s="683"/>
      <c r="LUU76" s="683"/>
      <c r="LUV76" s="683"/>
      <c r="LUW76" s="683"/>
      <c r="LUX76" s="617"/>
      <c r="LUY76" s="682"/>
      <c r="LUZ76" s="683"/>
      <c r="LVA76" s="683"/>
      <c r="LVB76" s="683"/>
      <c r="LVC76" s="683"/>
      <c r="LVD76" s="683"/>
      <c r="LVE76" s="617"/>
      <c r="LVF76" s="682"/>
      <c r="LVG76" s="683"/>
      <c r="LVH76" s="683"/>
      <c r="LVI76" s="683"/>
      <c r="LVJ76" s="683"/>
      <c r="LVK76" s="683"/>
      <c r="LVL76" s="617"/>
      <c r="LVM76" s="682"/>
      <c r="LVN76" s="683"/>
      <c r="LVO76" s="683"/>
      <c r="LVP76" s="683"/>
      <c r="LVQ76" s="683"/>
      <c r="LVR76" s="683"/>
      <c r="LVS76" s="617"/>
      <c r="LVT76" s="682"/>
      <c r="LVU76" s="683"/>
      <c r="LVV76" s="683"/>
      <c r="LVW76" s="683"/>
      <c r="LVX76" s="683"/>
      <c r="LVY76" s="683"/>
      <c r="LVZ76" s="617"/>
      <c r="LWA76" s="682"/>
      <c r="LWB76" s="683"/>
      <c r="LWC76" s="683"/>
      <c r="LWD76" s="683"/>
      <c r="LWE76" s="683"/>
      <c r="LWF76" s="683"/>
      <c r="LWG76" s="617"/>
      <c r="LWH76" s="682"/>
      <c r="LWI76" s="683"/>
      <c r="LWJ76" s="683"/>
      <c r="LWK76" s="683"/>
      <c r="LWL76" s="683"/>
      <c r="LWM76" s="683"/>
      <c r="LWN76" s="617"/>
      <c r="LWO76" s="682"/>
      <c r="LWP76" s="683"/>
      <c r="LWQ76" s="683"/>
      <c r="LWR76" s="683"/>
      <c r="LWS76" s="683"/>
      <c r="LWT76" s="683"/>
      <c r="LWU76" s="617"/>
      <c r="LWV76" s="682"/>
      <c r="LWW76" s="683"/>
      <c r="LWX76" s="683"/>
      <c r="LWY76" s="683"/>
      <c r="LWZ76" s="683"/>
      <c r="LXA76" s="683"/>
      <c r="LXB76" s="617"/>
      <c r="LXC76" s="682"/>
      <c r="LXD76" s="683"/>
      <c r="LXE76" s="683"/>
      <c r="LXF76" s="683"/>
      <c r="LXG76" s="683"/>
      <c r="LXH76" s="683"/>
      <c r="LXI76" s="617"/>
      <c r="LXJ76" s="682"/>
      <c r="LXK76" s="683"/>
      <c r="LXL76" s="683"/>
      <c r="LXM76" s="683"/>
      <c r="LXN76" s="683"/>
      <c r="LXO76" s="683"/>
      <c r="LXP76" s="617"/>
      <c r="LXQ76" s="682"/>
      <c r="LXR76" s="683"/>
      <c r="LXS76" s="683"/>
      <c r="LXT76" s="683"/>
      <c r="LXU76" s="683"/>
      <c r="LXV76" s="683"/>
      <c r="LXW76" s="617"/>
      <c r="LXX76" s="682"/>
      <c r="LXY76" s="683"/>
      <c r="LXZ76" s="683"/>
      <c r="LYA76" s="683"/>
      <c r="LYB76" s="683"/>
      <c r="LYC76" s="683"/>
      <c r="LYD76" s="617"/>
      <c r="LYE76" s="682"/>
      <c r="LYF76" s="683"/>
      <c r="LYG76" s="683"/>
      <c r="LYH76" s="683"/>
      <c r="LYI76" s="683"/>
      <c r="LYJ76" s="683"/>
      <c r="LYK76" s="617"/>
      <c r="LYL76" s="682"/>
      <c r="LYM76" s="683"/>
      <c r="LYN76" s="683"/>
      <c r="LYO76" s="683"/>
      <c r="LYP76" s="683"/>
      <c r="LYQ76" s="683"/>
      <c r="LYR76" s="617"/>
      <c r="LYS76" s="682"/>
      <c r="LYT76" s="683"/>
      <c r="LYU76" s="683"/>
      <c r="LYV76" s="683"/>
      <c r="LYW76" s="683"/>
      <c r="LYX76" s="683"/>
      <c r="LYY76" s="617"/>
      <c r="LYZ76" s="682"/>
      <c r="LZA76" s="683"/>
      <c r="LZB76" s="683"/>
      <c r="LZC76" s="683"/>
      <c r="LZD76" s="683"/>
      <c r="LZE76" s="683"/>
      <c r="LZF76" s="617"/>
      <c r="LZG76" s="682"/>
      <c r="LZH76" s="683"/>
      <c r="LZI76" s="683"/>
      <c r="LZJ76" s="683"/>
      <c r="LZK76" s="683"/>
      <c r="LZL76" s="683"/>
      <c r="LZM76" s="617"/>
      <c r="LZN76" s="682"/>
      <c r="LZO76" s="683"/>
      <c r="LZP76" s="683"/>
      <c r="LZQ76" s="683"/>
      <c r="LZR76" s="683"/>
      <c r="LZS76" s="683"/>
      <c r="LZT76" s="617"/>
      <c r="LZU76" s="682"/>
      <c r="LZV76" s="683"/>
      <c r="LZW76" s="683"/>
      <c r="LZX76" s="683"/>
      <c r="LZY76" s="683"/>
      <c r="LZZ76" s="683"/>
      <c r="MAA76" s="617"/>
      <c r="MAB76" s="682"/>
      <c r="MAC76" s="683"/>
      <c r="MAD76" s="683"/>
      <c r="MAE76" s="683"/>
      <c r="MAF76" s="683"/>
      <c r="MAG76" s="683"/>
      <c r="MAH76" s="617"/>
      <c r="MAI76" s="682"/>
      <c r="MAJ76" s="683"/>
      <c r="MAK76" s="683"/>
      <c r="MAL76" s="683"/>
      <c r="MAM76" s="683"/>
      <c r="MAN76" s="683"/>
      <c r="MAO76" s="617"/>
      <c r="MAP76" s="682"/>
      <c r="MAQ76" s="683"/>
      <c r="MAR76" s="683"/>
      <c r="MAS76" s="683"/>
      <c r="MAT76" s="683"/>
      <c r="MAU76" s="683"/>
      <c r="MAV76" s="617"/>
      <c r="MAW76" s="682"/>
      <c r="MAX76" s="683"/>
      <c r="MAY76" s="683"/>
      <c r="MAZ76" s="683"/>
      <c r="MBA76" s="683"/>
      <c r="MBB76" s="683"/>
      <c r="MBC76" s="617"/>
      <c r="MBD76" s="682"/>
      <c r="MBE76" s="683"/>
      <c r="MBF76" s="683"/>
      <c r="MBG76" s="683"/>
      <c r="MBH76" s="683"/>
      <c r="MBI76" s="683"/>
      <c r="MBJ76" s="617"/>
      <c r="MBK76" s="682"/>
      <c r="MBL76" s="683"/>
      <c r="MBM76" s="683"/>
      <c r="MBN76" s="683"/>
      <c r="MBO76" s="683"/>
      <c r="MBP76" s="683"/>
      <c r="MBQ76" s="617"/>
      <c r="MBR76" s="682"/>
      <c r="MBS76" s="683"/>
      <c r="MBT76" s="683"/>
      <c r="MBU76" s="683"/>
      <c r="MBV76" s="683"/>
      <c r="MBW76" s="683"/>
      <c r="MBX76" s="617"/>
      <c r="MBY76" s="682"/>
      <c r="MBZ76" s="683"/>
      <c r="MCA76" s="683"/>
      <c r="MCB76" s="683"/>
      <c r="MCC76" s="683"/>
      <c r="MCD76" s="683"/>
      <c r="MCE76" s="617"/>
      <c r="MCF76" s="682"/>
      <c r="MCG76" s="683"/>
      <c r="MCH76" s="683"/>
      <c r="MCI76" s="683"/>
      <c r="MCJ76" s="683"/>
      <c r="MCK76" s="683"/>
      <c r="MCL76" s="617"/>
      <c r="MCM76" s="682"/>
      <c r="MCN76" s="683"/>
      <c r="MCO76" s="683"/>
      <c r="MCP76" s="683"/>
      <c r="MCQ76" s="683"/>
      <c r="MCR76" s="683"/>
      <c r="MCS76" s="617"/>
      <c r="MCT76" s="682"/>
      <c r="MCU76" s="683"/>
      <c r="MCV76" s="683"/>
      <c r="MCW76" s="683"/>
      <c r="MCX76" s="683"/>
      <c r="MCY76" s="683"/>
      <c r="MCZ76" s="617"/>
      <c r="MDA76" s="682"/>
      <c r="MDB76" s="683"/>
      <c r="MDC76" s="683"/>
      <c r="MDD76" s="683"/>
      <c r="MDE76" s="683"/>
      <c r="MDF76" s="683"/>
      <c r="MDG76" s="617"/>
      <c r="MDH76" s="682"/>
      <c r="MDI76" s="683"/>
      <c r="MDJ76" s="683"/>
      <c r="MDK76" s="683"/>
      <c r="MDL76" s="683"/>
      <c r="MDM76" s="683"/>
      <c r="MDN76" s="617"/>
      <c r="MDO76" s="682"/>
      <c r="MDP76" s="683"/>
      <c r="MDQ76" s="683"/>
      <c r="MDR76" s="683"/>
      <c r="MDS76" s="683"/>
      <c r="MDT76" s="683"/>
      <c r="MDU76" s="617"/>
      <c r="MDV76" s="682"/>
      <c r="MDW76" s="683"/>
      <c r="MDX76" s="683"/>
      <c r="MDY76" s="683"/>
      <c r="MDZ76" s="683"/>
      <c r="MEA76" s="683"/>
      <c r="MEB76" s="617"/>
      <c r="MEC76" s="682"/>
      <c r="MED76" s="683"/>
      <c r="MEE76" s="683"/>
      <c r="MEF76" s="683"/>
      <c r="MEG76" s="683"/>
      <c r="MEH76" s="683"/>
      <c r="MEI76" s="617"/>
      <c r="MEJ76" s="682"/>
      <c r="MEK76" s="683"/>
      <c r="MEL76" s="683"/>
      <c r="MEM76" s="683"/>
      <c r="MEN76" s="683"/>
      <c r="MEO76" s="683"/>
      <c r="MEP76" s="617"/>
      <c r="MEQ76" s="682"/>
      <c r="MER76" s="683"/>
      <c r="MES76" s="683"/>
      <c r="MET76" s="683"/>
      <c r="MEU76" s="683"/>
      <c r="MEV76" s="683"/>
      <c r="MEW76" s="617"/>
      <c r="MEX76" s="682"/>
      <c r="MEY76" s="683"/>
      <c r="MEZ76" s="683"/>
      <c r="MFA76" s="683"/>
      <c r="MFB76" s="683"/>
      <c r="MFC76" s="683"/>
      <c r="MFD76" s="617"/>
      <c r="MFE76" s="682"/>
      <c r="MFF76" s="683"/>
      <c r="MFG76" s="683"/>
      <c r="MFH76" s="683"/>
      <c r="MFI76" s="683"/>
      <c r="MFJ76" s="683"/>
      <c r="MFK76" s="617"/>
      <c r="MFL76" s="682"/>
      <c r="MFM76" s="683"/>
      <c r="MFN76" s="683"/>
      <c r="MFO76" s="683"/>
      <c r="MFP76" s="683"/>
      <c r="MFQ76" s="683"/>
      <c r="MFR76" s="617"/>
      <c r="MFS76" s="682"/>
      <c r="MFT76" s="683"/>
      <c r="MFU76" s="683"/>
      <c r="MFV76" s="683"/>
      <c r="MFW76" s="683"/>
      <c r="MFX76" s="683"/>
      <c r="MFY76" s="617"/>
      <c r="MFZ76" s="682"/>
      <c r="MGA76" s="683"/>
      <c r="MGB76" s="683"/>
      <c r="MGC76" s="683"/>
      <c r="MGD76" s="683"/>
      <c r="MGE76" s="683"/>
      <c r="MGF76" s="617"/>
      <c r="MGG76" s="682"/>
      <c r="MGH76" s="683"/>
      <c r="MGI76" s="683"/>
      <c r="MGJ76" s="683"/>
      <c r="MGK76" s="683"/>
      <c r="MGL76" s="683"/>
      <c r="MGM76" s="617"/>
      <c r="MGN76" s="682"/>
      <c r="MGO76" s="683"/>
      <c r="MGP76" s="683"/>
      <c r="MGQ76" s="683"/>
      <c r="MGR76" s="683"/>
      <c r="MGS76" s="683"/>
      <c r="MGT76" s="617"/>
      <c r="MGU76" s="682"/>
      <c r="MGV76" s="683"/>
      <c r="MGW76" s="683"/>
      <c r="MGX76" s="683"/>
      <c r="MGY76" s="683"/>
      <c r="MGZ76" s="683"/>
      <c r="MHA76" s="617"/>
      <c r="MHB76" s="682"/>
      <c r="MHC76" s="683"/>
      <c r="MHD76" s="683"/>
      <c r="MHE76" s="683"/>
      <c r="MHF76" s="683"/>
      <c r="MHG76" s="683"/>
      <c r="MHH76" s="617"/>
      <c r="MHI76" s="682"/>
      <c r="MHJ76" s="683"/>
      <c r="MHK76" s="683"/>
      <c r="MHL76" s="683"/>
      <c r="MHM76" s="683"/>
      <c r="MHN76" s="683"/>
      <c r="MHO76" s="617"/>
      <c r="MHP76" s="682"/>
      <c r="MHQ76" s="683"/>
      <c r="MHR76" s="683"/>
      <c r="MHS76" s="683"/>
      <c r="MHT76" s="683"/>
      <c r="MHU76" s="683"/>
      <c r="MHV76" s="617"/>
      <c r="MHW76" s="682"/>
      <c r="MHX76" s="683"/>
      <c r="MHY76" s="683"/>
      <c r="MHZ76" s="683"/>
      <c r="MIA76" s="683"/>
      <c r="MIB76" s="683"/>
      <c r="MIC76" s="617"/>
      <c r="MID76" s="682"/>
      <c r="MIE76" s="683"/>
      <c r="MIF76" s="683"/>
      <c r="MIG76" s="683"/>
      <c r="MIH76" s="683"/>
      <c r="MII76" s="683"/>
      <c r="MIJ76" s="617"/>
      <c r="MIK76" s="682"/>
      <c r="MIL76" s="683"/>
      <c r="MIM76" s="683"/>
      <c r="MIN76" s="683"/>
      <c r="MIO76" s="683"/>
      <c r="MIP76" s="683"/>
      <c r="MIQ76" s="617"/>
      <c r="MIR76" s="682"/>
      <c r="MIS76" s="683"/>
      <c r="MIT76" s="683"/>
      <c r="MIU76" s="683"/>
      <c r="MIV76" s="683"/>
      <c r="MIW76" s="683"/>
      <c r="MIX76" s="617"/>
      <c r="MIY76" s="682"/>
      <c r="MIZ76" s="683"/>
      <c r="MJA76" s="683"/>
      <c r="MJB76" s="683"/>
      <c r="MJC76" s="683"/>
      <c r="MJD76" s="683"/>
      <c r="MJE76" s="617"/>
      <c r="MJF76" s="682"/>
      <c r="MJG76" s="683"/>
      <c r="MJH76" s="683"/>
      <c r="MJI76" s="683"/>
      <c r="MJJ76" s="683"/>
      <c r="MJK76" s="683"/>
      <c r="MJL76" s="617"/>
      <c r="MJM76" s="682"/>
      <c r="MJN76" s="683"/>
      <c r="MJO76" s="683"/>
      <c r="MJP76" s="683"/>
      <c r="MJQ76" s="683"/>
      <c r="MJR76" s="683"/>
      <c r="MJS76" s="617"/>
      <c r="MJT76" s="682"/>
      <c r="MJU76" s="683"/>
      <c r="MJV76" s="683"/>
      <c r="MJW76" s="683"/>
      <c r="MJX76" s="683"/>
      <c r="MJY76" s="683"/>
      <c r="MJZ76" s="617"/>
      <c r="MKA76" s="682"/>
      <c r="MKB76" s="683"/>
      <c r="MKC76" s="683"/>
      <c r="MKD76" s="683"/>
      <c r="MKE76" s="683"/>
      <c r="MKF76" s="683"/>
      <c r="MKG76" s="617"/>
      <c r="MKH76" s="682"/>
      <c r="MKI76" s="683"/>
      <c r="MKJ76" s="683"/>
      <c r="MKK76" s="683"/>
      <c r="MKL76" s="683"/>
      <c r="MKM76" s="683"/>
      <c r="MKN76" s="617"/>
      <c r="MKO76" s="682"/>
      <c r="MKP76" s="683"/>
      <c r="MKQ76" s="683"/>
      <c r="MKR76" s="683"/>
      <c r="MKS76" s="683"/>
      <c r="MKT76" s="683"/>
      <c r="MKU76" s="617"/>
      <c r="MKV76" s="682"/>
      <c r="MKW76" s="683"/>
      <c r="MKX76" s="683"/>
      <c r="MKY76" s="683"/>
      <c r="MKZ76" s="683"/>
      <c r="MLA76" s="683"/>
      <c r="MLB76" s="617"/>
      <c r="MLC76" s="682"/>
      <c r="MLD76" s="683"/>
      <c r="MLE76" s="683"/>
      <c r="MLF76" s="683"/>
      <c r="MLG76" s="683"/>
      <c r="MLH76" s="683"/>
      <c r="MLI76" s="617"/>
      <c r="MLJ76" s="682"/>
      <c r="MLK76" s="683"/>
      <c r="MLL76" s="683"/>
      <c r="MLM76" s="683"/>
      <c r="MLN76" s="683"/>
      <c r="MLO76" s="683"/>
      <c r="MLP76" s="617"/>
      <c r="MLQ76" s="682"/>
      <c r="MLR76" s="683"/>
      <c r="MLS76" s="683"/>
      <c r="MLT76" s="683"/>
      <c r="MLU76" s="683"/>
      <c r="MLV76" s="683"/>
      <c r="MLW76" s="617"/>
      <c r="MLX76" s="682"/>
      <c r="MLY76" s="683"/>
      <c r="MLZ76" s="683"/>
      <c r="MMA76" s="683"/>
      <c r="MMB76" s="683"/>
      <c r="MMC76" s="683"/>
      <c r="MMD76" s="617"/>
      <c r="MME76" s="682"/>
      <c r="MMF76" s="683"/>
      <c r="MMG76" s="683"/>
      <c r="MMH76" s="683"/>
      <c r="MMI76" s="683"/>
      <c r="MMJ76" s="683"/>
      <c r="MMK76" s="617"/>
      <c r="MML76" s="682"/>
      <c r="MMM76" s="683"/>
      <c r="MMN76" s="683"/>
      <c r="MMO76" s="683"/>
      <c r="MMP76" s="683"/>
      <c r="MMQ76" s="683"/>
      <c r="MMR76" s="617"/>
      <c r="MMS76" s="682"/>
      <c r="MMT76" s="683"/>
      <c r="MMU76" s="683"/>
      <c r="MMV76" s="683"/>
      <c r="MMW76" s="683"/>
      <c r="MMX76" s="683"/>
      <c r="MMY76" s="617"/>
      <c r="MMZ76" s="682"/>
      <c r="MNA76" s="683"/>
      <c r="MNB76" s="683"/>
      <c r="MNC76" s="683"/>
      <c r="MND76" s="683"/>
      <c r="MNE76" s="683"/>
      <c r="MNF76" s="617"/>
      <c r="MNG76" s="682"/>
      <c r="MNH76" s="683"/>
      <c r="MNI76" s="683"/>
      <c r="MNJ76" s="683"/>
      <c r="MNK76" s="683"/>
      <c r="MNL76" s="683"/>
      <c r="MNM76" s="617"/>
      <c r="MNN76" s="682"/>
      <c r="MNO76" s="683"/>
      <c r="MNP76" s="683"/>
      <c r="MNQ76" s="683"/>
      <c r="MNR76" s="683"/>
      <c r="MNS76" s="683"/>
      <c r="MNT76" s="617"/>
      <c r="MNU76" s="682"/>
      <c r="MNV76" s="683"/>
      <c r="MNW76" s="683"/>
      <c r="MNX76" s="683"/>
      <c r="MNY76" s="683"/>
      <c r="MNZ76" s="683"/>
      <c r="MOA76" s="617"/>
      <c r="MOB76" s="682"/>
      <c r="MOC76" s="683"/>
      <c r="MOD76" s="683"/>
      <c r="MOE76" s="683"/>
      <c r="MOF76" s="683"/>
      <c r="MOG76" s="683"/>
      <c r="MOH76" s="617"/>
      <c r="MOI76" s="682"/>
      <c r="MOJ76" s="683"/>
      <c r="MOK76" s="683"/>
      <c r="MOL76" s="683"/>
      <c r="MOM76" s="683"/>
      <c r="MON76" s="683"/>
      <c r="MOO76" s="617"/>
      <c r="MOP76" s="682"/>
      <c r="MOQ76" s="683"/>
      <c r="MOR76" s="683"/>
      <c r="MOS76" s="683"/>
      <c r="MOT76" s="683"/>
      <c r="MOU76" s="683"/>
      <c r="MOV76" s="617"/>
      <c r="MOW76" s="682"/>
      <c r="MOX76" s="683"/>
      <c r="MOY76" s="683"/>
      <c r="MOZ76" s="683"/>
      <c r="MPA76" s="683"/>
      <c r="MPB76" s="683"/>
      <c r="MPC76" s="617"/>
      <c r="MPD76" s="682"/>
      <c r="MPE76" s="683"/>
      <c r="MPF76" s="683"/>
      <c r="MPG76" s="683"/>
      <c r="MPH76" s="683"/>
      <c r="MPI76" s="683"/>
      <c r="MPJ76" s="617"/>
      <c r="MPK76" s="682"/>
      <c r="MPL76" s="683"/>
      <c r="MPM76" s="683"/>
      <c r="MPN76" s="683"/>
      <c r="MPO76" s="683"/>
      <c r="MPP76" s="683"/>
      <c r="MPQ76" s="617"/>
      <c r="MPR76" s="682"/>
      <c r="MPS76" s="683"/>
      <c r="MPT76" s="683"/>
      <c r="MPU76" s="683"/>
      <c r="MPV76" s="683"/>
      <c r="MPW76" s="683"/>
      <c r="MPX76" s="617"/>
      <c r="MPY76" s="682"/>
      <c r="MPZ76" s="683"/>
      <c r="MQA76" s="683"/>
      <c r="MQB76" s="683"/>
      <c r="MQC76" s="683"/>
      <c r="MQD76" s="683"/>
      <c r="MQE76" s="617"/>
      <c r="MQF76" s="682"/>
      <c r="MQG76" s="683"/>
      <c r="MQH76" s="683"/>
      <c r="MQI76" s="683"/>
      <c r="MQJ76" s="683"/>
      <c r="MQK76" s="683"/>
      <c r="MQL76" s="617"/>
      <c r="MQM76" s="682"/>
      <c r="MQN76" s="683"/>
      <c r="MQO76" s="683"/>
      <c r="MQP76" s="683"/>
      <c r="MQQ76" s="683"/>
      <c r="MQR76" s="683"/>
      <c r="MQS76" s="617"/>
      <c r="MQT76" s="682"/>
      <c r="MQU76" s="683"/>
      <c r="MQV76" s="683"/>
      <c r="MQW76" s="683"/>
      <c r="MQX76" s="683"/>
      <c r="MQY76" s="683"/>
      <c r="MQZ76" s="617"/>
      <c r="MRA76" s="682"/>
      <c r="MRB76" s="683"/>
      <c r="MRC76" s="683"/>
      <c r="MRD76" s="683"/>
      <c r="MRE76" s="683"/>
      <c r="MRF76" s="683"/>
      <c r="MRG76" s="617"/>
      <c r="MRH76" s="682"/>
      <c r="MRI76" s="683"/>
      <c r="MRJ76" s="683"/>
      <c r="MRK76" s="683"/>
      <c r="MRL76" s="683"/>
      <c r="MRM76" s="683"/>
      <c r="MRN76" s="617"/>
      <c r="MRO76" s="682"/>
      <c r="MRP76" s="683"/>
      <c r="MRQ76" s="683"/>
      <c r="MRR76" s="683"/>
      <c r="MRS76" s="683"/>
      <c r="MRT76" s="683"/>
      <c r="MRU76" s="617"/>
      <c r="MRV76" s="682"/>
      <c r="MRW76" s="683"/>
      <c r="MRX76" s="683"/>
      <c r="MRY76" s="683"/>
      <c r="MRZ76" s="683"/>
      <c r="MSA76" s="683"/>
      <c r="MSB76" s="617"/>
      <c r="MSC76" s="682"/>
      <c r="MSD76" s="683"/>
      <c r="MSE76" s="683"/>
      <c r="MSF76" s="683"/>
      <c r="MSG76" s="683"/>
      <c r="MSH76" s="683"/>
      <c r="MSI76" s="617"/>
      <c r="MSJ76" s="682"/>
      <c r="MSK76" s="683"/>
      <c r="MSL76" s="683"/>
      <c r="MSM76" s="683"/>
      <c r="MSN76" s="683"/>
      <c r="MSO76" s="683"/>
      <c r="MSP76" s="617"/>
      <c r="MSQ76" s="682"/>
      <c r="MSR76" s="683"/>
      <c r="MSS76" s="683"/>
      <c r="MST76" s="683"/>
      <c r="MSU76" s="683"/>
      <c r="MSV76" s="683"/>
      <c r="MSW76" s="617"/>
      <c r="MSX76" s="682"/>
      <c r="MSY76" s="683"/>
      <c r="MSZ76" s="683"/>
      <c r="MTA76" s="683"/>
      <c r="MTB76" s="683"/>
      <c r="MTC76" s="683"/>
      <c r="MTD76" s="617"/>
      <c r="MTE76" s="682"/>
      <c r="MTF76" s="683"/>
      <c r="MTG76" s="683"/>
      <c r="MTH76" s="683"/>
      <c r="MTI76" s="683"/>
      <c r="MTJ76" s="683"/>
      <c r="MTK76" s="617"/>
      <c r="MTL76" s="682"/>
      <c r="MTM76" s="683"/>
      <c r="MTN76" s="683"/>
      <c r="MTO76" s="683"/>
      <c r="MTP76" s="683"/>
      <c r="MTQ76" s="683"/>
      <c r="MTR76" s="617"/>
      <c r="MTS76" s="682"/>
      <c r="MTT76" s="683"/>
      <c r="MTU76" s="683"/>
      <c r="MTV76" s="683"/>
      <c r="MTW76" s="683"/>
      <c r="MTX76" s="683"/>
      <c r="MTY76" s="617"/>
      <c r="MTZ76" s="682"/>
      <c r="MUA76" s="683"/>
      <c r="MUB76" s="683"/>
      <c r="MUC76" s="683"/>
      <c r="MUD76" s="683"/>
      <c r="MUE76" s="683"/>
      <c r="MUF76" s="617"/>
      <c r="MUG76" s="682"/>
      <c r="MUH76" s="683"/>
      <c r="MUI76" s="683"/>
      <c r="MUJ76" s="683"/>
      <c r="MUK76" s="683"/>
      <c r="MUL76" s="683"/>
      <c r="MUM76" s="617"/>
      <c r="MUN76" s="682"/>
      <c r="MUO76" s="683"/>
      <c r="MUP76" s="683"/>
      <c r="MUQ76" s="683"/>
      <c r="MUR76" s="683"/>
      <c r="MUS76" s="683"/>
      <c r="MUT76" s="617"/>
      <c r="MUU76" s="682"/>
      <c r="MUV76" s="683"/>
      <c r="MUW76" s="683"/>
      <c r="MUX76" s="683"/>
      <c r="MUY76" s="683"/>
      <c r="MUZ76" s="683"/>
      <c r="MVA76" s="617"/>
      <c r="MVB76" s="682"/>
      <c r="MVC76" s="683"/>
      <c r="MVD76" s="683"/>
      <c r="MVE76" s="683"/>
      <c r="MVF76" s="683"/>
      <c r="MVG76" s="683"/>
      <c r="MVH76" s="617"/>
      <c r="MVI76" s="682"/>
      <c r="MVJ76" s="683"/>
      <c r="MVK76" s="683"/>
      <c r="MVL76" s="683"/>
      <c r="MVM76" s="683"/>
      <c r="MVN76" s="683"/>
      <c r="MVO76" s="617"/>
      <c r="MVP76" s="682"/>
      <c r="MVQ76" s="683"/>
      <c r="MVR76" s="683"/>
      <c r="MVS76" s="683"/>
      <c r="MVT76" s="683"/>
      <c r="MVU76" s="683"/>
      <c r="MVV76" s="617"/>
      <c r="MVW76" s="682"/>
      <c r="MVX76" s="683"/>
      <c r="MVY76" s="683"/>
      <c r="MVZ76" s="683"/>
      <c r="MWA76" s="683"/>
      <c r="MWB76" s="683"/>
      <c r="MWC76" s="617"/>
      <c r="MWD76" s="682"/>
      <c r="MWE76" s="683"/>
      <c r="MWF76" s="683"/>
      <c r="MWG76" s="683"/>
      <c r="MWH76" s="683"/>
      <c r="MWI76" s="683"/>
      <c r="MWJ76" s="617"/>
      <c r="MWK76" s="682"/>
      <c r="MWL76" s="683"/>
      <c r="MWM76" s="683"/>
      <c r="MWN76" s="683"/>
      <c r="MWO76" s="683"/>
      <c r="MWP76" s="683"/>
      <c r="MWQ76" s="617"/>
      <c r="MWR76" s="682"/>
      <c r="MWS76" s="683"/>
      <c r="MWT76" s="683"/>
      <c r="MWU76" s="683"/>
      <c r="MWV76" s="683"/>
      <c r="MWW76" s="683"/>
      <c r="MWX76" s="617"/>
      <c r="MWY76" s="682"/>
      <c r="MWZ76" s="683"/>
      <c r="MXA76" s="683"/>
      <c r="MXB76" s="683"/>
      <c r="MXC76" s="683"/>
      <c r="MXD76" s="683"/>
      <c r="MXE76" s="617"/>
      <c r="MXF76" s="682"/>
      <c r="MXG76" s="683"/>
      <c r="MXH76" s="683"/>
      <c r="MXI76" s="683"/>
      <c r="MXJ76" s="683"/>
      <c r="MXK76" s="683"/>
      <c r="MXL76" s="617"/>
      <c r="MXM76" s="682"/>
      <c r="MXN76" s="683"/>
      <c r="MXO76" s="683"/>
      <c r="MXP76" s="683"/>
      <c r="MXQ76" s="683"/>
      <c r="MXR76" s="683"/>
      <c r="MXS76" s="617"/>
      <c r="MXT76" s="682"/>
      <c r="MXU76" s="683"/>
      <c r="MXV76" s="683"/>
      <c r="MXW76" s="683"/>
      <c r="MXX76" s="683"/>
      <c r="MXY76" s="683"/>
      <c r="MXZ76" s="617"/>
      <c r="MYA76" s="682"/>
      <c r="MYB76" s="683"/>
      <c r="MYC76" s="683"/>
      <c r="MYD76" s="683"/>
      <c r="MYE76" s="683"/>
      <c r="MYF76" s="683"/>
      <c r="MYG76" s="617"/>
      <c r="MYH76" s="682"/>
      <c r="MYI76" s="683"/>
      <c r="MYJ76" s="683"/>
      <c r="MYK76" s="683"/>
      <c r="MYL76" s="683"/>
      <c r="MYM76" s="683"/>
      <c r="MYN76" s="617"/>
      <c r="MYO76" s="682"/>
      <c r="MYP76" s="683"/>
      <c r="MYQ76" s="683"/>
      <c r="MYR76" s="683"/>
      <c r="MYS76" s="683"/>
      <c r="MYT76" s="683"/>
      <c r="MYU76" s="617"/>
      <c r="MYV76" s="682"/>
      <c r="MYW76" s="683"/>
      <c r="MYX76" s="683"/>
      <c r="MYY76" s="683"/>
      <c r="MYZ76" s="683"/>
      <c r="MZA76" s="683"/>
      <c r="MZB76" s="617"/>
      <c r="MZC76" s="682"/>
      <c r="MZD76" s="683"/>
      <c r="MZE76" s="683"/>
      <c r="MZF76" s="683"/>
      <c r="MZG76" s="683"/>
      <c r="MZH76" s="683"/>
      <c r="MZI76" s="617"/>
      <c r="MZJ76" s="682"/>
      <c r="MZK76" s="683"/>
      <c r="MZL76" s="683"/>
      <c r="MZM76" s="683"/>
      <c r="MZN76" s="683"/>
      <c r="MZO76" s="683"/>
      <c r="MZP76" s="617"/>
      <c r="MZQ76" s="682"/>
      <c r="MZR76" s="683"/>
      <c r="MZS76" s="683"/>
      <c r="MZT76" s="683"/>
      <c r="MZU76" s="683"/>
      <c r="MZV76" s="683"/>
      <c r="MZW76" s="617"/>
      <c r="MZX76" s="682"/>
      <c r="MZY76" s="683"/>
      <c r="MZZ76" s="683"/>
      <c r="NAA76" s="683"/>
      <c r="NAB76" s="683"/>
      <c r="NAC76" s="683"/>
      <c r="NAD76" s="617"/>
      <c r="NAE76" s="682"/>
      <c r="NAF76" s="683"/>
      <c r="NAG76" s="683"/>
      <c r="NAH76" s="683"/>
      <c r="NAI76" s="683"/>
      <c r="NAJ76" s="683"/>
      <c r="NAK76" s="617"/>
      <c r="NAL76" s="682"/>
      <c r="NAM76" s="683"/>
      <c r="NAN76" s="683"/>
      <c r="NAO76" s="683"/>
      <c r="NAP76" s="683"/>
      <c r="NAQ76" s="683"/>
      <c r="NAR76" s="617"/>
      <c r="NAS76" s="682"/>
      <c r="NAT76" s="683"/>
      <c r="NAU76" s="683"/>
      <c r="NAV76" s="683"/>
      <c r="NAW76" s="683"/>
      <c r="NAX76" s="683"/>
      <c r="NAY76" s="617"/>
      <c r="NAZ76" s="682"/>
      <c r="NBA76" s="683"/>
      <c r="NBB76" s="683"/>
      <c r="NBC76" s="683"/>
      <c r="NBD76" s="683"/>
      <c r="NBE76" s="683"/>
      <c r="NBF76" s="617"/>
      <c r="NBG76" s="682"/>
      <c r="NBH76" s="683"/>
      <c r="NBI76" s="683"/>
      <c r="NBJ76" s="683"/>
      <c r="NBK76" s="683"/>
      <c r="NBL76" s="683"/>
      <c r="NBM76" s="617"/>
      <c r="NBN76" s="682"/>
      <c r="NBO76" s="683"/>
      <c r="NBP76" s="683"/>
      <c r="NBQ76" s="683"/>
      <c r="NBR76" s="683"/>
      <c r="NBS76" s="683"/>
      <c r="NBT76" s="617"/>
      <c r="NBU76" s="682"/>
      <c r="NBV76" s="683"/>
      <c r="NBW76" s="683"/>
      <c r="NBX76" s="683"/>
      <c r="NBY76" s="683"/>
      <c r="NBZ76" s="683"/>
      <c r="NCA76" s="617"/>
      <c r="NCB76" s="682"/>
      <c r="NCC76" s="683"/>
      <c r="NCD76" s="683"/>
      <c r="NCE76" s="683"/>
      <c r="NCF76" s="683"/>
      <c r="NCG76" s="683"/>
      <c r="NCH76" s="617"/>
      <c r="NCI76" s="682"/>
      <c r="NCJ76" s="683"/>
      <c r="NCK76" s="683"/>
      <c r="NCL76" s="683"/>
      <c r="NCM76" s="683"/>
      <c r="NCN76" s="683"/>
      <c r="NCO76" s="617"/>
      <c r="NCP76" s="682"/>
      <c r="NCQ76" s="683"/>
      <c r="NCR76" s="683"/>
      <c r="NCS76" s="683"/>
      <c r="NCT76" s="683"/>
      <c r="NCU76" s="683"/>
      <c r="NCV76" s="617"/>
      <c r="NCW76" s="682"/>
      <c r="NCX76" s="683"/>
      <c r="NCY76" s="683"/>
      <c r="NCZ76" s="683"/>
      <c r="NDA76" s="683"/>
      <c r="NDB76" s="683"/>
      <c r="NDC76" s="617"/>
      <c r="NDD76" s="682"/>
      <c r="NDE76" s="683"/>
      <c r="NDF76" s="683"/>
      <c r="NDG76" s="683"/>
      <c r="NDH76" s="683"/>
      <c r="NDI76" s="683"/>
      <c r="NDJ76" s="617"/>
      <c r="NDK76" s="682"/>
      <c r="NDL76" s="683"/>
      <c r="NDM76" s="683"/>
      <c r="NDN76" s="683"/>
      <c r="NDO76" s="683"/>
      <c r="NDP76" s="683"/>
      <c r="NDQ76" s="617"/>
      <c r="NDR76" s="682"/>
      <c r="NDS76" s="683"/>
      <c r="NDT76" s="683"/>
      <c r="NDU76" s="683"/>
      <c r="NDV76" s="683"/>
      <c r="NDW76" s="683"/>
      <c r="NDX76" s="617"/>
      <c r="NDY76" s="682"/>
      <c r="NDZ76" s="683"/>
      <c r="NEA76" s="683"/>
      <c r="NEB76" s="683"/>
      <c r="NEC76" s="683"/>
      <c r="NED76" s="683"/>
      <c r="NEE76" s="617"/>
      <c r="NEF76" s="682"/>
      <c r="NEG76" s="683"/>
      <c r="NEH76" s="683"/>
      <c r="NEI76" s="683"/>
      <c r="NEJ76" s="683"/>
      <c r="NEK76" s="683"/>
      <c r="NEL76" s="617"/>
      <c r="NEM76" s="682"/>
      <c r="NEN76" s="683"/>
      <c r="NEO76" s="683"/>
      <c r="NEP76" s="683"/>
      <c r="NEQ76" s="683"/>
      <c r="NER76" s="683"/>
      <c r="NES76" s="617"/>
      <c r="NET76" s="682"/>
      <c r="NEU76" s="683"/>
      <c r="NEV76" s="683"/>
      <c r="NEW76" s="683"/>
      <c r="NEX76" s="683"/>
      <c r="NEY76" s="683"/>
      <c r="NEZ76" s="617"/>
      <c r="NFA76" s="682"/>
      <c r="NFB76" s="683"/>
      <c r="NFC76" s="683"/>
      <c r="NFD76" s="683"/>
      <c r="NFE76" s="683"/>
      <c r="NFF76" s="683"/>
      <c r="NFG76" s="617"/>
      <c r="NFH76" s="682"/>
      <c r="NFI76" s="683"/>
      <c r="NFJ76" s="683"/>
      <c r="NFK76" s="683"/>
      <c r="NFL76" s="683"/>
      <c r="NFM76" s="683"/>
      <c r="NFN76" s="617"/>
      <c r="NFO76" s="682"/>
      <c r="NFP76" s="683"/>
      <c r="NFQ76" s="683"/>
      <c r="NFR76" s="683"/>
      <c r="NFS76" s="683"/>
      <c r="NFT76" s="683"/>
      <c r="NFU76" s="617"/>
      <c r="NFV76" s="682"/>
      <c r="NFW76" s="683"/>
      <c r="NFX76" s="683"/>
      <c r="NFY76" s="683"/>
      <c r="NFZ76" s="683"/>
      <c r="NGA76" s="683"/>
      <c r="NGB76" s="617"/>
      <c r="NGC76" s="682"/>
      <c r="NGD76" s="683"/>
      <c r="NGE76" s="683"/>
      <c r="NGF76" s="683"/>
      <c r="NGG76" s="683"/>
      <c r="NGH76" s="683"/>
      <c r="NGI76" s="617"/>
      <c r="NGJ76" s="682"/>
      <c r="NGK76" s="683"/>
      <c r="NGL76" s="683"/>
      <c r="NGM76" s="683"/>
      <c r="NGN76" s="683"/>
      <c r="NGO76" s="683"/>
      <c r="NGP76" s="617"/>
      <c r="NGQ76" s="682"/>
      <c r="NGR76" s="683"/>
      <c r="NGS76" s="683"/>
      <c r="NGT76" s="683"/>
      <c r="NGU76" s="683"/>
      <c r="NGV76" s="683"/>
      <c r="NGW76" s="617"/>
      <c r="NGX76" s="682"/>
      <c r="NGY76" s="683"/>
      <c r="NGZ76" s="683"/>
      <c r="NHA76" s="683"/>
      <c r="NHB76" s="683"/>
      <c r="NHC76" s="683"/>
      <c r="NHD76" s="617"/>
      <c r="NHE76" s="682"/>
      <c r="NHF76" s="683"/>
      <c r="NHG76" s="683"/>
      <c r="NHH76" s="683"/>
      <c r="NHI76" s="683"/>
      <c r="NHJ76" s="683"/>
      <c r="NHK76" s="617"/>
      <c r="NHL76" s="682"/>
      <c r="NHM76" s="683"/>
      <c r="NHN76" s="683"/>
      <c r="NHO76" s="683"/>
      <c r="NHP76" s="683"/>
      <c r="NHQ76" s="683"/>
      <c r="NHR76" s="617"/>
      <c r="NHS76" s="682"/>
      <c r="NHT76" s="683"/>
      <c r="NHU76" s="683"/>
      <c r="NHV76" s="683"/>
      <c r="NHW76" s="683"/>
      <c r="NHX76" s="683"/>
      <c r="NHY76" s="617"/>
      <c r="NHZ76" s="682"/>
      <c r="NIA76" s="683"/>
      <c r="NIB76" s="683"/>
      <c r="NIC76" s="683"/>
      <c r="NID76" s="683"/>
      <c r="NIE76" s="683"/>
      <c r="NIF76" s="617"/>
      <c r="NIG76" s="682"/>
      <c r="NIH76" s="683"/>
      <c r="NII76" s="683"/>
      <c r="NIJ76" s="683"/>
      <c r="NIK76" s="683"/>
      <c r="NIL76" s="683"/>
      <c r="NIM76" s="617"/>
      <c r="NIN76" s="682"/>
      <c r="NIO76" s="683"/>
      <c r="NIP76" s="683"/>
      <c r="NIQ76" s="683"/>
      <c r="NIR76" s="683"/>
      <c r="NIS76" s="683"/>
      <c r="NIT76" s="617"/>
      <c r="NIU76" s="682"/>
      <c r="NIV76" s="683"/>
      <c r="NIW76" s="683"/>
      <c r="NIX76" s="683"/>
      <c r="NIY76" s="683"/>
      <c r="NIZ76" s="683"/>
      <c r="NJA76" s="617"/>
      <c r="NJB76" s="682"/>
      <c r="NJC76" s="683"/>
      <c r="NJD76" s="683"/>
      <c r="NJE76" s="683"/>
      <c r="NJF76" s="683"/>
      <c r="NJG76" s="683"/>
      <c r="NJH76" s="617"/>
      <c r="NJI76" s="682"/>
      <c r="NJJ76" s="683"/>
      <c r="NJK76" s="683"/>
      <c r="NJL76" s="683"/>
      <c r="NJM76" s="683"/>
      <c r="NJN76" s="683"/>
      <c r="NJO76" s="617"/>
      <c r="NJP76" s="682"/>
      <c r="NJQ76" s="683"/>
      <c r="NJR76" s="683"/>
      <c r="NJS76" s="683"/>
      <c r="NJT76" s="683"/>
      <c r="NJU76" s="683"/>
      <c r="NJV76" s="617"/>
      <c r="NJW76" s="682"/>
      <c r="NJX76" s="683"/>
      <c r="NJY76" s="683"/>
      <c r="NJZ76" s="683"/>
      <c r="NKA76" s="683"/>
      <c r="NKB76" s="683"/>
      <c r="NKC76" s="617"/>
      <c r="NKD76" s="682"/>
      <c r="NKE76" s="683"/>
      <c r="NKF76" s="683"/>
      <c r="NKG76" s="683"/>
      <c r="NKH76" s="683"/>
      <c r="NKI76" s="683"/>
      <c r="NKJ76" s="617"/>
      <c r="NKK76" s="682"/>
      <c r="NKL76" s="683"/>
      <c r="NKM76" s="683"/>
      <c r="NKN76" s="683"/>
      <c r="NKO76" s="683"/>
      <c r="NKP76" s="683"/>
      <c r="NKQ76" s="617"/>
      <c r="NKR76" s="682"/>
      <c r="NKS76" s="683"/>
      <c r="NKT76" s="683"/>
      <c r="NKU76" s="683"/>
      <c r="NKV76" s="683"/>
      <c r="NKW76" s="683"/>
      <c r="NKX76" s="617"/>
      <c r="NKY76" s="682"/>
      <c r="NKZ76" s="683"/>
      <c r="NLA76" s="683"/>
      <c r="NLB76" s="683"/>
      <c r="NLC76" s="683"/>
      <c r="NLD76" s="683"/>
      <c r="NLE76" s="617"/>
      <c r="NLF76" s="682"/>
      <c r="NLG76" s="683"/>
      <c r="NLH76" s="683"/>
      <c r="NLI76" s="683"/>
      <c r="NLJ76" s="683"/>
      <c r="NLK76" s="683"/>
      <c r="NLL76" s="617"/>
      <c r="NLM76" s="682"/>
      <c r="NLN76" s="683"/>
      <c r="NLO76" s="683"/>
      <c r="NLP76" s="683"/>
      <c r="NLQ76" s="683"/>
      <c r="NLR76" s="683"/>
      <c r="NLS76" s="617"/>
      <c r="NLT76" s="682"/>
      <c r="NLU76" s="683"/>
      <c r="NLV76" s="683"/>
      <c r="NLW76" s="683"/>
      <c r="NLX76" s="683"/>
      <c r="NLY76" s="683"/>
      <c r="NLZ76" s="617"/>
      <c r="NMA76" s="682"/>
      <c r="NMB76" s="683"/>
      <c r="NMC76" s="683"/>
      <c r="NMD76" s="683"/>
      <c r="NME76" s="683"/>
      <c r="NMF76" s="683"/>
      <c r="NMG76" s="617"/>
      <c r="NMH76" s="682"/>
      <c r="NMI76" s="683"/>
      <c r="NMJ76" s="683"/>
      <c r="NMK76" s="683"/>
      <c r="NML76" s="683"/>
      <c r="NMM76" s="683"/>
      <c r="NMN76" s="617"/>
      <c r="NMO76" s="682"/>
      <c r="NMP76" s="683"/>
      <c r="NMQ76" s="683"/>
      <c r="NMR76" s="683"/>
      <c r="NMS76" s="683"/>
      <c r="NMT76" s="683"/>
      <c r="NMU76" s="617"/>
      <c r="NMV76" s="682"/>
      <c r="NMW76" s="683"/>
      <c r="NMX76" s="683"/>
      <c r="NMY76" s="683"/>
      <c r="NMZ76" s="683"/>
      <c r="NNA76" s="683"/>
      <c r="NNB76" s="617"/>
      <c r="NNC76" s="682"/>
      <c r="NND76" s="683"/>
      <c r="NNE76" s="683"/>
      <c r="NNF76" s="683"/>
      <c r="NNG76" s="683"/>
      <c r="NNH76" s="683"/>
      <c r="NNI76" s="617"/>
      <c r="NNJ76" s="682"/>
      <c r="NNK76" s="683"/>
      <c r="NNL76" s="683"/>
      <c r="NNM76" s="683"/>
      <c r="NNN76" s="683"/>
      <c r="NNO76" s="683"/>
      <c r="NNP76" s="617"/>
      <c r="NNQ76" s="682"/>
      <c r="NNR76" s="683"/>
      <c r="NNS76" s="683"/>
      <c r="NNT76" s="683"/>
      <c r="NNU76" s="683"/>
      <c r="NNV76" s="683"/>
      <c r="NNW76" s="617"/>
      <c r="NNX76" s="682"/>
      <c r="NNY76" s="683"/>
      <c r="NNZ76" s="683"/>
      <c r="NOA76" s="683"/>
      <c r="NOB76" s="683"/>
      <c r="NOC76" s="683"/>
      <c r="NOD76" s="617"/>
      <c r="NOE76" s="682"/>
      <c r="NOF76" s="683"/>
      <c r="NOG76" s="683"/>
      <c r="NOH76" s="683"/>
      <c r="NOI76" s="683"/>
      <c r="NOJ76" s="683"/>
      <c r="NOK76" s="617"/>
      <c r="NOL76" s="682"/>
      <c r="NOM76" s="683"/>
      <c r="NON76" s="683"/>
      <c r="NOO76" s="683"/>
      <c r="NOP76" s="683"/>
      <c r="NOQ76" s="683"/>
      <c r="NOR76" s="617"/>
      <c r="NOS76" s="682"/>
      <c r="NOT76" s="683"/>
      <c r="NOU76" s="683"/>
      <c r="NOV76" s="683"/>
      <c r="NOW76" s="683"/>
      <c r="NOX76" s="683"/>
      <c r="NOY76" s="617"/>
      <c r="NOZ76" s="682"/>
      <c r="NPA76" s="683"/>
      <c r="NPB76" s="683"/>
      <c r="NPC76" s="683"/>
      <c r="NPD76" s="683"/>
      <c r="NPE76" s="683"/>
      <c r="NPF76" s="617"/>
      <c r="NPG76" s="682"/>
      <c r="NPH76" s="683"/>
      <c r="NPI76" s="683"/>
      <c r="NPJ76" s="683"/>
      <c r="NPK76" s="683"/>
      <c r="NPL76" s="683"/>
      <c r="NPM76" s="617"/>
      <c r="NPN76" s="682"/>
      <c r="NPO76" s="683"/>
      <c r="NPP76" s="683"/>
      <c r="NPQ76" s="683"/>
      <c r="NPR76" s="683"/>
      <c r="NPS76" s="683"/>
      <c r="NPT76" s="617"/>
      <c r="NPU76" s="682"/>
      <c r="NPV76" s="683"/>
      <c r="NPW76" s="683"/>
      <c r="NPX76" s="683"/>
      <c r="NPY76" s="683"/>
      <c r="NPZ76" s="683"/>
      <c r="NQA76" s="617"/>
      <c r="NQB76" s="682"/>
      <c r="NQC76" s="683"/>
      <c r="NQD76" s="683"/>
      <c r="NQE76" s="683"/>
      <c r="NQF76" s="683"/>
      <c r="NQG76" s="683"/>
      <c r="NQH76" s="617"/>
      <c r="NQI76" s="682"/>
      <c r="NQJ76" s="683"/>
      <c r="NQK76" s="683"/>
      <c r="NQL76" s="683"/>
      <c r="NQM76" s="683"/>
      <c r="NQN76" s="683"/>
      <c r="NQO76" s="617"/>
      <c r="NQP76" s="682"/>
      <c r="NQQ76" s="683"/>
      <c r="NQR76" s="683"/>
      <c r="NQS76" s="683"/>
      <c r="NQT76" s="683"/>
      <c r="NQU76" s="683"/>
      <c r="NQV76" s="617"/>
      <c r="NQW76" s="682"/>
      <c r="NQX76" s="683"/>
      <c r="NQY76" s="683"/>
      <c r="NQZ76" s="683"/>
      <c r="NRA76" s="683"/>
      <c r="NRB76" s="683"/>
      <c r="NRC76" s="617"/>
      <c r="NRD76" s="682"/>
      <c r="NRE76" s="683"/>
      <c r="NRF76" s="683"/>
      <c r="NRG76" s="683"/>
      <c r="NRH76" s="683"/>
      <c r="NRI76" s="683"/>
      <c r="NRJ76" s="617"/>
      <c r="NRK76" s="682"/>
      <c r="NRL76" s="683"/>
      <c r="NRM76" s="683"/>
      <c r="NRN76" s="683"/>
      <c r="NRO76" s="683"/>
      <c r="NRP76" s="683"/>
      <c r="NRQ76" s="617"/>
      <c r="NRR76" s="682"/>
      <c r="NRS76" s="683"/>
      <c r="NRT76" s="683"/>
      <c r="NRU76" s="683"/>
      <c r="NRV76" s="683"/>
      <c r="NRW76" s="683"/>
      <c r="NRX76" s="617"/>
      <c r="NRY76" s="682"/>
      <c r="NRZ76" s="683"/>
      <c r="NSA76" s="683"/>
      <c r="NSB76" s="683"/>
      <c r="NSC76" s="683"/>
      <c r="NSD76" s="683"/>
      <c r="NSE76" s="617"/>
      <c r="NSF76" s="682"/>
      <c r="NSG76" s="683"/>
      <c r="NSH76" s="683"/>
      <c r="NSI76" s="683"/>
      <c r="NSJ76" s="683"/>
      <c r="NSK76" s="683"/>
      <c r="NSL76" s="617"/>
      <c r="NSM76" s="682"/>
      <c r="NSN76" s="683"/>
      <c r="NSO76" s="683"/>
      <c r="NSP76" s="683"/>
      <c r="NSQ76" s="683"/>
      <c r="NSR76" s="683"/>
      <c r="NSS76" s="617"/>
      <c r="NST76" s="682"/>
      <c r="NSU76" s="683"/>
      <c r="NSV76" s="683"/>
      <c r="NSW76" s="683"/>
      <c r="NSX76" s="683"/>
      <c r="NSY76" s="683"/>
      <c r="NSZ76" s="617"/>
      <c r="NTA76" s="682"/>
      <c r="NTB76" s="683"/>
      <c r="NTC76" s="683"/>
      <c r="NTD76" s="683"/>
      <c r="NTE76" s="683"/>
      <c r="NTF76" s="683"/>
      <c r="NTG76" s="617"/>
      <c r="NTH76" s="682"/>
      <c r="NTI76" s="683"/>
      <c r="NTJ76" s="683"/>
      <c r="NTK76" s="683"/>
      <c r="NTL76" s="683"/>
      <c r="NTM76" s="683"/>
      <c r="NTN76" s="617"/>
      <c r="NTO76" s="682"/>
      <c r="NTP76" s="683"/>
      <c r="NTQ76" s="683"/>
      <c r="NTR76" s="683"/>
      <c r="NTS76" s="683"/>
      <c r="NTT76" s="683"/>
      <c r="NTU76" s="617"/>
      <c r="NTV76" s="682"/>
      <c r="NTW76" s="683"/>
      <c r="NTX76" s="683"/>
      <c r="NTY76" s="683"/>
      <c r="NTZ76" s="683"/>
      <c r="NUA76" s="683"/>
      <c r="NUB76" s="617"/>
      <c r="NUC76" s="682"/>
      <c r="NUD76" s="683"/>
      <c r="NUE76" s="683"/>
      <c r="NUF76" s="683"/>
      <c r="NUG76" s="683"/>
      <c r="NUH76" s="683"/>
      <c r="NUI76" s="617"/>
      <c r="NUJ76" s="682"/>
      <c r="NUK76" s="683"/>
      <c r="NUL76" s="683"/>
      <c r="NUM76" s="683"/>
      <c r="NUN76" s="683"/>
      <c r="NUO76" s="683"/>
      <c r="NUP76" s="617"/>
      <c r="NUQ76" s="682"/>
      <c r="NUR76" s="683"/>
      <c r="NUS76" s="683"/>
      <c r="NUT76" s="683"/>
      <c r="NUU76" s="683"/>
      <c r="NUV76" s="683"/>
      <c r="NUW76" s="617"/>
      <c r="NUX76" s="682"/>
      <c r="NUY76" s="683"/>
      <c r="NUZ76" s="683"/>
      <c r="NVA76" s="683"/>
      <c r="NVB76" s="683"/>
      <c r="NVC76" s="683"/>
      <c r="NVD76" s="617"/>
      <c r="NVE76" s="682"/>
      <c r="NVF76" s="683"/>
      <c r="NVG76" s="683"/>
      <c r="NVH76" s="683"/>
      <c r="NVI76" s="683"/>
      <c r="NVJ76" s="683"/>
      <c r="NVK76" s="617"/>
      <c r="NVL76" s="682"/>
      <c r="NVM76" s="683"/>
      <c r="NVN76" s="683"/>
      <c r="NVO76" s="683"/>
      <c r="NVP76" s="683"/>
      <c r="NVQ76" s="683"/>
      <c r="NVR76" s="617"/>
      <c r="NVS76" s="682"/>
      <c r="NVT76" s="683"/>
      <c r="NVU76" s="683"/>
      <c r="NVV76" s="683"/>
      <c r="NVW76" s="683"/>
      <c r="NVX76" s="683"/>
      <c r="NVY76" s="617"/>
      <c r="NVZ76" s="682"/>
      <c r="NWA76" s="683"/>
      <c r="NWB76" s="683"/>
      <c r="NWC76" s="683"/>
      <c r="NWD76" s="683"/>
      <c r="NWE76" s="683"/>
      <c r="NWF76" s="617"/>
      <c r="NWG76" s="682"/>
      <c r="NWH76" s="683"/>
      <c r="NWI76" s="683"/>
      <c r="NWJ76" s="683"/>
      <c r="NWK76" s="683"/>
      <c r="NWL76" s="683"/>
      <c r="NWM76" s="617"/>
      <c r="NWN76" s="682"/>
      <c r="NWO76" s="683"/>
      <c r="NWP76" s="683"/>
      <c r="NWQ76" s="683"/>
      <c r="NWR76" s="683"/>
      <c r="NWS76" s="683"/>
      <c r="NWT76" s="617"/>
      <c r="NWU76" s="682"/>
      <c r="NWV76" s="683"/>
      <c r="NWW76" s="683"/>
      <c r="NWX76" s="683"/>
      <c r="NWY76" s="683"/>
      <c r="NWZ76" s="683"/>
      <c r="NXA76" s="617"/>
      <c r="NXB76" s="682"/>
      <c r="NXC76" s="683"/>
      <c r="NXD76" s="683"/>
      <c r="NXE76" s="683"/>
      <c r="NXF76" s="683"/>
      <c r="NXG76" s="683"/>
      <c r="NXH76" s="617"/>
      <c r="NXI76" s="682"/>
      <c r="NXJ76" s="683"/>
      <c r="NXK76" s="683"/>
      <c r="NXL76" s="683"/>
      <c r="NXM76" s="683"/>
      <c r="NXN76" s="683"/>
      <c r="NXO76" s="617"/>
      <c r="NXP76" s="682"/>
      <c r="NXQ76" s="683"/>
      <c r="NXR76" s="683"/>
      <c r="NXS76" s="683"/>
      <c r="NXT76" s="683"/>
      <c r="NXU76" s="683"/>
      <c r="NXV76" s="617"/>
      <c r="NXW76" s="682"/>
      <c r="NXX76" s="683"/>
      <c r="NXY76" s="683"/>
      <c r="NXZ76" s="683"/>
      <c r="NYA76" s="683"/>
      <c r="NYB76" s="683"/>
      <c r="NYC76" s="617"/>
      <c r="NYD76" s="682"/>
      <c r="NYE76" s="683"/>
      <c r="NYF76" s="683"/>
      <c r="NYG76" s="683"/>
      <c r="NYH76" s="683"/>
      <c r="NYI76" s="683"/>
      <c r="NYJ76" s="617"/>
      <c r="NYK76" s="682"/>
      <c r="NYL76" s="683"/>
      <c r="NYM76" s="683"/>
      <c r="NYN76" s="683"/>
      <c r="NYO76" s="683"/>
      <c r="NYP76" s="683"/>
      <c r="NYQ76" s="617"/>
      <c r="NYR76" s="682"/>
      <c r="NYS76" s="683"/>
      <c r="NYT76" s="683"/>
      <c r="NYU76" s="683"/>
      <c r="NYV76" s="683"/>
      <c r="NYW76" s="683"/>
      <c r="NYX76" s="617"/>
      <c r="NYY76" s="682"/>
      <c r="NYZ76" s="683"/>
      <c r="NZA76" s="683"/>
      <c r="NZB76" s="683"/>
      <c r="NZC76" s="683"/>
      <c r="NZD76" s="683"/>
      <c r="NZE76" s="617"/>
      <c r="NZF76" s="682"/>
      <c r="NZG76" s="683"/>
      <c r="NZH76" s="683"/>
      <c r="NZI76" s="683"/>
      <c r="NZJ76" s="683"/>
      <c r="NZK76" s="683"/>
      <c r="NZL76" s="617"/>
      <c r="NZM76" s="682"/>
      <c r="NZN76" s="683"/>
      <c r="NZO76" s="683"/>
      <c r="NZP76" s="683"/>
      <c r="NZQ76" s="683"/>
      <c r="NZR76" s="683"/>
      <c r="NZS76" s="617"/>
      <c r="NZT76" s="682"/>
      <c r="NZU76" s="683"/>
      <c r="NZV76" s="683"/>
      <c r="NZW76" s="683"/>
      <c r="NZX76" s="683"/>
      <c r="NZY76" s="683"/>
      <c r="NZZ76" s="617"/>
      <c r="OAA76" s="682"/>
      <c r="OAB76" s="683"/>
      <c r="OAC76" s="683"/>
      <c r="OAD76" s="683"/>
      <c r="OAE76" s="683"/>
      <c r="OAF76" s="683"/>
      <c r="OAG76" s="617"/>
      <c r="OAH76" s="682"/>
      <c r="OAI76" s="683"/>
      <c r="OAJ76" s="683"/>
      <c r="OAK76" s="683"/>
      <c r="OAL76" s="683"/>
      <c r="OAM76" s="683"/>
      <c r="OAN76" s="617"/>
      <c r="OAO76" s="682"/>
      <c r="OAP76" s="683"/>
      <c r="OAQ76" s="683"/>
      <c r="OAR76" s="683"/>
      <c r="OAS76" s="683"/>
      <c r="OAT76" s="683"/>
      <c r="OAU76" s="617"/>
      <c r="OAV76" s="682"/>
      <c r="OAW76" s="683"/>
      <c r="OAX76" s="683"/>
      <c r="OAY76" s="683"/>
      <c r="OAZ76" s="683"/>
      <c r="OBA76" s="683"/>
      <c r="OBB76" s="617"/>
      <c r="OBC76" s="682"/>
      <c r="OBD76" s="683"/>
      <c r="OBE76" s="683"/>
      <c r="OBF76" s="683"/>
      <c r="OBG76" s="683"/>
      <c r="OBH76" s="683"/>
      <c r="OBI76" s="617"/>
      <c r="OBJ76" s="682"/>
      <c r="OBK76" s="683"/>
      <c r="OBL76" s="683"/>
      <c r="OBM76" s="683"/>
      <c r="OBN76" s="683"/>
      <c r="OBO76" s="683"/>
      <c r="OBP76" s="617"/>
      <c r="OBQ76" s="682"/>
      <c r="OBR76" s="683"/>
      <c r="OBS76" s="683"/>
      <c r="OBT76" s="683"/>
      <c r="OBU76" s="683"/>
      <c r="OBV76" s="683"/>
      <c r="OBW76" s="617"/>
      <c r="OBX76" s="682"/>
      <c r="OBY76" s="683"/>
      <c r="OBZ76" s="683"/>
      <c r="OCA76" s="683"/>
      <c r="OCB76" s="683"/>
      <c r="OCC76" s="683"/>
      <c r="OCD76" s="617"/>
      <c r="OCE76" s="682"/>
      <c r="OCF76" s="683"/>
      <c r="OCG76" s="683"/>
      <c r="OCH76" s="683"/>
      <c r="OCI76" s="683"/>
      <c r="OCJ76" s="683"/>
      <c r="OCK76" s="617"/>
      <c r="OCL76" s="682"/>
      <c r="OCM76" s="683"/>
      <c r="OCN76" s="683"/>
      <c r="OCO76" s="683"/>
      <c r="OCP76" s="683"/>
      <c r="OCQ76" s="683"/>
      <c r="OCR76" s="617"/>
      <c r="OCS76" s="682"/>
      <c r="OCT76" s="683"/>
      <c r="OCU76" s="683"/>
      <c r="OCV76" s="683"/>
      <c r="OCW76" s="683"/>
      <c r="OCX76" s="683"/>
      <c r="OCY76" s="617"/>
      <c r="OCZ76" s="682"/>
      <c r="ODA76" s="683"/>
      <c r="ODB76" s="683"/>
      <c r="ODC76" s="683"/>
      <c r="ODD76" s="683"/>
      <c r="ODE76" s="683"/>
      <c r="ODF76" s="617"/>
      <c r="ODG76" s="682"/>
      <c r="ODH76" s="683"/>
      <c r="ODI76" s="683"/>
      <c r="ODJ76" s="683"/>
      <c r="ODK76" s="683"/>
      <c r="ODL76" s="683"/>
      <c r="ODM76" s="617"/>
      <c r="ODN76" s="682"/>
      <c r="ODO76" s="683"/>
      <c r="ODP76" s="683"/>
      <c r="ODQ76" s="683"/>
      <c r="ODR76" s="683"/>
      <c r="ODS76" s="683"/>
      <c r="ODT76" s="617"/>
      <c r="ODU76" s="682"/>
      <c r="ODV76" s="683"/>
      <c r="ODW76" s="683"/>
      <c r="ODX76" s="683"/>
      <c r="ODY76" s="683"/>
      <c r="ODZ76" s="683"/>
      <c r="OEA76" s="617"/>
      <c r="OEB76" s="682"/>
      <c r="OEC76" s="683"/>
      <c r="OED76" s="683"/>
      <c r="OEE76" s="683"/>
      <c r="OEF76" s="683"/>
      <c r="OEG76" s="683"/>
      <c r="OEH76" s="617"/>
      <c r="OEI76" s="682"/>
      <c r="OEJ76" s="683"/>
      <c r="OEK76" s="683"/>
      <c r="OEL76" s="683"/>
      <c r="OEM76" s="683"/>
      <c r="OEN76" s="683"/>
      <c r="OEO76" s="617"/>
      <c r="OEP76" s="682"/>
      <c r="OEQ76" s="683"/>
      <c r="OER76" s="683"/>
      <c r="OES76" s="683"/>
      <c r="OET76" s="683"/>
      <c r="OEU76" s="683"/>
      <c r="OEV76" s="617"/>
      <c r="OEW76" s="682"/>
      <c r="OEX76" s="683"/>
      <c r="OEY76" s="683"/>
      <c r="OEZ76" s="683"/>
      <c r="OFA76" s="683"/>
      <c r="OFB76" s="683"/>
      <c r="OFC76" s="617"/>
      <c r="OFD76" s="682"/>
      <c r="OFE76" s="683"/>
      <c r="OFF76" s="683"/>
      <c r="OFG76" s="683"/>
      <c r="OFH76" s="683"/>
      <c r="OFI76" s="683"/>
      <c r="OFJ76" s="617"/>
      <c r="OFK76" s="682"/>
      <c r="OFL76" s="683"/>
      <c r="OFM76" s="683"/>
      <c r="OFN76" s="683"/>
      <c r="OFO76" s="683"/>
      <c r="OFP76" s="683"/>
      <c r="OFQ76" s="617"/>
      <c r="OFR76" s="682"/>
      <c r="OFS76" s="683"/>
      <c r="OFT76" s="683"/>
      <c r="OFU76" s="683"/>
      <c r="OFV76" s="683"/>
      <c r="OFW76" s="683"/>
      <c r="OFX76" s="617"/>
      <c r="OFY76" s="682"/>
      <c r="OFZ76" s="683"/>
      <c r="OGA76" s="683"/>
      <c r="OGB76" s="683"/>
      <c r="OGC76" s="683"/>
      <c r="OGD76" s="683"/>
      <c r="OGE76" s="617"/>
      <c r="OGF76" s="682"/>
      <c r="OGG76" s="683"/>
      <c r="OGH76" s="683"/>
      <c r="OGI76" s="683"/>
      <c r="OGJ76" s="683"/>
      <c r="OGK76" s="683"/>
      <c r="OGL76" s="617"/>
      <c r="OGM76" s="682"/>
      <c r="OGN76" s="683"/>
      <c r="OGO76" s="683"/>
      <c r="OGP76" s="683"/>
      <c r="OGQ76" s="683"/>
      <c r="OGR76" s="683"/>
      <c r="OGS76" s="617"/>
      <c r="OGT76" s="682"/>
      <c r="OGU76" s="683"/>
      <c r="OGV76" s="683"/>
      <c r="OGW76" s="683"/>
      <c r="OGX76" s="683"/>
      <c r="OGY76" s="683"/>
      <c r="OGZ76" s="617"/>
      <c r="OHA76" s="682"/>
      <c r="OHB76" s="683"/>
      <c r="OHC76" s="683"/>
      <c r="OHD76" s="683"/>
      <c r="OHE76" s="683"/>
      <c r="OHF76" s="683"/>
      <c r="OHG76" s="617"/>
      <c r="OHH76" s="682"/>
      <c r="OHI76" s="683"/>
      <c r="OHJ76" s="683"/>
      <c r="OHK76" s="683"/>
      <c r="OHL76" s="683"/>
      <c r="OHM76" s="683"/>
      <c r="OHN76" s="617"/>
      <c r="OHO76" s="682"/>
      <c r="OHP76" s="683"/>
      <c r="OHQ76" s="683"/>
      <c r="OHR76" s="683"/>
      <c r="OHS76" s="683"/>
      <c r="OHT76" s="683"/>
      <c r="OHU76" s="617"/>
      <c r="OHV76" s="682"/>
      <c r="OHW76" s="683"/>
      <c r="OHX76" s="683"/>
      <c r="OHY76" s="683"/>
      <c r="OHZ76" s="683"/>
      <c r="OIA76" s="683"/>
      <c r="OIB76" s="617"/>
      <c r="OIC76" s="682"/>
      <c r="OID76" s="683"/>
      <c r="OIE76" s="683"/>
      <c r="OIF76" s="683"/>
      <c r="OIG76" s="683"/>
      <c r="OIH76" s="683"/>
      <c r="OII76" s="617"/>
      <c r="OIJ76" s="682"/>
      <c r="OIK76" s="683"/>
      <c r="OIL76" s="683"/>
      <c r="OIM76" s="683"/>
      <c r="OIN76" s="683"/>
      <c r="OIO76" s="683"/>
      <c r="OIP76" s="617"/>
      <c r="OIQ76" s="682"/>
      <c r="OIR76" s="683"/>
      <c r="OIS76" s="683"/>
      <c r="OIT76" s="683"/>
      <c r="OIU76" s="683"/>
      <c r="OIV76" s="683"/>
      <c r="OIW76" s="617"/>
      <c r="OIX76" s="682"/>
      <c r="OIY76" s="683"/>
      <c r="OIZ76" s="683"/>
      <c r="OJA76" s="683"/>
      <c r="OJB76" s="683"/>
      <c r="OJC76" s="683"/>
      <c r="OJD76" s="617"/>
      <c r="OJE76" s="682"/>
      <c r="OJF76" s="683"/>
      <c r="OJG76" s="683"/>
      <c r="OJH76" s="683"/>
      <c r="OJI76" s="683"/>
      <c r="OJJ76" s="683"/>
      <c r="OJK76" s="617"/>
      <c r="OJL76" s="682"/>
      <c r="OJM76" s="683"/>
      <c r="OJN76" s="683"/>
      <c r="OJO76" s="683"/>
      <c r="OJP76" s="683"/>
      <c r="OJQ76" s="683"/>
      <c r="OJR76" s="617"/>
      <c r="OJS76" s="682"/>
      <c r="OJT76" s="683"/>
      <c r="OJU76" s="683"/>
      <c r="OJV76" s="683"/>
      <c r="OJW76" s="683"/>
      <c r="OJX76" s="683"/>
      <c r="OJY76" s="617"/>
      <c r="OJZ76" s="682"/>
      <c r="OKA76" s="683"/>
      <c r="OKB76" s="683"/>
      <c r="OKC76" s="683"/>
      <c r="OKD76" s="683"/>
      <c r="OKE76" s="683"/>
      <c r="OKF76" s="617"/>
      <c r="OKG76" s="682"/>
      <c r="OKH76" s="683"/>
      <c r="OKI76" s="683"/>
      <c r="OKJ76" s="683"/>
      <c r="OKK76" s="683"/>
      <c r="OKL76" s="683"/>
      <c r="OKM76" s="617"/>
      <c r="OKN76" s="682"/>
      <c r="OKO76" s="683"/>
      <c r="OKP76" s="683"/>
      <c r="OKQ76" s="683"/>
      <c r="OKR76" s="683"/>
      <c r="OKS76" s="683"/>
      <c r="OKT76" s="617"/>
      <c r="OKU76" s="682"/>
      <c r="OKV76" s="683"/>
      <c r="OKW76" s="683"/>
      <c r="OKX76" s="683"/>
      <c r="OKY76" s="683"/>
      <c r="OKZ76" s="683"/>
      <c r="OLA76" s="617"/>
      <c r="OLB76" s="682"/>
      <c r="OLC76" s="683"/>
      <c r="OLD76" s="683"/>
      <c r="OLE76" s="683"/>
      <c r="OLF76" s="683"/>
      <c r="OLG76" s="683"/>
      <c r="OLH76" s="617"/>
      <c r="OLI76" s="682"/>
      <c r="OLJ76" s="683"/>
      <c r="OLK76" s="683"/>
      <c r="OLL76" s="683"/>
      <c r="OLM76" s="683"/>
      <c r="OLN76" s="683"/>
      <c r="OLO76" s="617"/>
      <c r="OLP76" s="682"/>
      <c r="OLQ76" s="683"/>
      <c r="OLR76" s="683"/>
      <c r="OLS76" s="683"/>
      <c r="OLT76" s="683"/>
      <c r="OLU76" s="683"/>
      <c r="OLV76" s="617"/>
      <c r="OLW76" s="682"/>
      <c r="OLX76" s="683"/>
      <c r="OLY76" s="683"/>
      <c r="OLZ76" s="683"/>
      <c r="OMA76" s="683"/>
      <c r="OMB76" s="683"/>
      <c r="OMC76" s="617"/>
      <c r="OMD76" s="682"/>
      <c r="OME76" s="683"/>
      <c r="OMF76" s="683"/>
      <c r="OMG76" s="683"/>
      <c r="OMH76" s="683"/>
      <c r="OMI76" s="683"/>
      <c r="OMJ76" s="617"/>
      <c r="OMK76" s="682"/>
      <c r="OML76" s="683"/>
      <c r="OMM76" s="683"/>
      <c r="OMN76" s="683"/>
      <c r="OMO76" s="683"/>
      <c r="OMP76" s="683"/>
      <c r="OMQ76" s="617"/>
      <c r="OMR76" s="682"/>
      <c r="OMS76" s="683"/>
      <c r="OMT76" s="683"/>
      <c r="OMU76" s="683"/>
      <c r="OMV76" s="683"/>
      <c r="OMW76" s="683"/>
      <c r="OMX76" s="617"/>
      <c r="OMY76" s="682"/>
      <c r="OMZ76" s="683"/>
      <c r="ONA76" s="683"/>
      <c r="ONB76" s="683"/>
      <c r="ONC76" s="683"/>
      <c r="OND76" s="683"/>
      <c r="ONE76" s="617"/>
      <c r="ONF76" s="682"/>
      <c r="ONG76" s="683"/>
      <c r="ONH76" s="683"/>
      <c r="ONI76" s="683"/>
      <c r="ONJ76" s="683"/>
      <c r="ONK76" s="683"/>
      <c r="ONL76" s="617"/>
      <c r="ONM76" s="682"/>
      <c r="ONN76" s="683"/>
      <c r="ONO76" s="683"/>
      <c r="ONP76" s="683"/>
      <c r="ONQ76" s="683"/>
      <c r="ONR76" s="683"/>
      <c r="ONS76" s="617"/>
      <c r="ONT76" s="682"/>
      <c r="ONU76" s="683"/>
      <c r="ONV76" s="683"/>
      <c r="ONW76" s="683"/>
      <c r="ONX76" s="683"/>
      <c r="ONY76" s="683"/>
      <c r="ONZ76" s="617"/>
      <c r="OOA76" s="682"/>
      <c r="OOB76" s="683"/>
      <c r="OOC76" s="683"/>
      <c r="OOD76" s="683"/>
      <c r="OOE76" s="683"/>
      <c r="OOF76" s="683"/>
      <c r="OOG76" s="617"/>
      <c r="OOH76" s="682"/>
      <c r="OOI76" s="683"/>
      <c r="OOJ76" s="683"/>
      <c r="OOK76" s="683"/>
      <c r="OOL76" s="683"/>
      <c r="OOM76" s="683"/>
      <c r="OON76" s="617"/>
      <c r="OOO76" s="682"/>
      <c r="OOP76" s="683"/>
      <c r="OOQ76" s="683"/>
      <c r="OOR76" s="683"/>
      <c r="OOS76" s="683"/>
      <c r="OOT76" s="683"/>
      <c r="OOU76" s="617"/>
      <c r="OOV76" s="682"/>
      <c r="OOW76" s="683"/>
      <c r="OOX76" s="683"/>
      <c r="OOY76" s="683"/>
      <c r="OOZ76" s="683"/>
      <c r="OPA76" s="683"/>
      <c r="OPB76" s="617"/>
      <c r="OPC76" s="682"/>
      <c r="OPD76" s="683"/>
      <c r="OPE76" s="683"/>
      <c r="OPF76" s="683"/>
      <c r="OPG76" s="683"/>
      <c r="OPH76" s="683"/>
      <c r="OPI76" s="617"/>
      <c r="OPJ76" s="682"/>
      <c r="OPK76" s="683"/>
      <c r="OPL76" s="683"/>
      <c r="OPM76" s="683"/>
      <c r="OPN76" s="683"/>
      <c r="OPO76" s="683"/>
      <c r="OPP76" s="617"/>
      <c r="OPQ76" s="682"/>
      <c r="OPR76" s="683"/>
      <c r="OPS76" s="683"/>
      <c r="OPT76" s="683"/>
      <c r="OPU76" s="683"/>
      <c r="OPV76" s="683"/>
      <c r="OPW76" s="617"/>
      <c r="OPX76" s="682"/>
      <c r="OPY76" s="683"/>
      <c r="OPZ76" s="683"/>
      <c r="OQA76" s="683"/>
      <c r="OQB76" s="683"/>
      <c r="OQC76" s="683"/>
      <c r="OQD76" s="617"/>
      <c r="OQE76" s="682"/>
      <c r="OQF76" s="683"/>
      <c r="OQG76" s="683"/>
      <c r="OQH76" s="683"/>
      <c r="OQI76" s="683"/>
      <c r="OQJ76" s="683"/>
      <c r="OQK76" s="617"/>
      <c r="OQL76" s="682"/>
      <c r="OQM76" s="683"/>
      <c r="OQN76" s="683"/>
      <c r="OQO76" s="683"/>
      <c r="OQP76" s="683"/>
      <c r="OQQ76" s="683"/>
      <c r="OQR76" s="617"/>
      <c r="OQS76" s="682"/>
      <c r="OQT76" s="683"/>
      <c r="OQU76" s="683"/>
      <c r="OQV76" s="683"/>
      <c r="OQW76" s="683"/>
      <c r="OQX76" s="683"/>
      <c r="OQY76" s="617"/>
      <c r="OQZ76" s="682"/>
      <c r="ORA76" s="683"/>
      <c r="ORB76" s="683"/>
      <c r="ORC76" s="683"/>
      <c r="ORD76" s="683"/>
      <c r="ORE76" s="683"/>
      <c r="ORF76" s="617"/>
      <c r="ORG76" s="682"/>
      <c r="ORH76" s="683"/>
      <c r="ORI76" s="683"/>
      <c r="ORJ76" s="683"/>
      <c r="ORK76" s="683"/>
      <c r="ORL76" s="683"/>
      <c r="ORM76" s="617"/>
      <c r="ORN76" s="682"/>
      <c r="ORO76" s="683"/>
      <c r="ORP76" s="683"/>
      <c r="ORQ76" s="683"/>
      <c r="ORR76" s="683"/>
      <c r="ORS76" s="683"/>
      <c r="ORT76" s="617"/>
      <c r="ORU76" s="682"/>
      <c r="ORV76" s="683"/>
      <c r="ORW76" s="683"/>
      <c r="ORX76" s="683"/>
      <c r="ORY76" s="683"/>
      <c r="ORZ76" s="683"/>
      <c r="OSA76" s="617"/>
      <c r="OSB76" s="682"/>
      <c r="OSC76" s="683"/>
      <c r="OSD76" s="683"/>
      <c r="OSE76" s="683"/>
      <c r="OSF76" s="683"/>
      <c r="OSG76" s="683"/>
      <c r="OSH76" s="617"/>
      <c r="OSI76" s="682"/>
      <c r="OSJ76" s="683"/>
      <c r="OSK76" s="683"/>
      <c r="OSL76" s="683"/>
      <c r="OSM76" s="683"/>
      <c r="OSN76" s="683"/>
      <c r="OSO76" s="617"/>
      <c r="OSP76" s="682"/>
      <c r="OSQ76" s="683"/>
      <c r="OSR76" s="683"/>
      <c r="OSS76" s="683"/>
      <c r="OST76" s="683"/>
      <c r="OSU76" s="683"/>
      <c r="OSV76" s="617"/>
      <c r="OSW76" s="682"/>
      <c r="OSX76" s="683"/>
      <c r="OSY76" s="683"/>
      <c r="OSZ76" s="683"/>
      <c r="OTA76" s="683"/>
      <c r="OTB76" s="683"/>
      <c r="OTC76" s="617"/>
      <c r="OTD76" s="682"/>
      <c r="OTE76" s="683"/>
      <c r="OTF76" s="683"/>
      <c r="OTG76" s="683"/>
      <c r="OTH76" s="683"/>
      <c r="OTI76" s="683"/>
      <c r="OTJ76" s="617"/>
      <c r="OTK76" s="682"/>
      <c r="OTL76" s="683"/>
      <c r="OTM76" s="683"/>
      <c r="OTN76" s="683"/>
      <c r="OTO76" s="683"/>
      <c r="OTP76" s="683"/>
      <c r="OTQ76" s="617"/>
      <c r="OTR76" s="682"/>
      <c r="OTS76" s="683"/>
      <c r="OTT76" s="683"/>
      <c r="OTU76" s="683"/>
      <c r="OTV76" s="683"/>
      <c r="OTW76" s="683"/>
      <c r="OTX76" s="617"/>
      <c r="OTY76" s="682"/>
      <c r="OTZ76" s="683"/>
      <c r="OUA76" s="683"/>
      <c r="OUB76" s="683"/>
      <c r="OUC76" s="683"/>
      <c r="OUD76" s="683"/>
      <c r="OUE76" s="617"/>
      <c r="OUF76" s="682"/>
      <c r="OUG76" s="683"/>
      <c r="OUH76" s="683"/>
      <c r="OUI76" s="683"/>
      <c r="OUJ76" s="683"/>
      <c r="OUK76" s="683"/>
      <c r="OUL76" s="617"/>
      <c r="OUM76" s="682"/>
      <c r="OUN76" s="683"/>
      <c r="OUO76" s="683"/>
      <c r="OUP76" s="683"/>
      <c r="OUQ76" s="683"/>
      <c r="OUR76" s="683"/>
      <c r="OUS76" s="617"/>
      <c r="OUT76" s="682"/>
      <c r="OUU76" s="683"/>
      <c r="OUV76" s="683"/>
      <c r="OUW76" s="683"/>
      <c r="OUX76" s="683"/>
      <c r="OUY76" s="683"/>
      <c r="OUZ76" s="617"/>
      <c r="OVA76" s="682"/>
      <c r="OVB76" s="683"/>
      <c r="OVC76" s="683"/>
      <c r="OVD76" s="683"/>
      <c r="OVE76" s="683"/>
      <c r="OVF76" s="683"/>
      <c r="OVG76" s="617"/>
      <c r="OVH76" s="682"/>
      <c r="OVI76" s="683"/>
      <c r="OVJ76" s="683"/>
      <c r="OVK76" s="683"/>
      <c r="OVL76" s="683"/>
      <c r="OVM76" s="683"/>
      <c r="OVN76" s="617"/>
      <c r="OVO76" s="682"/>
      <c r="OVP76" s="683"/>
      <c r="OVQ76" s="683"/>
      <c r="OVR76" s="683"/>
      <c r="OVS76" s="683"/>
      <c r="OVT76" s="683"/>
      <c r="OVU76" s="617"/>
      <c r="OVV76" s="682"/>
      <c r="OVW76" s="683"/>
      <c r="OVX76" s="683"/>
      <c r="OVY76" s="683"/>
      <c r="OVZ76" s="683"/>
      <c r="OWA76" s="683"/>
      <c r="OWB76" s="617"/>
      <c r="OWC76" s="682"/>
      <c r="OWD76" s="683"/>
      <c r="OWE76" s="683"/>
      <c r="OWF76" s="683"/>
      <c r="OWG76" s="683"/>
      <c r="OWH76" s="683"/>
      <c r="OWI76" s="617"/>
      <c r="OWJ76" s="682"/>
      <c r="OWK76" s="683"/>
      <c r="OWL76" s="683"/>
      <c r="OWM76" s="683"/>
      <c r="OWN76" s="683"/>
      <c r="OWO76" s="683"/>
      <c r="OWP76" s="617"/>
      <c r="OWQ76" s="682"/>
      <c r="OWR76" s="683"/>
      <c r="OWS76" s="683"/>
      <c r="OWT76" s="683"/>
      <c r="OWU76" s="683"/>
      <c r="OWV76" s="683"/>
      <c r="OWW76" s="617"/>
      <c r="OWX76" s="682"/>
      <c r="OWY76" s="683"/>
      <c r="OWZ76" s="683"/>
      <c r="OXA76" s="683"/>
      <c r="OXB76" s="683"/>
      <c r="OXC76" s="683"/>
      <c r="OXD76" s="617"/>
      <c r="OXE76" s="682"/>
      <c r="OXF76" s="683"/>
      <c r="OXG76" s="683"/>
      <c r="OXH76" s="683"/>
      <c r="OXI76" s="683"/>
      <c r="OXJ76" s="683"/>
      <c r="OXK76" s="617"/>
      <c r="OXL76" s="682"/>
      <c r="OXM76" s="683"/>
      <c r="OXN76" s="683"/>
      <c r="OXO76" s="683"/>
      <c r="OXP76" s="683"/>
      <c r="OXQ76" s="683"/>
      <c r="OXR76" s="617"/>
      <c r="OXS76" s="682"/>
      <c r="OXT76" s="683"/>
      <c r="OXU76" s="683"/>
      <c r="OXV76" s="683"/>
      <c r="OXW76" s="683"/>
      <c r="OXX76" s="683"/>
      <c r="OXY76" s="617"/>
      <c r="OXZ76" s="682"/>
      <c r="OYA76" s="683"/>
      <c r="OYB76" s="683"/>
      <c r="OYC76" s="683"/>
      <c r="OYD76" s="683"/>
      <c r="OYE76" s="683"/>
      <c r="OYF76" s="617"/>
      <c r="OYG76" s="682"/>
      <c r="OYH76" s="683"/>
      <c r="OYI76" s="683"/>
      <c r="OYJ76" s="683"/>
      <c r="OYK76" s="683"/>
      <c r="OYL76" s="683"/>
      <c r="OYM76" s="617"/>
      <c r="OYN76" s="682"/>
      <c r="OYO76" s="683"/>
      <c r="OYP76" s="683"/>
      <c r="OYQ76" s="683"/>
      <c r="OYR76" s="683"/>
      <c r="OYS76" s="683"/>
      <c r="OYT76" s="617"/>
      <c r="OYU76" s="682"/>
      <c r="OYV76" s="683"/>
      <c r="OYW76" s="683"/>
      <c r="OYX76" s="683"/>
      <c r="OYY76" s="683"/>
      <c r="OYZ76" s="683"/>
      <c r="OZA76" s="617"/>
      <c r="OZB76" s="682"/>
      <c r="OZC76" s="683"/>
      <c r="OZD76" s="683"/>
      <c r="OZE76" s="683"/>
      <c r="OZF76" s="683"/>
      <c r="OZG76" s="683"/>
      <c r="OZH76" s="617"/>
      <c r="OZI76" s="682"/>
      <c r="OZJ76" s="683"/>
      <c r="OZK76" s="683"/>
      <c r="OZL76" s="683"/>
      <c r="OZM76" s="683"/>
      <c r="OZN76" s="683"/>
      <c r="OZO76" s="617"/>
      <c r="OZP76" s="682"/>
      <c r="OZQ76" s="683"/>
      <c r="OZR76" s="683"/>
      <c r="OZS76" s="683"/>
      <c r="OZT76" s="683"/>
      <c r="OZU76" s="683"/>
      <c r="OZV76" s="617"/>
      <c r="OZW76" s="682"/>
      <c r="OZX76" s="683"/>
      <c r="OZY76" s="683"/>
      <c r="OZZ76" s="683"/>
      <c r="PAA76" s="683"/>
      <c r="PAB76" s="683"/>
      <c r="PAC76" s="617"/>
      <c r="PAD76" s="682"/>
      <c r="PAE76" s="683"/>
      <c r="PAF76" s="683"/>
      <c r="PAG76" s="683"/>
      <c r="PAH76" s="683"/>
      <c r="PAI76" s="683"/>
      <c r="PAJ76" s="617"/>
      <c r="PAK76" s="682"/>
      <c r="PAL76" s="683"/>
      <c r="PAM76" s="683"/>
      <c r="PAN76" s="683"/>
      <c r="PAO76" s="683"/>
      <c r="PAP76" s="683"/>
      <c r="PAQ76" s="617"/>
      <c r="PAR76" s="682"/>
      <c r="PAS76" s="683"/>
      <c r="PAT76" s="683"/>
      <c r="PAU76" s="683"/>
      <c r="PAV76" s="683"/>
      <c r="PAW76" s="683"/>
      <c r="PAX76" s="617"/>
      <c r="PAY76" s="682"/>
      <c r="PAZ76" s="683"/>
      <c r="PBA76" s="683"/>
      <c r="PBB76" s="683"/>
      <c r="PBC76" s="683"/>
      <c r="PBD76" s="683"/>
      <c r="PBE76" s="617"/>
      <c r="PBF76" s="682"/>
      <c r="PBG76" s="683"/>
      <c r="PBH76" s="683"/>
      <c r="PBI76" s="683"/>
      <c r="PBJ76" s="683"/>
      <c r="PBK76" s="683"/>
      <c r="PBL76" s="617"/>
      <c r="PBM76" s="682"/>
      <c r="PBN76" s="683"/>
      <c r="PBO76" s="683"/>
      <c r="PBP76" s="683"/>
      <c r="PBQ76" s="683"/>
      <c r="PBR76" s="683"/>
      <c r="PBS76" s="617"/>
      <c r="PBT76" s="682"/>
      <c r="PBU76" s="683"/>
      <c r="PBV76" s="683"/>
      <c r="PBW76" s="683"/>
      <c r="PBX76" s="683"/>
      <c r="PBY76" s="683"/>
      <c r="PBZ76" s="617"/>
      <c r="PCA76" s="682"/>
      <c r="PCB76" s="683"/>
      <c r="PCC76" s="683"/>
      <c r="PCD76" s="683"/>
      <c r="PCE76" s="683"/>
      <c r="PCF76" s="683"/>
      <c r="PCG76" s="617"/>
      <c r="PCH76" s="682"/>
      <c r="PCI76" s="683"/>
      <c r="PCJ76" s="683"/>
      <c r="PCK76" s="683"/>
      <c r="PCL76" s="683"/>
      <c r="PCM76" s="683"/>
      <c r="PCN76" s="617"/>
      <c r="PCO76" s="682"/>
      <c r="PCP76" s="683"/>
      <c r="PCQ76" s="683"/>
      <c r="PCR76" s="683"/>
      <c r="PCS76" s="683"/>
      <c r="PCT76" s="683"/>
      <c r="PCU76" s="617"/>
      <c r="PCV76" s="682"/>
      <c r="PCW76" s="683"/>
      <c r="PCX76" s="683"/>
      <c r="PCY76" s="683"/>
      <c r="PCZ76" s="683"/>
      <c r="PDA76" s="683"/>
      <c r="PDB76" s="617"/>
      <c r="PDC76" s="682"/>
      <c r="PDD76" s="683"/>
      <c r="PDE76" s="683"/>
      <c r="PDF76" s="683"/>
      <c r="PDG76" s="683"/>
      <c r="PDH76" s="683"/>
      <c r="PDI76" s="617"/>
      <c r="PDJ76" s="682"/>
      <c r="PDK76" s="683"/>
      <c r="PDL76" s="683"/>
      <c r="PDM76" s="683"/>
      <c r="PDN76" s="683"/>
      <c r="PDO76" s="683"/>
      <c r="PDP76" s="617"/>
      <c r="PDQ76" s="682"/>
      <c r="PDR76" s="683"/>
      <c r="PDS76" s="683"/>
      <c r="PDT76" s="683"/>
      <c r="PDU76" s="683"/>
      <c r="PDV76" s="683"/>
      <c r="PDW76" s="617"/>
      <c r="PDX76" s="682"/>
      <c r="PDY76" s="683"/>
      <c r="PDZ76" s="683"/>
      <c r="PEA76" s="683"/>
      <c r="PEB76" s="683"/>
      <c r="PEC76" s="683"/>
      <c r="PED76" s="617"/>
      <c r="PEE76" s="682"/>
      <c r="PEF76" s="683"/>
      <c r="PEG76" s="683"/>
      <c r="PEH76" s="683"/>
      <c r="PEI76" s="683"/>
      <c r="PEJ76" s="683"/>
      <c r="PEK76" s="617"/>
      <c r="PEL76" s="682"/>
      <c r="PEM76" s="683"/>
      <c r="PEN76" s="683"/>
      <c r="PEO76" s="683"/>
      <c r="PEP76" s="683"/>
      <c r="PEQ76" s="683"/>
      <c r="PER76" s="617"/>
      <c r="PES76" s="682"/>
      <c r="PET76" s="683"/>
      <c r="PEU76" s="683"/>
      <c r="PEV76" s="683"/>
      <c r="PEW76" s="683"/>
      <c r="PEX76" s="683"/>
      <c r="PEY76" s="617"/>
      <c r="PEZ76" s="682"/>
      <c r="PFA76" s="683"/>
      <c r="PFB76" s="683"/>
      <c r="PFC76" s="683"/>
      <c r="PFD76" s="683"/>
      <c r="PFE76" s="683"/>
      <c r="PFF76" s="617"/>
      <c r="PFG76" s="682"/>
      <c r="PFH76" s="683"/>
      <c r="PFI76" s="683"/>
      <c r="PFJ76" s="683"/>
      <c r="PFK76" s="683"/>
      <c r="PFL76" s="683"/>
      <c r="PFM76" s="617"/>
      <c r="PFN76" s="682"/>
      <c r="PFO76" s="683"/>
      <c r="PFP76" s="683"/>
      <c r="PFQ76" s="683"/>
      <c r="PFR76" s="683"/>
      <c r="PFS76" s="683"/>
      <c r="PFT76" s="617"/>
      <c r="PFU76" s="682"/>
      <c r="PFV76" s="683"/>
      <c r="PFW76" s="683"/>
      <c r="PFX76" s="683"/>
      <c r="PFY76" s="683"/>
      <c r="PFZ76" s="683"/>
      <c r="PGA76" s="617"/>
      <c r="PGB76" s="682"/>
      <c r="PGC76" s="683"/>
      <c r="PGD76" s="683"/>
      <c r="PGE76" s="683"/>
      <c r="PGF76" s="683"/>
      <c r="PGG76" s="683"/>
      <c r="PGH76" s="617"/>
      <c r="PGI76" s="682"/>
      <c r="PGJ76" s="683"/>
      <c r="PGK76" s="683"/>
      <c r="PGL76" s="683"/>
      <c r="PGM76" s="683"/>
      <c r="PGN76" s="683"/>
      <c r="PGO76" s="617"/>
      <c r="PGP76" s="682"/>
      <c r="PGQ76" s="683"/>
      <c r="PGR76" s="683"/>
      <c r="PGS76" s="683"/>
      <c r="PGT76" s="683"/>
      <c r="PGU76" s="683"/>
      <c r="PGV76" s="617"/>
      <c r="PGW76" s="682"/>
      <c r="PGX76" s="683"/>
      <c r="PGY76" s="683"/>
      <c r="PGZ76" s="683"/>
      <c r="PHA76" s="683"/>
      <c r="PHB76" s="683"/>
      <c r="PHC76" s="617"/>
      <c r="PHD76" s="682"/>
      <c r="PHE76" s="683"/>
      <c r="PHF76" s="683"/>
      <c r="PHG76" s="683"/>
      <c r="PHH76" s="683"/>
      <c r="PHI76" s="683"/>
      <c r="PHJ76" s="617"/>
      <c r="PHK76" s="682"/>
      <c r="PHL76" s="683"/>
      <c r="PHM76" s="683"/>
      <c r="PHN76" s="683"/>
      <c r="PHO76" s="683"/>
      <c r="PHP76" s="683"/>
      <c r="PHQ76" s="617"/>
      <c r="PHR76" s="682"/>
      <c r="PHS76" s="683"/>
      <c r="PHT76" s="683"/>
      <c r="PHU76" s="683"/>
      <c r="PHV76" s="683"/>
      <c r="PHW76" s="683"/>
      <c r="PHX76" s="617"/>
      <c r="PHY76" s="682"/>
      <c r="PHZ76" s="683"/>
      <c r="PIA76" s="683"/>
      <c r="PIB76" s="683"/>
      <c r="PIC76" s="683"/>
      <c r="PID76" s="683"/>
      <c r="PIE76" s="617"/>
      <c r="PIF76" s="682"/>
      <c r="PIG76" s="683"/>
      <c r="PIH76" s="683"/>
      <c r="PII76" s="683"/>
      <c r="PIJ76" s="683"/>
      <c r="PIK76" s="683"/>
      <c r="PIL76" s="617"/>
      <c r="PIM76" s="682"/>
      <c r="PIN76" s="683"/>
      <c r="PIO76" s="683"/>
      <c r="PIP76" s="683"/>
      <c r="PIQ76" s="683"/>
      <c r="PIR76" s="683"/>
      <c r="PIS76" s="617"/>
      <c r="PIT76" s="682"/>
      <c r="PIU76" s="683"/>
      <c r="PIV76" s="683"/>
      <c r="PIW76" s="683"/>
      <c r="PIX76" s="683"/>
      <c r="PIY76" s="683"/>
      <c r="PIZ76" s="617"/>
      <c r="PJA76" s="682"/>
      <c r="PJB76" s="683"/>
      <c r="PJC76" s="683"/>
      <c r="PJD76" s="683"/>
      <c r="PJE76" s="683"/>
      <c r="PJF76" s="683"/>
      <c r="PJG76" s="617"/>
      <c r="PJH76" s="682"/>
      <c r="PJI76" s="683"/>
      <c r="PJJ76" s="683"/>
      <c r="PJK76" s="683"/>
      <c r="PJL76" s="683"/>
      <c r="PJM76" s="683"/>
      <c r="PJN76" s="617"/>
      <c r="PJO76" s="682"/>
      <c r="PJP76" s="683"/>
      <c r="PJQ76" s="683"/>
      <c r="PJR76" s="683"/>
      <c r="PJS76" s="683"/>
      <c r="PJT76" s="683"/>
      <c r="PJU76" s="617"/>
      <c r="PJV76" s="682"/>
      <c r="PJW76" s="683"/>
      <c r="PJX76" s="683"/>
      <c r="PJY76" s="683"/>
      <c r="PJZ76" s="683"/>
      <c r="PKA76" s="683"/>
      <c r="PKB76" s="617"/>
      <c r="PKC76" s="682"/>
      <c r="PKD76" s="683"/>
      <c r="PKE76" s="683"/>
      <c r="PKF76" s="683"/>
      <c r="PKG76" s="683"/>
      <c r="PKH76" s="683"/>
      <c r="PKI76" s="617"/>
      <c r="PKJ76" s="682"/>
      <c r="PKK76" s="683"/>
      <c r="PKL76" s="683"/>
      <c r="PKM76" s="683"/>
      <c r="PKN76" s="683"/>
      <c r="PKO76" s="683"/>
      <c r="PKP76" s="617"/>
      <c r="PKQ76" s="682"/>
      <c r="PKR76" s="683"/>
      <c r="PKS76" s="683"/>
      <c r="PKT76" s="683"/>
      <c r="PKU76" s="683"/>
      <c r="PKV76" s="683"/>
      <c r="PKW76" s="617"/>
      <c r="PKX76" s="682"/>
      <c r="PKY76" s="683"/>
      <c r="PKZ76" s="683"/>
      <c r="PLA76" s="683"/>
      <c r="PLB76" s="683"/>
      <c r="PLC76" s="683"/>
      <c r="PLD76" s="617"/>
      <c r="PLE76" s="682"/>
      <c r="PLF76" s="683"/>
      <c r="PLG76" s="683"/>
      <c r="PLH76" s="683"/>
      <c r="PLI76" s="683"/>
      <c r="PLJ76" s="683"/>
      <c r="PLK76" s="617"/>
      <c r="PLL76" s="682"/>
      <c r="PLM76" s="683"/>
      <c r="PLN76" s="683"/>
      <c r="PLO76" s="683"/>
      <c r="PLP76" s="683"/>
      <c r="PLQ76" s="683"/>
      <c r="PLR76" s="617"/>
      <c r="PLS76" s="682"/>
      <c r="PLT76" s="683"/>
      <c r="PLU76" s="683"/>
      <c r="PLV76" s="683"/>
      <c r="PLW76" s="683"/>
      <c r="PLX76" s="683"/>
      <c r="PLY76" s="617"/>
      <c r="PLZ76" s="682"/>
      <c r="PMA76" s="683"/>
      <c r="PMB76" s="683"/>
      <c r="PMC76" s="683"/>
      <c r="PMD76" s="683"/>
      <c r="PME76" s="683"/>
      <c r="PMF76" s="617"/>
      <c r="PMG76" s="682"/>
      <c r="PMH76" s="683"/>
      <c r="PMI76" s="683"/>
      <c r="PMJ76" s="683"/>
      <c r="PMK76" s="683"/>
      <c r="PML76" s="683"/>
      <c r="PMM76" s="617"/>
      <c r="PMN76" s="682"/>
      <c r="PMO76" s="683"/>
      <c r="PMP76" s="683"/>
      <c r="PMQ76" s="683"/>
      <c r="PMR76" s="683"/>
      <c r="PMS76" s="683"/>
      <c r="PMT76" s="617"/>
      <c r="PMU76" s="682"/>
      <c r="PMV76" s="683"/>
      <c r="PMW76" s="683"/>
      <c r="PMX76" s="683"/>
      <c r="PMY76" s="683"/>
      <c r="PMZ76" s="683"/>
      <c r="PNA76" s="617"/>
      <c r="PNB76" s="682"/>
      <c r="PNC76" s="683"/>
      <c r="PND76" s="683"/>
      <c r="PNE76" s="683"/>
      <c r="PNF76" s="683"/>
      <c r="PNG76" s="683"/>
      <c r="PNH76" s="617"/>
      <c r="PNI76" s="682"/>
      <c r="PNJ76" s="683"/>
      <c r="PNK76" s="683"/>
      <c r="PNL76" s="683"/>
      <c r="PNM76" s="683"/>
      <c r="PNN76" s="683"/>
      <c r="PNO76" s="617"/>
      <c r="PNP76" s="682"/>
      <c r="PNQ76" s="683"/>
      <c r="PNR76" s="683"/>
      <c r="PNS76" s="683"/>
      <c r="PNT76" s="683"/>
      <c r="PNU76" s="683"/>
      <c r="PNV76" s="617"/>
      <c r="PNW76" s="682"/>
      <c r="PNX76" s="683"/>
      <c r="PNY76" s="683"/>
      <c r="PNZ76" s="683"/>
      <c r="POA76" s="683"/>
      <c r="POB76" s="683"/>
      <c r="POC76" s="617"/>
      <c r="POD76" s="682"/>
      <c r="POE76" s="683"/>
      <c r="POF76" s="683"/>
      <c r="POG76" s="683"/>
      <c r="POH76" s="683"/>
      <c r="POI76" s="683"/>
      <c r="POJ76" s="617"/>
      <c r="POK76" s="682"/>
      <c r="POL76" s="683"/>
      <c r="POM76" s="683"/>
      <c r="PON76" s="683"/>
      <c r="POO76" s="683"/>
      <c r="POP76" s="683"/>
      <c r="POQ76" s="617"/>
      <c r="POR76" s="682"/>
      <c r="POS76" s="683"/>
      <c r="POT76" s="683"/>
      <c r="POU76" s="683"/>
      <c r="POV76" s="683"/>
      <c r="POW76" s="683"/>
      <c r="POX76" s="617"/>
      <c r="POY76" s="682"/>
      <c r="POZ76" s="683"/>
      <c r="PPA76" s="683"/>
      <c r="PPB76" s="683"/>
      <c r="PPC76" s="683"/>
      <c r="PPD76" s="683"/>
      <c r="PPE76" s="617"/>
      <c r="PPF76" s="682"/>
      <c r="PPG76" s="683"/>
      <c r="PPH76" s="683"/>
      <c r="PPI76" s="683"/>
      <c r="PPJ76" s="683"/>
      <c r="PPK76" s="683"/>
      <c r="PPL76" s="617"/>
      <c r="PPM76" s="682"/>
      <c r="PPN76" s="683"/>
      <c r="PPO76" s="683"/>
      <c r="PPP76" s="683"/>
      <c r="PPQ76" s="683"/>
      <c r="PPR76" s="683"/>
      <c r="PPS76" s="617"/>
      <c r="PPT76" s="682"/>
      <c r="PPU76" s="683"/>
      <c r="PPV76" s="683"/>
      <c r="PPW76" s="683"/>
      <c r="PPX76" s="683"/>
      <c r="PPY76" s="683"/>
      <c r="PPZ76" s="617"/>
      <c r="PQA76" s="682"/>
      <c r="PQB76" s="683"/>
      <c r="PQC76" s="683"/>
      <c r="PQD76" s="683"/>
      <c r="PQE76" s="683"/>
      <c r="PQF76" s="683"/>
      <c r="PQG76" s="617"/>
      <c r="PQH76" s="682"/>
      <c r="PQI76" s="683"/>
      <c r="PQJ76" s="683"/>
      <c r="PQK76" s="683"/>
      <c r="PQL76" s="683"/>
      <c r="PQM76" s="683"/>
      <c r="PQN76" s="617"/>
      <c r="PQO76" s="682"/>
      <c r="PQP76" s="683"/>
      <c r="PQQ76" s="683"/>
      <c r="PQR76" s="683"/>
      <c r="PQS76" s="683"/>
      <c r="PQT76" s="683"/>
      <c r="PQU76" s="617"/>
      <c r="PQV76" s="682"/>
      <c r="PQW76" s="683"/>
      <c r="PQX76" s="683"/>
      <c r="PQY76" s="683"/>
      <c r="PQZ76" s="683"/>
      <c r="PRA76" s="683"/>
      <c r="PRB76" s="617"/>
      <c r="PRC76" s="682"/>
      <c r="PRD76" s="683"/>
      <c r="PRE76" s="683"/>
      <c r="PRF76" s="683"/>
      <c r="PRG76" s="683"/>
      <c r="PRH76" s="683"/>
      <c r="PRI76" s="617"/>
      <c r="PRJ76" s="682"/>
      <c r="PRK76" s="683"/>
      <c r="PRL76" s="683"/>
      <c r="PRM76" s="683"/>
      <c r="PRN76" s="683"/>
      <c r="PRO76" s="683"/>
      <c r="PRP76" s="617"/>
      <c r="PRQ76" s="682"/>
      <c r="PRR76" s="683"/>
      <c r="PRS76" s="683"/>
      <c r="PRT76" s="683"/>
      <c r="PRU76" s="683"/>
      <c r="PRV76" s="683"/>
      <c r="PRW76" s="617"/>
      <c r="PRX76" s="682"/>
      <c r="PRY76" s="683"/>
      <c r="PRZ76" s="683"/>
      <c r="PSA76" s="683"/>
      <c r="PSB76" s="683"/>
      <c r="PSC76" s="683"/>
      <c r="PSD76" s="617"/>
      <c r="PSE76" s="682"/>
      <c r="PSF76" s="683"/>
      <c r="PSG76" s="683"/>
      <c r="PSH76" s="683"/>
      <c r="PSI76" s="683"/>
      <c r="PSJ76" s="683"/>
      <c r="PSK76" s="617"/>
      <c r="PSL76" s="682"/>
      <c r="PSM76" s="683"/>
      <c r="PSN76" s="683"/>
      <c r="PSO76" s="683"/>
      <c r="PSP76" s="683"/>
      <c r="PSQ76" s="683"/>
      <c r="PSR76" s="617"/>
      <c r="PSS76" s="682"/>
      <c r="PST76" s="683"/>
      <c r="PSU76" s="683"/>
      <c r="PSV76" s="683"/>
      <c r="PSW76" s="683"/>
      <c r="PSX76" s="683"/>
      <c r="PSY76" s="617"/>
      <c r="PSZ76" s="682"/>
      <c r="PTA76" s="683"/>
      <c r="PTB76" s="683"/>
      <c r="PTC76" s="683"/>
      <c r="PTD76" s="683"/>
      <c r="PTE76" s="683"/>
      <c r="PTF76" s="617"/>
      <c r="PTG76" s="682"/>
      <c r="PTH76" s="683"/>
      <c r="PTI76" s="683"/>
      <c r="PTJ76" s="683"/>
      <c r="PTK76" s="683"/>
      <c r="PTL76" s="683"/>
      <c r="PTM76" s="617"/>
      <c r="PTN76" s="682"/>
      <c r="PTO76" s="683"/>
      <c r="PTP76" s="683"/>
      <c r="PTQ76" s="683"/>
      <c r="PTR76" s="683"/>
      <c r="PTS76" s="683"/>
      <c r="PTT76" s="617"/>
      <c r="PTU76" s="682"/>
      <c r="PTV76" s="683"/>
      <c r="PTW76" s="683"/>
      <c r="PTX76" s="683"/>
      <c r="PTY76" s="683"/>
      <c r="PTZ76" s="683"/>
      <c r="PUA76" s="617"/>
      <c r="PUB76" s="682"/>
      <c r="PUC76" s="683"/>
      <c r="PUD76" s="683"/>
      <c r="PUE76" s="683"/>
      <c r="PUF76" s="683"/>
      <c r="PUG76" s="683"/>
      <c r="PUH76" s="617"/>
      <c r="PUI76" s="682"/>
      <c r="PUJ76" s="683"/>
      <c r="PUK76" s="683"/>
      <c r="PUL76" s="683"/>
      <c r="PUM76" s="683"/>
      <c r="PUN76" s="683"/>
      <c r="PUO76" s="617"/>
      <c r="PUP76" s="682"/>
      <c r="PUQ76" s="683"/>
      <c r="PUR76" s="683"/>
      <c r="PUS76" s="683"/>
      <c r="PUT76" s="683"/>
      <c r="PUU76" s="683"/>
      <c r="PUV76" s="617"/>
      <c r="PUW76" s="682"/>
      <c r="PUX76" s="683"/>
      <c r="PUY76" s="683"/>
      <c r="PUZ76" s="683"/>
      <c r="PVA76" s="683"/>
      <c r="PVB76" s="683"/>
      <c r="PVC76" s="617"/>
      <c r="PVD76" s="682"/>
      <c r="PVE76" s="683"/>
      <c r="PVF76" s="683"/>
      <c r="PVG76" s="683"/>
      <c r="PVH76" s="683"/>
      <c r="PVI76" s="683"/>
      <c r="PVJ76" s="617"/>
      <c r="PVK76" s="682"/>
      <c r="PVL76" s="683"/>
      <c r="PVM76" s="683"/>
      <c r="PVN76" s="683"/>
      <c r="PVO76" s="683"/>
      <c r="PVP76" s="683"/>
      <c r="PVQ76" s="617"/>
      <c r="PVR76" s="682"/>
      <c r="PVS76" s="683"/>
      <c r="PVT76" s="683"/>
      <c r="PVU76" s="683"/>
      <c r="PVV76" s="683"/>
      <c r="PVW76" s="683"/>
      <c r="PVX76" s="617"/>
      <c r="PVY76" s="682"/>
      <c r="PVZ76" s="683"/>
      <c r="PWA76" s="683"/>
      <c r="PWB76" s="683"/>
      <c r="PWC76" s="683"/>
      <c r="PWD76" s="683"/>
      <c r="PWE76" s="617"/>
      <c r="PWF76" s="682"/>
      <c r="PWG76" s="683"/>
      <c r="PWH76" s="683"/>
      <c r="PWI76" s="683"/>
      <c r="PWJ76" s="683"/>
      <c r="PWK76" s="683"/>
      <c r="PWL76" s="617"/>
      <c r="PWM76" s="682"/>
      <c r="PWN76" s="683"/>
      <c r="PWO76" s="683"/>
      <c r="PWP76" s="683"/>
      <c r="PWQ76" s="683"/>
      <c r="PWR76" s="683"/>
      <c r="PWS76" s="617"/>
      <c r="PWT76" s="682"/>
      <c r="PWU76" s="683"/>
      <c r="PWV76" s="683"/>
      <c r="PWW76" s="683"/>
      <c r="PWX76" s="683"/>
      <c r="PWY76" s="683"/>
      <c r="PWZ76" s="617"/>
      <c r="PXA76" s="682"/>
      <c r="PXB76" s="683"/>
      <c r="PXC76" s="683"/>
      <c r="PXD76" s="683"/>
      <c r="PXE76" s="683"/>
      <c r="PXF76" s="683"/>
      <c r="PXG76" s="617"/>
      <c r="PXH76" s="682"/>
      <c r="PXI76" s="683"/>
      <c r="PXJ76" s="683"/>
      <c r="PXK76" s="683"/>
      <c r="PXL76" s="683"/>
      <c r="PXM76" s="683"/>
      <c r="PXN76" s="617"/>
      <c r="PXO76" s="682"/>
      <c r="PXP76" s="683"/>
      <c r="PXQ76" s="683"/>
      <c r="PXR76" s="683"/>
      <c r="PXS76" s="683"/>
      <c r="PXT76" s="683"/>
      <c r="PXU76" s="617"/>
      <c r="PXV76" s="682"/>
      <c r="PXW76" s="683"/>
      <c r="PXX76" s="683"/>
      <c r="PXY76" s="683"/>
      <c r="PXZ76" s="683"/>
      <c r="PYA76" s="683"/>
      <c r="PYB76" s="617"/>
      <c r="PYC76" s="682"/>
      <c r="PYD76" s="683"/>
      <c r="PYE76" s="683"/>
      <c r="PYF76" s="683"/>
      <c r="PYG76" s="683"/>
      <c r="PYH76" s="683"/>
      <c r="PYI76" s="617"/>
      <c r="PYJ76" s="682"/>
      <c r="PYK76" s="683"/>
      <c r="PYL76" s="683"/>
      <c r="PYM76" s="683"/>
      <c r="PYN76" s="683"/>
      <c r="PYO76" s="683"/>
      <c r="PYP76" s="617"/>
      <c r="PYQ76" s="682"/>
      <c r="PYR76" s="683"/>
      <c r="PYS76" s="683"/>
      <c r="PYT76" s="683"/>
      <c r="PYU76" s="683"/>
      <c r="PYV76" s="683"/>
      <c r="PYW76" s="617"/>
      <c r="PYX76" s="682"/>
      <c r="PYY76" s="683"/>
      <c r="PYZ76" s="683"/>
      <c r="PZA76" s="683"/>
      <c r="PZB76" s="683"/>
      <c r="PZC76" s="683"/>
      <c r="PZD76" s="617"/>
      <c r="PZE76" s="682"/>
      <c r="PZF76" s="683"/>
      <c r="PZG76" s="683"/>
      <c r="PZH76" s="683"/>
      <c r="PZI76" s="683"/>
      <c r="PZJ76" s="683"/>
      <c r="PZK76" s="617"/>
      <c r="PZL76" s="682"/>
      <c r="PZM76" s="683"/>
      <c r="PZN76" s="683"/>
      <c r="PZO76" s="683"/>
      <c r="PZP76" s="683"/>
      <c r="PZQ76" s="683"/>
      <c r="PZR76" s="617"/>
      <c r="PZS76" s="682"/>
      <c r="PZT76" s="683"/>
      <c r="PZU76" s="683"/>
      <c r="PZV76" s="683"/>
      <c r="PZW76" s="683"/>
      <c r="PZX76" s="683"/>
      <c r="PZY76" s="617"/>
      <c r="PZZ76" s="682"/>
      <c r="QAA76" s="683"/>
      <c r="QAB76" s="683"/>
      <c r="QAC76" s="683"/>
      <c r="QAD76" s="683"/>
      <c r="QAE76" s="683"/>
      <c r="QAF76" s="617"/>
      <c r="QAG76" s="682"/>
      <c r="QAH76" s="683"/>
      <c r="QAI76" s="683"/>
      <c r="QAJ76" s="683"/>
      <c r="QAK76" s="683"/>
      <c r="QAL76" s="683"/>
      <c r="QAM76" s="617"/>
      <c r="QAN76" s="682"/>
      <c r="QAO76" s="683"/>
      <c r="QAP76" s="683"/>
      <c r="QAQ76" s="683"/>
      <c r="QAR76" s="683"/>
      <c r="QAS76" s="683"/>
      <c r="QAT76" s="617"/>
      <c r="QAU76" s="682"/>
      <c r="QAV76" s="683"/>
      <c r="QAW76" s="683"/>
      <c r="QAX76" s="683"/>
      <c r="QAY76" s="683"/>
      <c r="QAZ76" s="683"/>
      <c r="QBA76" s="617"/>
      <c r="QBB76" s="682"/>
      <c r="QBC76" s="683"/>
      <c r="QBD76" s="683"/>
      <c r="QBE76" s="683"/>
      <c r="QBF76" s="683"/>
      <c r="QBG76" s="683"/>
      <c r="QBH76" s="617"/>
      <c r="QBI76" s="682"/>
      <c r="QBJ76" s="683"/>
      <c r="QBK76" s="683"/>
      <c r="QBL76" s="683"/>
      <c r="QBM76" s="683"/>
      <c r="QBN76" s="683"/>
      <c r="QBO76" s="617"/>
      <c r="QBP76" s="682"/>
      <c r="QBQ76" s="683"/>
      <c r="QBR76" s="683"/>
      <c r="QBS76" s="683"/>
      <c r="QBT76" s="683"/>
      <c r="QBU76" s="683"/>
      <c r="QBV76" s="617"/>
      <c r="QBW76" s="682"/>
      <c r="QBX76" s="683"/>
      <c r="QBY76" s="683"/>
      <c r="QBZ76" s="683"/>
      <c r="QCA76" s="683"/>
      <c r="QCB76" s="683"/>
      <c r="QCC76" s="617"/>
      <c r="QCD76" s="682"/>
      <c r="QCE76" s="683"/>
      <c r="QCF76" s="683"/>
      <c r="QCG76" s="683"/>
      <c r="QCH76" s="683"/>
      <c r="QCI76" s="683"/>
      <c r="QCJ76" s="617"/>
      <c r="QCK76" s="682"/>
      <c r="QCL76" s="683"/>
      <c r="QCM76" s="683"/>
      <c r="QCN76" s="683"/>
      <c r="QCO76" s="683"/>
      <c r="QCP76" s="683"/>
      <c r="QCQ76" s="617"/>
      <c r="QCR76" s="682"/>
      <c r="QCS76" s="683"/>
      <c r="QCT76" s="683"/>
      <c r="QCU76" s="683"/>
      <c r="QCV76" s="683"/>
      <c r="QCW76" s="683"/>
      <c r="QCX76" s="617"/>
      <c r="QCY76" s="682"/>
      <c r="QCZ76" s="683"/>
      <c r="QDA76" s="683"/>
      <c r="QDB76" s="683"/>
      <c r="QDC76" s="683"/>
      <c r="QDD76" s="683"/>
      <c r="QDE76" s="617"/>
      <c r="QDF76" s="682"/>
      <c r="QDG76" s="683"/>
      <c r="QDH76" s="683"/>
      <c r="QDI76" s="683"/>
      <c r="QDJ76" s="683"/>
      <c r="QDK76" s="683"/>
      <c r="QDL76" s="617"/>
      <c r="QDM76" s="682"/>
      <c r="QDN76" s="683"/>
      <c r="QDO76" s="683"/>
      <c r="QDP76" s="683"/>
      <c r="QDQ76" s="683"/>
      <c r="QDR76" s="683"/>
      <c r="QDS76" s="617"/>
      <c r="QDT76" s="682"/>
      <c r="QDU76" s="683"/>
      <c r="QDV76" s="683"/>
      <c r="QDW76" s="683"/>
      <c r="QDX76" s="683"/>
      <c r="QDY76" s="683"/>
      <c r="QDZ76" s="617"/>
      <c r="QEA76" s="682"/>
      <c r="QEB76" s="683"/>
      <c r="QEC76" s="683"/>
      <c r="QED76" s="683"/>
      <c r="QEE76" s="683"/>
      <c r="QEF76" s="683"/>
      <c r="QEG76" s="617"/>
      <c r="QEH76" s="682"/>
      <c r="QEI76" s="683"/>
      <c r="QEJ76" s="683"/>
      <c r="QEK76" s="683"/>
      <c r="QEL76" s="683"/>
      <c r="QEM76" s="683"/>
      <c r="QEN76" s="617"/>
      <c r="QEO76" s="682"/>
      <c r="QEP76" s="683"/>
      <c r="QEQ76" s="683"/>
      <c r="QER76" s="683"/>
      <c r="QES76" s="683"/>
      <c r="QET76" s="683"/>
      <c r="QEU76" s="617"/>
      <c r="QEV76" s="682"/>
      <c r="QEW76" s="683"/>
      <c r="QEX76" s="683"/>
      <c r="QEY76" s="683"/>
      <c r="QEZ76" s="683"/>
      <c r="QFA76" s="683"/>
      <c r="QFB76" s="617"/>
      <c r="QFC76" s="682"/>
      <c r="QFD76" s="683"/>
      <c r="QFE76" s="683"/>
      <c r="QFF76" s="683"/>
      <c r="QFG76" s="683"/>
      <c r="QFH76" s="683"/>
      <c r="QFI76" s="617"/>
      <c r="QFJ76" s="682"/>
      <c r="QFK76" s="683"/>
      <c r="QFL76" s="683"/>
      <c r="QFM76" s="683"/>
      <c r="QFN76" s="683"/>
      <c r="QFO76" s="683"/>
      <c r="QFP76" s="617"/>
      <c r="QFQ76" s="682"/>
      <c r="QFR76" s="683"/>
      <c r="QFS76" s="683"/>
      <c r="QFT76" s="683"/>
      <c r="QFU76" s="683"/>
      <c r="QFV76" s="683"/>
      <c r="QFW76" s="617"/>
      <c r="QFX76" s="682"/>
      <c r="QFY76" s="683"/>
      <c r="QFZ76" s="683"/>
      <c r="QGA76" s="683"/>
      <c r="QGB76" s="683"/>
      <c r="QGC76" s="683"/>
      <c r="QGD76" s="617"/>
      <c r="QGE76" s="682"/>
      <c r="QGF76" s="683"/>
      <c r="QGG76" s="683"/>
      <c r="QGH76" s="683"/>
      <c r="QGI76" s="683"/>
      <c r="QGJ76" s="683"/>
      <c r="QGK76" s="617"/>
      <c r="QGL76" s="682"/>
      <c r="QGM76" s="683"/>
      <c r="QGN76" s="683"/>
      <c r="QGO76" s="683"/>
      <c r="QGP76" s="683"/>
      <c r="QGQ76" s="683"/>
      <c r="QGR76" s="617"/>
      <c r="QGS76" s="682"/>
      <c r="QGT76" s="683"/>
      <c r="QGU76" s="683"/>
      <c r="QGV76" s="683"/>
      <c r="QGW76" s="683"/>
      <c r="QGX76" s="683"/>
      <c r="QGY76" s="617"/>
      <c r="QGZ76" s="682"/>
      <c r="QHA76" s="683"/>
      <c r="QHB76" s="683"/>
      <c r="QHC76" s="683"/>
      <c r="QHD76" s="683"/>
      <c r="QHE76" s="683"/>
      <c r="QHF76" s="617"/>
      <c r="QHG76" s="682"/>
      <c r="QHH76" s="683"/>
      <c r="QHI76" s="683"/>
      <c r="QHJ76" s="683"/>
      <c r="QHK76" s="683"/>
      <c r="QHL76" s="683"/>
      <c r="QHM76" s="617"/>
      <c r="QHN76" s="682"/>
      <c r="QHO76" s="683"/>
      <c r="QHP76" s="683"/>
      <c r="QHQ76" s="683"/>
      <c r="QHR76" s="683"/>
      <c r="QHS76" s="683"/>
      <c r="QHT76" s="617"/>
      <c r="QHU76" s="682"/>
      <c r="QHV76" s="683"/>
      <c r="QHW76" s="683"/>
      <c r="QHX76" s="683"/>
      <c r="QHY76" s="683"/>
      <c r="QHZ76" s="683"/>
      <c r="QIA76" s="617"/>
      <c r="QIB76" s="682"/>
      <c r="QIC76" s="683"/>
      <c r="QID76" s="683"/>
      <c r="QIE76" s="683"/>
      <c r="QIF76" s="683"/>
      <c r="QIG76" s="683"/>
      <c r="QIH76" s="617"/>
      <c r="QII76" s="682"/>
      <c r="QIJ76" s="683"/>
      <c r="QIK76" s="683"/>
      <c r="QIL76" s="683"/>
      <c r="QIM76" s="683"/>
      <c r="QIN76" s="683"/>
      <c r="QIO76" s="617"/>
      <c r="QIP76" s="682"/>
      <c r="QIQ76" s="683"/>
      <c r="QIR76" s="683"/>
      <c r="QIS76" s="683"/>
      <c r="QIT76" s="683"/>
      <c r="QIU76" s="683"/>
      <c r="QIV76" s="617"/>
      <c r="QIW76" s="682"/>
      <c r="QIX76" s="683"/>
      <c r="QIY76" s="683"/>
      <c r="QIZ76" s="683"/>
      <c r="QJA76" s="683"/>
      <c r="QJB76" s="683"/>
      <c r="QJC76" s="617"/>
      <c r="QJD76" s="682"/>
      <c r="QJE76" s="683"/>
      <c r="QJF76" s="683"/>
      <c r="QJG76" s="683"/>
      <c r="QJH76" s="683"/>
      <c r="QJI76" s="683"/>
      <c r="QJJ76" s="617"/>
      <c r="QJK76" s="682"/>
      <c r="QJL76" s="683"/>
      <c r="QJM76" s="683"/>
      <c r="QJN76" s="683"/>
      <c r="QJO76" s="683"/>
      <c r="QJP76" s="683"/>
      <c r="QJQ76" s="617"/>
      <c r="QJR76" s="682"/>
      <c r="QJS76" s="683"/>
      <c r="QJT76" s="683"/>
      <c r="QJU76" s="683"/>
      <c r="QJV76" s="683"/>
      <c r="QJW76" s="683"/>
      <c r="QJX76" s="617"/>
      <c r="QJY76" s="682"/>
      <c r="QJZ76" s="683"/>
      <c r="QKA76" s="683"/>
      <c r="QKB76" s="683"/>
      <c r="QKC76" s="683"/>
      <c r="QKD76" s="683"/>
      <c r="QKE76" s="617"/>
      <c r="QKF76" s="682"/>
      <c r="QKG76" s="683"/>
      <c r="QKH76" s="683"/>
      <c r="QKI76" s="683"/>
      <c r="QKJ76" s="683"/>
      <c r="QKK76" s="683"/>
      <c r="QKL76" s="617"/>
      <c r="QKM76" s="682"/>
      <c r="QKN76" s="683"/>
      <c r="QKO76" s="683"/>
      <c r="QKP76" s="683"/>
      <c r="QKQ76" s="683"/>
      <c r="QKR76" s="683"/>
      <c r="QKS76" s="617"/>
      <c r="QKT76" s="682"/>
      <c r="QKU76" s="683"/>
      <c r="QKV76" s="683"/>
      <c r="QKW76" s="683"/>
      <c r="QKX76" s="683"/>
      <c r="QKY76" s="683"/>
      <c r="QKZ76" s="617"/>
      <c r="QLA76" s="682"/>
      <c r="QLB76" s="683"/>
      <c r="QLC76" s="683"/>
      <c r="QLD76" s="683"/>
      <c r="QLE76" s="683"/>
      <c r="QLF76" s="683"/>
      <c r="QLG76" s="617"/>
      <c r="QLH76" s="682"/>
      <c r="QLI76" s="683"/>
      <c r="QLJ76" s="683"/>
      <c r="QLK76" s="683"/>
      <c r="QLL76" s="683"/>
      <c r="QLM76" s="683"/>
      <c r="QLN76" s="617"/>
      <c r="QLO76" s="682"/>
      <c r="QLP76" s="683"/>
      <c r="QLQ76" s="683"/>
      <c r="QLR76" s="683"/>
      <c r="QLS76" s="683"/>
      <c r="QLT76" s="683"/>
      <c r="QLU76" s="617"/>
      <c r="QLV76" s="682"/>
      <c r="QLW76" s="683"/>
      <c r="QLX76" s="683"/>
      <c r="QLY76" s="683"/>
      <c r="QLZ76" s="683"/>
      <c r="QMA76" s="683"/>
      <c r="QMB76" s="617"/>
      <c r="QMC76" s="682"/>
      <c r="QMD76" s="683"/>
      <c r="QME76" s="683"/>
      <c r="QMF76" s="683"/>
      <c r="QMG76" s="683"/>
      <c r="QMH76" s="683"/>
      <c r="QMI76" s="617"/>
      <c r="QMJ76" s="682"/>
      <c r="QMK76" s="683"/>
      <c r="QML76" s="683"/>
      <c r="QMM76" s="683"/>
      <c r="QMN76" s="683"/>
      <c r="QMO76" s="683"/>
      <c r="QMP76" s="617"/>
      <c r="QMQ76" s="682"/>
      <c r="QMR76" s="683"/>
      <c r="QMS76" s="683"/>
      <c r="QMT76" s="683"/>
      <c r="QMU76" s="683"/>
      <c r="QMV76" s="683"/>
      <c r="QMW76" s="617"/>
      <c r="QMX76" s="682"/>
      <c r="QMY76" s="683"/>
      <c r="QMZ76" s="683"/>
      <c r="QNA76" s="683"/>
      <c r="QNB76" s="683"/>
      <c r="QNC76" s="683"/>
      <c r="QND76" s="617"/>
      <c r="QNE76" s="682"/>
      <c r="QNF76" s="683"/>
      <c r="QNG76" s="683"/>
      <c r="QNH76" s="683"/>
      <c r="QNI76" s="683"/>
      <c r="QNJ76" s="683"/>
      <c r="QNK76" s="617"/>
      <c r="QNL76" s="682"/>
      <c r="QNM76" s="683"/>
      <c r="QNN76" s="683"/>
      <c r="QNO76" s="683"/>
      <c r="QNP76" s="683"/>
      <c r="QNQ76" s="683"/>
      <c r="QNR76" s="617"/>
      <c r="QNS76" s="682"/>
      <c r="QNT76" s="683"/>
      <c r="QNU76" s="683"/>
      <c r="QNV76" s="683"/>
      <c r="QNW76" s="683"/>
      <c r="QNX76" s="683"/>
      <c r="QNY76" s="617"/>
      <c r="QNZ76" s="682"/>
      <c r="QOA76" s="683"/>
      <c r="QOB76" s="683"/>
      <c r="QOC76" s="683"/>
      <c r="QOD76" s="683"/>
      <c r="QOE76" s="683"/>
      <c r="QOF76" s="617"/>
      <c r="QOG76" s="682"/>
      <c r="QOH76" s="683"/>
      <c r="QOI76" s="683"/>
      <c r="QOJ76" s="683"/>
      <c r="QOK76" s="683"/>
      <c r="QOL76" s="683"/>
      <c r="QOM76" s="617"/>
      <c r="QON76" s="682"/>
      <c r="QOO76" s="683"/>
      <c r="QOP76" s="683"/>
      <c r="QOQ76" s="683"/>
      <c r="QOR76" s="683"/>
      <c r="QOS76" s="683"/>
      <c r="QOT76" s="617"/>
      <c r="QOU76" s="682"/>
      <c r="QOV76" s="683"/>
      <c r="QOW76" s="683"/>
      <c r="QOX76" s="683"/>
      <c r="QOY76" s="683"/>
      <c r="QOZ76" s="683"/>
      <c r="QPA76" s="617"/>
      <c r="QPB76" s="682"/>
      <c r="QPC76" s="683"/>
      <c r="QPD76" s="683"/>
      <c r="QPE76" s="683"/>
      <c r="QPF76" s="683"/>
      <c r="QPG76" s="683"/>
      <c r="QPH76" s="617"/>
      <c r="QPI76" s="682"/>
      <c r="QPJ76" s="683"/>
      <c r="QPK76" s="683"/>
      <c r="QPL76" s="683"/>
      <c r="QPM76" s="683"/>
      <c r="QPN76" s="683"/>
      <c r="QPO76" s="617"/>
      <c r="QPP76" s="682"/>
      <c r="QPQ76" s="683"/>
      <c r="QPR76" s="683"/>
      <c r="QPS76" s="683"/>
      <c r="QPT76" s="683"/>
      <c r="QPU76" s="683"/>
      <c r="QPV76" s="617"/>
      <c r="QPW76" s="682"/>
      <c r="QPX76" s="683"/>
      <c r="QPY76" s="683"/>
      <c r="QPZ76" s="683"/>
      <c r="QQA76" s="683"/>
      <c r="QQB76" s="683"/>
      <c r="QQC76" s="617"/>
      <c r="QQD76" s="682"/>
      <c r="QQE76" s="683"/>
      <c r="QQF76" s="683"/>
      <c r="QQG76" s="683"/>
      <c r="QQH76" s="683"/>
      <c r="QQI76" s="683"/>
      <c r="QQJ76" s="617"/>
      <c r="QQK76" s="682"/>
      <c r="QQL76" s="683"/>
      <c r="QQM76" s="683"/>
      <c r="QQN76" s="683"/>
      <c r="QQO76" s="683"/>
      <c r="QQP76" s="683"/>
      <c r="QQQ76" s="617"/>
      <c r="QQR76" s="682"/>
      <c r="QQS76" s="683"/>
      <c r="QQT76" s="683"/>
      <c r="QQU76" s="683"/>
      <c r="QQV76" s="683"/>
      <c r="QQW76" s="683"/>
      <c r="QQX76" s="617"/>
      <c r="QQY76" s="682"/>
      <c r="QQZ76" s="683"/>
      <c r="QRA76" s="683"/>
      <c r="QRB76" s="683"/>
      <c r="QRC76" s="683"/>
      <c r="QRD76" s="683"/>
      <c r="QRE76" s="617"/>
      <c r="QRF76" s="682"/>
      <c r="QRG76" s="683"/>
      <c r="QRH76" s="683"/>
      <c r="QRI76" s="683"/>
      <c r="QRJ76" s="683"/>
      <c r="QRK76" s="683"/>
      <c r="QRL76" s="617"/>
      <c r="QRM76" s="682"/>
      <c r="QRN76" s="683"/>
      <c r="QRO76" s="683"/>
      <c r="QRP76" s="683"/>
      <c r="QRQ76" s="683"/>
      <c r="QRR76" s="683"/>
      <c r="QRS76" s="617"/>
      <c r="QRT76" s="682"/>
      <c r="QRU76" s="683"/>
      <c r="QRV76" s="683"/>
      <c r="QRW76" s="683"/>
      <c r="QRX76" s="683"/>
      <c r="QRY76" s="683"/>
      <c r="QRZ76" s="617"/>
      <c r="QSA76" s="682"/>
      <c r="QSB76" s="683"/>
      <c r="QSC76" s="683"/>
      <c r="QSD76" s="683"/>
      <c r="QSE76" s="683"/>
      <c r="QSF76" s="683"/>
      <c r="QSG76" s="617"/>
      <c r="QSH76" s="682"/>
      <c r="QSI76" s="683"/>
      <c r="QSJ76" s="683"/>
      <c r="QSK76" s="683"/>
      <c r="QSL76" s="683"/>
      <c r="QSM76" s="683"/>
      <c r="QSN76" s="617"/>
      <c r="QSO76" s="682"/>
      <c r="QSP76" s="683"/>
      <c r="QSQ76" s="683"/>
      <c r="QSR76" s="683"/>
      <c r="QSS76" s="683"/>
      <c r="QST76" s="683"/>
      <c r="QSU76" s="617"/>
      <c r="QSV76" s="682"/>
      <c r="QSW76" s="683"/>
      <c r="QSX76" s="683"/>
      <c r="QSY76" s="683"/>
      <c r="QSZ76" s="683"/>
      <c r="QTA76" s="683"/>
      <c r="QTB76" s="617"/>
      <c r="QTC76" s="682"/>
      <c r="QTD76" s="683"/>
      <c r="QTE76" s="683"/>
      <c r="QTF76" s="683"/>
      <c r="QTG76" s="683"/>
      <c r="QTH76" s="683"/>
      <c r="QTI76" s="617"/>
      <c r="QTJ76" s="682"/>
      <c r="QTK76" s="683"/>
      <c r="QTL76" s="683"/>
      <c r="QTM76" s="683"/>
      <c r="QTN76" s="683"/>
      <c r="QTO76" s="683"/>
      <c r="QTP76" s="617"/>
      <c r="QTQ76" s="682"/>
      <c r="QTR76" s="683"/>
      <c r="QTS76" s="683"/>
      <c r="QTT76" s="683"/>
      <c r="QTU76" s="683"/>
      <c r="QTV76" s="683"/>
      <c r="QTW76" s="617"/>
      <c r="QTX76" s="682"/>
      <c r="QTY76" s="683"/>
      <c r="QTZ76" s="683"/>
      <c r="QUA76" s="683"/>
      <c r="QUB76" s="683"/>
      <c r="QUC76" s="683"/>
      <c r="QUD76" s="617"/>
      <c r="QUE76" s="682"/>
      <c r="QUF76" s="683"/>
      <c r="QUG76" s="683"/>
      <c r="QUH76" s="683"/>
      <c r="QUI76" s="683"/>
      <c r="QUJ76" s="683"/>
      <c r="QUK76" s="617"/>
      <c r="QUL76" s="682"/>
      <c r="QUM76" s="683"/>
      <c r="QUN76" s="683"/>
      <c r="QUO76" s="683"/>
      <c r="QUP76" s="683"/>
      <c r="QUQ76" s="683"/>
      <c r="QUR76" s="617"/>
      <c r="QUS76" s="682"/>
      <c r="QUT76" s="683"/>
      <c r="QUU76" s="683"/>
      <c r="QUV76" s="683"/>
      <c r="QUW76" s="683"/>
      <c r="QUX76" s="683"/>
      <c r="QUY76" s="617"/>
      <c r="QUZ76" s="682"/>
      <c r="QVA76" s="683"/>
      <c r="QVB76" s="683"/>
      <c r="QVC76" s="683"/>
      <c r="QVD76" s="683"/>
      <c r="QVE76" s="683"/>
      <c r="QVF76" s="617"/>
      <c r="QVG76" s="682"/>
      <c r="QVH76" s="683"/>
      <c r="QVI76" s="683"/>
      <c r="QVJ76" s="683"/>
      <c r="QVK76" s="683"/>
      <c r="QVL76" s="683"/>
      <c r="QVM76" s="617"/>
      <c r="QVN76" s="682"/>
      <c r="QVO76" s="683"/>
      <c r="QVP76" s="683"/>
      <c r="QVQ76" s="683"/>
      <c r="QVR76" s="683"/>
      <c r="QVS76" s="683"/>
      <c r="QVT76" s="617"/>
      <c r="QVU76" s="682"/>
      <c r="QVV76" s="683"/>
      <c r="QVW76" s="683"/>
      <c r="QVX76" s="683"/>
      <c r="QVY76" s="683"/>
      <c r="QVZ76" s="683"/>
      <c r="QWA76" s="617"/>
      <c r="QWB76" s="682"/>
      <c r="QWC76" s="683"/>
      <c r="QWD76" s="683"/>
      <c r="QWE76" s="683"/>
      <c r="QWF76" s="683"/>
      <c r="QWG76" s="683"/>
      <c r="QWH76" s="617"/>
      <c r="QWI76" s="682"/>
      <c r="QWJ76" s="683"/>
      <c r="QWK76" s="683"/>
      <c r="QWL76" s="683"/>
      <c r="QWM76" s="683"/>
      <c r="QWN76" s="683"/>
      <c r="QWO76" s="617"/>
      <c r="QWP76" s="682"/>
      <c r="QWQ76" s="683"/>
      <c r="QWR76" s="683"/>
      <c r="QWS76" s="683"/>
      <c r="QWT76" s="683"/>
      <c r="QWU76" s="683"/>
      <c r="QWV76" s="617"/>
      <c r="QWW76" s="682"/>
      <c r="QWX76" s="683"/>
      <c r="QWY76" s="683"/>
      <c r="QWZ76" s="683"/>
      <c r="QXA76" s="683"/>
      <c r="QXB76" s="683"/>
      <c r="QXC76" s="617"/>
      <c r="QXD76" s="682"/>
      <c r="QXE76" s="683"/>
      <c r="QXF76" s="683"/>
      <c r="QXG76" s="683"/>
      <c r="QXH76" s="683"/>
      <c r="QXI76" s="683"/>
      <c r="QXJ76" s="617"/>
      <c r="QXK76" s="682"/>
      <c r="QXL76" s="683"/>
      <c r="QXM76" s="683"/>
      <c r="QXN76" s="683"/>
      <c r="QXO76" s="683"/>
      <c r="QXP76" s="683"/>
      <c r="QXQ76" s="617"/>
      <c r="QXR76" s="682"/>
      <c r="QXS76" s="683"/>
      <c r="QXT76" s="683"/>
      <c r="QXU76" s="683"/>
      <c r="QXV76" s="683"/>
      <c r="QXW76" s="683"/>
      <c r="QXX76" s="617"/>
      <c r="QXY76" s="682"/>
      <c r="QXZ76" s="683"/>
      <c r="QYA76" s="683"/>
      <c r="QYB76" s="683"/>
      <c r="QYC76" s="683"/>
      <c r="QYD76" s="683"/>
      <c r="QYE76" s="617"/>
      <c r="QYF76" s="682"/>
      <c r="QYG76" s="683"/>
      <c r="QYH76" s="683"/>
      <c r="QYI76" s="683"/>
      <c r="QYJ76" s="683"/>
      <c r="QYK76" s="683"/>
      <c r="QYL76" s="617"/>
      <c r="QYM76" s="682"/>
      <c r="QYN76" s="683"/>
      <c r="QYO76" s="683"/>
      <c r="QYP76" s="683"/>
      <c r="QYQ76" s="683"/>
      <c r="QYR76" s="683"/>
      <c r="QYS76" s="617"/>
      <c r="QYT76" s="682"/>
      <c r="QYU76" s="683"/>
      <c r="QYV76" s="683"/>
      <c r="QYW76" s="683"/>
      <c r="QYX76" s="683"/>
      <c r="QYY76" s="683"/>
      <c r="QYZ76" s="617"/>
      <c r="QZA76" s="682"/>
      <c r="QZB76" s="683"/>
      <c r="QZC76" s="683"/>
      <c r="QZD76" s="683"/>
      <c r="QZE76" s="683"/>
      <c r="QZF76" s="683"/>
      <c r="QZG76" s="617"/>
      <c r="QZH76" s="682"/>
      <c r="QZI76" s="683"/>
      <c r="QZJ76" s="683"/>
      <c r="QZK76" s="683"/>
      <c r="QZL76" s="683"/>
      <c r="QZM76" s="683"/>
      <c r="QZN76" s="617"/>
      <c r="QZO76" s="682"/>
      <c r="QZP76" s="683"/>
      <c r="QZQ76" s="683"/>
      <c r="QZR76" s="683"/>
      <c r="QZS76" s="683"/>
      <c r="QZT76" s="683"/>
      <c r="QZU76" s="617"/>
      <c r="QZV76" s="682"/>
      <c r="QZW76" s="683"/>
      <c r="QZX76" s="683"/>
      <c r="QZY76" s="683"/>
      <c r="QZZ76" s="683"/>
      <c r="RAA76" s="683"/>
      <c r="RAB76" s="617"/>
      <c r="RAC76" s="682"/>
      <c r="RAD76" s="683"/>
      <c r="RAE76" s="683"/>
      <c r="RAF76" s="683"/>
      <c r="RAG76" s="683"/>
      <c r="RAH76" s="683"/>
      <c r="RAI76" s="617"/>
      <c r="RAJ76" s="682"/>
      <c r="RAK76" s="683"/>
      <c r="RAL76" s="683"/>
      <c r="RAM76" s="683"/>
      <c r="RAN76" s="683"/>
      <c r="RAO76" s="683"/>
      <c r="RAP76" s="617"/>
      <c r="RAQ76" s="682"/>
      <c r="RAR76" s="683"/>
      <c r="RAS76" s="683"/>
      <c r="RAT76" s="683"/>
      <c r="RAU76" s="683"/>
      <c r="RAV76" s="683"/>
      <c r="RAW76" s="617"/>
      <c r="RAX76" s="682"/>
      <c r="RAY76" s="683"/>
      <c r="RAZ76" s="683"/>
      <c r="RBA76" s="683"/>
      <c r="RBB76" s="683"/>
      <c r="RBC76" s="683"/>
      <c r="RBD76" s="617"/>
      <c r="RBE76" s="682"/>
      <c r="RBF76" s="683"/>
      <c r="RBG76" s="683"/>
      <c r="RBH76" s="683"/>
      <c r="RBI76" s="683"/>
      <c r="RBJ76" s="683"/>
      <c r="RBK76" s="617"/>
      <c r="RBL76" s="682"/>
      <c r="RBM76" s="683"/>
      <c r="RBN76" s="683"/>
      <c r="RBO76" s="683"/>
      <c r="RBP76" s="683"/>
      <c r="RBQ76" s="683"/>
      <c r="RBR76" s="617"/>
      <c r="RBS76" s="682"/>
      <c r="RBT76" s="683"/>
      <c r="RBU76" s="683"/>
      <c r="RBV76" s="683"/>
      <c r="RBW76" s="683"/>
      <c r="RBX76" s="683"/>
      <c r="RBY76" s="617"/>
      <c r="RBZ76" s="682"/>
      <c r="RCA76" s="683"/>
      <c r="RCB76" s="683"/>
      <c r="RCC76" s="683"/>
      <c r="RCD76" s="683"/>
      <c r="RCE76" s="683"/>
      <c r="RCF76" s="617"/>
      <c r="RCG76" s="682"/>
      <c r="RCH76" s="683"/>
      <c r="RCI76" s="683"/>
      <c r="RCJ76" s="683"/>
      <c r="RCK76" s="683"/>
      <c r="RCL76" s="683"/>
      <c r="RCM76" s="617"/>
      <c r="RCN76" s="682"/>
      <c r="RCO76" s="683"/>
      <c r="RCP76" s="683"/>
      <c r="RCQ76" s="683"/>
      <c r="RCR76" s="683"/>
      <c r="RCS76" s="683"/>
      <c r="RCT76" s="617"/>
      <c r="RCU76" s="682"/>
      <c r="RCV76" s="683"/>
      <c r="RCW76" s="683"/>
      <c r="RCX76" s="683"/>
      <c r="RCY76" s="683"/>
      <c r="RCZ76" s="683"/>
      <c r="RDA76" s="617"/>
      <c r="RDB76" s="682"/>
      <c r="RDC76" s="683"/>
      <c r="RDD76" s="683"/>
      <c r="RDE76" s="683"/>
      <c r="RDF76" s="683"/>
      <c r="RDG76" s="683"/>
      <c r="RDH76" s="617"/>
      <c r="RDI76" s="682"/>
      <c r="RDJ76" s="683"/>
      <c r="RDK76" s="683"/>
      <c r="RDL76" s="683"/>
      <c r="RDM76" s="683"/>
      <c r="RDN76" s="683"/>
      <c r="RDO76" s="617"/>
      <c r="RDP76" s="682"/>
      <c r="RDQ76" s="683"/>
      <c r="RDR76" s="683"/>
      <c r="RDS76" s="683"/>
      <c r="RDT76" s="683"/>
      <c r="RDU76" s="683"/>
      <c r="RDV76" s="617"/>
      <c r="RDW76" s="682"/>
      <c r="RDX76" s="683"/>
      <c r="RDY76" s="683"/>
      <c r="RDZ76" s="683"/>
      <c r="REA76" s="683"/>
      <c r="REB76" s="683"/>
      <c r="REC76" s="617"/>
      <c r="RED76" s="682"/>
      <c r="REE76" s="683"/>
      <c r="REF76" s="683"/>
      <c r="REG76" s="683"/>
      <c r="REH76" s="683"/>
      <c r="REI76" s="683"/>
      <c r="REJ76" s="617"/>
      <c r="REK76" s="682"/>
      <c r="REL76" s="683"/>
      <c r="REM76" s="683"/>
      <c r="REN76" s="683"/>
      <c r="REO76" s="683"/>
      <c r="REP76" s="683"/>
      <c r="REQ76" s="617"/>
      <c r="RER76" s="682"/>
      <c r="RES76" s="683"/>
      <c r="RET76" s="683"/>
      <c r="REU76" s="683"/>
      <c r="REV76" s="683"/>
      <c r="REW76" s="683"/>
      <c r="REX76" s="617"/>
      <c r="REY76" s="682"/>
      <c r="REZ76" s="683"/>
      <c r="RFA76" s="683"/>
      <c r="RFB76" s="683"/>
      <c r="RFC76" s="683"/>
      <c r="RFD76" s="683"/>
      <c r="RFE76" s="617"/>
      <c r="RFF76" s="682"/>
      <c r="RFG76" s="683"/>
      <c r="RFH76" s="683"/>
      <c r="RFI76" s="683"/>
      <c r="RFJ76" s="683"/>
      <c r="RFK76" s="683"/>
      <c r="RFL76" s="617"/>
      <c r="RFM76" s="682"/>
      <c r="RFN76" s="683"/>
      <c r="RFO76" s="683"/>
      <c r="RFP76" s="683"/>
      <c r="RFQ76" s="683"/>
      <c r="RFR76" s="683"/>
      <c r="RFS76" s="617"/>
      <c r="RFT76" s="682"/>
      <c r="RFU76" s="683"/>
      <c r="RFV76" s="683"/>
      <c r="RFW76" s="683"/>
      <c r="RFX76" s="683"/>
      <c r="RFY76" s="683"/>
      <c r="RFZ76" s="617"/>
      <c r="RGA76" s="682"/>
      <c r="RGB76" s="683"/>
      <c r="RGC76" s="683"/>
      <c r="RGD76" s="683"/>
      <c r="RGE76" s="683"/>
      <c r="RGF76" s="683"/>
      <c r="RGG76" s="617"/>
      <c r="RGH76" s="682"/>
      <c r="RGI76" s="683"/>
      <c r="RGJ76" s="683"/>
      <c r="RGK76" s="683"/>
      <c r="RGL76" s="683"/>
      <c r="RGM76" s="683"/>
      <c r="RGN76" s="617"/>
      <c r="RGO76" s="682"/>
      <c r="RGP76" s="683"/>
      <c r="RGQ76" s="683"/>
      <c r="RGR76" s="683"/>
      <c r="RGS76" s="683"/>
      <c r="RGT76" s="683"/>
      <c r="RGU76" s="617"/>
      <c r="RGV76" s="682"/>
      <c r="RGW76" s="683"/>
      <c r="RGX76" s="683"/>
      <c r="RGY76" s="683"/>
      <c r="RGZ76" s="683"/>
      <c r="RHA76" s="683"/>
      <c r="RHB76" s="617"/>
      <c r="RHC76" s="682"/>
      <c r="RHD76" s="683"/>
      <c r="RHE76" s="683"/>
      <c r="RHF76" s="683"/>
      <c r="RHG76" s="683"/>
      <c r="RHH76" s="683"/>
      <c r="RHI76" s="617"/>
      <c r="RHJ76" s="682"/>
      <c r="RHK76" s="683"/>
      <c r="RHL76" s="683"/>
      <c r="RHM76" s="683"/>
      <c r="RHN76" s="683"/>
      <c r="RHO76" s="683"/>
      <c r="RHP76" s="617"/>
      <c r="RHQ76" s="682"/>
      <c r="RHR76" s="683"/>
      <c r="RHS76" s="683"/>
      <c r="RHT76" s="683"/>
      <c r="RHU76" s="683"/>
      <c r="RHV76" s="683"/>
      <c r="RHW76" s="617"/>
      <c r="RHX76" s="682"/>
      <c r="RHY76" s="683"/>
      <c r="RHZ76" s="683"/>
      <c r="RIA76" s="683"/>
      <c r="RIB76" s="683"/>
      <c r="RIC76" s="683"/>
      <c r="RID76" s="617"/>
      <c r="RIE76" s="682"/>
      <c r="RIF76" s="683"/>
      <c r="RIG76" s="683"/>
      <c r="RIH76" s="683"/>
      <c r="RII76" s="683"/>
      <c r="RIJ76" s="683"/>
      <c r="RIK76" s="617"/>
      <c r="RIL76" s="682"/>
      <c r="RIM76" s="683"/>
      <c r="RIN76" s="683"/>
      <c r="RIO76" s="683"/>
      <c r="RIP76" s="683"/>
      <c r="RIQ76" s="683"/>
      <c r="RIR76" s="617"/>
      <c r="RIS76" s="682"/>
      <c r="RIT76" s="683"/>
      <c r="RIU76" s="683"/>
      <c r="RIV76" s="683"/>
      <c r="RIW76" s="683"/>
      <c r="RIX76" s="683"/>
      <c r="RIY76" s="617"/>
      <c r="RIZ76" s="682"/>
      <c r="RJA76" s="683"/>
      <c r="RJB76" s="683"/>
      <c r="RJC76" s="683"/>
      <c r="RJD76" s="683"/>
      <c r="RJE76" s="683"/>
      <c r="RJF76" s="617"/>
      <c r="RJG76" s="682"/>
      <c r="RJH76" s="683"/>
      <c r="RJI76" s="683"/>
      <c r="RJJ76" s="683"/>
      <c r="RJK76" s="683"/>
      <c r="RJL76" s="683"/>
      <c r="RJM76" s="617"/>
      <c r="RJN76" s="682"/>
      <c r="RJO76" s="683"/>
      <c r="RJP76" s="683"/>
      <c r="RJQ76" s="683"/>
      <c r="RJR76" s="683"/>
      <c r="RJS76" s="683"/>
      <c r="RJT76" s="617"/>
      <c r="RJU76" s="682"/>
      <c r="RJV76" s="683"/>
      <c r="RJW76" s="683"/>
      <c r="RJX76" s="683"/>
      <c r="RJY76" s="683"/>
      <c r="RJZ76" s="683"/>
      <c r="RKA76" s="617"/>
      <c r="RKB76" s="682"/>
      <c r="RKC76" s="683"/>
      <c r="RKD76" s="683"/>
      <c r="RKE76" s="683"/>
      <c r="RKF76" s="683"/>
      <c r="RKG76" s="683"/>
      <c r="RKH76" s="617"/>
      <c r="RKI76" s="682"/>
      <c r="RKJ76" s="683"/>
      <c r="RKK76" s="683"/>
      <c r="RKL76" s="683"/>
      <c r="RKM76" s="683"/>
      <c r="RKN76" s="683"/>
      <c r="RKO76" s="617"/>
      <c r="RKP76" s="682"/>
      <c r="RKQ76" s="683"/>
      <c r="RKR76" s="683"/>
      <c r="RKS76" s="683"/>
      <c r="RKT76" s="683"/>
      <c r="RKU76" s="683"/>
      <c r="RKV76" s="617"/>
      <c r="RKW76" s="682"/>
      <c r="RKX76" s="683"/>
      <c r="RKY76" s="683"/>
      <c r="RKZ76" s="683"/>
      <c r="RLA76" s="683"/>
      <c r="RLB76" s="683"/>
      <c r="RLC76" s="617"/>
      <c r="RLD76" s="682"/>
      <c r="RLE76" s="683"/>
      <c r="RLF76" s="683"/>
      <c r="RLG76" s="683"/>
      <c r="RLH76" s="683"/>
      <c r="RLI76" s="683"/>
      <c r="RLJ76" s="617"/>
      <c r="RLK76" s="682"/>
      <c r="RLL76" s="683"/>
      <c r="RLM76" s="683"/>
      <c r="RLN76" s="683"/>
      <c r="RLO76" s="683"/>
      <c r="RLP76" s="683"/>
      <c r="RLQ76" s="617"/>
      <c r="RLR76" s="682"/>
      <c r="RLS76" s="683"/>
      <c r="RLT76" s="683"/>
      <c r="RLU76" s="683"/>
      <c r="RLV76" s="683"/>
      <c r="RLW76" s="683"/>
      <c r="RLX76" s="617"/>
      <c r="RLY76" s="682"/>
      <c r="RLZ76" s="683"/>
      <c r="RMA76" s="683"/>
      <c r="RMB76" s="683"/>
      <c r="RMC76" s="683"/>
      <c r="RMD76" s="683"/>
      <c r="RME76" s="617"/>
      <c r="RMF76" s="682"/>
      <c r="RMG76" s="683"/>
      <c r="RMH76" s="683"/>
      <c r="RMI76" s="683"/>
      <c r="RMJ76" s="683"/>
      <c r="RMK76" s="683"/>
      <c r="RML76" s="617"/>
      <c r="RMM76" s="682"/>
      <c r="RMN76" s="683"/>
      <c r="RMO76" s="683"/>
      <c r="RMP76" s="683"/>
      <c r="RMQ76" s="683"/>
      <c r="RMR76" s="683"/>
      <c r="RMS76" s="617"/>
      <c r="RMT76" s="682"/>
      <c r="RMU76" s="683"/>
      <c r="RMV76" s="683"/>
      <c r="RMW76" s="683"/>
      <c r="RMX76" s="683"/>
      <c r="RMY76" s="683"/>
      <c r="RMZ76" s="617"/>
      <c r="RNA76" s="682"/>
      <c r="RNB76" s="683"/>
      <c r="RNC76" s="683"/>
      <c r="RND76" s="683"/>
      <c r="RNE76" s="683"/>
      <c r="RNF76" s="683"/>
      <c r="RNG76" s="617"/>
      <c r="RNH76" s="682"/>
      <c r="RNI76" s="683"/>
      <c r="RNJ76" s="683"/>
      <c r="RNK76" s="683"/>
      <c r="RNL76" s="683"/>
      <c r="RNM76" s="683"/>
      <c r="RNN76" s="617"/>
      <c r="RNO76" s="682"/>
      <c r="RNP76" s="683"/>
      <c r="RNQ76" s="683"/>
      <c r="RNR76" s="683"/>
      <c r="RNS76" s="683"/>
      <c r="RNT76" s="683"/>
      <c r="RNU76" s="617"/>
      <c r="RNV76" s="682"/>
      <c r="RNW76" s="683"/>
      <c r="RNX76" s="683"/>
      <c r="RNY76" s="683"/>
      <c r="RNZ76" s="683"/>
      <c r="ROA76" s="683"/>
      <c r="ROB76" s="617"/>
      <c r="ROC76" s="682"/>
      <c r="ROD76" s="683"/>
      <c r="ROE76" s="683"/>
      <c r="ROF76" s="683"/>
      <c r="ROG76" s="683"/>
      <c r="ROH76" s="683"/>
      <c r="ROI76" s="617"/>
      <c r="ROJ76" s="682"/>
      <c r="ROK76" s="683"/>
      <c r="ROL76" s="683"/>
      <c r="ROM76" s="683"/>
      <c r="RON76" s="683"/>
      <c r="ROO76" s="683"/>
      <c r="ROP76" s="617"/>
      <c r="ROQ76" s="682"/>
      <c r="ROR76" s="683"/>
      <c r="ROS76" s="683"/>
      <c r="ROT76" s="683"/>
      <c r="ROU76" s="683"/>
      <c r="ROV76" s="683"/>
      <c r="ROW76" s="617"/>
      <c r="ROX76" s="682"/>
      <c r="ROY76" s="683"/>
      <c r="ROZ76" s="683"/>
      <c r="RPA76" s="683"/>
      <c r="RPB76" s="683"/>
      <c r="RPC76" s="683"/>
      <c r="RPD76" s="617"/>
      <c r="RPE76" s="682"/>
      <c r="RPF76" s="683"/>
      <c r="RPG76" s="683"/>
      <c r="RPH76" s="683"/>
      <c r="RPI76" s="683"/>
      <c r="RPJ76" s="683"/>
      <c r="RPK76" s="617"/>
      <c r="RPL76" s="682"/>
      <c r="RPM76" s="683"/>
      <c r="RPN76" s="683"/>
      <c r="RPO76" s="683"/>
      <c r="RPP76" s="683"/>
      <c r="RPQ76" s="683"/>
      <c r="RPR76" s="617"/>
      <c r="RPS76" s="682"/>
      <c r="RPT76" s="683"/>
      <c r="RPU76" s="683"/>
      <c r="RPV76" s="683"/>
      <c r="RPW76" s="683"/>
      <c r="RPX76" s="683"/>
      <c r="RPY76" s="617"/>
      <c r="RPZ76" s="682"/>
      <c r="RQA76" s="683"/>
      <c r="RQB76" s="683"/>
      <c r="RQC76" s="683"/>
      <c r="RQD76" s="683"/>
      <c r="RQE76" s="683"/>
      <c r="RQF76" s="617"/>
      <c r="RQG76" s="682"/>
      <c r="RQH76" s="683"/>
      <c r="RQI76" s="683"/>
      <c r="RQJ76" s="683"/>
      <c r="RQK76" s="683"/>
      <c r="RQL76" s="683"/>
      <c r="RQM76" s="617"/>
      <c r="RQN76" s="682"/>
      <c r="RQO76" s="683"/>
      <c r="RQP76" s="683"/>
      <c r="RQQ76" s="683"/>
      <c r="RQR76" s="683"/>
      <c r="RQS76" s="683"/>
      <c r="RQT76" s="617"/>
      <c r="RQU76" s="682"/>
      <c r="RQV76" s="683"/>
      <c r="RQW76" s="683"/>
      <c r="RQX76" s="683"/>
      <c r="RQY76" s="683"/>
      <c r="RQZ76" s="683"/>
      <c r="RRA76" s="617"/>
      <c r="RRB76" s="682"/>
      <c r="RRC76" s="683"/>
      <c r="RRD76" s="683"/>
      <c r="RRE76" s="683"/>
      <c r="RRF76" s="683"/>
      <c r="RRG76" s="683"/>
      <c r="RRH76" s="617"/>
      <c r="RRI76" s="682"/>
      <c r="RRJ76" s="683"/>
      <c r="RRK76" s="683"/>
      <c r="RRL76" s="683"/>
      <c r="RRM76" s="683"/>
      <c r="RRN76" s="683"/>
      <c r="RRO76" s="617"/>
      <c r="RRP76" s="682"/>
      <c r="RRQ76" s="683"/>
      <c r="RRR76" s="683"/>
      <c r="RRS76" s="683"/>
      <c r="RRT76" s="683"/>
      <c r="RRU76" s="683"/>
      <c r="RRV76" s="617"/>
      <c r="RRW76" s="682"/>
      <c r="RRX76" s="683"/>
      <c r="RRY76" s="683"/>
      <c r="RRZ76" s="683"/>
      <c r="RSA76" s="683"/>
      <c r="RSB76" s="683"/>
      <c r="RSC76" s="617"/>
      <c r="RSD76" s="682"/>
      <c r="RSE76" s="683"/>
      <c r="RSF76" s="683"/>
      <c r="RSG76" s="683"/>
      <c r="RSH76" s="683"/>
      <c r="RSI76" s="683"/>
      <c r="RSJ76" s="617"/>
      <c r="RSK76" s="682"/>
      <c r="RSL76" s="683"/>
      <c r="RSM76" s="683"/>
      <c r="RSN76" s="683"/>
      <c r="RSO76" s="683"/>
      <c r="RSP76" s="683"/>
      <c r="RSQ76" s="617"/>
      <c r="RSR76" s="682"/>
      <c r="RSS76" s="683"/>
      <c r="RST76" s="683"/>
      <c r="RSU76" s="683"/>
      <c r="RSV76" s="683"/>
      <c r="RSW76" s="683"/>
      <c r="RSX76" s="617"/>
      <c r="RSY76" s="682"/>
      <c r="RSZ76" s="683"/>
      <c r="RTA76" s="683"/>
      <c r="RTB76" s="683"/>
      <c r="RTC76" s="683"/>
      <c r="RTD76" s="683"/>
      <c r="RTE76" s="617"/>
      <c r="RTF76" s="682"/>
      <c r="RTG76" s="683"/>
      <c r="RTH76" s="683"/>
      <c r="RTI76" s="683"/>
      <c r="RTJ76" s="683"/>
      <c r="RTK76" s="683"/>
      <c r="RTL76" s="617"/>
      <c r="RTM76" s="682"/>
      <c r="RTN76" s="683"/>
      <c r="RTO76" s="683"/>
      <c r="RTP76" s="683"/>
      <c r="RTQ76" s="683"/>
      <c r="RTR76" s="683"/>
      <c r="RTS76" s="617"/>
      <c r="RTT76" s="682"/>
      <c r="RTU76" s="683"/>
      <c r="RTV76" s="683"/>
      <c r="RTW76" s="683"/>
      <c r="RTX76" s="683"/>
      <c r="RTY76" s="683"/>
      <c r="RTZ76" s="617"/>
      <c r="RUA76" s="682"/>
      <c r="RUB76" s="683"/>
      <c r="RUC76" s="683"/>
      <c r="RUD76" s="683"/>
      <c r="RUE76" s="683"/>
      <c r="RUF76" s="683"/>
      <c r="RUG76" s="617"/>
      <c r="RUH76" s="682"/>
      <c r="RUI76" s="683"/>
      <c r="RUJ76" s="683"/>
      <c r="RUK76" s="683"/>
      <c r="RUL76" s="683"/>
      <c r="RUM76" s="683"/>
      <c r="RUN76" s="617"/>
      <c r="RUO76" s="682"/>
      <c r="RUP76" s="683"/>
      <c r="RUQ76" s="683"/>
      <c r="RUR76" s="683"/>
      <c r="RUS76" s="683"/>
      <c r="RUT76" s="683"/>
      <c r="RUU76" s="617"/>
      <c r="RUV76" s="682"/>
      <c r="RUW76" s="683"/>
      <c r="RUX76" s="683"/>
      <c r="RUY76" s="683"/>
      <c r="RUZ76" s="683"/>
      <c r="RVA76" s="683"/>
      <c r="RVB76" s="617"/>
      <c r="RVC76" s="682"/>
      <c r="RVD76" s="683"/>
      <c r="RVE76" s="683"/>
      <c r="RVF76" s="683"/>
      <c r="RVG76" s="683"/>
      <c r="RVH76" s="683"/>
      <c r="RVI76" s="617"/>
      <c r="RVJ76" s="682"/>
      <c r="RVK76" s="683"/>
      <c r="RVL76" s="683"/>
      <c r="RVM76" s="683"/>
      <c r="RVN76" s="683"/>
      <c r="RVO76" s="683"/>
      <c r="RVP76" s="617"/>
      <c r="RVQ76" s="682"/>
      <c r="RVR76" s="683"/>
      <c r="RVS76" s="683"/>
      <c r="RVT76" s="683"/>
      <c r="RVU76" s="683"/>
      <c r="RVV76" s="683"/>
      <c r="RVW76" s="617"/>
      <c r="RVX76" s="682"/>
      <c r="RVY76" s="683"/>
      <c r="RVZ76" s="683"/>
      <c r="RWA76" s="683"/>
      <c r="RWB76" s="683"/>
      <c r="RWC76" s="683"/>
      <c r="RWD76" s="617"/>
      <c r="RWE76" s="682"/>
      <c r="RWF76" s="683"/>
      <c r="RWG76" s="683"/>
      <c r="RWH76" s="683"/>
      <c r="RWI76" s="683"/>
      <c r="RWJ76" s="683"/>
      <c r="RWK76" s="617"/>
      <c r="RWL76" s="682"/>
      <c r="RWM76" s="683"/>
      <c r="RWN76" s="683"/>
      <c r="RWO76" s="683"/>
      <c r="RWP76" s="683"/>
      <c r="RWQ76" s="683"/>
      <c r="RWR76" s="617"/>
      <c r="RWS76" s="682"/>
      <c r="RWT76" s="683"/>
      <c r="RWU76" s="683"/>
      <c r="RWV76" s="683"/>
      <c r="RWW76" s="683"/>
      <c r="RWX76" s="683"/>
      <c r="RWY76" s="617"/>
      <c r="RWZ76" s="682"/>
      <c r="RXA76" s="683"/>
      <c r="RXB76" s="683"/>
      <c r="RXC76" s="683"/>
      <c r="RXD76" s="683"/>
      <c r="RXE76" s="683"/>
      <c r="RXF76" s="617"/>
      <c r="RXG76" s="682"/>
      <c r="RXH76" s="683"/>
      <c r="RXI76" s="683"/>
      <c r="RXJ76" s="683"/>
      <c r="RXK76" s="683"/>
      <c r="RXL76" s="683"/>
      <c r="RXM76" s="617"/>
      <c r="RXN76" s="682"/>
      <c r="RXO76" s="683"/>
      <c r="RXP76" s="683"/>
      <c r="RXQ76" s="683"/>
      <c r="RXR76" s="683"/>
      <c r="RXS76" s="683"/>
      <c r="RXT76" s="617"/>
      <c r="RXU76" s="682"/>
      <c r="RXV76" s="683"/>
      <c r="RXW76" s="683"/>
      <c r="RXX76" s="683"/>
      <c r="RXY76" s="683"/>
      <c r="RXZ76" s="683"/>
      <c r="RYA76" s="617"/>
      <c r="RYB76" s="682"/>
      <c r="RYC76" s="683"/>
      <c r="RYD76" s="683"/>
      <c r="RYE76" s="683"/>
      <c r="RYF76" s="683"/>
      <c r="RYG76" s="683"/>
      <c r="RYH76" s="617"/>
      <c r="RYI76" s="682"/>
      <c r="RYJ76" s="683"/>
      <c r="RYK76" s="683"/>
      <c r="RYL76" s="683"/>
      <c r="RYM76" s="683"/>
      <c r="RYN76" s="683"/>
      <c r="RYO76" s="617"/>
      <c r="RYP76" s="682"/>
      <c r="RYQ76" s="683"/>
      <c r="RYR76" s="683"/>
      <c r="RYS76" s="683"/>
      <c r="RYT76" s="683"/>
      <c r="RYU76" s="683"/>
      <c r="RYV76" s="617"/>
      <c r="RYW76" s="682"/>
      <c r="RYX76" s="683"/>
      <c r="RYY76" s="683"/>
      <c r="RYZ76" s="683"/>
      <c r="RZA76" s="683"/>
      <c r="RZB76" s="683"/>
      <c r="RZC76" s="617"/>
      <c r="RZD76" s="682"/>
      <c r="RZE76" s="683"/>
      <c r="RZF76" s="683"/>
      <c r="RZG76" s="683"/>
      <c r="RZH76" s="683"/>
      <c r="RZI76" s="683"/>
      <c r="RZJ76" s="617"/>
      <c r="RZK76" s="682"/>
      <c r="RZL76" s="683"/>
      <c r="RZM76" s="683"/>
      <c r="RZN76" s="683"/>
      <c r="RZO76" s="683"/>
      <c r="RZP76" s="683"/>
      <c r="RZQ76" s="617"/>
      <c r="RZR76" s="682"/>
      <c r="RZS76" s="683"/>
      <c r="RZT76" s="683"/>
      <c r="RZU76" s="683"/>
      <c r="RZV76" s="683"/>
      <c r="RZW76" s="683"/>
      <c r="RZX76" s="617"/>
      <c r="RZY76" s="682"/>
      <c r="RZZ76" s="683"/>
      <c r="SAA76" s="683"/>
      <c r="SAB76" s="683"/>
      <c r="SAC76" s="683"/>
      <c r="SAD76" s="683"/>
      <c r="SAE76" s="617"/>
      <c r="SAF76" s="682"/>
      <c r="SAG76" s="683"/>
      <c r="SAH76" s="683"/>
      <c r="SAI76" s="683"/>
      <c r="SAJ76" s="683"/>
      <c r="SAK76" s="683"/>
      <c r="SAL76" s="617"/>
      <c r="SAM76" s="682"/>
      <c r="SAN76" s="683"/>
      <c r="SAO76" s="683"/>
      <c r="SAP76" s="683"/>
      <c r="SAQ76" s="683"/>
      <c r="SAR76" s="683"/>
      <c r="SAS76" s="617"/>
      <c r="SAT76" s="682"/>
      <c r="SAU76" s="683"/>
      <c r="SAV76" s="683"/>
      <c r="SAW76" s="683"/>
      <c r="SAX76" s="683"/>
      <c r="SAY76" s="683"/>
      <c r="SAZ76" s="617"/>
      <c r="SBA76" s="682"/>
      <c r="SBB76" s="683"/>
      <c r="SBC76" s="683"/>
      <c r="SBD76" s="683"/>
      <c r="SBE76" s="683"/>
      <c r="SBF76" s="683"/>
      <c r="SBG76" s="617"/>
      <c r="SBH76" s="682"/>
      <c r="SBI76" s="683"/>
      <c r="SBJ76" s="683"/>
      <c r="SBK76" s="683"/>
      <c r="SBL76" s="683"/>
      <c r="SBM76" s="683"/>
      <c r="SBN76" s="617"/>
      <c r="SBO76" s="682"/>
      <c r="SBP76" s="683"/>
      <c r="SBQ76" s="683"/>
      <c r="SBR76" s="683"/>
      <c r="SBS76" s="683"/>
      <c r="SBT76" s="683"/>
      <c r="SBU76" s="617"/>
      <c r="SBV76" s="682"/>
      <c r="SBW76" s="683"/>
      <c r="SBX76" s="683"/>
      <c r="SBY76" s="683"/>
      <c r="SBZ76" s="683"/>
      <c r="SCA76" s="683"/>
      <c r="SCB76" s="617"/>
      <c r="SCC76" s="682"/>
      <c r="SCD76" s="683"/>
      <c r="SCE76" s="683"/>
      <c r="SCF76" s="683"/>
      <c r="SCG76" s="683"/>
      <c r="SCH76" s="683"/>
      <c r="SCI76" s="617"/>
      <c r="SCJ76" s="682"/>
      <c r="SCK76" s="683"/>
      <c r="SCL76" s="683"/>
      <c r="SCM76" s="683"/>
      <c r="SCN76" s="683"/>
      <c r="SCO76" s="683"/>
      <c r="SCP76" s="617"/>
      <c r="SCQ76" s="682"/>
      <c r="SCR76" s="683"/>
      <c r="SCS76" s="683"/>
      <c r="SCT76" s="683"/>
      <c r="SCU76" s="683"/>
      <c r="SCV76" s="683"/>
      <c r="SCW76" s="617"/>
      <c r="SCX76" s="682"/>
      <c r="SCY76" s="683"/>
      <c r="SCZ76" s="683"/>
      <c r="SDA76" s="683"/>
      <c r="SDB76" s="683"/>
      <c r="SDC76" s="683"/>
      <c r="SDD76" s="617"/>
      <c r="SDE76" s="682"/>
      <c r="SDF76" s="683"/>
      <c r="SDG76" s="683"/>
      <c r="SDH76" s="683"/>
      <c r="SDI76" s="683"/>
      <c r="SDJ76" s="683"/>
      <c r="SDK76" s="617"/>
      <c r="SDL76" s="682"/>
      <c r="SDM76" s="683"/>
      <c r="SDN76" s="683"/>
      <c r="SDO76" s="683"/>
      <c r="SDP76" s="683"/>
      <c r="SDQ76" s="683"/>
      <c r="SDR76" s="617"/>
      <c r="SDS76" s="682"/>
      <c r="SDT76" s="683"/>
      <c r="SDU76" s="683"/>
      <c r="SDV76" s="683"/>
      <c r="SDW76" s="683"/>
      <c r="SDX76" s="683"/>
      <c r="SDY76" s="617"/>
      <c r="SDZ76" s="682"/>
      <c r="SEA76" s="683"/>
      <c r="SEB76" s="683"/>
      <c r="SEC76" s="683"/>
      <c r="SED76" s="683"/>
      <c r="SEE76" s="683"/>
      <c r="SEF76" s="617"/>
      <c r="SEG76" s="682"/>
      <c r="SEH76" s="683"/>
      <c r="SEI76" s="683"/>
      <c r="SEJ76" s="683"/>
      <c r="SEK76" s="683"/>
      <c r="SEL76" s="683"/>
      <c r="SEM76" s="617"/>
      <c r="SEN76" s="682"/>
      <c r="SEO76" s="683"/>
      <c r="SEP76" s="683"/>
      <c r="SEQ76" s="683"/>
      <c r="SER76" s="683"/>
      <c r="SES76" s="683"/>
      <c r="SET76" s="617"/>
      <c r="SEU76" s="682"/>
      <c r="SEV76" s="683"/>
      <c r="SEW76" s="683"/>
      <c r="SEX76" s="683"/>
      <c r="SEY76" s="683"/>
      <c r="SEZ76" s="683"/>
      <c r="SFA76" s="617"/>
      <c r="SFB76" s="682"/>
      <c r="SFC76" s="683"/>
      <c r="SFD76" s="683"/>
      <c r="SFE76" s="683"/>
      <c r="SFF76" s="683"/>
      <c r="SFG76" s="683"/>
      <c r="SFH76" s="617"/>
      <c r="SFI76" s="682"/>
      <c r="SFJ76" s="683"/>
      <c r="SFK76" s="683"/>
      <c r="SFL76" s="683"/>
      <c r="SFM76" s="683"/>
      <c r="SFN76" s="683"/>
      <c r="SFO76" s="617"/>
      <c r="SFP76" s="682"/>
      <c r="SFQ76" s="683"/>
      <c r="SFR76" s="683"/>
      <c r="SFS76" s="683"/>
      <c r="SFT76" s="683"/>
      <c r="SFU76" s="683"/>
      <c r="SFV76" s="617"/>
      <c r="SFW76" s="682"/>
      <c r="SFX76" s="683"/>
      <c r="SFY76" s="683"/>
      <c r="SFZ76" s="683"/>
      <c r="SGA76" s="683"/>
      <c r="SGB76" s="683"/>
      <c r="SGC76" s="617"/>
      <c r="SGD76" s="682"/>
      <c r="SGE76" s="683"/>
      <c r="SGF76" s="683"/>
      <c r="SGG76" s="683"/>
      <c r="SGH76" s="683"/>
      <c r="SGI76" s="683"/>
      <c r="SGJ76" s="617"/>
      <c r="SGK76" s="682"/>
      <c r="SGL76" s="683"/>
      <c r="SGM76" s="683"/>
      <c r="SGN76" s="683"/>
      <c r="SGO76" s="683"/>
      <c r="SGP76" s="683"/>
      <c r="SGQ76" s="617"/>
      <c r="SGR76" s="682"/>
      <c r="SGS76" s="683"/>
      <c r="SGT76" s="683"/>
      <c r="SGU76" s="683"/>
      <c r="SGV76" s="683"/>
      <c r="SGW76" s="683"/>
      <c r="SGX76" s="617"/>
      <c r="SGY76" s="682"/>
      <c r="SGZ76" s="683"/>
      <c r="SHA76" s="683"/>
      <c r="SHB76" s="683"/>
      <c r="SHC76" s="683"/>
      <c r="SHD76" s="683"/>
      <c r="SHE76" s="617"/>
      <c r="SHF76" s="682"/>
      <c r="SHG76" s="683"/>
      <c r="SHH76" s="683"/>
      <c r="SHI76" s="683"/>
      <c r="SHJ76" s="683"/>
      <c r="SHK76" s="683"/>
      <c r="SHL76" s="617"/>
      <c r="SHM76" s="682"/>
      <c r="SHN76" s="683"/>
      <c r="SHO76" s="683"/>
      <c r="SHP76" s="683"/>
      <c r="SHQ76" s="683"/>
      <c r="SHR76" s="683"/>
      <c r="SHS76" s="617"/>
      <c r="SHT76" s="682"/>
      <c r="SHU76" s="683"/>
      <c r="SHV76" s="683"/>
      <c r="SHW76" s="683"/>
      <c r="SHX76" s="683"/>
      <c r="SHY76" s="683"/>
      <c r="SHZ76" s="617"/>
      <c r="SIA76" s="682"/>
      <c r="SIB76" s="683"/>
      <c r="SIC76" s="683"/>
      <c r="SID76" s="683"/>
      <c r="SIE76" s="683"/>
      <c r="SIF76" s="683"/>
      <c r="SIG76" s="617"/>
      <c r="SIH76" s="682"/>
      <c r="SII76" s="683"/>
      <c r="SIJ76" s="683"/>
      <c r="SIK76" s="683"/>
      <c r="SIL76" s="683"/>
      <c r="SIM76" s="683"/>
      <c r="SIN76" s="617"/>
      <c r="SIO76" s="682"/>
      <c r="SIP76" s="683"/>
      <c r="SIQ76" s="683"/>
      <c r="SIR76" s="683"/>
      <c r="SIS76" s="683"/>
      <c r="SIT76" s="683"/>
      <c r="SIU76" s="617"/>
      <c r="SIV76" s="682"/>
      <c r="SIW76" s="683"/>
      <c r="SIX76" s="683"/>
      <c r="SIY76" s="683"/>
      <c r="SIZ76" s="683"/>
      <c r="SJA76" s="683"/>
      <c r="SJB76" s="617"/>
      <c r="SJC76" s="682"/>
      <c r="SJD76" s="683"/>
      <c r="SJE76" s="683"/>
      <c r="SJF76" s="683"/>
      <c r="SJG76" s="683"/>
      <c r="SJH76" s="683"/>
      <c r="SJI76" s="617"/>
      <c r="SJJ76" s="682"/>
      <c r="SJK76" s="683"/>
      <c r="SJL76" s="683"/>
      <c r="SJM76" s="683"/>
      <c r="SJN76" s="683"/>
      <c r="SJO76" s="683"/>
      <c r="SJP76" s="617"/>
      <c r="SJQ76" s="682"/>
      <c r="SJR76" s="683"/>
      <c r="SJS76" s="683"/>
      <c r="SJT76" s="683"/>
      <c r="SJU76" s="683"/>
      <c r="SJV76" s="683"/>
      <c r="SJW76" s="617"/>
      <c r="SJX76" s="682"/>
      <c r="SJY76" s="683"/>
      <c r="SJZ76" s="683"/>
      <c r="SKA76" s="683"/>
      <c r="SKB76" s="683"/>
      <c r="SKC76" s="683"/>
      <c r="SKD76" s="617"/>
      <c r="SKE76" s="682"/>
      <c r="SKF76" s="683"/>
      <c r="SKG76" s="683"/>
      <c r="SKH76" s="683"/>
      <c r="SKI76" s="683"/>
      <c r="SKJ76" s="683"/>
      <c r="SKK76" s="617"/>
      <c r="SKL76" s="682"/>
      <c r="SKM76" s="683"/>
      <c r="SKN76" s="683"/>
      <c r="SKO76" s="683"/>
      <c r="SKP76" s="683"/>
      <c r="SKQ76" s="683"/>
      <c r="SKR76" s="617"/>
      <c r="SKS76" s="682"/>
      <c r="SKT76" s="683"/>
      <c r="SKU76" s="683"/>
      <c r="SKV76" s="683"/>
      <c r="SKW76" s="683"/>
      <c r="SKX76" s="683"/>
      <c r="SKY76" s="617"/>
      <c r="SKZ76" s="682"/>
      <c r="SLA76" s="683"/>
      <c r="SLB76" s="683"/>
      <c r="SLC76" s="683"/>
      <c r="SLD76" s="683"/>
      <c r="SLE76" s="683"/>
      <c r="SLF76" s="617"/>
      <c r="SLG76" s="682"/>
      <c r="SLH76" s="683"/>
      <c r="SLI76" s="683"/>
      <c r="SLJ76" s="683"/>
      <c r="SLK76" s="683"/>
      <c r="SLL76" s="683"/>
      <c r="SLM76" s="617"/>
      <c r="SLN76" s="682"/>
      <c r="SLO76" s="683"/>
      <c r="SLP76" s="683"/>
      <c r="SLQ76" s="683"/>
      <c r="SLR76" s="683"/>
      <c r="SLS76" s="683"/>
      <c r="SLT76" s="617"/>
      <c r="SLU76" s="682"/>
      <c r="SLV76" s="683"/>
      <c r="SLW76" s="683"/>
      <c r="SLX76" s="683"/>
      <c r="SLY76" s="683"/>
      <c r="SLZ76" s="683"/>
      <c r="SMA76" s="617"/>
      <c r="SMB76" s="682"/>
      <c r="SMC76" s="683"/>
      <c r="SMD76" s="683"/>
      <c r="SME76" s="683"/>
      <c r="SMF76" s="683"/>
      <c r="SMG76" s="683"/>
      <c r="SMH76" s="617"/>
      <c r="SMI76" s="682"/>
      <c r="SMJ76" s="683"/>
      <c r="SMK76" s="683"/>
      <c r="SML76" s="683"/>
      <c r="SMM76" s="683"/>
      <c r="SMN76" s="683"/>
      <c r="SMO76" s="617"/>
      <c r="SMP76" s="682"/>
      <c r="SMQ76" s="683"/>
      <c r="SMR76" s="683"/>
      <c r="SMS76" s="683"/>
      <c r="SMT76" s="683"/>
      <c r="SMU76" s="683"/>
      <c r="SMV76" s="617"/>
      <c r="SMW76" s="682"/>
      <c r="SMX76" s="683"/>
      <c r="SMY76" s="683"/>
      <c r="SMZ76" s="683"/>
      <c r="SNA76" s="683"/>
      <c r="SNB76" s="683"/>
      <c r="SNC76" s="617"/>
      <c r="SND76" s="682"/>
      <c r="SNE76" s="683"/>
      <c r="SNF76" s="683"/>
      <c r="SNG76" s="683"/>
      <c r="SNH76" s="683"/>
      <c r="SNI76" s="683"/>
      <c r="SNJ76" s="617"/>
      <c r="SNK76" s="682"/>
      <c r="SNL76" s="683"/>
      <c r="SNM76" s="683"/>
      <c r="SNN76" s="683"/>
      <c r="SNO76" s="683"/>
      <c r="SNP76" s="683"/>
      <c r="SNQ76" s="617"/>
      <c r="SNR76" s="682"/>
      <c r="SNS76" s="683"/>
      <c r="SNT76" s="683"/>
      <c r="SNU76" s="683"/>
      <c r="SNV76" s="683"/>
      <c r="SNW76" s="683"/>
      <c r="SNX76" s="617"/>
      <c r="SNY76" s="682"/>
      <c r="SNZ76" s="683"/>
      <c r="SOA76" s="683"/>
      <c r="SOB76" s="683"/>
      <c r="SOC76" s="683"/>
      <c r="SOD76" s="683"/>
      <c r="SOE76" s="617"/>
      <c r="SOF76" s="682"/>
      <c r="SOG76" s="683"/>
      <c r="SOH76" s="683"/>
      <c r="SOI76" s="683"/>
      <c r="SOJ76" s="683"/>
      <c r="SOK76" s="683"/>
      <c r="SOL76" s="617"/>
      <c r="SOM76" s="682"/>
      <c r="SON76" s="683"/>
      <c r="SOO76" s="683"/>
      <c r="SOP76" s="683"/>
      <c r="SOQ76" s="683"/>
      <c r="SOR76" s="683"/>
      <c r="SOS76" s="617"/>
      <c r="SOT76" s="682"/>
      <c r="SOU76" s="683"/>
      <c r="SOV76" s="683"/>
      <c r="SOW76" s="683"/>
      <c r="SOX76" s="683"/>
      <c r="SOY76" s="683"/>
      <c r="SOZ76" s="617"/>
      <c r="SPA76" s="682"/>
      <c r="SPB76" s="683"/>
      <c r="SPC76" s="683"/>
      <c r="SPD76" s="683"/>
      <c r="SPE76" s="683"/>
      <c r="SPF76" s="683"/>
      <c r="SPG76" s="617"/>
      <c r="SPH76" s="682"/>
      <c r="SPI76" s="683"/>
      <c r="SPJ76" s="683"/>
      <c r="SPK76" s="683"/>
      <c r="SPL76" s="683"/>
      <c r="SPM76" s="683"/>
      <c r="SPN76" s="617"/>
      <c r="SPO76" s="682"/>
      <c r="SPP76" s="683"/>
      <c r="SPQ76" s="683"/>
      <c r="SPR76" s="683"/>
      <c r="SPS76" s="683"/>
      <c r="SPT76" s="683"/>
      <c r="SPU76" s="617"/>
      <c r="SPV76" s="682"/>
      <c r="SPW76" s="683"/>
      <c r="SPX76" s="683"/>
      <c r="SPY76" s="683"/>
      <c r="SPZ76" s="683"/>
      <c r="SQA76" s="683"/>
      <c r="SQB76" s="617"/>
      <c r="SQC76" s="682"/>
      <c r="SQD76" s="683"/>
      <c r="SQE76" s="683"/>
      <c r="SQF76" s="683"/>
      <c r="SQG76" s="683"/>
      <c r="SQH76" s="683"/>
      <c r="SQI76" s="617"/>
      <c r="SQJ76" s="682"/>
      <c r="SQK76" s="683"/>
      <c r="SQL76" s="683"/>
      <c r="SQM76" s="683"/>
      <c r="SQN76" s="683"/>
      <c r="SQO76" s="683"/>
      <c r="SQP76" s="617"/>
      <c r="SQQ76" s="682"/>
      <c r="SQR76" s="683"/>
      <c r="SQS76" s="683"/>
      <c r="SQT76" s="683"/>
      <c r="SQU76" s="683"/>
      <c r="SQV76" s="683"/>
      <c r="SQW76" s="617"/>
      <c r="SQX76" s="682"/>
      <c r="SQY76" s="683"/>
      <c r="SQZ76" s="683"/>
      <c r="SRA76" s="683"/>
      <c r="SRB76" s="683"/>
      <c r="SRC76" s="683"/>
      <c r="SRD76" s="617"/>
      <c r="SRE76" s="682"/>
      <c r="SRF76" s="683"/>
      <c r="SRG76" s="683"/>
      <c r="SRH76" s="683"/>
      <c r="SRI76" s="683"/>
      <c r="SRJ76" s="683"/>
      <c r="SRK76" s="617"/>
      <c r="SRL76" s="682"/>
      <c r="SRM76" s="683"/>
      <c r="SRN76" s="683"/>
      <c r="SRO76" s="683"/>
      <c r="SRP76" s="683"/>
      <c r="SRQ76" s="683"/>
      <c r="SRR76" s="617"/>
      <c r="SRS76" s="682"/>
      <c r="SRT76" s="683"/>
      <c r="SRU76" s="683"/>
      <c r="SRV76" s="683"/>
      <c r="SRW76" s="683"/>
      <c r="SRX76" s="683"/>
      <c r="SRY76" s="617"/>
      <c r="SRZ76" s="682"/>
      <c r="SSA76" s="683"/>
      <c r="SSB76" s="683"/>
      <c r="SSC76" s="683"/>
      <c r="SSD76" s="683"/>
      <c r="SSE76" s="683"/>
      <c r="SSF76" s="617"/>
      <c r="SSG76" s="682"/>
      <c r="SSH76" s="683"/>
      <c r="SSI76" s="683"/>
      <c r="SSJ76" s="683"/>
      <c r="SSK76" s="683"/>
      <c r="SSL76" s="683"/>
      <c r="SSM76" s="617"/>
      <c r="SSN76" s="682"/>
      <c r="SSO76" s="683"/>
      <c r="SSP76" s="683"/>
      <c r="SSQ76" s="683"/>
      <c r="SSR76" s="683"/>
      <c r="SSS76" s="683"/>
      <c r="SST76" s="617"/>
      <c r="SSU76" s="682"/>
      <c r="SSV76" s="683"/>
      <c r="SSW76" s="683"/>
      <c r="SSX76" s="683"/>
      <c r="SSY76" s="683"/>
      <c r="SSZ76" s="683"/>
      <c r="STA76" s="617"/>
      <c r="STB76" s="682"/>
      <c r="STC76" s="683"/>
      <c r="STD76" s="683"/>
      <c r="STE76" s="683"/>
      <c r="STF76" s="683"/>
      <c r="STG76" s="683"/>
      <c r="STH76" s="617"/>
      <c r="STI76" s="682"/>
      <c r="STJ76" s="683"/>
      <c r="STK76" s="683"/>
      <c r="STL76" s="683"/>
      <c r="STM76" s="683"/>
      <c r="STN76" s="683"/>
      <c r="STO76" s="617"/>
      <c r="STP76" s="682"/>
      <c r="STQ76" s="683"/>
      <c r="STR76" s="683"/>
      <c r="STS76" s="683"/>
      <c r="STT76" s="683"/>
      <c r="STU76" s="683"/>
      <c r="STV76" s="617"/>
      <c r="STW76" s="682"/>
      <c r="STX76" s="683"/>
      <c r="STY76" s="683"/>
      <c r="STZ76" s="683"/>
      <c r="SUA76" s="683"/>
      <c r="SUB76" s="683"/>
      <c r="SUC76" s="617"/>
      <c r="SUD76" s="682"/>
      <c r="SUE76" s="683"/>
      <c r="SUF76" s="683"/>
      <c r="SUG76" s="683"/>
      <c r="SUH76" s="683"/>
      <c r="SUI76" s="683"/>
      <c r="SUJ76" s="617"/>
      <c r="SUK76" s="682"/>
      <c r="SUL76" s="683"/>
      <c r="SUM76" s="683"/>
      <c r="SUN76" s="683"/>
      <c r="SUO76" s="683"/>
      <c r="SUP76" s="683"/>
      <c r="SUQ76" s="617"/>
      <c r="SUR76" s="682"/>
      <c r="SUS76" s="683"/>
      <c r="SUT76" s="683"/>
      <c r="SUU76" s="683"/>
      <c r="SUV76" s="683"/>
      <c r="SUW76" s="683"/>
      <c r="SUX76" s="617"/>
      <c r="SUY76" s="682"/>
      <c r="SUZ76" s="683"/>
      <c r="SVA76" s="683"/>
      <c r="SVB76" s="683"/>
      <c r="SVC76" s="683"/>
      <c r="SVD76" s="683"/>
      <c r="SVE76" s="617"/>
      <c r="SVF76" s="682"/>
      <c r="SVG76" s="683"/>
      <c r="SVH76" s="683"/>
      <c r="SVI76" s="683"/>
      <c r="SVJ76" s="683"/>
      <c r="SVK76" s="683"/>
      <c r="SVL76" s="617"/>
      <c r="SVM76" s="682"/>
      <c r="SVN76" s="683"/>
      <c r="SVO76" s="683"/>
      <c r="SVP76" s="683"/>
      <c r="SVQ76" s="683"/>
      <c r="SVR76" s="683"/>
      <c r="SVS76" s="617"/>
      <c r="SVT76" s="682"/>
      <c r="SVU76" s="683"/>
      <c r="SVV76" s="683"/>
      <c r="SVW76" s="683"/>
      <c r="SVX76" s="683"/>
      <c r="SVY76" s="683"/>
      <c r="SVZ76" s="617"/>
      <c r="SWA76" s="682"/>
      <c r="SWB76" s="683"/>
      <c r="SWC76" s="683"/>
      <c r="SWD76" s="683"/>
      <c r="SWE76" s="683"/>
      <c r="SWF76" s="683"/>
      <c r="SWG76" s="617"/>
      <c r="SWH76" s="682"/>
      <c r="SWI76" s="683"/>
      <c r="SWJ76" s="683"/>
      <c r="SWK76" s="683"/>
      <c r="SWL76" s="683"/>
      <c r="SWM76" s="683"/>
      <c r="SWN76" s="617"/>
      <c r="SWO76" s="682"/>
      <c r="SWP76" s="683"/>
      <c r="SWQ76" s="683"/>
      <c r="SWR76" s="683"/>
      <c r="SWS76" s="683"/>
      <c r="SWT76" s="683"/>
      <c r="SWU76" s="617"/>
      <c r="SWV76" s="682"/>
      <c r="SWW76" s="683"/>
      <c r="SWX76" s="683"/>
      <c r="SWY76" s="683"/>
      <c r="SWZ76" s="683"/>
      <c r="SXA76" s="683"/>
      <c r="SXB76" s="617"/>
      <c r="SXC76" s="682"/>
      <c r="SXD76" s="683"/>
      <c r="SXE76" s="683"/>
      <c r="SXF76" s="683"/>
      <c r="SXG76" s="683"/>
      <c r="SXH76" s="683"/>
      <c r="SXI76" s="617"/>
      <c r="SXJ76" s="682"/>
      <c r="SXK76" s="683"/>
      <c r="SXL76" s="683"/>
      <c r="SXM76" s="683"/>
      <c r="SXN76" s="683"/>
      <c r="SXO76" s="683"/>
      <c r="SXP76" s="617"/>
      <c r="SXQ76" s="682"/>
      <c r="SXR76" s="683"/>
      <c r="SXS76" s="683"/>
      <c r="SXT76" s="683"/>
      <c r="SXU76" s="683"/>
      <c r="SXV76" s="683"/>
      <c r="SXW76" s="617"/>
      <c r="SXX76" s="682"/>
      <c r="SXY76" s="683"/>
      <c r="SXZ76" s="683"/>
      <c r="SYA76" s="683"/>
      <c r="SYB76" s="683"/>
      <c r="SYC76" s="683"/>
      <c r="SYD76" s="617"/>
      <c r="SYE76" s="682"/>
      <c r="SYF76" s="683"/>
      <c r="SYG76" s="683"/>
      <c r="SYH76" s="683"/>
      <c r="SYI76" s="683"/>
      <c r="SYJ76" s="683"/>
      <c r="SYK76" s="617"/>
      <c r="SYL76" s="682"/>
      <c r="SYM76" s="683"/>
      <c r="SYN76" s="683"/>
      <c r="SYO76" s="683"/>
      <c r="SYP76" s="683"/>
      <c r="SYQ76" s="683"/>
      <c r="SYR76" s="617"/>
      <c r="SYS76" s="682"/>
      <c r="SYT76" s="683"/>
      <c r="SYU76" s="683"/>
      <c r="SYV76" s="683"/>
      <c r="SYW76" s="683"/>
      <c r="SYX76" s="683"/>
      <c r="SYY76" s="617"/>
      <c r="SYZ76" s="682"/>
      <c r="SZA76" s="683"/>
      <c r="SZB76" s="683"/>
      <c r="SZC76" s="683"/>
      <c r="SZD76" s="683"/>
      <c r="SZE76" s="683"/>
      <c r="SZF76" s="617"/>
      <c r="SZG76" s="682"/>
      <c r="SZH76" s="683"/>
      <c r="SZI76" s="683"/>
      <c r="SZJ76" s="683"/>
      <c r="SZK76" s="683"/>
      <c r="SZL76" s="683"/>
      <c r="SZM76" s="617"/>
      <c r="SZN76" s="682"/>
      <c r="SZO76" s="683"/>
      <c r="SZP76" s="683"/>
      <c r="SZQ76" s="683"/>
      <c r="SZR76" s="683"/>
      <c r="SZS76" s="683"/>
      <c r="SZT76" s="617"/>
      <c r="SZU76" s="682"/>
      <c r="SZV76" s="683"/>
      <c r="SZW76" s="683"/>
      <c r="SZX76" s="683"/>
      <c r="SZY76" s="683"/>
      <c r="SZZ76" s="683"/>
      <c r="TAA76" s="617"/>
      <c r="TAB76" s="682"/>
      <c r="TAC76" s="683"/>
      <c r="TAD76" s="683"/>
      <c r="TAE76" s="683"/>
      <c r="TAF76" s="683"/>
      <c r="TAG76" s="683"/>
      <c r="TAH76" s="617"/>
      <c r="TAI76" s="682"/>
      <c r="TAJ76" s="683"/>
      <c r="TAK76" s="683"/>
      <c r="TAL76" s="683"/>
      <c r="TAM76" s="683"/>
      <c r="TAN76" s="683"/>
      <c r="TAO76" s="617"/>
      <c r="TAP76" s="682"/>
      <c r="TAQ76" s="683"/>
      <c r="TAR76" s="683"/>
      <c r="TAS76" s="683"/>
      <c r="TAT76" s="683"/>
      <c r="TAU76" s="683"/>
      <c r="TAV76" s="617"/>
      <c r="TAW76" s="682"/>
      <c r="TAX76" s="683"/>
      <c r="TAY76" s="683"/>
      <c r="TAZ76" s="683"/>
      <c r="TBA76" s="683"/>
      <c r="TBB76" s="683"/>
      <c r="TBC76" s="617"/>
      <c r="TBD76" s="682"/>
      <c r="TBE76" s="683"/>
      <c r="TBF76" s="683"/>
      <c r="TBG76" s="683"/>
      <c r="TBH76" s="683"/>
      <c r="TBI76" s="683"/>
      <c r="TBJ76" s="617"/>
      <c r="TBK76" s="682"/>
      <c r="TBL76" s="683"/>
      <c r="TBM76" s="683"/>
      <c r="TBN76" s="683"/>
      <c r="TBO76" s="683"/>
      <c r="TBP76" s="683"/>
      <c r="TBQ76" s="617"/>
      <c r="TBR76" s="682"/>
      <c r="TBS76" s="683"/>
      <c r="TBT76" s="683"/>
      <c r="TBU76" s="683"/>
      <c r="TBV76" s="683"/>
      <c r="TBW76" s="683"/>
      <c r="TBX76" s="617"/>
      <c r="TBY76" s="682"/>
      <c r="TBZ76" s="683"/>
      <c r="TCA76" s="683"/>
      <c r="TCB76" s="683"/>
      <c r="TCC76" s="683"/>
      <c r="TCD76" s="683"/>
      <c r="TCE76" s="617"/>
      <c r="TCF76" s="682"/>
      <c r="TCG76" s="683"/>
      <c r="TCH76" s="683"/>
      <c r="TCI76" s="683"/>
      <c r="TCJ76" s="683"/>
      <c r="TCK76" s="683"/>
      <c r="TCL76" s="617"/>
      <c r="TCM76" s="682"/>
      <c r="TCN76" s="683"/>
      <c r="TCO76" s="683"/>
      <c r="TCP76" s="683"/>
      <c r="TCQ76" s="683"/>
      <c r="TCR76" s="683"/>
      <c r="TCS76" s="617"/>
      <c r="TCT76" s="682"/>
      <c r="TCU76" s="683"/>
      <c r="TCV76" s="683"/>
      <c r="TCW76" s="683"/>
      <c r="TCX76" s="683"/>
      <c r="TCY76" s="683"/>
      <c r="TCZ76" s="617"/>
      <c r="TDA76" s="682"/>
      <c r="TDB76" s="683"/>
      <c r="TDC76" s="683"/>
      <c r="TDD76" s="683"/>
      <c r="TDE76" s="683"/>
      <c r="TDF76" s="683"/>
      <c r="TDG76" s="617"/>
      <c r="TDH76" s="682"/>
      <c r="TDI76" s="683"/>
      <c r="TDJ76" s="683"/>
      <c r="TDK76" s="683"/>
      <c r="TDL76" s="683"/>
      <c r="TDM76" s="683"/>
      <c r="TDN76" s="617"/>
      <c r="TDO76" s="682"/>
      <c r="TDP76" s="683"/>
      <c r="TDQ76" s="683"/>
      <c r="TDR76" s="683"/>
      <c r="TDS76" s="683"/>
      <c r="TDT76" s="683"/>
      <c r="TDU76" s="617"/>
      <c r="TDV76" s="682"/>
      <c r="TDW76" s="683"/>
      <c r="TDX76" s="683"/>
      <c r="TDY76" s="683"/>
      <c r="TDZ76" s="683"/>
      <c r="TEA76" s="683"/>
      <c r="TEB76" s="617"/>
      <c r="TEC76" s="682"/>
      <c r="TED76" s="683"/>
      <c r="TEE76" s="683"/>
      <c r="TEF76" s="683"/>
      <c r="TEG76" s="683"/>
      <c r="TEH76" s="683"/>
      <c r="TEI76" s="617"/>
      <c r="TEJ76" s="682"/>
      <c r="TEK76" s="683"/>
      <c r="TEL76" s="683"/>
      <c r="TEM76" s="683"/>
      <c r="TEN76" s="683"/>
      <c r="TEO76" s="683"/>
      <c r="TEP76" s="617"/>
      <c r="TEQ76" s="682"/>
      <c r="TER76" s="683"/>
      <c r="TES76" s="683"/>
      <c r="TET76" s="683"/>
      <c r="TEU76" s="683"/>
      <c r="TEV76" s="683"/>
      <c r="TEW76" s="617"/>
      <c r="TEX76" s="682"/>
      <c r="TEY76" s="683"/>
      <c r="TEZ76" s="683"/>
      <c r="TFA76" s="683"/>
      <c r="TFB76" s="683"/>
      <c r="TFC76" s="683"/>
      <c r="TFD76" s="617"/>
      <c r="TFE76" s="682"/>
      <c r="TFF76" s="683"/>
      <c r="TFG76" s="683"/>
      <c r="TFH76" s="683"/>
      <c r="TFI76" s="683"/>
      <c r="TFJ76" s="683"/>
      <c r="TFK76" s="617"/>
      <c r="TFL76" s="682"/>
      <c r="TFM76" s="683"/>
      <c r="TFN76" s="683"/>
      <c r="TFO76" s="683"/>
      <c r="TFP76" s="683"/>
      <c r="TFQ76" s="683"/>
      <c r="TFR76" s="617"/>
      <c r="TFS76" s="682"/>
      <c r="TFT76" s="683"/>
      <c r="TFU76" s="683"/>
      <c r="TFV76" s="683"/>
      <c r="TFW76" s="683"/>
      <c r="TFX76" s="683"/>
      <c r="TFY76" s="617"/>
      <c r="TFZ76" s="682"/>
      <c r="TGA76" s="683"/>
      <c r="TGB76" s="683"/>
      <c r="TGC76" s="683"/>
      <c r="TGD76" s="683"/>
      <c r="TGE76" s="683"/>
      <c r="TGF76" s="617"/>
      <c r="TGG76" s="682"/>
      <c r="TGH76" s="683"/>
      <c r="TGI76" s="683"/>
      <c r="TGJ76" s="683"/>
      <c r="TGK76" s="683"/>
      <c r="TGL76" s="683"/>
      <c r="TGM76" s="617"/>
      <c r="TGN76" s="682"/>
      <c r="TGO76" s="683"/>
      <c r="TGP76" s="683"/>
      <c r="TGQ76" s="683"/>
      <c r="TGR76" s="683"/>
      <c r="TGS76" s="683"/>
      <c r="TGT76" s="617"/>
      <c r="TGU76" s="682"/>
      <c r="TGV76" s="683"/>
      <c r="TGW76" s="683"/>
      <c r="TGX76" s="683"/>
      <c r="TGY76" s="683"/>
      <c r="TGZ76" s="683"/>
      <c r="THA76" s="617"/>
      <c r="THB76" s="682"/>
      <c r="THC76" s="683"/>
      <c r="THD76" s="683"/>
      <c r="THE76" s="683"/>
      <c r="THF76" s="683"/>
      <c r="THG76" s="683"/>
      <c r="THH76" s="617"/>
      <c r="THI76" s="682"/>
      <c r="THJ76" s="683"/>
      <c r="THK76" s="683"/>
      <c r="THL76" s="683"/>
      <c r="THM76" s="683"/>
      <c r="THN76" s="683"/>
      <c r="THO76" s="617"/>
      <c r="THP76" s="682"/>
      <c r="THQ76" s="683"/>
      <c r="THR76" s="683"/>
      <c r="THS76" s="683"/>
      <c r="THT76" s="683"/>
      <c r="THU76" s="683"/>
      <c r="THV76" s="617"/>
      <c r="THW76" s="682"/>
      <c r="THX76" s="683"/>
      <c r="THY76" s="683"/>
      <c r="THZ76" s="683"/>
      <c r="TIA76" s="683"/>
      <c r="TIB76" s="683"/>
      <c r="TIC76" s="617"/>
      <c r="TID76" s="682"/>
      <c r="TIE76" s="683"/>
      <c r="TIF76" s="683"/>
      <c r="TIG76" s="683"/>
      <c r="TIH76" s="683"/>
      <c r="TII76" s="683"/>
      <c r="TIJ76" s="617"/>
      <c r="TIK76" s="682"/>
      <c r="TIL76" s="683"/>
      <c r="TIM76" s="683"/>
      <c r="TIN76" s="683"/>
      <c r="TIO76" s="683"/>
      <c r="TIP76" s="683"/>
      <c r="TIQ76" s="617"/>
      <c r="TIR76" s="682"/>
      <c r="TIS76" s="683"/>
      <c r="TIT76" s="683"/>
      <c r="TIU76" s="683"/>
      <c r="TIV76" s="683"/>
      <c r="TIW76" s="683"/>
      <c r="TIX76" s="617"/>
      <c r="TIY76" s="682"/>
      <c r="TIZ76" s="683"/>
      <c r="TJA76" s="683"/>
      <c r="TJB76" s="683"/>
      <c r="TJC76" s="683"/>
      <c r="TJD76" s="683"/>
      <c r="TJE76" s="617"/>
      <c r="TJF76" s="682"/>
      <c r="TJG76" s="683"/>
      <c r="TJH76" s="683"/>
      <c r="TJI76" s="683"/>
      <c r="TJJ76" s="683"/>
      <c r="TJK76" s="683"/>
      <c r="TJL76" s="617"/>
      <c r="TJM76" s="682"/>
      <c r="TJN76" s="683"/>
      <c r="TJO76" s="683"/>
      <c r="TJP76" s="683"/>
      <c r="TJQ76" s="683"/>
      <c r="TJR76" s="683"/>
      <c r="TJS76" s="617"/>
      <c r="TJT76" s="682"/>
      <c r="TJU76" s="683"/>
      <c r="TJV76" s="683"/>
      <c r="TJW76" s="683"/>
      <c r="TJX76" s="683"/>
      <c r="TJY76" s="683"/>
      <c r="TJZ76" s="617"/>
      <c r="TKA76" s="682"/>
      <c r="TKB76" s="683"/>
      <c r="TKC76" s="683"/>
      <c r="TKD76" s="683"/>
      <c r="TKE76" s="683"/>
      <c r="TKF76" s="683"/>
      <c r="TKG76" s="617"/>
      <c r="TKH76" s="682"/>
      <c r="TKI76" s="683"/>
      <c r="TKJ76" s="683"/>
      <c r="TKK76" s="683"/>
      <c r="TKL76" s="683"/>
      <c r="TKM76" s="683"/>
      <c r="TKN76" s="617"/>
      <c r="TKO76" s="682"/>
      <c r="TKP76" s="683"/>
      <c r="TKQ76" s="683"/>
      <c r="TKR76" s="683"/>
      <c r="TKS76" s="683"/>
      <c r="TKT76" s="683"/>
      <c r="TKU76" s="617"/>
      <c r="TKV76" s="682"/>
      <c r="TKW76" s="683"/>
      <c r="TKX76" s="683"/>
      <c r="TKY76" s="683"/>
      <c r="TKZ76" s="683"/>
      <c r="TLA76" s="683"/>
      <c r="TLB76" s="617"/>
      <c r="TLC76" s="682"/>
      <c r="TLD76" s="683"/>
      <c r="TLE76" s="683"/>
      <c r="TLF76" s="683"/>
      <c r="TLG76" s="683"/>
      <c r="TLH76" s="683"/>
      <c r="TLI76" s="617"/>
      <c r="TLJ76" s="682"/>
      <c r="TLK76" s="683"/>
      <c r="TLL76" s="683"/>
      <c r="TLM76" s="683"/>
      <c r="TLN76" s="683"/>
      <c r="TLO76" s="683"/>
      <c r="TLP76" s="617"/>
      <c r="TLQ76" s="682"/>
      <c r="TLR76" s="683"/>
      <c r="TLS76" s="683"/>
      <c r="TLT76" s="683"/>
      <c r="TLU76" s="683"/>
      <c r="TLV76" s="683"/>
      <c r="TLW76" s="617"/>
      <c r="TLX76" s="682"/>
      <c r="TLY76" s="683"/>
      <c r="TLZ76" s="683"/>
      <c r="TMA76" s="683"/>
      <c r="TMB76" s="683"/>
      <c r="TMC76" s="683"/>
      <c r="TMD76" s="617"/>
      <c r="TME76" s="682"/>
      <c r="TMF76" s="683"/>
      <c r="TMG76" s="683"/>
      <c r="TMH76" s="683"/>
      <c r="TMI76" s="683"/>
      <c r="TMJ76" s="683"/>
      <c r="TMK76" s="617"/>
      <c r="TML76" s="682"/>
      <c r="TMM76" s="683"/>
      <c r="TMN76" s="683"/>
      <c r="TMO76" s="683"/>
      <c r="TMP76" s="683"/>
      <c r="TMQ76" s="683"/>
      <c r="TMR76" s="617"/>
      <c r="TMS76" s="682"/>
      <c r="TMT76" s="683"/>
      <c r="TMU76" s="683"/>
      <c r="TMV76" s="683"/>
      <c r="TMW76" s="683"/>
      <c r="TMX76" s="683"/>
      <c r="TMY76" s="617"/>
      <c r="TMZ76" s="682"/>
      <c r="TNA76" s="683"/>
      <c r="TNB76" s="683"/>
      <c r="TNC76" s="683"/>
      <c r="TND76" s="683"/>
      <c r="TNE76" s="683"/>
      <c r="TNF76" s="617"/>
      <c r="TNG76" s="682"/>
      <c r="TNH76" s="683"/>
      <c r="TNI76" s="683"/>
      <c r="TNJ76" s="683"/>
      <c r="TNK76" s="683"/>
      <c r="TNL76" s="683"/>
      <c r="TNM76" s="617"/>
      <c r="TNN76" s="682"/>
      <c r="TNO76" s="683"/>
      <c r="TNP76" s="683"/>
      <c r="TNQ76" s="683"/>
      <c r="TNR76" s="683"/>
      <c r="TNS76" s="683"/>
      <c r="TNT76" s="617"/>
      <c r="TNU76" s="682"/>
      <c r="TNV76" s="683"/>
      <c r="TNW76" s="683"/>
      <c r="TNX76" s="683"/>
      <c r="TNY76" s="683"/>
      <c r="TNZ76" s="683"/>
      <c r="TOA76" s="617"/>
      <c r="TOB76" s="682"/>
      <c r="TOC76" s="683"/>
      <c r="TOD76" s="683"/>
      <c r="TOE76" s="683"/>
      <c r="TOF76" s="683"/>
      <c r="TOG76" s="683"/>
      <c r="TOH76" s="617"/>
      <c r="TOI76" s="682"/>
      <c r="TOJ76" s="683"/>
      <c r="TOK76" s="683"/>
      <c r="TOL76" s="683"/>
      <c r="TOM76" s="683"/>
      <c r="TON76" s="683"/>
      <c r="TOO76" s="617"/>
      <c r="TOP76" s="682"/>
      <c r="TOQ76" s="683"/>
      <c r="TOR76" s="683"/>
      <c r="TOS76" s="683"/>
      <c r="TOT76" s="683"/>
      <c r="TOU76" s="683"/>
      <c r="TOV76" s="617"/>
      <c r="TOW76" s="682"/>
      <c r="TOX76" s="683"/>
      <c r="TOY76" s="683"/>
      <c r="TOZ76" s="683"/>
      <c r="TPA76" s="683"/>
      <c r="TPB76" s="683"/>
      <c r="TPC76" s="617"/>
      <c r="TPD76" s="682"/>
      <c r="TPE76" s="683"/>
      <c r="TPF76" s="683"/>
      <c r="TPG76" s="683"/>
      <c r="TPH76" s="683"/>
      <c r="TPI76" s="683"/>
      <c r="TPJ76" s="617"/>
      <c r="TPK76" s="682"/>
      <c r="TPL76" s="683"/>
      <c r="TPM76" s="683"/>
      <c r="TPN76" s="683"/>
      <c r="TPO76" s="683"/>
      <c r="TPP76" s="683"/>
      <c r="TPQ76" s="617"/>
      <c r="TPR76" s="682"/>
      <c r="TPS76" s="683"/>
      <c r="TPT76" s="683"/>
      <c r="TPU76" s="683"/>
      <c r="TPV76" s="683"/>
      <c r="TPW76" s="683"/>
      <c r="TPX76" s="617"/>
      <c r="TPY76" s="682"/>
      <c r="TPZ76" s="683"/>
      <c r="TQA76" s="683"/>
      <c r="TQB76" s="683"/>
      <c r="TQC76" s="683"/>
      <c r="TQD76" s="683"/>
      <c r="TQE76" s="617"/>
      <c r="TQF76" s="682"/>
      <c r="TQG76" s="683"/>
      <c r="TQH76" s="683"/>
      <c r="TQI76" s="683"/>
      <c r="TQJ76" s="683"/>
      <c r="TQK76" s="683"/>
      <c r="TQL76" s="617"/>
      <c r="TQM76" s="682"/>
      <c r="TQN76" s="683"/>
      <c r="TQO76" s="683"/>
      <c r="TQP76" s="683"/>
      <c r="TQQ76" s="683"/>
      <c r="TQR76" s="683"/>
      <c r="TQS76" s="617"/>
      <c r="TQT76" s="682"/>
      <c r="TQU76" s="683"/>
      <c r="TQV76" s="683"/>
      <c r="TQW76" s="683"/>
      <c r="TQX76" s="683"/>
      <c r="TQY76" s="683"/>
      <c r="TQZ76" s="617"/>
      <c r="TRA76" s="682"/>
      <c r="TRB76" s="683"/>
      <c r="TRC76" s="683"/>
      <c r="TRD76" s="683"/>
      <c r="TRE76" s="683"/>
      <c r="TRF76" s="683"/>
      <c r="TRG76" s="617"/>
      <c r="TRH76" s="682"/>
      <c r="TRI76" s="683"/>
      <c r="TRJ76" s="683"/>
      <c r="TRK76" s="683"/>
      <c r="TRL76" s="683"/>
      <c r="TRM76" s="683"/>
      <c r="TRN76" s="617"/>
      <c r="TRO76" s="682"/>
      <c r="TRP76" s="683"/>
      <c r="TRQ76" s="683"/>
      <c r="TRR76" s="683"/>
      <c r="TRS76" s="683"/>
      <c r="TRT76" s="683"/>
      <c r="TRU76" s="617"/>
      <c r="TRV76" s="682"/>
      <c r="TRW76" s="683"/>
      <c r="TRX76" s="683"/>
      <c r="TRY76" s="683"/>
      <c r="TRZ76" s="683"/>
      <c r="TSA76" s="683"/>
      <c r="TSB76" s="617"/>
      <c r="TSC76" s="682"/>
      <c r="TSD76" s="683"/>
      <c r="TSE76" s="683"/>
      <c r="TSF76" s="683"/>
      <c r="TSG76" s="683"/>
      <c r="TSH76" s="683"/>
      <c r="TSI76" s="617"/>
      <c r="TSJ76" s="682"/>
      <c r="TSK76" s="683"/>
      <c r="TSL76" s="683"/>
      <c r="TSM76" s="683"/>
      <c r="TSN76" s="683"/>
      <c r="TSO76" s="683"/>
      <c r="TSP76" s="617"/>
      <c r="TSQ76" s="682"/>
      <c r="TSR76" s="683"/>
      <c r="TSS76" s="683"/>
      <c r="TST76" s="683"/>
      <c r="TSU76" s="683"/>
      <c r="TSV76" s="683"/>
      <c r="TSW76" s="617"/>
      <c r="TSX76" s="682"/>
      <c r="TSY76" s="683"/>
      <c r="TSZ76" s="683"/>
      <c r="TTA76" s="683"/>
      <c r="TTB76" s="683"/>
      <c r="TTC76" s="683"/>
      <c r="TTD76" s="617"/>
      <c r="TTE76" s="682"/>
      <c r="TTF76" s="683"/>
      <c r="TTG76" s="683"/>
      <c r="TTH76" s="683"/>
      <c r="TTI76" s="683"/>
      <c r="TTJ76" s="683"/>
      <c r="TTK76" s="617"/>
      <c r="TTL76" s="682"/>
      <c r="TTM76" s="683"/>
      <c r="TTN76" s="683"/>
      <c r="TTO76" s="683"/>
      <c r="TTP76" s="683"/>
      <c r="TTQ76" s="683"/>
      <c r="TTR76" s="617"/>
      <c r="TTS76" s="682"/>
      <c r="TTT76" s="683"/>
      <c r="TTU76" s="683"/>
      <c r="TTV76" s="683"/>
      <c r="TTW76" s="683"/>
      <c r="TTX76" s="683"/>
      <c r="TTY76" s="617"/>
      <c r="TTZ76" s="682"/>
      <c r="TUA76" s="683"/>
      <c r="TUB76" s="683"/>
      <c r="TUC76" s="683"/>
      <c r="TUD76" s="683"/>
      <c r="TUE76" s="683"/>
      <c r="TUF76" s="617"/>
      <c r="TUG76" s="682"/>
      <c r="TUH76" s="683"/>
      <c r="TUI76" s="683"/>
      <c r="TUJ76" s="683"/>
      <c r="TUK76" s="683"/>
      <c r="TUL76" s="683"/>
      <c r="TUM76" s="617"/>
      <c r="TUN76" s="682"/>
      <c r="TUO76" s="683"/>
      <c r="TUP76" s="683"/>
      <c r="TUQ76" s="683"/>
      <c r="TUR76" s="683"/>
      <c r="TUS76" s="683"/>
      <c r="TUT76" s="617"/>
      <c r="TUU76" s="682"/>
      <c r="TUV76" s="683"/>
      <c r="TUW76" s="683"/>
      <c r="TUX76" s="683"/>
      <c r="TUY76" s="683"/>
      <c r="TUZ76" s="683"/>
      <c r="TVA76" s="617"/>
      <c r="TVB76" s="682"/>
      <c r="TVC76" s="683"/>
      <c r="TVD76" s="683"/>
      <c r="TVE76" s="683"/>
      <c r="TVF76" s="683"/>
      <c r="TVG76" s="683"/>
      <c r="TVH76" s="617"/>
      <c r="TVI76" s="682"/>
      <c r="TVJ76" s="683"/>
      <c r="TVK76" s="683"/>
      <c r="TVL76" s="683"/>
      <c r="TVM76" s="683"/>
      <c r="TVN76" s="683"/>
      <c r="TVO76" s="617"/>
      <c r="TVP76" s="682"/>
      <c r="TVQ76" s="683"/>
      <c r="TVR76" s="683"/>
      <c r="TVS76" s="683"/>
      <c r="TVT76" s="683"/>
      <c r="TVU76" s="683"/>
      <c r="TVV76" s="617"/>
      <c r="TVW76" s="682"/>
      <c r="TVX76" s="683"/>
      <c r="TVY76" s="683"/>
      <c r="TVZ76" s="683"/>
      <c r="TWA76" s="683"/>
      <c r="TWB76" s="683"/>
      <c r="TWC76" s="617"/>
      <c r="TWD76" s="682"/>
      <c r="TWE76" s="683"/>
      <c r="TWF76" s="683"/>
      <c r="TWG76" s="683"/>
      <c r="TWH76" s="683"/>
      <c r="TWI76" s="683"/>
      <c r="TWJ76" s="617"/>
      <c r="TWK76" s="682"/>
      <c r="TWL76" s="683"/>
      <c r="TWM76" s="683"/>
      <c r="TWN76" s="683"/>
      <c r="TWO76" s="683"/>
      <c r="TWP76" s="683"/>
      <c r="TWQ76" s="617"/>
      <c r="TWR76" s="682"/>
      <c r="TWS76" s="683"/>
      <c r="TWT76" s="683"/>
      <c r="TWU76" s="683"/>
      <c r="TWV76" s="683"/>
      <c r="TWW76" s="683"/>
      <c r="TWX76" s="617"/>
      <c r="TWY76" s="682"/>
      <c r="TWZ76" s="683"/>
      <c r="TXA76" s="683"/>
      <c r="TXB76" s="683"/>
      <c r="TXC76" s="683"/>
      <c r="TXD76" s="683"/>
      <c r="TXE76" s="617"/>
      <c r="TXF76" s="682"/>
      <c r="TXG76" s="683"/>
      <c r="TXH76" s="683"/>
      <c r="TXI76" s="683"/>
      <c r="TXJ76" s="683"/>
      <c r="TXK76" s="683"/>
      <c r="TXL76" s="617"/>
      <c r="TXM76" s="682"/>
      <c r="TXN76" s="683"/>
      <c r="TXO76" s="683"/>
      <c r="TXP76" s="683"/>
      <c r="TXQ76" s="683"/>
      <c r="TXR76" s="683"/>
      <c r="TXS76" s="617"/>
      <c r="TXT76" s="682"/>
      <c r="TXU76" s="683"/>
      <c r="TXV76" s="683"/>
      <c r="TXW76" s="683"/>
      <c r="TXX76" s="683"/>
      <c r="TXY76" s="683"/>
      <c r="TXZ76" s="617"/>
      <c r="TYA76" s="682"/>
      <c r="TYB76" s="683"/>
      <c r="TYC76" s="683"/>
      <c r="TYD76" s="683"/>
      <c r="TYE76" s="683"/>
      <c r="TYF76" s="683"/>
      <c r="TYG76" s="617"/>
      <c r="TYH76" s="682"/>
      <c r="TYI76" s="683"/>
      <c r="TYJ76" s="683"/>
      <c r="TYK76" s="683"/>
      <c r="TYL76" s="683"/>
      <c r="TYM76" s="683"/>
      <c r="TYN76" s="617"/>
      <c r="TYO76" s="682"/>
      <c r="TYP76" s="683"/>
      <c r="TYQ76" s="683"/>
      <c r="TYR76" s="683"/>
      <c r="TYS76" s="683"/>
      <c r="TYT76" s="683"/>
      <c r="TYU76" s="617"/>
      <c r="TYV76" s="682"/>
      <c r="TYW76" s="683"/>
      <c r="TYX76" s="683"/>
      <c r="TYY76" s="683"/>
      <c r="TYZ76" s="683"/>
      <c r="TZA76" s="683"/>
      <c r="TZB76" s="617"/>
      <c r="TZC76" s="682"/>
      <c r="TZD76" s="683"/>
      <c r="TZE76" s="683"/>
      <c r="TZF76" s="683"/>
      <c r="TZG76" s="683"/>
      <c r="TZH76" s="683"/>
      <c r="TZI76" s="617"/>
      <c r="TZJ76" s="682"/>
      <c r="TZK76" s="683"/>
      <c r="TZL76" s="683"/>
      <c r="TZM76" s="683"/>
      <c r="TZN76" s="683"/>
      <c r="TZO76" s="683"/>
      <c r="TZP76" s="617"/>
      <c r="TZQ76" s="682"/>
      <c r="TZR76" s="683"/>
      <c r="TZS76" s="683"/>
      <c r="TZT76" s="683"/>
      <c r="TZU76" s="683"/>
      <c r="TZV76" s="683"/>
      <c r="TZW76" s="617"/>
      <c r="TZX76" s="682"/>
      <c r="TZY76" s="683"/>
      <c r="TZZ76" s="683"/>
      <c r="UAA76" s="683"/>
      <c r="UAB76" s="683"/>
      <c r="UAC76" s="683"/>
      <c r="UAD76" s="617"/>
      <c r="UAE76" s="682"/>
      <c r="UAF76" s="683"/>
      <c r="UAG76" s="683"/>
      <c r="UAH76" s="683"/>
      <c r="UAI76" s="683"/>
      <c r="UAJ76" s="683"/>
      <c r="UAK76" s="617"/>
      <c r="UAL76" s="682"/>
      <c r="UAM76" s="683"/>
      <c r="UAN76" s="683"/>
      <c r="UAO76" s="683"/>
      <c r="UAP76" s="683"/>
      <c r="UAQ76" s="683"/>
      <c r="UAR76" s="617"/>
      <c r="UAS76" s="682"/>
      <c r="UAT76" s="683"/>
      <c r="UAU76" s="683"/>
      <c r="UAV76" s="683"/>
      <c r="UAW76" s="683"/>
      <c r="UAX76" s="683"/>
      <c r="UAY76" s="617"/>
      <c r="UAZ76" s="682"/>
      <c r="UBA76" s="683"/>
      <c r="UBB76" s="683"/>
      <c r="UBC76" s="683"/>
      <c r="UBD76" s="683"/>
      <c r="UBE76" s="683"/>
      <c r="UBF76" s="617"/>
      <c r="UBG76" s="682"/>
      <c r="UBH76" s="683"/>
      <c r="UBI76" s="683"/>
      <c r="UBJ76" s="683"/>
      <c r="UBK76" s="683"/>
      <c r="UBL76" s="683"/>
      <c r="UBM76" s="617"/>
      <c r="UBN76" s="682"/>
      <c r="UBO76" s="683"/>
      <c r="UBP76" s="683"/>
      <c r="UBQ76" s="683"/>
      <c r="UBR76" s="683"/>
      <c r="UBS76" s="683"/>
      <c r="UBT76" s="617"/>
      <c r="UBU76" s="682"/>
      <c r="UBV76" s="683"/>
      <c r="UBW76" s="683"/>
      <c r="UBX76" s="683"/>
      <c r="UBY76" s="683"/>
      <c r="UBZ76" s="683"/>
      <c r="UCA76" s="617"/>
      <c r="UCB76" s="682"/>
      <c r="UCC76" s="683"/>
      <c r="UCD76" s="683"/>
      <c r="UCE76" s="683"/>
      <c r="UCF76" s="683"/>
      <c r="UCG76" s="683"/>
      <c r="UCH76" s="617"/>
      <c r="UCI76" s="682"/>
      <c r="UCJ76" s="683"/>
      <c r="UCK76" s="683"/>
      <c r="UCL76" s="683"/>
      <c r="UCM76" s="683"/>
      <c r="UCN76" s="683"/>
      <c r="UCO76" s="617"/>
      <c r="UCP76" s="682"/>
      <c r="UCQ76" s="683"/>
      <c r="UCR76" s="683"/>
      <c r="UCS76" s="683"/>
      <c r="UCT76" s="683"/>
      <c r="UCU76" s="683"/>
      <c r="UCV76" s="617"/>
      <c r="UCW76" s="682"/>
      <c r="UCX76" s="683"/>
      <c r="UCY76" s="683"/>
      <c r="UCZ76" s="683"/>
      <c r="UDA76" s="683"/>
      <c r="UDB76" s="683"/>
      <c r="UDC76" s="617"/>
      <c r="UDD76" s="682"/>
      <c r="UDE76" s="683"/>
      <c r="UDF76" s="683"/>
      <c r="UDG76" s="683"/>
      <c r="UDH76" s="683"/>
      <c r="UDI76" s="683"/>
      <c r="UDJ76" s="617"/>
      <c r="UDK76" s="682"/>
      <c r="UDL76" s="683"/>
      <c r="UDM76" s="683"/>
      <c r="UDN76" s="683"/>
      <c r="UDO76" s="683"/>
      <c r="UDP76" s="683"/>
      <c r="UDQ76" s="617"/>
      <c r="UDR76" s="682"/>
      <c r="UDS76" s="683"/>
      <c r="UDT76" s="683"/>
      <c r="UDU76" s="683"/>
      <c r="UDV76" s="683"/>
      <c r="UDW76" s="683"/>
      <c r="UDX76" s="617"/>
      <c r="UDY76" s="682"/>
      <c r="UDZ76" s="683"/>
      <c r="UEA76" s="683"/>
      <c r="UEB76" s="683"/>
      <c r="UEC76" s="683"/>
      <c r="UED76" s="683"/>
      <c r="UEE76" s="617"/>
      <c r="UEF76" s="682"/>
      <c r="UEG76" s="683"/>
      <c r="UEH76" s="683"/>
      <c r="UEI76" s="683"/>
      <c r="UEJ76" s="683"/>
      <c r="UEK76" s="683"/>
      <c r="UEL76" s="617"/>
      <c r="UEM76" s="682"/>
      <c r="UEN76" s="683"/>
      <c r="UEO76" s="683"/>
      <c r="UEP76" s="683"/>
      <c r="UEQ76" s="683"/>
      <c r="UER76" s="683"/>
      <c r="UES76" s="617"/>
      <c r="UET76" s="682"/>
      <c r="UEU76" s="683"/>
      <c r="UEV76" s="683"/>
      <c r="UEW76" s="683"/>
      <c r="UEX76" s="683"/>
      <c r="UEY76" s="683"/>
      <c r="UEZ76" s="617"/>
      <c r="UFA76" s="682"/>
      <c r="UFB76" s="683"/>
      <c r="UFC76" s="683"/>
      <c r="UFD76" s="683"/>
      <c r="UFE76" s="683"/>
      <c r="UFF76" s="683"/>
      <c r="UFG76" s="617"/>
      <c r="UFH76" s="682"/>
      <c r="UFI76" s="683"/>
      <c r="UFJ76" s="683"/>
      <c r="UFK76" s="683"/>
      <c r="UFL76" s="683"/>
      <c r="UFM76" s="683"/>
      <c r="UFN76" s="617"/>
      <c r="UFO76" s="682"/>
      <c r="UFP76" s="683"/>
      <c r="UFQ76" s="683"/>
      <c r="UFR76" s="683"/>
      <c r="UFS76" s="683"/>
      <c r="UFT76" s="683"/>
      <c r="UFU76" s="617"/>
      <c r="UFV76" s="682"/>
      <c r="UFW76" s="683"/>
      <c r="UFX76" s="683"/>
      <c r="UFY76" s="683"/>
      <c r="UFZ76" s="683"/>
      <c r="UGA76" s="683"/>
      <c r="UGB76" s="617"/>
      <c r="UGC76" s="682"/>
      <c r="UGD76" s="683"/>
      <c r="UGE76" s="683"/>
      <c r="UGF76" s="683"/>
      <c r="UGG76" s="683"/>
      <c r="UGH76" s="683"/>
      <c r="UGI76" s="617"/>
      <c r="UGJ76" s="682"/>
      <c r="UGK76" s="683"/>
      <c r="UGL76" s="683"/>
      <c r="UGM76" s="683"/>
      <c r="UGN76" s="683"/>
      <c r="UGO76" s="683"/>
      <c r="UGP76" s="617"/>
      <c r="UGQ76" s="682"/>
      <c r="UGR76" s="683"/>
      <c r="UGS76" s="683"/>
      <c r="UGT76" s="683"/>
      <c r="UGU76" s="683"/>
      <c r="UGV76" s="683"/>
      <c r="UGW76" s="617"/>
      <c r="UGX76" s="682"/>
      <c r="UGY76" s="683"/>
      <c r="UGZ76" s="683"/>
      <c r="UHA76" s="683"/>
      <c r="UHB76" s="683"/>
      <c r="UHC76" s="683"/>
      <c r="UHD76" s="617"/>
      <c r="UHE76" s="682"/>
      <c r="UHF76" s="683"/>
      <c r="UHG76" s="683"/>
      <c r="UHH76" s="683"/>
      <c r="UHI76" s="683"/>
      <c r="UHJ76" s="683"/>
      <c r="UHK76" s="617"/>
      <c r="UHL76" s="682"/>
      <c r="UHM76" s="683"/>
      <c r="UHN76" s="683"/>
      <c r="UHO76" s="683"/>
      <c r="UHP76" s="683"/>
      <c r="UHQ76" s="683"/>
      <c r="UHR76" s="617"/>
      <c r="UHS76" s="682"/>
      <c r="UHT76" s="683"/>
      <c r="UHU76" s="683"/>
      <c r="UHV76" s="683"/>
      <c r="UHW76" s="683"/>
      <c r="UHX76" s="683"/>
      <c r="UHY76" s="617"/>
      <c r="UHZ76" s="682"/>
      <c r="UIA76" s="683"/>
      <c r="UIB76" s="683"/>
      <c r="UIC76" s="683"/>
      <c r="UID76" s="683"/>
      <c r="UIE76" s="683"/>
      <c r="UIF76" s="617"/>
      <c r="UIG76" s="682"/>
      <c r="UIH76" s="683"/>
      <c r="UII76" s="683"/>
      <c r="UIJ76" s="683"/>
      <c r="UIK76" s="683"/>
      <c r="UIL76" s="683"/>
      <c r="UIM76" s="617"/>
      <c r="UIN76" s="682"/>
      <c r="UIO76" s="683"/>
      <c r="UIP76" s="683"/>
      <c r="UIQ76" s="683"/>
      <c r="UIR76" s="683"/>
      <c r="UIS76" s="683"/>
      <c r="UIT76" s="617"/>
      <c r="UIU76" s="682"/>
      <c r="UIV76" s="683"/>
      <c r="UIW76" s="683"/>
      <c r="UIX76" s="683"/>
      <c r="UIY76" s="683"/>
      <c r="UIZ76" s="683"/>
      <c r="UJA76" s="617"/>
      <c r="UJB76" s="682"/>
      <c r="UJC76" s="683"/>
      <c r="UJD76" s="683"/>
      <c r="UJE76" s="683"/>
      <c r="UJF76" s="683"/>
      <c r="UJG76" s="683"/>
      <c r="UJH76" s="617"/>
      <c r="UJI76" s="682"/>
      <c r="UJJ76" s="683"/>
      <c r="UJK76" s="683"/>
      <c r="UJL76" s="683"/>
      <c r="UJM76" s="683"/>
      <c r="UJN76" s="683"/>
      <c r="UJO76" s="617"/>
      <c r="UJP76" s="682"/>
      <c r="UJQ76" s="683"/>
      <c r="UJR76" s="683"/>
      <c r="UJS76" s="683"/>
      <c r="UJT76" s="683"/>
      <c r="UJU76" s="683"/>
      <c r="UJV76" s="617"/>
      <c r="UJW76" s="682"/>
      <c r="UJX76" s="683"/>
      <c r="UJY76" s="683"/>
      <c r="UJZ76" s="683"/>
      <c r="UKA76" s="683"/>
      <c r="UKB76" s="683"/>
      <c r="UKC76" s="617"/>
      <c r="UKD76" s="682"/>
      <c r="UKE76" s="683"/>
      <c r="UKF76" s="683"/>
      <c r="UKG76" s="683"/>
      <c r="UKH76" s="683"/>
      <c r="UKI76" s="683"/>
      <c r="UKJ76" s="617"/>
      <c r="UKK76" s="682"/>
      <c r="UKL76" s="683"/>
      <c r="UKM76" s="683"/>
      <c r="UKN76" s="683"/>
      <c r="UKO76" s="683"/>
      <c r="UKP76" s="683"/>
      <c r="UKQ76" s="617"/>
      <c r="UKR76" s="682"/>
      <c r="UKS76" s="683"/>
      <c r="UKT76" s="683"/>
      <c r="UKU76" s="683"/>
      <c r="UKV76" s="683"/>
      <c r="UKW76" s="683"/>
      <c r="UKX76" s="617"/>
      <c r="UKY76" s="682"/>
      <c r="UKZ76" s="683"/>
      <c r="ULA76" s="683"/>
      <c r="ULB76" s="683"/>
      <c r="ULC76" s="683"/>
      <c r="ULD76" s="683"/>
      <c r="ULE76" s="617"/>
      <c r="ULF76" s="682"/>
      <c r="ULG76" s="683"/>
      <c r="ULH76" s="683"/>
      <c r="ULI76" s="683"/>
      <c r="ULJ76" s="683"/>
      <c r="ULK76" s="683"/>
      <c r="ULL76" s="617"/>
      <c r="ULM76" s="682"/>
      <c r="ULN76" s="683"/>
      <c r="ULO76" s="683"/>
      <c r="ULP76" s="683"/>
      <c r="ULQ76" s="683"/>
      <c r="ULR76" s="683"/>
      <c r="ULS76" s="617"/>
      <c r="ULT76" s="682"/>
      <c r="ULU76" s="683"/>
      <c r="ULV76" s="683"/>
      <c r="ULW76" s="683"/>
      <c r="ULX76" s="683"/>
      <c r="ULY76" s="683"/>
      <c r="ULZ76" s="617"/>
      <c r="UMA76" s="682"/>
      <c r="UMB76" s="683"/>
      <c r="UMC76" s="683"/>
      <c r="UMD76" s="683"/>
      <c r="UME76" s="683"/>
      <c r="UMF76" s="683"/>
      <c r="UMG76" s="617"/>
      <c r="UMH76" s="682"/>
      <c r="UMI76" s="683"/>
      <c r="UMJ76" s="683"/>
      <c r="UMK76" s="683"/>
      <c r="UML76" s="683"/>
      <c r="UMM76" s="683"/>
      <c r="UMN76" s="617"/>
      <c r="UMO76" s="682"/>
      <c r="UMP76" s="683"/>
      <c r="UMQ76" s="683"/>
      <c r="UMR76" s="683"/>
      <c r="UMS76" s="683"/>
      <c r="UMT76" s="683"/>
      <c r="UMU76" s="617"/>
      <c r="UMV76" s="682"/>
      <c r="UMW76" s="683"/>
      <c r="UMX76" s="683"/>
      <c r="UMY76" s="683"/>
      <c r="UMZ76" s="683"/>
      <c r="UNA76" s="683"/>
      <c r="UNB76" s="617"/>
      <c r="UNC76" s="682"/>
      <c r="UND76" s="683"/>
      <c r="UNE76" s="683"/>
      <c r="UNF76" s="683"/>
      <c r="UNG76" s="683"/>
      <c r="UNH76" s="683"/>
      <c r="UNI76" s="617"/>
      <c r="UNJ76" s="682"/>
      <c r="UNK76" s="683"/>
      <c r="UNL76" s="683"/>
      <c r="UNM76" s="683"/>
      <c r="UNN76" s="683"/>
      <c r="UNO76" s="683"/>
      <c r="UNP76" s="617"/>
      <c r="UNQ76" s="682"/>
      <c r="UNR76" s="683"/>
      <c r="UNS76" s="683"/>
      <c r="UNT76" s="683"/>
      <c r="UNU76" s="683"/>
      <c r="UNV76" s="683"/>
      <c r="UNW76" s="617"/>
      <c r="UNX76" s="682"/>
      <c r="UNY76" s="683"/>
      <c r="UNZ76" s="683"/>
      <c r="UOA76" s="683"/>
      <c r="UOB76" s="683"/>
      <c r="UOC76" s="683"/>
      <c r="UOD76" s="617"/>
      <c r="UOE76" s="682"/>
      <c r="UOF76" s="683"/>
      <c r="UOG76" s="683"/>
      <c r="UOH76" s="683"/>
      <c r="UOI76" s="683"/>
      <c r="UOJ76" s="683"/>
      <c r="UOK76" s="617"/>
      <c r="UOL76" s="682"/>
      <c r="UOM76" s="683"/>
      <c r="UON76" s="683"/>
      <c r="UOO76" s="683"/>
      <c r="UOP76" s="683"/>
      <c r="UOQ76" s="683"/>
      <c r="UOR76" s="617"/>
      <c r="UOS76" s="682"/>
      <c r="UOT76" s="683"/>
      <c r="UOU76" s="683"/>
      <c r="UOV76" s="683"/>
      <c r="UOW76" s="683"/>
      <c r="UOX76" s="683"/>
      <c r="UOY76" s="617"/>
      <c r="UOZ76" s="682"/>
      <c r="UPA76" s="683"/>
      <c r="UPB76" s="683"/>
      <c r="UPC76" s="683"/>
      <c r="UPD76" s="683"/>
      <c r="UPE76" s="683"/>
      <c r="UPF76" s="617"/>
      <c r="UPG76" s="682"/>
      <c r="UPH76" s="683"/>
      <c r="UPI76" s="683"/>
      <c r="UPJ76" s="683"/>
      <c r="UPK76" s="683"/>
      <c r="UPL76" s="683"/>
      <c r="UPM76" s="617"/>
      <c r="UPN76" s="682"/>
      <c r="UPO76" s="683"/>
      <c r="UPP76" s="683"/>
      <c r="UPQ76" s="683"/>
      <c r="UPR76" s="683"/>
      <c r="UPS76" s="683"/>
      <c r="UPT76" s="617"/>
      <c r="UPU76" s="682"/>
      <c r="UPV76" s="683"/>
      <c r="UPW76" s="683"/>
      <c r="UPX76" s="683"/>
      <c r="UPY76" s="683"/>
      <c r="UPZ76" s="683"/>
      <c r="UQA76" s="617"/>
      <c r="UQB76" s="682"/>
      <c r="UQC76" s="683"/>
      <c r="UQD76" s="683"/>
      <c r="UQE76" s="683"/>
      <c r="UQF76" s="683"/>
      <c r="UQG76" s="683"/>
      <c r="UQH76" s="617"/>
      <c r="UQI76" s="682"/>
      <c r="UQJ76" s="683"/>
      <c r="UQK76" s="683"/>
      <c r="UQL76" s="683"/>
      <c r="UQM76" s="683"/>
      <c r="UQN76" s="683"/>
      <c r="UQO76" s="617"/>
      <c r="UQP76" s="682"/>
      <c r="UQQ76" s="683"/>
      <c r="UQR76" s="683"/>
      <c r="UQS76" s="683"/>
      <c r="UQT76" s="683"/>
      <c r="UQU76" s="683"/>
      <c r="UQV76" s="617"/>
      <c r="UQW76" s="682"/>
      <c r="UQX76" s="683"/>
      <c r="UQY76" s="683"/>
      <c r="UQZ76" s="683"/>
      <c r="URA76" s="683"/>
      <c r="URB76" s="683"/>
      <c r="URC76" s="617"/>
      <c r="URD76" s="682"/>
      <c r="URE76" s="683"/>
      <c r="URF76" s="683"/>
      <c r="URG76" s="683"/>
      <c r="URH76" s="683"/>
      <c r="URI76" s="683"/>
      <c r="URJ76" s="617"/>
      <c r="URK76" s="682"/>
      <c r="URL76" s="683"/>
      <c r="URM76" s="683"/>
      <c r="URN76" s="683"/>
      <c r="URO76" s="683"/>
      <c r="URP76" s="683"/>
      <c r="URQ76" s="617"/>
      <c r="URR76" s="682"/>
      <c r="URS76" s="683"/>
      <c r="URT76" s="683"/>
      <c r="URU76" s="683"/>
      <c r="URV76" s="683"/>
      <c r="URW76" s="683"/>
      <c r="URX76" s="617"/>
      <c r="URY76" s="682"/>
      <c r="URZ76" s="683"/>
      <c r="USA76" s="683"/>
      <c r="USB76" s="683"/>
      <c r="USC76" s="683"/>
      <c r="USD76" s="683"/>
      <c r="USE76" s="617"/>
      <c r="USF76" s="682"/>
      <c r="USG76" s="683"/>
      <c r="USH76" s="683"/>
      <c r="USI76" s="683"/>
      <c r="USJ76" s="683"/>
      <c r="USK76" s="683"/>
      <c r="USL76" s="617"/>
      <c r="USM76" s="682"/>
      <c r="USN76" s="683"/>
      <c r="USO76" s="683"/>
      <c r="USP76" s="683"/>
      <c r="USQ76" s="683"/>
      <c r="USR76" s="683"/>
      <c r="USS76" s="617"/>
      <c r="UST76" s="682"/>
      <c r="USU76" s="683"/>
      <c r="USV76" s="683"/>
      <c r="USW76" s="683"/>
      <c r="USX76" s="683"/>
      <c r="USY76" s="683"/>
      <c r="USZ76" s="617"/>
      <c r="UTA76" s="682"/>
      <c r="UTB76" s="683"/>
      <c r="UTC76" s="683"/>
      <c r="UTD76" s="683"/>
      <c r="UTE76" s="683"/>
      <c r="UTF76" s="683"/>
      <c r="UTG76" s="617"/>
      <c r="UTH76" s="682"/>
      <c r="UTI76" s="683"/>
      <c r="UTJ76" s="683"/>
      <c r="UTK76" s="683"/>
      <c r="UTL76" s="683"/>
      <c r="UTM76" s="683"/>
      <c r="UTN76" s="617"/>
      <c r="UTO76" s="682"/>
      <c r="UTP76" s="683"/>
      <c r="UTQ76" s="683"/>
      <c r="UTR76" s="683"/>
      <c r="UTS76" s="683"/>
      <c r="UTT76" s="683"/>
      <c r="UTU76" s="617"/>
      <c r="UTV76" s="682"/>
      <c r="UTW76" s="683"/>
      <c r="UTX76" s="683"/>
      <c r="UTY76" s="683"/>
      <c r="UTZ76" s="683"/>
      <c r="UUA76" s="683"/>
      <c r="UUB76" s="617"/>
      <c r="UUC76" s="682"/>
      <c r="UUD76" s="683"/>
      <c r="UUE76" s="683"/>
      <c r="UUF76" s="683"/>
      <c r="UUG76" s="683"/>
      <c r="UUH76" s="683"/>
      <c r="UUI76" s="617"/>
      <c r="UUJ76" s="682"/>
      <c r="UUK76" s="683"/>
      <c r="UUL76" s="683"/>
      <c r="UUM76" s="683"/>
      <c r="UUN76" s="683"/>
      <c r="UUO76" s="683"/>
      <c r="UUP76" s="617"/>
      <c r="UUQ76" s="682"/>
      <c r="UUR76" s="683"/>
      <c r="UUS76" s="683"/>
      <c r="UUT76" s="683"/>
      <c r="UUU76" s="683"/>
      <c r="UUV76" s="683"/>
      <c r="UUW76" s="617"/>
      <c r="UUX76" s="682"/>
      <c r="UUY76" s="683"/>
      <c r="UUZ76" s="683"/>
      <c r="UVA76" s="683"/>
      <c r="UVB76" s="683"/>
      <c r="UVC76" s="683"/>
      <c r="UVD76" s="617"/>
      <c r="UVE76" s="682"/>
      <c r="UVF76" s="683"/>
      <c r="UVG76" s="683"/>
      <c r="UVH76" s="683"/>
      <c r="UVI76" s="683"/>
      <c r="UVJ76" s="683"/>
      <c r="UVK76" s="617"/>
      <c r="UVL76" s="682"/>
      <c r="UVM76" s="683"/>
      <c r="UVN76" s="683"/>
      <c r="UVO76" s="683"/>
      <c r="UVP76" s="683"/>
      <c r="UVQ76" s="683"/>
      <c r="UVR76" s="617"/>
      <c r="UVS76" s="682"/>
      <c r="UVT76" s="683"/>
      <c r="UVU76" s="683"/>
      <c r="UVV76" s="683"/>
      <c r="UVW76" s="683"/>
      <c r="UVX76" s="683"/>
      <c r="UVY76" s="617"/>
      <c r="UVZ76" s="682"/>
      <c r="UWA76" s="683"/>
      <c r="UWB76" s="683"/>
      <c r="UWC76" s="683"/>
      <c r="UWD76" s="683"/>
      <c r="UWE76" s="683"/>
      <c r="UWF76" s="617"/>
      <c r="UWG76" s="682"/>
      <c r="UWH76" s="683"/>
      <c r="UWI76" s="683"/>
      <c r="UWJ76" s="683"/>
      <c r="UWK76" s="683"/>
      <c r="UWL76" s="683"/>
      <c r="UWM76" s="617"/>
      <c r="UWN76" s="682"/>
      <c r="UWO76" s="683"/>
      <c r="UWP76" s="683"/>
      <c r="UWQ76" s="683"/>
      <c r="UWR76" s="683"/>
      <c r="UWS76" s="683"/>
      <c r="UWT76" s="617"/>
      <c r="UWU76" s="682"/>
      <c r="UWV76" s="683"/>
      <c r="UWW76" s="683"/>
      <c r="UWX76" s="683"/>
      <c r="UWY76" s="683"/>
      <c r="UWZ76" s="683"/>
      <c r="UXA76" s="617"/>
      <c r="UXB76" s="682"/>
      <c r="UXC76" s="683"/>
      <c r="UXD76" s="683"/>
      <c r="UXE76" s="683"/>
      <c r="UXF76" s="683"/>
      <c r="UXG76" s="683"/>
      <c r="UXH76" s="617"/>
      <c r="UXI76" s="682"/>
      <c r="UXJ76" s="683"/>
      <c r="UXK76" s="683"/>
      <c r="UXL76" s="683"/>
      <c r="UXM76" s="683"/>
      <c r="UXN76" s="683"/>
      <c r="UXO76" s="617"/>
      <c r="UXP76" s="682"/>
      <c r="UXQ76" s="683"/>
      <c r="UXR76" s="683"/>
      <c r="UXS76" s="683"/>
      <c r="UXT76" s="683"/>
      <c r="UXU76" s="683"/>
      <c r="UXV76" s="617"/>
      <c r="UXW76" s="682"/>
      <c r="UXX76" s="683"/>
      <c r="UXY76" s="683"/>
      <c r="UXZ76" s="683"/>
      <c r="UYA76" s="683"/>
      <c r="UYB76" s="683"/>
      <c r="UYC76" s="617"/>
      <c r="UYD76" s="682"/>
      <c r="UYE76" s="683"/>
      <c r="UYF76" s="683"/>
      <c r="UYG76" s="683"/>
      <c r="UYH76" s="683"/>
      <c r="UYI76" s="683"/>
      <c r="UYJ76" s="617"/>
      <c r="UYK76" s="682"/>
      <c r="UYL76" s="683"/>
      <c r="UYM76" s="683"/>
      <c r="UYN76" s="683"/>
      <c r="UYO76" s="683"/>
      <c r="UYP76" s="683"/>
      <c r="UYQ76" s="617"/>
      <c r="UYR76" s="682"/>
      <c r="UYS76" s="683"/>
      <c r="UYT76" s="683"/>
      <c r="UYU76" s="683"/>
      <c r="UYV76" s="683"/>
      <c r="UYW76" s="683"/>
      <c r="UYX76" s="617"/>
      <c r="UYY76" s="682"/>
      <c r="UYZ76" s="683"/>
      <c r="UZA76" s="683"/>
      <c r="UZB76" s="683"/>
      <c r="UZC76" s="683"/>
      <c r="UZD76" s="683"/>
      <c r="UZE76" s="617"/>
      <c r="UZF76" s="682"/>
      <c r="UZG76" s="683"/>
      <c r="UZH76" s="683"/>
      <c r="UZI76" s="683"/>
      <c r="UZJ76" s="683"/>
      <c r="UZK76" s="683"/>
      <c r="UZL76" s="617"/>
      <c r="UZM76" s="682"/>
      <c r="UZN76" s="683"/>
      <c r="UZO76" s="683"/>
      <c r="UZP76" s="683"/>
      <c r="UZQ76" s="683"/>
      <c r="UZR76" s="683"/>
      <c r="UZS76" s="617"/>
      <c r="UZT76" s="682"/>
      <c r="UZU76" s="683"/>
      <c r="UZV76" s="683"/>
      <c r="UZW76" s="683"/>
      <c r="UZX76" s="683"/>
      <c r="UZY76" s="683"/>
      <c r="UZZ76" s="617"/>
      <c r="VAA76" s="682"/>
      <c r="VAB76" s="683"/>
      <c r="VAC76" s="683"/>
      <c r="VAD76" s="683"/>
      <c r="VAE76" s="683"/>
      <c r="VAF76" s="683"/>
      <c r="VAG76" s="617"/>
      <c r="VAH76" s="682"/>
      <c r="VAI76" s="683"/>
      <c r="VAJ76" s="683"/>
      <c r="VAK76" s="683"/>
      <c r="VAL76" s="683"/>
      <c r="VAM76" s="683"/>
      <c r="VAN76" s="617"/>
      <c r="VAO76" s="682"/>
      <c r="VAP76" s="683"/>
      <c r="VAQ76" s="683"/>
      <c r="VAR76" s="683"/>
      <c r="VAS76" s="683"/>
      <c r="VAT76" s="683"/>
      <c r="VAU76" s="617"/>
      <c r="VAV76" s="682"/>
      <c r="VAW76" s="683"/>
      <c r="VAX76" s="683"/>
      <c r="VAY76" s="683"/>
      <c r="VAZ76" s="683"/>
      <c r="VBA76" s="683"/>
      <c r="VBB76" s="617"/>
      <c r="VBC76" s="682"/>
      <c r="VBD76" s="683"/>
      <c r="VBE76" s="683"/>
      <c r="VBF76" s="683"/>
      <c r="VBG76" s="683"/>
      <c r="VBH76" s="683"/>
      <c r="VBI76" s="617"/>
      <c r="VBJ76" s="682"/>
      <c r="VBK76" s="683"/>
      <c r="VBL76" s="683"/>
      <c r="VBM76" s="683"/>
      <c r="VBN76" s="683"/>
      <c r="VBO76" s="683"/>
      <c r="VBP76" s="617"/>
      <c r="VBQ76" s="682"/>
      <c r="VBR76" s="683"/>
      <c r="VBS76" s="683"/>
      <c r="VBT76" s="683"/>
      <c r="VBU76" s="683"/>
      <c r="VBV76" s="683"/>
      <c r="VBW76" s="617"/>
      <c r="VBX76" s="682"/>
      <c r="VBY76" s="683"/>
      <c r="VBZ76" s="683"/>
      <c r="VCA76" s="683"/>
      <c r="VCB76" s="683"/>
      <c r="VCC76" s="683"/>
      <c r="VCD76" s="617"/>
      <c r="VCE76" s="682"/>
      <c r="VCF76" s="683"/>
      <c r="VCG76" s="683"/>
      <c r="VCH76" s="683"/>
      <c r="VCI76" s="683"/>
      <c r="VCJ76" s="683"/>
      <c r="VCK76" s="617"/>
      <c r="VCL76" s="682"/>
      <c r="VCM76" s="683"/>
      <c r="VCN76" s="683"/>
      <c r="VCO76" s="683"/>
      <c r="VCP76" s="683"/>
      <c r="VCQ76" s="683"/>
      <c r="VCR76" s="617"/>
      <c r="VCS76" s="682"/>
      <c r="VCT76" s="683"/>
      <c r="VCU76" s="683"/>
      <c r="VCV76" s="683"/>
      <c r="VCW76" s="683"/>
      <c r="VCX76" s="683"/>
      <c r="VCY76" s="617"/>
      <c r="VCZ76" s="682"/>
      <c r="VDA76" s="683"/>
      <c r="VDB76" s="683"/>
      <c r="VDC76" s="683"/>
      <c r="VDD76" s="683"/>
      <c r="VDE76" s="683"/>
      <c r="VDF76" s="617"/>
      <c r="VDG76" s="682"/>
      <c r="VDH76" s="683"/>
      <c r="VDI76" s="683"/>
      <c r="VDJ76" s="683"/>
      <c r="VDK76" s="683"/>
      <c r="VDL76" s="683"/>
      <c r="VDM76" s="617"/>
      <c r="VDN76" s="682"/>
      <c r="VDO76" s="683"/>
      <c r="VDP76" s="683"/>
      <c r="VDQ76" s="683"/>
      <c r="VDR76" s="683"/>
      <c r="VDS76" s="683"/>
      <c r="VDT76" s="617"/>
      <c r="VDU76" s="682"/>
      <c r="VDV76" s="683"/>
      <c r="VDW76" s="683"/>
      <c r="VDX76" s="683"/>
      <c r="VDY76" s="683"/>
      <c r="VDZ76" s="683"/>
      <c r="VEA76" s="617"/>
      <c r="VEB76" s="682"/>
      <c r="VEC76" s="683"/>
      <c r="VED76" s="683"/>
      <c r="VEE76" s="683"/>
      <c r="VEF76" s="683"/>
      <c r="VEG76" s="683"/>
      <c r="VEH76" s="617"/>
      <c r="VEI76" s="682"/>
      <c r="VEJ76" s="683"/>
      <c r="VEK76" s="683"/>
      <c r="VEL76" s="683"/>
      <c r="VEM76" s="683"/>
      <c r="VEN76" s="683"/>
      <c r="VEO76" s="617"/>
      <c r="VEP76" s="682"/>
      <c r="VEQ76" s="683"/>
      <c r="VER76" s="683"/>
      <c r="VES76" s="683"/>
      <c r="VET76" s="683"/>
      <c r="VEU76" s="683"/>
      <c r="VEV76" s="617"/>
      <c r="VEW76" s="682"/>
      <c r="VEX76" s="683"/>
      <c r="VEY76" s="683"/>
      <c r="VEZ76" s="683"/>
      <c r="VFA76" s="683"/>
      <c r="VFB76" s="683"/>
      <c r="VFC76" s="617"/>
      <c r="VFD76" s="682"/>
      <c r="VFE76" s="683"/>
      <c r="VFF76" s="683"/>
      <c r="VFG76" s="683"/>
      <c r="VFH76" s="683"/>
      <c r="VFI76" s="683"/>
      <c r="VFJ76" s="617"/>
      <c r="VFK76" s="682"/>
      <c r="VFL76" s="683"/>
      <c r="VFM76" s="683"/>
      <c r="VFN76" s="683"/>
      <c r="VFO76" s="683"/>
      <c r="VFP76" s="683"/>
      <c r="VFQ76" s="617"/>
      <c r="VFR76" s="682"/>
      <c r="VFS76" s="683"/>
      <c r="VFT76" s="683"/>
      <c r="VFU76" s="683"/>
      <c r="VFV76" s="683"/>
      <c r="VFW76" s="683"/>
      <c r="VFX76" s="617"/>
      <c r="VFY76" s="682"/>
      <c r="VFZ76" s="683"/>
      <c r="VGA76" s="683"/>
      <c r="VGB76" s="683"/>
      <c r="VGC76" s="683"/>
      <c r="VGD76" s="683"/>
      <c r="VGE76" s="617"/>
      <c r="VGF76" s="682"/>
      <c r="VGG76" s="683"/>
      <c r="VGH76" s="683"/>
      <c r="VGI76" s="683"/>
      <c r="VGJ76" s="683"/>
      <c r="VGK76" s="683"/>
      <c r="VGL76" s="617"/>
      <c r="VGM76" s="682"/>
      <c r="VGN76" s="683"/>
      <c r="VGO76" s="683"/>
      <c r="VGP76" s="683"/>
      <c r="VGQ76" s="683"/>
      <c r="VGR76" s="683"/>
      <c r="VGS76" s="617"/>
      <c r="VGT76" s="682"/>
      <c r="VGU76" s="683"/>
      <c r="VGV76" s="683"/>
      <c r="VGW76" s="683"/>
      <c r="VGX76" s="683"/>
      <c r="VGY76" s="683"/>
      <c r="VGZ76" s="617"/>
      <c r="VHA76" s="682"/>
      <c r="VHB76" s="683"/>
      <c r="VHC76" s="683"/>
      <c r="VHD76" s="683"/>
      <c r="VHE76" s="683"/>
      <c r="VHF76" s="683"/>
      <c r="VHG76" s="617"/>
      <c r="VHH76" s="682"/>
      <c r="VHI76" s="683"/>
      <c r="VHJ76" s="683"/>
      <c r="VHK76" s="683"/>
      <c r="VHL76" s="683"/>
      <c r="VHM76" s="683"/>
      <c r="VHN76" s="617"/>
      <c r="VHO76" s="682"/>
      <c r="VHP76" s="683"/>
      <c r="VHQ76" s="683"/>
      <c r="VHR76" s="683"/>
      <c r="VHS76" s="683"/>
      <c r="VHT76" s="683"/>
      <c r="VHU76" s="617"/>
      <c r="VHV76" s="682"/>
      <c r="VHW76" s="683"/>
      <c r="VHX76" s="683"/>
      <c r="VHY76" s="683"/>
      <c r="VHZ76" s="683"/>
      <c r="VIA76" s="683"/>
      <c r="VIB76" s="617"/>
      <c r="VIC76" s="682"/>
      <c r="VID76" s="683"/>
      <c r="VIE76" s="683"/>
      <c r="VIF76" s="683"/>
      <c r="VIG76" s="683"/>
      <c r="VIH76" s="683"/>
      <c r="VII76" s="617"/>
      <c r="VIJ76" s="682"/>
      <c r="VIK76" s="683"/>
      <c r="VIL76" s="683"/>
      <c r="VIM76" s="683"/>
      <c r="VIN76" s="683"/>
      <c r="VIO76" s="683"/>
      <c r="VIP76" s="617"/>
      <c r="VIQ76" s="682"/>
      <c r="VIR76" s="683"/>
      <c r="VIS76" s="683"/>
      <c r="VIT76" s="683"/>
      <c r="VIU76" s="683"/>
      <c r="VIV76" s="683"/>
      <c r="VIW76" s="617"/>
      <c r="VIX76" s="682"/>
      <c r="VIY76" s="683"/>
      <c r="VIZ76" s="683"/>
      <c r="VJA76" s="683"/>
      <c r="VJB76" s="683"/>
      <c r="VJC76" s="683"/>
      <c r="VJD76" s="617"/>
      <c r="VJE76" s="682"/>
      <c r="VJF76" s="683"/>
      <c r="VJG76" s="683"/>
      <c r="VJH76" s="683"/>
      <c r="VJI76" s="683"/>
      <c r="VJJ76" s="683"/>
      <c r="VJK76" s="617"/>
      <c r="VJL76" s="682"/>
      <c r="VJM76" s="683"/>
      <c r="VJN76" s="683"/>
      <c r="VJO76" s="683"/>
      <c r="VJP76" s="683"/>
      <c r="VJQ76" s="683"/>
      <c r="VJR76" s="617"/>
      <c r="VJS76" s="682"/>
      <c r="VJT76" s="683"/>
      <c r="VJU76" s="683"/>
      <c r="VJV76" s="683"/>
      <c r="VJW76" s="683"/>
      <c r="VJX76" s="683"/>
      <c r="VJY76" s="617"/>
      <c r="VJZ76" s="682"/>
      <c r="VKA76" s="683"/>
      <c r="VKB76" s="683"/>
      <c r="VKC76" s="683"/>
      <c r="VKD76" s="683"/>
      <c r="VKE76" s="683"/>
      <c r="VKF76" s="617"/>
      <c r="VKG76" s="682"/>
      <c r="VKH76" s="683"/>
      <c r="VKI76" s="683"/>
      <c r="VKJ76" s="683"/>
      <c r="VKK76" s="683"/>
      <c r="VKL76" s="683"/>
      <c r="VKM76" s="617"/>
      <c r="VKN76" s="682"/>
      <c r="VKO76" s="683"/>
      <c r="VKP76" s="683"/>
      <c r="VKQ76" s="683"/>
      <c r="VKR76" s="683"/>
      <c r="VKS76" s="683"/>
      <c r="VKT76" s="617"/>
      <c r="VKU76" s="682"/>
      <c r="VKV76" s="683"/>
      <c r="VKW76" s="683"/>
      <c r="VKX76" s="683"/>
      <c r="VKY76" s="683"/>
      <c r="VKZ76" s="683"/>
      <c r="VLA76" s="617"/>
      <c r="VLB76" s="682"/>
      <c r="VLC76" s="683"/>
      <c r="VLD76" s="683"/>
      <c r="VLE76" s="683"/>
      <c r="VLF76" s="683"/>
      <c r="VLG76" s="683"/>
      <c r="VLH76" s="617"/>
      <c r="VLI76" s="682"/>
      <c r="VLJ76" s="683"/>
      <c r="VLK76" s="683"/>
      <c r="VLL76" s="683"/>
      <c r="VLM76" s="683"/>
      <c r="VLN76" s="683"/>
      <c r="VLO76" s="617"/>
      <c r="VLP76" s="682"/>
      <c r="VLQ76" s="683"/>
      <c r="VLR76" s="683"/>
      <c r="VLS76" s="683"/>
      <c r="VLT76" s="683"/>
      <c r="VLU76" s="683"/>
      <c r="VLV76" s="617"/>
      <c r="VLW76" s="682"/>
      <c r="VLX76" s="683"/>
      <c r="VLY76" s="683"/>
      <c r="VLZ76" s="683"/>
      <c r="VMA76" s="683"/>
      <c r="VMB76" s="683"/>
      <c r="VMC76" s="617"/>
      <c r="VMD76" s="682"/>
      <c r="VME76" s="683"/>
      <c r="VMF76" s="683"/>
      <c r="VMG76" s="683"/>
      <c r="VMH76" s="683"/>
      <c r="VMI76" s="683"/>
      <c r="VMJ76" s="617"/>
      <c r="VMK76" s="682"/>
      <c r="VML76" s="683"/>
      <c r="VMM76" s="683"/>
      <c r="VMN76" s="683"/>
      <c r="VMO76" s="683"/>
      <c r="VMP76" s="683"/>
      <c r="VMQ76" s="617"/>
      <c r="VMR76" s="682"/>
      <c r="VMS76" s="683"/>
      <c r="VMT76" s="683"/>
      <c r="VMU76" s="683"/>
      <c r="VMV76" s="683"/>
      <c r="VMW76" s="683"/>
      <c r="VMX76" s="617"/>
      <c r="VMY76" s="682"/>
      <c r="VMZ76" s="683"/>
      <c r="VNA76" s="683"/>
      <c r="VNB76" s="683"/>
      <c r="VNC76" s="683"/>
      <c r="VND76" s="683"/>
      <c r="VNE76" s="617"/>
      <c r="VNF76" s="682"/>
      <c r="VNG76" s="683"/>
      <c r="VNH76" s="683"/>
      <c r="VNI76" s="683"/>
      <c r="VNJ76" s="683"/>
      <c r="VNK76" s="683"/>
      <c r="VNL76" s="617"/>
      <c r="VNM76" s="682"/>
      <c r="VNN76" s="683"/>
      <c r="VNO76" s="683"/>
      <c r="VNP76" s="683"/>
      <c r="VNQ76" s="683"/>
      <c r="VNR76" s="683"/>
      <c r="VNS76" s="617"/>
      <c r="VNT76" s="682"/>
      <c r="VNU76" s="683"/>
      <c r="VNV76" s="683"/>
      <c r="VNW76" s="683"/>
      <c r="VNX76" s="683"/>
      <c r="VNY76" s="683"/>
      <c r="VNZ76" s="617"/>
      <c r="VOA76" s="682"/>
      <c r="VOB76" s="683"/>
      <c r="VOC76" s="683"/>
      <c r="VOD76" s="683"/>
      <c r="VOE76" s="683"/>
      <c r="VOF76" s="683"/>
      <c r="VOG76" s="617"/>
      <c r="VOH76" s="682"/>
      <c r="VOI76" s="683"/>
      <c r="VOJ76" s="683"/>
      <c r="VOK76" s="683"/>
      <c r="VOL76" s="683"/>
      <c r="VOM76" s="683"/>
      <c r="VON76" s="617"/>
      <c r="VOO76" s="682"/>
      <c r="VOP76" s="683"/>
      <c r="VOQ76" s="683"/>
      <c r="VOR76" s="683"/>
      <c r="VOS76" s="683"/>
      <c r="VOT76" s="683"/>
      <c r="VOU76" s="617"/>
      <c r="VOV76" s="682"/>
      <c r="VOW76" s="683"/>
      <c r="VOX76" s="683"/>
      <c r="VOY76" s="683"/>
      <c r="VOZ76" s="683"/>
      <c r="VPA76" s="683"/>
      <c r="VPB76" s="617"/>
      <c r="VPC76" s="682"/>
      <c r="VPD76" s="683"/>
      <c r="VPE76" s="683"/>
      <c r="VPF76" s="683"/>
      <c r="VPG76" s="683"/>
      <c r="VPH76" s="683"/>
      <c r="VPI76" s="617"/>
      <c r="VPJ76" s="682"/>
      <c r="VPK76" s="683"/>
      <c r="VPL76" s="683"/>
      <c r="VPM76" s="683"/>
      <c r="VPN76" s="683"/>
      <c r="VPO76" s="683"/>
      <c r="VPP76" s="617"/>
      <c r="VPQ76" s="682"/>
      <c r="VPR76" s="683"/>
      <c r="VPS76" s="683"/>
      <c r="VPT76" s="683"/>
      <c r="VPU76" s="683"/>
      <c r="VPV76" s="683"/>
      <c r="VPW76" s="617"/>
      <c r="VPX76" s="682"/>
      <c r="VPY76" s="683"/>
      <c r="VPZ76" s="683"/>
      <c r="VQA76" s="683"/>
      <c r="VQB76" s="683"/>
      <c r="VQC76" s="683"/>
      <c r="VQD76" s="617"/>
      <c r="VQE76" s="682"/>
      <c r="VQF76" s="683"/>
      <c r="VQG76" s="683"/>
      <c r="VQH76" s="683"/>
      <c r="VQI76" s="683"/>
      <c r="VQJ76" s="683"/>
      <c r="VQK76" s="617"/>
      <c r="VQL76" s="682"/>
      <c r="VQM76" s="683"/>
      <c r="VQN76" s="683"/>
      <c r="VQO76" s="683"/>
      <c r="VQP76" s="683"/>
      <c r="VQQ76" s="683"/>
      <c r="VQR76" s="617"/>
      <c r="VQS76" s="682"/>
      <c r="VQT76" s="683"/>
      <c r="VQU76" s="683"/>
      <c r="VQV76" s="683"/>
      <c r="VQW76" s="683"/>
      <c r="VQX76" s="683"/>
      <c r="VQY76" s="617"/>
      <c r="VQZ76" s="682"/>
      <c r="VRA76" s="683"/>
      <c r="VRB76" s="683"/>
      <c r="VRC76" s="683"/>
      <c r="VRD76" s="683"/>
      <c r="VRE76" s="683"/>
      <c r="VRF76" s="617"/>
      <c r="VRG76" s="682"/>
      <c r="VRH76" s="683"/>
      <c r="VRI76" s="683"/>
      <c r="VRJ76" s="683"/>
      <c r="VRK76" s="683"/>
      <c r="VRL76" s="683"/>
      <c r="VRM76" s="617"/>
      <c r="VRN76" s="682"/>
      <c r="VRO76" s="683"/>
      <c r="VRP76" s="683"/>
      <c r="VRQ76" s="683"/>
      <c r="VRR76" s="683"/>
      <c r="VRS76" s="683"/>
      <c r="VRT76" s="617"/>
      <c r="VRU76" s="682"/>
      <c r="VRV76" s="683"/>
      <c r="VRW76" s="683"/>
      <c r="VRX76" s="683"/>
      <c r="VRY76" s="683"/>
      <c r="VRZ76" s="683"/>
      <c r="VSA76" s="617"/>
      <c r="VSB76" s="682"/>
      <c r="VSC76" s="683"/>
      <c r="VSD76" s="683"/>
      <c r="VSE76" s="683"/>
      <c r="VSF76" s="683"/>
      <c r="VSG76" s="683"/>
      <c r="VSH76" s="617"/>
      <c r="VSI76" s="682"/>
      <c r="VSJ76" s="683"/>
      <c r="VSK76" s="683"/>
      <c r="VSL76" s="683"/>
      <c r="VSM76" s="683"/>
      <c r="VSN76" s="683"/>
      <c r="VSO76" s="617"/>
      <c r="VSP76" s="682"/>
      <c r="VSQ76" s="683"/>
      <c r="VSR76" s="683"/>
      <c r="VSS76" s="683"/>
      <c r="VST76" s="683"/>
      <c r="VSU76" s="683"/>
      <c r="VSV76" s="617"/>
      <c r="VSW76" s="682"/>
      <c r="VSX76" s="683"/>
      <c r="VSY76" s="683"/>
      <c r="VSZ76" s="683"/>
      <c r="VTA76" s="683"/>
      <c r="VTB76" s="683"/>
      <c r="VTC76" s="617"/>
      <c r="VTD76" s="682"/>
      <c r="VTE76" s="683"/>
      <c r="VTF76" s="683"/>
      <c r="VTG76" s="683"/>
      <c r="VTH76" s="683"/>
      <c r="VTI76" s="683"/>
      <c r="VTJ76" s="617"/>
      <c r="VTK76" s="682"/>
      <c r="VTL76" s="683"/>
      <c r="VTM76" s="683"/>
      <c r="VTN76" s="683"/>
      <c r="VTO76" s="683"/>
      <c r="VTP76" s="683"/>
      <c r="VTQ76" s="617"/>
      <c r="VTR76" s="682"/>
      <c r="VTS76" s="683"/>
      <c r="VTT76" s="683"/>
      <c r="VTU76" s="683"/>
      <c r="VTV76" s="683"/>
      <c r="VTW76" s="683"/>
      <c r="VTX76" s="617"/>
      <c r="VTY76" s="682"/>
      <c r="VTZ76" s="683"/>
      <c r="VUA76" s="683"/>
      <c r="VUB76" s="683"/>
      <c r="VUC76" s="683"/>
      <c r="VUD76" s="683"/>
      <c r="VUE76" s="617"/>
      <c r="VUF76" s="682"/>
      <c r="VUG76" s="683"/>
      <c r="VUH76" s="683"/>
      <c r="VUI76" s="683"/>
      <c r="VUJ76" s="683"/>
      <c r="VUK76" s="683"/>
      <c r="VUL76" s="617"/>
      <c r="VUM76" s="682"/>
      <c r="VUN76" s="683"/>
      <c r="VUO76" s="683"/>
      <c r="VUP76" s="683"/>
      <c r="VUQ76" s="683"/>
      <c r="VUR76" s="683"/>
      <c r="VUS76" s="617"/>
      <c r="VUT76" s="682"/>
      <c r="VUU76" s="683"/>
      <c r="VUV76" s="683"/>
      <c r="VUW76" s="683"/>
      <c r="VUX76" s="683"/>
      <c r="VUY76" s="683"/>
      <c r="VUZ76" s="617"/>
      <c r="VVA76" s="682"/>
      <c r="VVB76" s="683"/>
      <c r="VVC76" s="683"/>
      <c r="VVD76" s="683"/>
      <c r="VVE76" s="683"/>
      <c r="VVF76" s="683"/>
      <c r="VVG76" s="617"/>
      <c r="VVH76" s="682"/>
      <c r="VVI76" s="683"/>
      <c r="VVJ76" s="683"/>
      <c r="VVK76" s="683"/>
      <c r="VVL76" s="683"/>
      <c r="VVM76" s="683"/>
      <c r="VVN76" s="617"/>
      <c r="VVO76" s="682"/>
      <c r="VVP76" s="683"/>
      <c r="VVQ76" s="683"/>
      <c r="VVR76" s="683"/>
      <c r="VVS76" s="683"/>
      <c r="VVT76" s="683"/>
      <c r="VVU76" s="617"/>
      <c r="VVV76" s="682"/>
      <c r="VVW76" s="683"/>
      <c r="VVX76" s="683"/>
      <c r="VVY76" s="683"/>
      <c r="VVZ76" s="683"/>
      <c r="VWA76" s="683"/>
      <c r="VWB76" s="617"/>
      <c r="VWC76" s="682"/>
      <c r="VWD76" s="683"/>
      <c r="VWE76" s="683"/>
      <c r="VWF76" s="683"/>
      <c r="VWG76" s="683"/>
      <c r="VWH76" s="683"/>
      <c r="VWI76" s="617"/>
      <c r="VWJ76" s="682"/>
      <c r="VWK76" s="683"/>
      <c r="VWL76" s="683"/>
      <c r="VWM76" s="683"/>
      <c r="VWN76" s="683"/>
      <c r="VWO76" s="683"/>
      <c r="VWP76" s="617"/>
      <c r="VWQ76" s="682"/>
      <c r="VWR76" s="683"/>
      <c r="VWS76" s="683"/>
      <c r="VWT76" s="683"/>
      <c r="VWU76" s="683"/>
      <c r="VWV76" s="683"/>
      <c r="VWW76" s="617"/>
      <c r="VWX76" s="682"/>
      <c r="VWY76" s="683"/>
      <c r="VWZ76" s="683"/>
      <c r="VXA76" s="683"/>
      <c r="VXB76" s="683"/>
      <c r="VXC76" s="683"/>
      <c r="VXD76" s="617"/>
      <c r="VXE76" s="682"/>
      <c r="VXF76" s="683"/>
      <c r="VXG76" s="683"/>
      <c r="VXH76" s="683"/>
      <c r="VXI76" s="683"/>
      <c r="VXJ76" s="683"/>
      <c r="VXK76" s="617"/>
      <c r="VXL76" s="682"/>
      <c r="VXM76" s="683"/>
      <c r="VXN76" s="683"/>
      <c r="VXO76" s="683"/>
      <c r="VXP76" s="683"/>
      <c r="VXQ76" s="683"/>
      <c r="VXR76" s="617"/>
      <c r="VXS76" s="682"/>
      <c r="VXT76" s="683"/>
      <c r="VXU76" s="683"/>
      <c r="VXV76" s="683"/>
      <c r="VXW76" s="683"/>
      <c r="VXX76" s="683"/>
      <c r="VXY76" s="617"/>
      <c r="VXZ76" s="682"/>
      <c r="VYA76" s="683"/>
      <c r="VYB76" s="683"/>
      <c r="VYC76" s="683"/>
      <c r="VYD76" s="683"/>
      <c r="VYE76" s="683"/>
      <c r="VYF76" s="617"/>
      <c r="VYG76" s="682"/>
      <c r="VYH76" s="683"/>
      <c r="VYI76" s="683"/>
      <c r="VYJ76" s="683"/>
      <c r="VYK76" s="683"/>
      <c r="VYL76" s="683"/>
      <c r="VYM76" s="617"/>
      <c r="VYN76" s="682"/>
      <c r="VYO76" s="683"/>
      <c r="VYP76" s="683"/>
      <c r="VYQ76" s="683"/>
      <c r="VYR76" s="683"/>
      <c r="VYS76" s="683"/>
      <c r="VYT76" s="617"/>
      <c r="VYU76" s="682"/>
      <c r="VYV76" s="683"/>
      <c r="VYW76" s="683"/>
      <c r="VYX76" s="683"/>
      <c r="VYY76" s="683"/>
      <c r="VYZ76" s="683"/>
      <c r="VZA76" s="617"/>
      <c r="VZB76" s="682"/>
      <c r="VZC76" s="683"/>
      <c r="VZD76" s="683"/>
      <c r="VZE76" s="683"/>
      <c r="VZF76" s="683"/>
      <c r="VZG76" s="683"/>
      <c r="VZH76" s="617"/>
      <c r="VZI76" s="682"/>
      <c r="VZJ76" s="683"/>
      <c r="VZK76" s="683"/>
      <c r="VZL76" s="683"/>
      <c r="VZM76" s="683"/>
      <c r="VZN76" s="683"/>
      <c r="VZO76" s="617"/>
      <c r="VZP76" s="682"/>
      <c r="VZQ76" s="683"/>
      <c r="VZR76" s="683"/>
      <c r="VZS76" s="683"/>
      <c r="VZT76" s="683"/>
      <c r="VZU76" s="683"/>
      <c r="VZV76" s="617"/>
      <c r="VZW76" s="682"/>
      <c r="VZX76" s="683"/>
      <c r="VZY76" s="683"/>
      <c r="VZZ76" s="683"/>
      <c r="WAA76" s="683"/>
      <c r="WAB76" s="683"/>
      <c r="WAC76" s="617"/>
      <c r="WAD76" s="682"/>
      <c r="WAE76" s="683"/>
      <c r="WAF76" s="683"/>
      <c r="WAG76" s="683"/>
      <c r="WAH76" s="683"/>
      <c r="WAI76" s="683"/>
      <c r="WAJ76" s="617"/>
      <c r="WAK76" s="682"/>
      <c r="WAL76" s="683"/>
      <c r="WAM76" s="683"/>
      <c r="WAN76" s="683"/>
      <c r="WAO76" s="683"/>
      <c r="WAP76" s="683"/>
      <c r="WAQ76" s="617"/>
      <c r="WAR76" s="682"/>
      <c r="WAS76" s="683"/>
      <c r="WAT76" s="683"/>
      <c r="WAU76" s="683"/>
      <c r="WAV76" s="683"/>
      <c r="WAW76" s="683"/>
      <c r="WAX76" s="617"/>
      <c r="WAY76" s="682"/>
      <c r="WAZ76" s="683"/>
      <c r="WBA76" s="683"/>
      <c r="WBB76" s="683"/>
      <c r="WBC76" s="683"/>
      <c r="WBD76" s="683"/>
      <c r="WBE76" s="617"/>
      <c r="WBF76" s="682"/>
      <c r="WBG76" s="683"/>
      <c r="WBH76" s="683"/>
      <c r="WBI76" s="683"/>
      <c r="WBJ76" s="683"/>
      <c r="WBK76" s="683"/>
      <c r="WBL76" s="617"/>
      <c r="WBM76" s="682"/>
      <c r="WBN76" s="683"/>
      <c r="WBO76" s="683"/>
      <c r="WBP76" s="683"/>
      <c r="WBQ76" s="683"/>
      <c r="WBR76" s="683"/>
      <c r="WBS76" s="617"/>
      <c r="WBT76" s="682"/>
      <c r="WBU76" s="683"/>
      <c r="WBV76" s="683"/>
      <c r="WBW76" s="683"/>
      <c r="WBX76" s="683"/>
      <c r="WBY76" s="683"/>
      <c r="WBZ76" s="617"/>
      <c r="WCA76" s="682"/>
      <c r="WCB76" s="683"/>
      <c r="WCC76" s="683"/>
      <c r="WCD76" s="683"/>
      <c r="WCE76" s="683"/>
      <c r="WCF76" s="683"/>
      <c r="WCG76" s="617"/>
      <c r="WCH76" s="682"/>
      <c r="WCI76" s="683"/>
      <c r="WCJ76" s="683"/>
      <c r="WCK76" s="683"/>
      <c r="WCL76" s="683"/>
      <c r="WCM76" s="683"/>
      <c r="WCN76" s="617"/>
      <c r="WCO76" s="682"/>
      <c r="WCP76" s="683"/>
      <c r="WCQ76" s="683"/>
      <c r="WCR76" s="683"/>
      <c r="WCS76" s="683"/>
      <c r="WCT76" s="683"/>
      <c r="WCU76" s="617"/>
      <c r="WCV76" s="682"/>
      <c r="WCW76" s="683"/>
      <c r="WCX76" s="683"/>
      <c r="WCY76" s="683"/>
      <c r="WCZ76" s="683"/>
      <c r="WDA76" s="683"/>
      <c r="WDB76" s="617"/>
      <c r="WDC76" s="682"/>
      <c r="WDD76" s="683"/>
      <c r="WDE76" s="683"/>
      <c r="WDF76" s="683"/>
      <c r="WDG76" s="683"/>
      <c r="WDH76" s="683"/>
      <c r="WDI76" s="617"/>
      <c r="WDJ76" s="682"/>
      <c r="WDK76" s="683"/>
      <c r="WDL76" s="683"/>
      <c r="WDM76" s="683"/>
      <c r="WDN76" s="683"/>
      <c r="WDO76" s="683"/>
      <c r="WDP76" s="617"/>
      <c r="WDQ76" s="682"/>
      <c r="WDR76" s="683"/>
      <c r="WDS76" s="683"/>
      <c r="WDT76" s="683"/>
      <c r="WDU76" s="683"/>
      <c r="WDV76" s="683"/>
      <c r="WDW76" s="617"/>
      <c r="WDX76" s="682"/>
      <c r="WDY76" s="683"/>
      <c r="WDZ76" s="683"/>
      <c r="WEA76" s="683"/>
      <c r="WEB76" s="683"/>
      <c r="WEC76" s="683"/>
      <c r="WED76" s="617"/>
      <c r="WEE76" s="682"/>
      <c r="WEF76" s="683"/>
      <c r="WEG76" s="683"/>
      <c r="WEH76" s="683"/>
      <c r="WEI76" s="683"/>
      <c r="WEJ76" s="683"/>
      <c r="WEK76" s="617"/>
      <c r="WEL76" s="682"/>
      <c r="WEM76" s="683"/>
      <c r="WEN76" s="683"/>
      <c r="WEO76" s="683"/>
      <c r="WEP76" s="683"/>
      <c r="WEQ76" s="683"/>
      <c r="WER76" s="617"/>
      <c r="WES76" s="682"/>
      <c r="WET76" s="683"/>
      <c r="WEU76" s="683"/>
      <c r="WEV76" s="683"/>
      <c r="WEW76" s="683"/>
      <c r="WEX76" s="683"/>
      <c r="WEY76" s="617"/>
      <c r="WEZ76" s="682"/>
      <c r="WFA76" s="683"/>
      <c r="WFB76" s="683"/>
      <c r="WFC76" s="683"/>
      <c r="WFD76" s="683"/>
      <c r="WFE76" s="683"/>
      <c r="WFF76" s="617"/>
      <c r="WFG76" s="682"/>
      <c r="WFH76" s="683"/>
      <c r="WFI76" s="683"/>
      <c r="WFJ76" s="683"/>
      <c r="WFK76" s="683"/>
      <c r="WFL76" s="683"/>
      <c r="WFM76" s="617"/>
      <c r="WFN76" s="682"/>
      <c r="WFO76" s="683"/>
      <c r="WFP76" s="683"/>
      <c r="WFQ76" s="683"/>
      <c r="WFR76" s="683"/>
      <c r="WFS76" s="683"/>
      <c r="WFT76" s="617"/>
      <c r="WFU76" s="682"/>
      <c r="WFV76" s="683"/>
      <c r="WFW76" s="683"/>
      <c r="WFX76" s="683"/>
      <c r="WFY76" s="683"/>
      <c r="WFZ76" s="683"/>
      <c r="WGA76" s="617"/>
      <c r="WGB76" s="682"/>
      <c r="WGC76" s="683"/>
      <c r="WGD76" s="683"/>
      <c r="WGE76" s="683"/>
      <c r="WGF76" s="683"/>
      <c r="WGG76" s="683"/>
      <c r="WGH76" s="617"/>
      <c r="WGI76" s="682"/>
      <c r="WGJ76" s="683"/>
      <c r="WGK76" s="683"/>
      <c r="WGL76" s="683"/>
      <c r="WGM76" s="683"/>
      <c r="WGN76" s="683"/>
      <c r="WGO76" s="617"/>
      <c r="WGP76" s="682"/>
      <c r="WGQ76" s="683"/>
      <c r="WGR76" s="683"/>
      <c r="WGS76" s="683"/>
      <c r="WGT76" s="683"/>
      <c r="WGU76" s="683"/>
      <c r="WGV76" s="617"/>
      <c r="WGW76" s="682"/>
      <c r="WGX76" s="683"/>
      <c r="WGY76" s="683"/>
      <c r="WGZ76" s="683"/>
      <c r="WHA76" s="683"/>
      <c r="WHB76" s="683"/>
      <c r="WHC76" s="617"/>
      <c r="WHD76" s="682"/>
      <c r="WHE76" s="683"/>
      <c r="WHF76" s="683"/>
      <c r="WHG76" s="683"/>
      <c r="WHH76" s="683"/>
      <c r="WHI76" s="683"/>
      <c r="WHJ76" s="617"/>
      <c r="WHK76" s="682"/>
      <c r="WHL76" s="683"/>
      <c r="WHM76" s="683"/>
      <c r="WHN76" s="683"/>
      <c r="WHO76" s="683"/>
      <c r="WHP76" s="683"/>
      <c r="WHQ76" s="617"/>
      <c r="WHR76" s="682"/>
      <c r="WHS76" s="683"/>
      <c r="WHT76" s="683"/>
      <c r="WHU76" s="683"/>
      <c r="WHV76" s="683"/>
      <c r="WHW76" s="683"/>
      <c r="WHX76" s="617"/>
      <c r="WHY76" s="682"/>
      <c r="WHZ76" s="683"/>
      <c r="WIA76" s="683"/>
      <c r="WIB76" s="683"/>
      <c r="WIC76" s="683"/>
      <c r="WID76" s="683"/>
      <c r="WIE76" s="617"/>
      <c r="WIF76" s="682"/>
      <c r="WIG76" s="683"/>
      <c r="WIH76" s="683"/>
      <c r="WII76" s="683"/>
      <c r="WIJ76" s="683"/>
      <c r="WIK76" s="683"/>
      <c r="WIL76" s="617"/>
      <c r="WIM76" s="682"/>
      <c r="WIN76" s="683"/>
      <c r="WIO76" s="683"/>
      <c r="WIP76" s="683"/>
      <c r="WIQ76" s="683"/>
      <c r="WIR76" s="683"/>
      <c r="WIS76" s="617"/>
      <c r="WIT76" s="682"/>
      <c r="WIU76" s="683"/>
      <c r="WIV76" s="683"/>
      <c r="WIW76" s="683"/>
      <c r="WIX76" s="683"/>
      <c r="WIY76" s="683"/>
      <c r="WIZ76" s="617"/>
      <c r="WJA76" s="682"/>
      <c r="WJB76" s="683"/>
      <c r="WJC76" s="683"/>
      <c r="WJD76" s="683"/>
      <c r="WJE76" s="683"/>
      <c r="WJF76" s="683"/>
      <c r="WJG76" s="617"/>
      <c r="WJH76" s="682"/>
      <c r="WJI76" s="683"/>
      <c r="WJJ76" s="683"/>
      <c r="WJK76" s="683"/>
      <c r="WJL76" s="683"/>
      <c r="WJM76" s="683"/>
      <c r="WJN76" s="617"/>
      <c r="WJO76" s="682"/>
      <c r="WJP76" s="683"/>
      <c r="WJQ76" s="683"/>
      <c r="WJR76" s="683"/>
      <c r="WJS76" s="683"/>
      <c r="WJT76" s="683"/>
      <c r="WJU76" s="617"/>
      <c r="WJV76" s="682"/>
      <c r="WJW76" s="683"/>
      <c r="WJX76" s="683"/>
      <c r="WJY76" s="683"/>
      <c r="WJZ76" s="683"/>
      <c r="WKA76" s="683"/>
      <c r="WKB76" s="617"/>
      <c r="WKC76" s="682"/>
      <c r="WKD76" s="683"/>
      <c r="WKE76" s="683"/>
      <c r="WKF76" s="683"/>
      <c r="WKG76" s="683"/>
      <c r="WKH76" s="683"/>
      <c r="WKI76" s="617"/>
      <c r="WKJ76" s="682"/>
      <c r="WKK76" s="683"/>
      <c r="WKL76" s="683"/>
      <c r="WKM76" s="683"/>
      <c r="WKN76" s="683"/>
      <c r="WKO76" s="683"/>
      <c r="WKP76" s="617"/>
      <c r="WKQ76" s="682"/>
      <c r="WKR76" s="683"/>
      <c r="WKS76" s="683"/>
      <c r="WKT76" s="683"/>
      <c r="WKU76" s="683"/>
      <c r="WKV76" s="683"/>
      <c r="WKW76" s="617"/>
      <c r="WKX76" s="682"/>
      <c r="WKY76" s="683"/>
      <c r="WKZ76" s="683"/>
      <c r="WLA76" s="683"/>
      <c r="WLB76" s="683"/>
      <c r="WLC76" s="683"/>
      <c r="WLD76" s="617"/>
      <c r="WLE76" s="682"/>
      <c r="WLF76" s="683"/>
      <c r="WLG76" s="683"/>
      <c r="WLH76" s="683"/>
      <c r="WLI76" s="683"/>
      <c r="WLJ76" s="683"/>
      <c r="WLK76" s="617"/>
      <c r="WLL76" s="682"/>
      <c r="WLM76" s="683"/>
      <c r="WLN76" s="683"/>
      <c r="WLO76" s="683"/>
      <c r="WLP76" s="683"/>
      <c r="WLQ76" s="683"/>
      <c r="WLR76" s="617"/>
      <c r="WLS76" s="682"/>
      <c r="WLT76" s="683"/>
      <c r="WLU76" s="683"/>
      <c r="WLV76" s="683"/>
      <c r="WLW76" s="683"/>
      <c r="WLX76" s="683"/>
      <c r="WLY76" s="617"/>
      <c r="WLZ76" s="682"/>
      <c r="WMA76" s="683"/>
      <c r="WMB76" s="683"/>
      <c r="WMC76" s="683"/>
      <c r="WMD76" s="683"/>
      <c r="WME76" s="683"/>
      <c r="WMF76" s="617"/>
      <c r="WMG76" s="682"/>
      <c r="WMH76" s="683"/>
      <c r="WMI76" s="683"/>
      <c r="WMJ76" s="683"/>
      <c r="WMK76" s="683"/>
      <c r="WML76" s="683"/>
      <c r="WMM76" s="617"/>
      <c r="WMN76" s="682"/>
      <c r="WMO76" s="683"/>
      <c r="WMP76" s="683"/>
      <c r="WMQ76" s="683"/>
      <c r="WMR76" s="683"/>
      <c r="WMS76" s="683"/>
      <c r="WMT76" s="617"/>
      <c r="WMU76" s="682"/>
      <c r="WMV76" s="683"/>
      <c r="WMW76" s="683"/>
      <c r="WMX76" s="683"/>
      <c r="WMY76" s="683"/>
      <c r="WMZ76" s="683"/>
      <c r="WNA76" s="617"/>
      <c r="WNB76" s="682"/>
      <c r="WNC76" s="683"/>
      <c r="WND76" s="683"/>
      <c r="WNE76" s="683"/>
      <c r="WNF76" s="683"/>
      <c r="WNG76" s="683"/>
      <c r="WNH76" s="617"/>
      <c r="WNI76" s="682"/>
      <c r="WNJ76" s="683"/>
      <c r="WNK76" s="683"/>
      <c r="WNL76" s="683"/>
      <c r="WNM76" s="683"/>
      <c r="WNN76" s="683"/>
      <c r="WNO76" s="617"/>
      <c r="WNP76" s="682"/>
      <c r="WNQ76" s="683"/>
      <c r="WNR76" s="683"/>
      <c r="WNS76" s="683"/>
      <c r="WNT76" s="683"/>
      <c r="WNU76" s="683"/>
      <c r="WNV76" s="617"/>
      <c r="WNW76" s="682"/>
      <c r="WNX76" s="683"/>
      <c r="WNY76" s="683"/>
      <c r="WNZ76" s="683"/>
      <c r="WOA76" s="683"/>
      <c r="WOB76" s="683"/>
      <c r="WOC76" s="617"/>
      <c r="WOD76" s="682"/>
      <c r="WOE76" s="683"/>
      <c r="WOF76" s="683"/>
      <c r="WOG76" s="683"/>
      <c r="WOH76" s="683"/>
      <c r="WOI76" s="683"/>
      <c r="WOJ76" s="617"/>
      <c r="WOK76" s="682"/>
      <c r="WOL76" s="683"/>
      <c r="WOM76" s="683"/>
      <c r="WON76" s="683"/>
      <c r="WOO76" s="683"/>
      <c r="WOP76" s="683"/>
      <c r="WOQ76" s="617"/>
      <c r="WOR76" s="682"/>
      <c r="WOS76" s="683"/>
      <c r="WOT76" s="683"/>
      <c r="WOU76" s="683"/>
      <c r="WOV76" s="683"/>
      <c r="WOW76" s="683"/>
      <c r="WOX76" s="617"/>
      <c r="WOY76" s="682"/>
      <c r="WOZ76" s="683"/>
      <c r="WPA76" s="683"/>
      <c r="WPB76" s="683"/>
      <c r="WPC76" s="683"/>
      <c r="WPD76" s="683"/>
      <c r="WPE76" s="617"/>
      <c r="WPF76" s="682"/>
      <c r="WPG76" s="683"/>
      <c r="WPH76" s="683"/>
      <c r="WPI76" s="683"/>
      <c r="WPJ76" s="683"/>
      <c r="WPK76" s="683"/>
      <c r="WPL76" s="617"/>
      <c r="WPM76" s="682"/>
      <c r="WPN76" s="683"/>
      <c r="WPO76" s="683"/>
      <c r="WPP76" s="683"/>
      <c r="WPQ76" s="683"/>
      <c r="WPR76" s="683"/>
      <c r="WPS76" s="617"/>
      <c r="WPT76" s="682"/>
      <c r="WPU76" s="683"/>
      <c r="WPV76" s="683"/>
      <c r="WPW76" s="683"/>
      <c r="WPX76" s="683"/>
      <c r="WPY76" s="683"/>
      <c r="WPZ76" s="617"/>
      <c r="WQA76" s="682"/>
      <c r="WQB76" s="683"/>
      <c r="WQC76" s="683"/>
      <c r="WQD76" s="683"/>
      <c r="WQE76" s="683"/>
      <c r="WQF76" s="683"/>
      <c r="WQG76" s="617"/>
      <c r="WQH76" s="682"/>
      <c r="WQI76" s="683"/>
      <c r="WQJ76" s="683"/>
      <c r="WQK76" s="683"/>
      <c r="WQL76" s="683"/>
      <c r="WQM76" s="683"/>
      <c r="WQN76" s="617"/>
      <c r="WQO76" s="682"/>
      <c r="WQP76" s="683"/>
      <c r="WQQ76" s="683"/>
      <c r="WQR76" s="683"/>
      <c r="WQS76" s="683"/>
      <c r="WQT76" s="683"/>
      <c r="WQU76" s="617"/>
      <c r="WQV76" s="682"/>
      <c r="WQW76" s="683"/>
      <c r="WQX76" s="683"/>
      <c r="WQY76" s="683"/>
      <c r="WQZ76" s="683"/>
      <c r="WRA76" s="683"/>
      <c r="WRB76" s="617"/>
      <c r="WRC76" s="682"/>
      <c r="WRD76" s="683"/>
      <c r="WRE76" s="683"/>
      <c r="WRF76" s="683"/>
      <c r="WRG76" s="683"/>
      <c r="WRH76" s="683"/>
      <c r="WRI76" s="617"/>
      <c r="WRJ76" s="682"/>
      <c r="WRK76" s="683"/>
      <c r="WRL76" s="683"/>
      <c r="WRM76" s="683"/>
      <c r="WRN76" s="683"/>
      <c r="WRO76" s="683"/>
      <c r="WRP76" s="617"/>
      <c r="WRQ76" s="682"/>
      <c r="WRR76" s="683"/>
      <c r="WRS76" s="683"/>
      <c r="WRT76" s="683"/>
      <c r="WRU76" s="683"/>
      <c r="WRV76" s="683"/>
      <c r="WRW76" s="617"/>
      <c r="WRX76" s="682"/>
      <c r="WRY76" s="683"/>
      <c r="WRZ76" s="683"/>
      <c r="WSA76" s="683"/>
      <c r="WSB76" s="683"/>
      <c r="WSC76" s="683"/>
      <c r="WSD76" s="617"/>
      <c r="WSE76" s="682"/>
      <c r="WSF76" s="683"/>
      <c r="WSG76" s="683"/>
      <c r="WSH76" s="683"/>
      <c r="WSI76" s="683"/>
      <c r="WSJ76" s="683"/>
      <c r="WSK76" s="617"/>
      <c r="WSL76" s="682"/>
      <c r="WSM76" s="683"/>
      <c r="WSN76" s="683"/>
      <c r="WSO76" s="683"/>
      <c r="WSP76" s="683"/>
      <c r="WSQ76" s="683"/>
      <c r="WSR76" s="617"/>
      <c r="WSS76" s="682"/>
      <c r="WST76" s="683"/>
      <c r="WSU76" s="683"/>
      <c r="WSV76" s="683"/>
      <c r="WSW76" s="683"/>
      <c r="WSX76" s="683"/>
      <c r="WSY76" s="617"/>
      <c r="WSZ76" s="682"/>
      <c r="WTA76" s="683"/>
      <c r="WTB76" s="683"/>
      <c r="WTC76" s="683"/>
      <c r="WTD76" s="683"/>
      <c r="WTE76" s="683"/>
      <c r="WTF76" s="617"/>
      <c r="WTG76" s="682"/>
      <c r="WTH76" s="683"/>
      <c r="WTI76" s="683"/>
      <c r="WTJ76" s="683"/>
      <c r="WTK76" s="683"/>
      <c r="WTL76" s="683"/>
      <c r="WTM76" s="617"/>
      <c r="WTN76" s="682"/>
      <c r="WTO76" s="683"/>
      <c r="WTP76" s="683"/>
      <c r="WTQ76" s="683"/>
      <c r="WTR76" s="683"/>
      <c r="WTS76" s="683"/>
      <c r="WTT76" s="617"/>
      <c r="WTU76" s="682"/>
      <c r="WTV76" s="683"/>
      <c r="WTW76" s="683"/>
      <c r="WTX76" s="683"/>
      <c r="WTY76" s="683"/>
      <c r="WTZ76" s="683"/>
      <c r="WUA76" s="617"/>
      <c r="WUB76" s="682"/>
      <c r="WUC76" s="683"/>
      <c r="WUD76" s="683"/>
      <c r="WUE76" s="683"/>
      <c r="WUF76" s="683"/>
      <c r="WUG76" s="683"/>
      <c r="WUH76" s="617"/>
      <c r="WUI76" s="682"/>
      <c r="WUJ76" s="683"/>
      <c r="WUK76" s="683"/>
      <c r="WUL76" s="683"/>
      <c r="WUM76" s="683"/>
      <c r="WUN76" s="683"/>
      <c r="WUO76" s="617"/>
      <c r="WUP76" s="682"/>
      <c r="WUQ76" s="683"/>
      <c r="WUR76" s="683"/>
      <c r="WUS76" s="683"/>
      <c r="WUT76" s="683"/>
      <c r="WUU76" s="683"/>
      <c r="WUV76" s="617"/>
      <c r="WUW76" s="682"/>
      <c r="WUX76" s="683"/>
      <c r="WUY76" s="683"/>
      <c r="WUZ76" s="683"/>
      <c r="WVA76" s="683"/>
      <c r="WVB76" s="683"/>
      <c r="WVC76" s="617"/>
      <c r="WVD76" s="682"/>
      <c r="WVE76" s="683"/>
      <c r="WVF76" s="683"/>
      <c r="WVG76" s="683"/>
      <c r="WVH76" s="683"/>
      <c r="WVI76" s="683"/>
      <c r="WVJ76" s="617"/>
      <c r="WVK76" s="682"/>
      <c r="WVL76" s="683"/>
      <c r="WVM76" s="683"/>
      <c r="WVN76" s="683"/>
      <c r="WVO76" s="683"/>
      <c r="WVP76" s="683"/>
      <c r="WVQ76" s="617"/>
      <c r="WVR76" s="682"/>
      <c r="WVS76" s="683"/>
      <c r="WVT76" s="683"/>
      <c r="WVU76" s="683"/>
      <c r="WVV76" s="683"/>
      <c r="WVW76" s="683"/>
      <c r="WVX76" s="617"/>
      <c r="WVY76" s="682"/>
      <c r="WVZ76" s="683"/>
      <c r="WWA76" s="683"/>
      <c r="WWB76" s="683"/>
      <c r="WWC76" s="683"/>
      <c r="WWD76" s="683"/>
      <c r="WWE76" s="617"/>
      <c r="WWF76" s="682"/>
      <c r="WWG76" s="683"/>
      <c r="WWH76" s="683"/>
      <c r="WWI76" s="683"/>
      <c r="WWJ76" s="683"/>
      <c r="WWK76" s="683"/>
      <c r="WWL76" s="617"/>
      <c r="WWM76" s="682"/>
      <c r="WWN76" s="683"/>
      <c r="WWO76" s="683"/>
      <c r="WWP76" s="683"/>
      <c r="WWQ76" s="683"/>
      <c r="WWR76" s="683"/>
      <c r="WWS76" s="617"/>
      <c r="WWT76" s="682"/>
      <c r="WWU76" s="683"/>
      <c r="WWV76" s="683"/>
      <c r="WWW76" s="683"/>
      <c r="WWX76" s="683"/>
      <c r="WWY76" s="683"/>
      <c r="WWZ76" s="617"/>
      <c r="WXA76" s="682"/>
      <c r="WXB76" s="683"/>
      <c r="WXC76" s="683"/>
      <c r="WXD76" s="683"/>
      <c r="WXE76" s="683"/>
      <c r="WXF76" s="683"/>
      <c r="WXG76" s="617"/>
      <c r="WXH76" s="682"/>
      <c r="WXI76" s="683"/>
      <c r="WXJ76" s="683"/>
      <c r="WXK76" s="683"/>
      <c r="WXL76" s="683"/>
      <c r="WXM76" s="683"/>
      <c r="WXN76" s="617"/>
      <c r="WXO76" s="682"/>
      <c r="WXP76" s="683"/>
      <c r="WXQ76" s="683"/>
      <c r="WXR76" s="683"/>
      <c r="WXS76" s="683"/>
      <c r="WXT76" s="683"/>
      <c r="WXU76" s="617"/>
      <c r="WXV76" s="682"/>
      <c r="WXW76" s="683"/>
      <c r="WXX76" s="683"/>
      <c r="WXY76" s="683"/>
      <c r="WXZ76" s="683"/>
      <c r="WYA76" s="683"/>
      <c r="WYB76" s="617"/>
      <c r="WYC76" s="682"/>
      <c r="WYD76" s="683"/>
      <c r="WYE76" s="683"/>
      <c r="WYF76" s="683"/>
      <c r="WYG76" s="683"/>
      <c r="WYH76" s="683"/>
      <c r="WYI76" s="617"/>
      <c r="WYJ76" s="682"/>
      <c r="WYK76" s="683"/>
      <c r="WYL76" s="683"/>
      <c r="WYM76" s="683"/>
      <c r="WYN76" s="683"/>
      <c r="WYO76" s="683"/>
      <c r="WYP76" s="617"/>
      <c r="WYQ76" s="682"/>
      <c r="WYR76" s="683"/>
      <c r="WYS76" s="683"/>
      <c r="WYT76" s="683"/>
      <c r="WYU76" s="683"/>
      <c r="WYV76" s="683"/>
      <c r="WYW76" s="617"/>
      <c r="WYX76" s="682"/>
      <c r="WYY76" s="683"/>
      <c r="WYZ76" s="683"/>
      <c r="WZA76" s="683"/>
      <c r="WZB76" s="683"/>
      <c r="WZC76" s="683"/>
      <c r="WZD76" s="617"/>
      <c r="WZE76" s="682"/>
      <c r="WZF76" s="683"/>
      <c r="WZG76" s="683"/>
      <c r="WZH76" s="683"/>
      <c r="WZI76" s="683"/>
      <c r="WZJ76" s="683"/>
      <c r="WZK76" s="617"/>
      <c r="WZL76" s="682"/>
      <c r="WZM76" s="683"/>
      <c r="WZN76" s="683"/>
      <c r="WZO76" s="683"/>
      <c r="WZP76" s="683"/>
      <c r="WZQ76" s="683"/>
      <c r="WZR76" s="617"/>
      <c r="WZS76" s="682"/>
      <c r="WZT76" s="683"/>
      <c r="WZU76" s="683"/>
      <c r="WZV76" s="683"/>
      <c r="WZW76" s="683"/>
      <c r="WZX76" s="683"/>
      <c r="WZY76" s="617"/>
      <c r="WZZ76" s="682"/>
      <c r="XAA76" s="683"/>
      <c r="XAB76" s="683"/>
      <c r="XAC76" s="683"/>
      <c r="XAD76" s="683"/>
      <c r="XAE76" s="683"/>
      <c r="XAF76" s="617"/>
      <c r="XAG76" s="682"/>
      <c r="XAH76" s="683"/>
      <c r="XAI76" s="683"/>
      <c r="XAJ76" s="683"/>
      <c r="XAK76" s="683"/>
      <c r="XAL76" s="683"/>
      <c r="XAM76" s="617"/>
      <c r="XAN76" s="682"/>
      <c r="XAO76" s="683"/>
      <c r="XAP76" s="683"/>
      <c r="XAQ76" s="683"/>
      <c r="XAR76" s="683"/>
      <c r="XAS76" s="683"/>
      <c r="XAT76" s="617"/>
      <c r="XAU76" s="682"/>
      <c r="XAV76" s="683"/>
      <c r="XAW76" s="683"/>
      <c r="XAX76" s="683"/>
      <c r="XAY76" s="683"/>
      <c r="XAZ76" s="683"/>
      <c r="XBA76" s="617"/>
      <c r="XBB76" s="682"/>
      <c r="XBC76" s="683"/>
      <c r="XBD76" s="683"/>
      <c r="XBE76" s="683"/>
      <c r="XBF76" s="683"/>
      <c r="XBG76" s="683"/>
      <c r="XBH76" s="617"/>
      <c r="XBI76" s="682"/>
      <c r="XBJ76" s="683"/>
      <c r="XBK76" s="683"/>
      <c r="XBL76" s="683"/>
      <c r="XBM76" s="683"/>
      <c r="XBN76" s="683"/>
      <c r="XBO76" s="617"/>
      <c r="XBP76" s="682"/>
      <c r="XBQ76" s="683"/>
      <c r="XBR76" s="683"/>
      <c r="XBS76" s="683"/>
      <c r="XBT76" s="683"/>
      <c r="XBU76" s="683"/>
      <c r="XBV76" s="617"/>
      <c r="XBW76" s="682"/>
      <c r="XBX76" s="683"/>
      <c r="XBY76" s="683"/>
      <c r="XBZ76" s="683"/>
      <c r="XCA76" s="683"/>
      <c r="XCB76" s="683"/>
      <c r="XCC76" s="617"/>
      <c r="XCD76" s="682"/>
      <c r="XCE76" s="683"/>
      <c r="XCF76" s="683"/>
      <c r="XCG76" s="683"/>
      <c r="XCH76" s="683"/>
      <c r="XCI76" s="683"/>
      <c r="XCJ76" s="617"/>
      <c r="XCK76" s="682"/>
      <c r="XCL76" s="683"/>
      <c r="XCM76" s="683"/>
      <c r="XCN76" s="683"/>
      <c r="XCO76" s="683"/>
      <c r="XCP76" s="683"/>
      <c r="XCQ76" s="617"/>
      <c r="XCR76" s="682"/>
      <c r="XCS76" s="683"/>
      <c r="XCT76" s="683"/>
      <c r="XCU76" s="683"/>
      <c r="XCV76" s="683"/>
      <c r="XCW76" s="683"/>
      <c r="XCX76" s="617"/>
      <c r="XCY76" s="682"/>
      <c r="XCZ76" s="683"/>
      <c r="XDA76" s="683"/>
      <c r="XDB76" s="683"/>
      <c r="XDC76" s="683"/>
      <c r="XDD76" s="683"/>
      <c r="XDE76" s="617"/>
      <c r="XDF76" s="682"/>
      <c r="XDG76" s="683"/>
      <c r="XDH76" s="683"/>
      <c r="XDI76" s="683"/>
      <c r="XDJ76" s="683"/>
      <c r="XDK76" s="683"/>
      <c r="XDL76" s="617"/>
      <c r="XDM76" s="682"/>
      <c r="XDN76" s="683"/>
      <c r="XDO76" s="683"/>
      <c r="XDP76" s="683"/>
      <c r="XDQ76" s="683"/>
      <c r="XDR76" s="683"/>
      <c r="XDS76" s="617"/>
      <c r="XDT76" s="682"/>
      <c r="XDU76" s="683"/>
      <c r="XDV76" s="683"/>
      <c r="XDW76" s="683"/>
      <c r="XDX76" s="683"/>
      <c r="XDY76" s="683"/>
      <c r="XDZ76" s="617"/>
      <c r="XEA76" s="682"/>
      <c r="XEB76" s="683"/>
      <c r="XEC76" s="683"/>
      <c r="XED76" s="683"/>
      <c r="XEE76" s="683"/>
      <c r="XEF76" s="683"/>
      <c r="XEG76" s="617"/>
      <c r="XEH76" s="682"/>
      <c r="XEI76" s="683"/>
      <c r="XEJ76" s="683"/>
      <c r="XEK76" s="683"/>
      <c r="XEL76" s="683"/>
      <c r="XEM76" s="683"/>
      <c r="XEN76" s="617"/>
      <c r="XEO76" s="682"/>
      <c r="XEP76" s="683"/>
      <c r="XEQ76" s="683"/>
      <c r="XER76" s="683"/>
      <c r="XES76" s="683"/>
      <c r="XET76" s="683"/>
      <c r="XEU76" s="617"/>
      <c r="XEV76" s="682"/>
      <c r="XEW76" s="682"/>
      <c r="XEX76" s="682"/>
    </row>
    <row r="77" spans="1:16378">
      <c r="B77" s="625"/>
      <c r="C77" s="625"/>
      <c r="D77" s="626"/>
      <c r="E77" s="627"/>
      <c r="F77" s="627"/>
      <c r="G77" s="627"/>
    </row>
    <row r="78" spans="1:16378" s="623" customFormat="1" ht="15">
      <c r="A78" s="629" t="s">
        <v>1187</v>
      </c>
      <c r="B78" s="625"/>
      <c r="C78" s="625"/>
      <c r="D78" s="626"/>
      <c r="E78" s="627"/>
      <c r="F78" s="627"/>
      <c r="G78" s="627"/>
    </row>
    <row r="79" spans="1:16378" s="623" customFormat="1" ht="45.95" customHeight="1">
      <c r="A79" s="617" t="s">
        <v>1186</v>
      </c>
      <c r="B79" s="687" t="s">
        <v>1178</v>
      </c>
      <c r="C79" s="688"/>
      <c r="D79" s="688"/>
      <c r="E79" s="688"/>
      <c r="F79" s="688"/>
      <c r="G79" s="689"/>
      <c r="H79" s="632"/>
    </row>
    <row r="80" spans="1:16378" s="623" customFormat="1" ht="63.6" customHeight="1">
      <c r="A80" s="617" t="s">
        <v>1185</v>
      </c>
      <c r="B80" s="687" t="s">
        <v>1184</v>
      </c>
      <c r="C80" s="688"/>
      <c r="D80" s="688"/>
      <c r="E80" s="688"/>
      <c r="F80" s="688"/>
      <c r="G80" s="689"/>
      <c r="H80" s="632"/>
    </row>
    <row r="81" spans="1:8" s="623" customFormat="1" ht="63.6" customHeight="1">
      <c r="A81" s="617" t="s">
        <v>1183</v>
      </c>
      <c r="B81" s="687" t="s">
        <v>1182</v>
      </c>
      <c r="C81" s="688"/>
      <c r="D81" s="688"/>
      <c r="E81" s="688"/>
      <c r="F81" s="688"/>
      <c r="G81" s="689"/>
      <c r="H81" s="632"/>
    </row>
    <row r="82" spans="1:8" s="623" customFormat="1" ht="103.5" customHeight="1">
      <c r="A82" s="617" t="s">
        <v>1181</v>
      </c>
      <c r="B82" s="687" t="s">
        <v>1180</v>
      </c>
      <c r="C82" s="688"/>
      <c r="D82" s="688"/>
      <c r="E82" s="688"/>
      <c r="F82" s="688"/>
      <c r="G82" s="689"/>
      <c r="H82" s="632"/>
    </row>
    <row r="83" spans="1:8" s="623" customFormat="1" ht="45.95" customHeight="1">
      <c r="A83" s="617" t="s">
        <v>1179</v>
      </c>
      <c r="B83" s="684" t="s">
        <v>1178</v>
      </c>
      <c r="C83" s="685"/>
      <c r="D83" s="685"/>
      <c r="E83" s="685"/>
      <c r="F83" s="685"/>
      <c r="G83" s="686"/>
      <c r="H83" s="632"/>
    </row>
    <row r="84" spans="1:8" s="623" customFormat="1" ht="29.1" customHeight="1">
      <c r="A84" s="617" t="s">
        <v>1177</v>
      </c>
      <c r="B84" s="684" t="s">
        <v>1176</v>
      </c>
      <c r="C84" s="685"/>
      <c r="D84" s="685"/>
      <c r="E84" s="685"/>
      <c r="F84" s="685"/>
      <c r="G84" s="686"/>
      <c r="H84" s="632"/>
    </row>
    <row r="85" spans="1:8" s="623" customFormat="1" ht="29.1" customHeight="1">
      <c r="A85" s="617" t="s">
        <v>1175</v>
      </c>
      <c r="B85" s="684" t="s">
        <v>1174</v>
      </c>
      <c r="C85" s="685"/>
      <c r="D85" s="685"/>
      <c r="E85" s="685"/>
      <c r="F85" s="685"/>
      <c r="G85" s="686"/>
      <c r="H85" s="632"/>
    </row>
    <row r="86" spans="1:8" s="623" customFormat="1" ht="29.1" customHeight="1">
      <c r="A86" s="617" t="s">
        <v>1173</v>
      </c>
      <c r="B86" s="684" t="s">
        <v>1172</v>
      </c>
      <c r="C86" s="685"/>
      <c r="D86" s="685"/>
      <c r="E86" s="685"/>
      <c r="F86" s="685"/>
      <c r="G86" s="686"/>
      <c r="H86" s="632"/>
    </row>
    <row r="87" spans="1:8" s="623" customFormat="1" ht="72.599999999999994" customHeight="1">
      <c r="A87" s="617" t="s">
        <v>1171</v>
      </c>
      <c r="B87" s="684" t="s">
        <v>1170</v>
      </c>
      <c r="C87" s="685"/>
      <c r="D87" s="685"/>
      <c r="E87" s="685"/>
      <c r="F87" s="685"/>
      <c r="G87" s="686"/>
    </row>
    <row r="88" spans="1:8" s="623" customFormat="1" ht="72.599999999999994" customHeight="1">
      <c r="A88" s="617" t="s">
        <v>1169</v>
      </c>
      <c r="B88" s="684" t="s">
        <v>1168</v>
      </c>
      <c r="C88" s="685"/>
      <c r="D88" s="685"/>
      <c r="E88" s="685"/>
      <c r="F88" s="685"/>
      <c r="G88" s="686"/>
    </row>
    <row r="89" spans="1:8" s="623" customFormat="1" ht="74.099999999999994" customHeight="1">
      <c r="A89" s="617" t="s">
        <v>1167</v>
      </c>
      <c r="B89" s="684" t="s">
        <v>1166</v>
      </c>
      <c r="C89" s="685"/>
      <c r="D89" s="685"/>
      <c r="E89" s="685"/>
      <c r="F89" s="685"/>
      <c r="G89" s="686"/>
    </row>
    <row r="90" spans="1:8" s="623" customFormat="1" ht="55.5" customHeight="1">
      <c r="A90" s="617" t="s">
        <v>1165</v>
      </c>
      <c r="B90" s="684" t="s">
        <v>1164</v>
      </c>
      <c r="C90" s="685"/>
      <c r="D90" s="685"/>
      <c r="E90" s="685"/>
      <c r="F90" s="685"/>
      <c r="G90" s="686"/>
    </row>
    <row r="91" spans="1:8" s="623" customFormat="1" ht="55.5" customHeight="1">
      <c r="A91" s="617" t="s">
        <v>1163</v>
      </c>
      <c r="B91" s="684" t="s">
        <v>1162</v>
      </c>
      <c r="C91" s="685"/>
      <c r="D91" s="685"/>
      <c r="E91" s="685"/>
      <c r="F91" s="685"/>
      <c r="G91" s="686"/>
    </row>
    <row r="92" spans="1:8" s="623" customFormat="1" ht="55.5" customHeight="1">
      <c r="A92" s="617" t="s">
        <v>1161</v>
      </c>
      <c r="B92" s="684" t="s">
        <v>1160</v>
      </c>
      <c r="C92" s="685"/>
      <c r="D92" s="685"/>
      <c r="E92" s="685"/>
      <c r="F92" s="685"/>
      <c r="G92" s="686"/>
    </row>
    <row r="93" spans="1:8" s="623" customFormat="1" ht="55.5" customHeight="1">
      <c r="A93" s="617" t="s">
        <v>1159</v>
      </c>
      <c r="B93" s="684" t="s">
        <v>1158</v>
      </c>
      <c r="C93" s="685"/>
      <c r="D93" s="685"/>
      <c r="E93" s="685"/>
      <c r="F93" s="685"/>
      <c r="G93" s="686"/>
    </row>
    <row r="94" spans="1:8" s="623" customFormat="1" ht="55.5" customHeight="1">
      <c r="A94" s="617" t="s">
        <v>1157</v>
      </c>
      <c r="B94" s="684" t="s">
        <v>1156</v>
      </c>
      <c r="C94" s="685"/>
      <c r="D94" s="685"/>
      <c r="E94" s="685"/>
      <c r="F94" s="685"/>
      <c r="G94" s="686"/>
    </row>
    <row r="95" spans="1:8" s="623" customFormat="1" ht="55.5" customHeight="1">
      <c r="A95" s="617" t="s">
        <v>1155</v>
      </c>
      <c r="B95" s="684" t="s">
        <v>1149</v>
      </c>
      <c r="C95" s="685"/>
      <c r="D95" s="685"/>
      <c r="E95" s="685"/>
      <c r="F95" s="685"/>
      <c r="G95" s="686"/>
    </row>
    <row r="96" spans="1:8" s="623" customFormat="1" ht="55.5" customHeight="1">
      <c r="A96" s="617" t="s">
        <v>1154</v>
      </c>
      <c r="B96" s="684" t="s">
        <v>1153</v>
      </c>
      <c r="C96" s="685"/>
      <c r="D96" s="685"/>
      <c r="E96" s="685"/>
      <c r="F96" s="685"/>
      <c r="G96" s="686"/>
    </row>
    <row r="97" spans="1:7" s="623" customFormat="1" ht="55.5" customHeight="1">
      <c r="A97" s="617" t="s">
        <v>1152</v>
      </c>
      <c r="B97" s="684" t="s">
        <v>1151</v>
      </c>
      <c r="C97" s="685"/>
      <c r="D97" s="685"/>
      <c r="E97" s="685"/>
      <c r="F97" s="685"/>
      <c r="G97" s="686"/>
    </row>
    <row r="98" spans="1:7" s="623" customFormat="1" ht="55.5" customHeight="1">
      <c r="A98" s="617" t="s">
        <v>1150</v>
      </c>
      <c r="B98" s="684" t="s">
        <v>1149</v>
      </c>
      <c r="C98" s="685"/>
      <c r="D98" s="685"/>
      <c r="E98" s="685"/>
      <c r="F98" s="685"/>
      <c r="G98" s="686"/>
    </row>
    <row r="99" spans="1:7" s="623" customFormat="1" ht="55.5" customHeight="1">
      <c r="A99" s="617" t="s">
        <v>1148</v>
      </c>
      <c r="B99" s="684" t="s">
        <v>1147</v>
      </c>
      <c r="C99" s="685"/>
      <c r="D99" s="685"/>
      <c r="E99" s="685"/>
      <c r="F99" s="685"/>
      <c r="G99" s="686"/>
    </row>
    <row r="100" spans="1:7" s="623" customFormat="1" ht="55.5" customHeight="1">
      <c r="A100" s="617" t="s">
        <v>1146</v>
      </c>
      <c r="B100" s="684" t="s">
        <v>1145</v>
      </c>
      <c r="C100" s="685"/>
      <c r="D100" s="685"/>
      <c r="E100" s="685"/>
      <c r="F100" s="685"/>
      <c r="G100" s="686"/>
    </row>
    <row r="101" spans="1:7" s="623" customFormat="1" ht="55.5" customHeight="1">
      <c r="A101" s="617" t="s">
        <v>1144</v>
      </c>
      <c r="B101" s="684" t="s">
        <v>1143</v>
      </c>
      <c r="C101" s="685"/>
      <c r="D101" s="685"/>
      <c r="E101" s="685"/>
      <c r="F101" s="685"/>
      <c r="G101" s="686"/>
    </row>
    <row r="102" spans="1:7" s="623" customFormat="1" ht="55.5" customHeight="1">
      <c r="A102" s="617" t="s">
        <v>1142</v>
      </c>
      <c r="B102" s="684" t="s">
        <v>1141</v>
      </c>
      <c r="C102" s="685"/>
      <c r="D102" s="685"/>
      <c r="E102" s="685"/>
      <c r="F102" s="685"/>
      <c r="G102" s="686"/>
    </row>
    <row r="103" spans="1:7" s="623" customFormat="1" ht="55.5" customHeight="1">
      <c r="A103" s="617" t="s">
        <v>1140</v>
      </c>
      <c r="B103" s="684" t="s">
        <v>1139</v>
      </c>
      <c r="C103" s="685"/>
      <c r="D103" s="685"/>
      <c r="E103" s="685"/>
      <c r="F103" s="685"/>
      <c r="G103" s="686"/>
    </row>
    <row r="104" spans="1:7" s="623" customFormat="1" ht="55.5" customHeight="1">
      <c r="A104" s="617" t="s">
        <v>1138</v>
      </c>
      <c r="B104" s="684" t="s">
        <v>1137</v>
      </c>
      <c r="C104" s="685"/>
      <c r="D104" s="685"/>
      <c r="E104" s="685"/>
      <c r="F104" s="685"/>
      <c r="G104" s="686"/>
    </row>
    <row r="105" spans="1:7" s="623" customFormat="1" ht="55.5" customHeight="1">
      <c r="A105" s="617" t="s">
        <v>1136</v>
      </c>
      <c r="B105" s="684" t="s">
        <v>1135</v>
      </c>
      <c r="C105" s="685"/>
      <c r="D105" s="685"/>
      <c r="E105" s="685"/>
      <c r="F105" s="685"/>
      <c r="G105" s="686"/>
    </row>
    <row r="106" spans="1:7" s="623" customFormat="1" ht="55.5" customHeight="1">
      <c r="A106" s="617" t="s">
        <v>1134</v>
      </c>
      <c r="B106" s="684" t="s">
        <v>1133</v>
      </c>
      <c r="C106" s="685"/>
      <c r="D106" s="685"/>
      <c r="E106" s="685"/>
      <c r="F106" s="685"/>
      <c r="G106" s="686"/>
    </row>
    <row r="107" spans="1:7" s="623" customFormat="1" ht="55.5" customHeight="1">
      <c r="A107" s="617" t="s">
        <v>1132</v>
      </c>
      <c r="B107" s="684" t="s">
        <v>1131</v>
      </c>
      <c r="C107" s="685"/>
      <c r="D107" s="685"/>
      <c r="E107" s="685"/>
      <c r="F107" s="685"/>
      <c r="G107" s="686"/>
    </row>
    <row r="108" spans="1:7" s="623" customFormat="1" ht="55.5" customHeight="1">
      <c r="A108" s="617" t="s">
        <v>1130</v>
      </c>
      <c r="B108" s="684" t="s">
        <v>1129</v>
      </c>
      <c r="C108" s="685"/>
      <c r="D108" s="685"/>
      <c r="E108" s="685"/>
      <c r="F108" s="685"/>
      <c r="G108" s="686"/>
    </row>
    <row r="109" spans="1:7" s="623" customFormat="1" ht="55.5" customHeight="1">
      <c r="A109" s="617" t="s">
        <v>1128</v>
      </c>
      <c r="B109" s="684" t="s">
        <v>1127</v>
      </c>
      <c r="C109" s="685"/>
      <c r="D109" s="685"/>
      <c r="E109" s="685"/>
      <c r="F109" s="685"/>
      <c r="G109" s="686"/>
    </row>
    <row r="110" spans="1:7" s="623" customFormat="1" ht="55.5" customHeight="1">
      <c r="A110" s="617" t="s">
        <v>1126</v>
      </c>
      <c r="B110" s="684" t="s">
        <v>1125</v>
      </c>
      <c r="C110" s="685"/>
      <c r="D110" s="685"/>
      <c r="E110" s="685"/>
      <c r="F110" s="685"/>
      <c r="G110" s="686"/>
    </row>
    <row r="111" spans="1:7" s="623" customFormat="1" ht="14.45" customHeight="1">
      <c r="A111" s="617" t="s">
        <v>1124</v>
      </c>
      <c r="B111" s="684" t="s">
        <v>1123</v>
      </c>
      <c r="C111" s="685"/>
      <c r="D111" s="685"/>
      <c r="E111" s="685"/>
      <c r="F111" s="685"/>
      <c r="G111" s="686"/>
    </row>
    <row r="112" spans="1:7" s="623" customFormat="1">
      <c r="A112" s="617" t="s">
        <v>1122</v>
      </c>
      <c r="B112" s="701" t="s">
        <v>1121</v>
      </c>
      <c r="C112" s="702"/>
      <c r="D112" s="702"/>
      <c r="E112" s="702"/>
      <c r="F112" s="702"/>
      <c r="G112" s="703"/>
    </row>
    <row r="113" spans="1:8" s="623" customFormat="1" ht="29.1" customHeight="1">
      <c r="A113" s="617" t="s">
        <v>1120</v>
      </c>
      <c r="B113" s="684" t="s">
        <v>1119</v>
      </c>
      <c r="C113" s="685"/>
      <c r="D113" s="685"/>
      <c r="E113" s="685"/>
      <c r="F113" s="685"/>
      <c r="G113" s="686"/>
      <c r="H113" s="633"/>
    </row>
    <row r="114" spans="1:8" s="623" customFormat="1">
      <c r="A114" s="617" t="s">
        <v>1118</v>
      </c>
      <c r="B114" s="684" t="s">
        <v>1117</v>
      </c>
      <c r="C114" s="685"/>
      <c r="D114" s="685"/>
      <c r="E114" s="685"/>
      <c r="F114" s="685"/>
      <c r="G114" s="686"/>
    </row>
    <row r="115" spans="1:8" s="623" customFormat="1" ht="55.5" customHeight="1">
      <c r="A115" s="617" t="s">
        <v>1116</v>
      </c>
      <c r="B115" s="684" t="s">
        <v>1115</v>
      </c>
      <c r="C115" s="685"/>
      <c r="D115" s="685"/>
      <c r="E115" s="685"/>
      <c r="F115" s="685"/>
      <c r="G115" s="686"/>
    </row>
    <row r="116" spans="1:8" s="623" customFormat="1" ht="55.5" customHeight="1">
      <c r="A116" s="617" t="s">
        <v>1114</v>
      </c>
      <c r="B116" s="684" t="s">
        <v>1113</v>
      </c>
      <c r="C116" s="685"/>
      <c r="D116" s="685"/>
      <c r="E116" s="685"/>
      <c r="F116" s="685"/>
      <c r="G116" s="686"/>
    </row>
    <row r="117" spans="1:8" s="623" customFormat="1" ht="55.5" customHeight="1">
      <c r="A117" s="617" t="s">
        <v>1112</v>
      </c>
      <c r="B117" s="684" t="s">
        <v>1111</v>
      </c>
      <c r="C117" s="685"/>
      <c r="D117" s="685"/>
      <c r="E117" s="685"/>
      <c r="F117" s="685"/>
      <c r="G117" s="686"/>
    </row>
    <row r="118" spans="1:8" s="623" customFormat="1" ht="55.5" customHeight="1">
      <c r="A118" s="617" t="s">
        <v>1110</v>
      </c>
      <c r="B118" s="684" t="s">
        <v>1109</v>
      </c>
      <c r="C118" s="685"/>
      <c r="D118" s="685"/>
      <c r="E118" s="685"/>
      <c r="F118" s="685"/>
      <c r="G118" s="686"/>
    </row>
    <row r="119" spans="1:8" s="623" customFormat="1">
      <c r="A119" s="630" t="s">
        <v>1108</v>
      </c>
      <c r="B119" s="44"/>
      <c r="C119" s="44"/>
      <c r="D119" s="44"/>
      <c r="E119" s="44"/>
      <c r="F119" s="44"/>
      <c r="G119" s="44"/>
    </row>
    <row r="120" spans="1:8" s="623" customFormat="1">
      <c r="A120" s="630"/>
      <c r="B120" s="44"/>
      <c r="C120" s="44"/>
      <c r="D120" s="44"/>
      <c r="E120" s="44"/>
      <c r="F120" s="44"/>
      <c r="G120" s="44"/>
    </row>
    <row r="122" spans="1:8">
      <c r="B122" s="625"/>
      <c r="C122" s="625"/>
      <c r="D122" s="626"/>
      <c r="E122" s="627"/>
      <c r="F122" s="627"/>
      <c r="G122" s="627"/>
    </row>
  </sheetData>
  <sheetProtection algorithmName="SHA-512" hashValue="jjtVdX2MFzPHhhVCeq9cJ1z/X+njQroTswe5LVFEQvYa4aS0JErJc+5hVgVVSVjll83OkTiIHEHhXLP6m5bkXQ==" saltValue="TgTKrG6dtDWBTwa5UuBlzg==" spinCount="100000" sheet="1" objects="1" scenarios="1"/>
  <mergeCells count="7119">
    <mergeCell ref="XBI76:XBN76"/>
    <mergeCell ref="XBP76:XBU76"/>
    <mergeCell ref="XBW76:XCB76"/>
    <mergeCell ref="XCD76:XCI76"/>
    <mergeCell ref="XCK76:XCP76"/>
    <mergeCell ref="XCR76:XCW76"/>
    <mergeCell ref="XCY76:XDD76"/>
    <mergeCell ref="XDF76:XDK76"/>
    <mergeCell ref="XDM76:XDR76"/>
    <mergeCell ref="XDT76:XDY76"/>
    <mergeCell ref="XEA76:XEF76"/>
    <mergeCell ref="XEH76:XEM76"/>
    <mergeCell ref="XEO76:XET76"/>
    <mergeCell ref="XEV76:XEX76"/>
    <mergeCell ref="WXA76:WXF76"/>
    <mergeCell ref="WXH76:WXM76"/>
    <mergeCell ref="WXO76:WXT76"/>
    <mergeCell ref="WXV76:WYA76"/>
    <mergeCell ref="WYC76:WYH76"/>
    <mergeCell ref="WYJ76:WYO76"/>
    <mergeCell ref="WYQ76:WYV76"/>
    <mergeCell ref="WYX76:WZC76"/>
    <mergeCell ref="WZE76:WZJ76"/>
    <mergeCell ref="WZL76:WZQ76"/>
    <mergeCell ref="WZS76:WZX76"/>
    <mergeCell ref="WZZ76:XAE76"/>
    <mergeCell ref="WTN76:WTS76"/>
    <mergeCell ref="WTU76:WTZ76"/>
    <mergeCell ref="WUB76:WUG76"/>
    <mergeCell ref="WUI76:WUN76"/>
    <mergeCell ref="WUP76:WUU76"/>
    <mergeCell ref="WUW76:WVB76"/>
    <mergeCell ref="WVD76:WVI76"/>
    <mergeCell ref="WVK76:WVP76"/>
    <mergeCell ref="WVR76:WVW76"/>
    <mergeCell ref="WVY76:WWD76"/>
    <mergeCell ref="WWF76:WWK76"/>
    <mergeCell ref="WWM76:WWR76"/>
    <mergeCell ref="WWT76:WWY76"/>
    <mergeCell ref="XAG76:XAL76"/>
    <mergeCell ref="XAN76:XAS76"/>
    <mergeCell ref="XAU76:XAZ76"/>
    <mergeCell ref="XBB76:XBG76"/>
    <mergeCell ref="WOY76:WPD76"/>
    <mergeCell ref="WPF76:WPK76"/>
    <mergeCell ref="WPM76:WPR76"/>
    <mergeCell ref="WPT76:WPY76"/>
    <mergeCell ref="WQA76:WQF76"/>
    <mergeCell ref="WQH76:WQM76"/>
    <mergeCell ref="WQO76:WQT76"/>
    <mergeCell ref="WQV76:WRA76"/>
    <mergeCell ref="WRC76:WRH76"/>
    <mergeCell ref="WRJ76:WRO76"/>
    <mergeCell ref="WRQ76:WRV76"/>
    <mergeCell ref="WRX76:WSC76"/>
    <mergeCell ref="WSE76:WSJ76"/>
    <mergeCell ref="WSL76:WSQ76"/>
    <mergeCell ref="WSS76:WSX76"/>
    <mergeCell ref="WSZ76:WTE76"/>
    <mergeCell ref="WTG76:WTL76"/>
    <mergeCell ref="WKJ76:WKO76"/>
    <mergeCell ref="WKQ76:WKV76"/>
    <mergeCell ref="WKX76:WLC76"/>
    <mergeCell ref="WLE76:WLJ76"/>
    <mergeCell ref="WLL76:WLQ76"/>
    <mergeCell ref="WLS76:WLX76"/>
    <mergeCell ref="WLZ76:WME76"/>
    <mergeCell ref="WMG76:WML76"/>
    <mergeCell ref="WMN76:WMS76"/>
    <mergeCell ref="WMU76:WMZ76"/>
    <mergeCell ref="WNB76:WNG76"/>
    <mergeCell ref="WNI76:WNN76"/>
    <mergeCell ref="WNP76:WNU76"/>
    <mergeCell ref="WNW76:WOB76"/>
    <mergeCell ref="WOD76:WOI76"/>
    <mergeCell ref="WOK76:WOP76"/>
    <mergeCell ref="WOR76:WOW76"/>
    <mergeCell ref="WFU76:WFZ76"/>
    <mergeCell ref="WGB76:WGG76"/>
    <mergeCell ref="WGI76:WGN76"/>
    <mergeCell ref="WGP76:WGU76"/>
    <mergeCell ref="WGW76:WHB76"/>
    <mergeCell ref="WHD76:WHI76"/>
    <mergeCell ref="WHK76:WHP76"/>
    <mergeCell ref="WHR76:WHW76"/>
    <mergeCell ref="WHY76:WID76"/>
    <mergeCell ref="WIF76:WIK76"/>
    <mergeCell ref="WIM76:WIR76"/>
    <mergeCell ref="WIT76:WIY76"/>
    <mergeCell ref="WJA76:WJF76"/>
    <mergeCell ref="WJH76:WJM76"/>
    <mergeCell ref="WJO76:WJT76"/>
    <mergeCell ref="WJV76:WKA76"/>
    <mergeCell ref="WKC76:WKH76"/>
    <mergeCell ref="WBF76:WBK76"/>
    <mergeCell ref="WBM76:WBR76"/>
    <mergeCell ref="WBT76:WBY76"/>
    <mergeCell ref="WCA76:WCF76"/>
    <mergeCell ref="WCH76:WCM76"/>
    <mergeCell ref="WCO76:WCT76"/>
    <mergeCell ref="WCV76:WDA76"/>
    <mergeCell ref="WDC76:WDH76"/>
    <mergeCell ref="WDJ76:WDO76"/>
    <mergeCell ref="WDQ76:WDV76"/>
    <mergeCell ref="WDX76:WEC76"/>
    <mergeCell ref="WEE76:WEJ76"/>
    <mergeCell ref="WEL76:WEQ76"/>
    <mergeCell ref="WES76:WEX76"/>
    <mergeCell ref="WEZ76:WFE76"/>
    <mergeCell ref="WFG76:WFL76"/>
    <mergeCell ref="WFN76:WFS76"/>
    <mergeCell ref="VWQ76:VWV76"/>
    <mergeCell ref="VWX76:VXC76"/>
    <mergeCell ref="VXE76:VXJ76"/>
    <mergeCell ref="VXL76:VXQ76"/>
    <mergeCell ref="VXS76:VXX76"/>
    <mergeCell ref="VXZ76:VYE76"/>
    <mergeCell ref="VYG76:VYL76"/>
    <mergeCell ref="VYN76:VYS76"/>
    <mergeCell ref="VYU76:VYZ76"/>
    <mergeCell ref="VZB76:VZG76"/>
    <mergeCell ref="VZI76:VZN76"/>
    <mergeCell ref="VZP76:VZU76"/>
    <mergeCell ref="VZW76:WAB76"/>
    <mergeCell ref="WAD76:WAI76"/>
    <mergeCell ref="WAK76:WAP76"/>
    <mergeCell ref="WAR76:WAW76"/>
    <mergeCell ref="WAY76:WBD76"/>
    <mergeCell ref="VSB76:VSG76"/>
    <mergeCell ref="VSI76:VSN76"/>
    <mergeCell ref="VSP76:VSU76"/>
    <mergeCell ref="VSW76:VTB76"/>
    <mergeCell ref="VTD76:VTI76"/>
    <mergeCell ref="VTK76:VTP76"/>
    <mergeCell ref="VTR76:VTW76"/>
    <mergeCell ref="VTY76:VUD76"/>
    <mergeCell ref="VUF76:VUK76"/>
    <mergeCell ref="VUM76:VUR76"/>
    <mergeCell ref="VUT76:VUY76"/>
    <mergeCell ref="VVA76:VVF76"/>
    <mergeCell ref="VVH76:VVM76"/>
    <mergeCell ref="VVO76:VVT76"/>
    <mergeCell ref="VVV76:VWA76"/>
    <mergeCell ref="VWC76:VWH76"/>
    <mergeCell ref="VWJ76:VWO76"/>
    <mergeCell ref="VNM76:VNR76"/>
    <mergeCell ref="VNT76:VNY76"/>
    <mergeCell ref="VOA76:VOF76"/>
    <mergeCell ref="VOH76:VOM76"/>
    <mergeCell ref="VOO76:VOT76"/>
    <mergeCell ref="VOV76:VPA76"/>
    <mergeCell ref="VPC76:VPH76"/>
    <mergeCell ref="VPJ76:VPO76"/>
    <mergeCell ref="VPQ76:VPV76"/>
    <mergeCell ref="VPX76:VQC76"/>
    <mergeCell ref="VQE76:VQJ76"/>
    <mergeCell ref="VQL76:VQQ76"/>
    <mergeCell ref="VQS76:VQX76"/>
    <mergeCell ref="VQZ76:VRE76"/>
    <mergeCell ref="VRG76:VRL76"/>
    <mergeCell ref="VRN76:VRS76"/>
    <mergeCell ref="VRU76:VRZ76"/>
    <mergeCell ref="VIX76:VJC76"/>
    <mergeCell ref="VJE76:VJJ76"/>
    <mergeCell ref="VJL76:VJQ76"/>
    <mergeCell ref="VJS76:VJX76"/>
    <mergeCell ref="VJZ76:VKE76"/>
    <mergeCell ref="VKG76:VKL76"/>
    <mergeCell ref="VKN76:VKS76"/>
    <mergeCell ref="VKU76:VKZ76"/>
    <mergeCell ref="VLB76:VLG76"/>
    <mergeCell ref="VLI76:VLN76"/>
    <mergeCell ref="VLP76:VLU76"/>
    <mergeCell ref="VLW76:VMB76"/>
    <mergeCell ref="VMD76:VMI76"/>
    <mergeCell ref="VMK76:VMP76"/>
    <mergeCell ref="VMR76:VMW76"/>
    <mergeCell ref="VMY76:VND76"/>
    <mergeCell ref="VNF76:VNK76"/>
    <mergeCell ref="VEI76:VEN76"/>
    <mergeCell ref="VEP76:VEU76"/>
    <mergeCell ref="VEW76:VFB76"/>
    <mergeCell ref="VFD76:VFI76"/>
    <mergeCell ref="VFK76:VFP76"/>
    <mergeCell ref="VFR76:VFW76"/>
    <mergeCell ref="VFY76:VGD76"/>
    <mergeCell ref="VGF76:VGK76"/>
    <mergeCell ref="VGM76:VGR76"/>
    <mergeCell ref="VGT76:VGY76"/>
    <mergeCell ref="VHA76:VHF76"/>
    <mergeCell ref="VHH76:VHM76"/>
    <mergeCell ref="VHO76:VHT76"/>
    <mergeCell ref="VHV76:VIA76"/>
    <mergeCell ref="VIC76:VIH76"/>
    <mergeCell ref="VIJ76:VIO76"/>
    <mergeCell ref="VIQ76:VIV76"/>
    <mergeCell ref="UZT76:UZY76"/>
    <mergeCell ref="VAA76:VAF76"/>
    <mergeCell ref="VAH76:VAM76"/>
    <mergeCell ref="VAO76:VAT76"/>
    <mergeCell ref="VAV76:VBA76"/>
    <mergeCell ref="VBC76:VBH76"/>
    <mergeCell ref="VBJ76:VBO76"/>
    <mergeCell ref="VBQ76:VBV76"/>
    <mergeCell ref="VBX76:VCC76"/>
    <mergeCell ref="VCE76:VCJ76"/>
    <mergeCell ref="VCL76:VCQ76"/>
    <mergeCell ref="VCS76:VCX76"/>
    <mergeCell ref="VCZ76:VDE76"/>
    <mergeCell ref="VDG76:VDL76"/>
    <mergeCell ref="VDN76:VDS76"/>
    <mergeCell ref="VDU76:VDZ76"/>
    <mergeCell ref="VEB76:VEG76"/>
    <mergeCell ref="UVE76:UVJ76"/>
    <mergeCell ref="UVL76:UVQ76"/>
    <mergeCell ref="UVS76:UVX76"/>
    <mergeCell ref="UVZ76:UWE76"/>
    <mergeCell ref="UWG76:UWL76"/>
    <mergeCell ref="UWN76:UWS76"/>
    <mergeCell ref="UWU76:UWZ76"/>
    <mergeCell ref="UXB76:UXG76"/>
    <mergeCell ref="UXI76:UXN76"/>
    <mergeCell ref="UXP76:UXU76"/>
    <mergeCell ref="UXW76:UYB76"/>
    <mergeCell ref="UYD76:UYI76"/>
    <mergeCell ref="UYK76:UYP76"/>
    <mergeCell ref="UYR76:UYW76"/>
    <mergeCell ref="UYY76:UZD76"/>
    <mergeCell ref="UZF76:UZK76"/>
    <mergeCell ref="UZM76:UZR76"/>
    <mergeCell ref="UQP76:UQU76"/>
    <mergeCell ref="UQW76:URB76"/>
    <mergeCell ref="URD76:URI76"/>
    <mergeCell ref="URK76:URP76"/>
    <mergeCell ref="URR76:URW76"/>
    <mergeCell ref="URY76:USD76"/>
    <mergeCell ref="USF76:USK76"/>
    <mergeCell ref="USM76:USR76"/>
    <mergeCell ref="UST76:USY76"/>
    <mergeCell ref="UTA76:UTF76"/>
    <mergeCell ref="UTH76:UTM76"/>
    <mergeCell ref="UTO76:UTT76"/>
    <mergeCell ref="UTV76:UUA76"/>
    <mergeCell ref="UUC76:UUH76"/>
    <mergeCell ref="UUJ76:UUO76"/>
    <mergeCell ref="UUQ76:UUV76"/>
    <mergeCell ref="UUX76:UVC76"/>
    <mergeCell ref="UMA76:UMF76"/>
    <mergeCell ref="UMH76:UMM76"/>
    <mergeCell ref="UMO76:UMT76"/>
    <mergeCell ref="UMV76:UNA76"/>
    <mergeCell ref="UNC76:UNH76"/>
    <mergeCell ref="UNJ76:UNO76"/>
    <mergeCell ref="UNQ76:UNV76"/>
    <mergeCell ref="UNX76:UOC76"/>
    <mergeCell ref="UOE76:UOJ76"/>
    <mergeCell ref="UOL76:UOQ76"/>
    <mergeCell ref="UOS76:UOX76"/>
    <mergeCell ref="UOZ76:UPE76"/>
    <mergeCell ref="UPG76:UPL76"/>
    <mergeCell ref="UPN76:UPS76"/>
    <mergeCell ref="UPU76:UPZ76"/>
    <mergeCell ref="UQB76:UQG76"/>
    <mergeCell ref="UQI76:UQN76"/>
    <mergeCell ref="UHL76:UHQ76"/>
    <mergeCell ref="UHS76:UHX76"/>
    <mergeCell ref="UHZ76:UIE76"/>
    <mergeCell ref="UIG76:UIL76"/>
    <mergeCell ref="UIN76:UIS76"/>
    <mergeCell ref="UIU76:UIZ76"/>
    <mergeCell ref="UJB76:UJG76"/>
    <mergeCell ref="UJI76:UJN76"/>
    <mergeCell ref="UJP76:UJU76"/>
    <mergeCell ref="UJW76:UKB76"/>
    <mergeCell ref="UKD76:UKI76"/>
    <mergeCell ref="UKK76:UKP76"/>
    <mergeCell ref="UKR76:UKW76"/>
    <mergeCell ref="UKY76:ULD76"/>
    <mergeCell ref="ULF76:ULK76"/>
    <mergeCell ref="ULM76:ULR76"/>
    <mergeCell ref="ULT76:ULY76"/>
    <mergeCell ref="UCW76:UDB76"/>
    <mergeCell ref="UDD76:UDI76"/>
    <mergeCell ref="UDK76:UDP76"/>
    <mergeCell ref="UDR76:UDW76"/>
    <mergeCell ref="UDY76:UED76"/>
    <mergeCell ref="UEF76:UEK76"/>
    <mergeCell ref="UEM76:UER76"/>
    <mergeCell ref="UET76:UEY76"/>
    <mergeCell ref="UFA76:UFF76"/>
    <mergeCell ref="UFH76:UFM76"/>
    <mergeCell ref="UFO76:UFT76"/>
    <mergeCell ref="UFV76:UGA76"/>
    <mergeCell ref="UGC76:UGH76"/>
    <mergeCell ref="UGJ76:UGO76"/>
    <mergeCell ref="UGQ76:UGV76"/>
    <mergeCell ref="UGX76:UHC76"/>
    <mergeCell ref="UHE76:UHJ76"/>
    <mergeCell ref="TYH76:TYM76"/>
    <mergeCell ref="TYO76:TYT76"/>
    <mergeCell ref="TYV76:TZA76"/>
    <mergeCell ref="TZC76:TZH76"/>
    <mergeCell ref="TZJ76:TZO76"/>
    <mergeCell ref="TZQ76:TZV76"/>
    <mergeCell ref="TZX76:UAC76"/>
    <mergeCell ref="UAE76:UAJ76"/>
    <mergeCell ref="UAL76:UAQ76"/>
    <mergeCell ref="UAS76:UAX76"/>
    <mergeCell ref="UAZ76:UBE76"/>
    <mergeCell ref="UBG76:UBL76"/>
    <mergeCell ref="UBN76:UBS76"/>
    <mergeCell ref="UBU76:UBZ76"/>
    <mergeCell ref="UCB76:UCG76"/>
    <mergeCell ref="UCI76:UCN76"/>
    <mergeCell ref="UCP76:UCU76"/>
    <mergeCell ref="TTS76:TTX76"/>
    <mergeCell ref="TTZ76:TUE76"/>
    <mergeCell ref="TUG76:TUL76"/>
    <mergeCell ref="TUN76:TUS76"/>
    <mergeCell ref="TUU76:TUZ76"/>
    <mergeCell ref="TVB76:TVG76"/>
    <mergeCell ref="TVI76:TVN76"/>
    <mergeCell ref="TVP76:TVU76"/>
    <mergeCell ref="TVW76:TWB76"/>
    <mergeCell ref="TWD76:TWI76"/>
    <mergeCell ref="TWK76:TWP76"/>
    <mergeCell ref="TWR76:TWW76"/>
    <mergeCell ref="TWY76:TXD76"/>
    <mergeCell ref="TXF76:TXK76"/>
    <mergeCell ref="TXM76:TXR76"/>
    <mergeCell ref="TXT76:TXY76"/>
    <mergeCell ref="TYA76:TYF76"/>
    <mergeCell ref="TPD76:TPI76"/>
    <mergeCell ref="TPK76:TPP76"/>
    <mergeCell ref="TPR76:TPW76"/>
    <mergeCell ref="TPY76:TQD76"/>
    <mergeCell ref="TQF76:TQK76"/>
    <mergeCell ref="TQM76:TQR76"/>
    <mergeCell ref="TQT76:TQY76"/>
    <mergeCell ref="TRA76:TRF76"/>
    <mergeCell ref="TRH76:TRM76"/>
    <mergeCell ref="TRO76:TRT76"/>
    <mergeCell ref="TRV76:TSA76"/>
    <mergeCell ref="TSC76:TSH76"/>
    <mergeCell ref="TSJ76:TSO76"/>
    <mergeCell ref="TSQ76:TSV76"/>
    <mergeCell ref="TSX76:TTC76"/>
    <mergeCell ref="TTE76:TTJ76"/>
    <mergeCell ref="TTL76:TTQ76"/>
    <mergeCell ref="TKO76:TKT76"/>
    <mergeCell ref="TKV76:TLA76"/>
    <mergeCell ref="TLC76:TLH76"/>
    <mergeCell ref="TLJ76:TLO76"/>
    <mergeCell ref="TLQ76:TLV76"/>
    <mergeCell ref="TLX76:TMC76"/>
    <mergeCell ref="TME76:TMJ76"/>
    <mergeCell ref="TML76:TMQ76"/>
    <mergeCell ref="TMS76:TMX76"/>
    <mergeCell ref="TMZ76:TNE76"/>
    <mergeCell ref="TNG76:TNL76"/>
    <mergeCell ref="TNN76:TNS76"/>
    <mergeCell ref="TNU76:TNZ76"/>
    <mergeCell ref="TOB76:TOG76"/>
    <mergeCell ref="TOI76:TON76"/>
    <mergeCell ref="TOP76:TOU76"/>
    <mergeCell ref="TOW76:TPB76"/>
    <mergeCell ref="TFZ76:TGE76"/>
    <mergeCell ref="TGG76:TGL76"/>
    <mergeCell ref="TGN76:TGS76"/>
    <mergeCell ref="TGU76:TGZ76"/>
    <mergeCell ref="THB76:THG76"/>
    <mergeCell ref="THI76:THN76"/>
    <mergeCell ref="THP76:THU76"/>
    <mergeCell ref="THW76:TIB76"/>
    <mergeCell ref="TID76:TII76"/>
    <mergeCell ref="TIK76:TIP76"/>
    <mergeCell ref="TIR76:TIW76"/>
    <mergeCell ref="TIY76:TJD76"/>
    <mergeCell ref="TJF76:TJK76"/>
    <mergeCell ref="TJM76:TJR76"/>
    <mergeCell ref="TJT76:TJY76"/>
    <mergeCell ref="TKA76:TKF76"/>
    <mergeCell ref="TKH76:TKM76"/>
    <mergeCell ref="TBK76:TBP76"/>
    <mergeCell ref="TBR76:TBW76"/>
    <mergeCell ref="TBY76:TCD76"/>
    <mergeCell ref="TCF76:TCK76"/>
    <mergeCell ref="TCM76:TCR76"/>
    <mergeCell ref="TCT76:TCY76"/>
    <mergeCell ref="TDA76:TDF76"/>
    <mergeCell ref="TDH76:TDM76"/>
    <mergeCell ref="TDO76:TDT76"/>
    <mergeCell ref="TDV76:TEA76"/>
    <mergeCell ref="TEC76:TEH76"/>
    <mergeCell ref="TEJ76:TEO76"/>
    <mergeCell ref="TEQ76:TEV76"/>
    <mergeCell ref="TEX76:TFC76"/>
    <mergeCell ref="TFE76:TFJ76"/>
    <mergeCell ref="TFL76:TFQ76"/>
    <mergeCell ref="TFS76:TFX76"/>
    <mergeCell ref="SWV76:SXA76"/>
    <mergeCell ref="SXC76:SXH76"/>
    <mergeCell ref="SXJ76:SXO76"/>
    <mergeCell ref="SXQ76:SXV76"/>
    <mergeCell ref="SXX76:SYC76"/>
    <mergeCell ref="SYE76:SYJ76"/>
    <mergeCell ref="SYL76:SYQ76"/>
    <mergeCell ref="SYS76:SYX76"/>
    <mergeCell ref="SYZ76:SZE76"/>
    <mergeCell ref="SZG76:SZL76"/>
    <mergeCell ref="SZN76:SZS76"/>
    <mergeCell ref="SZU76:SZZ76"/>
    <mergeCell ref="TAB76:TAG76"/>
    <mergeCell ref="TAI76:TAN76"/>
    <mergeCell ref="TAP76:TAU76"/>
    <mergeCell ref="TAW76:TBB76"/>
    <mergeCell ref="TBD76:TBI76"/>
    <mergeCell ref="SSG76:SSL76"/>
    <mergeCell ref="SSN76:SSS76"/>
    <mergeCell ref="SSU76:SSZ76"/>
    <mergeCell ref="STB76:STG76"/>
    <mergeCell ref="STI76:STN76"/>
    <mergeCell ref="STP76:STU76"/>
    <mergeCell ref="STW76:SUB76"/>
    <mergeCell ref="SUD76:SUI76"/>
    <mergeCell ref="SUK76:SUP76"/>
    <mergeCell ref="SUR76:SUW76"/>
    <mergeCell ref="SUY76:SVD76"/>
    <mergeCell ref="SVF76:SVK76"/>
    <mergeCell ref="SVM76:SVR76"/>
    <mergeCell ref="SVT76:SVY76"/>
    <mergeCell ref="SWA76:SWF76"/>
    <mergeCell ref="SWH76:SWM76"/>
    <mergeCell ref="SWO76:SWT76"/>
    <mergeCell ref="SNR76:SNW76"/>
    <mergeCell ref="SNY76:SOD76"/>
    <mergeCell ref="SOF76:SOK76"/>
    <mergeCell ref="SOM76:SOR76"/>
    <mergeCell ref="SOT76:SOY76"/>
    <mergeCell ref="SPA76:SPF76"/>
    <mergeCell ref="SPH76:SPM76"/>
    <mergeCell ref="SPO76:SPT76"/>
    <mergeCell ref="SPV76:SQA76"/>
    <mergeCell ref="SQC76:SQH76"/>
    <mergeCell ref="SQJ76:SQO76"/>
    <mergeCell ref="SQQ76:SQV76"/>
    <mergeCell ref="SQX76:SRC76"/>
    <mergeCell ref="SRE76:SRJ76"/>
    <mergeCell ref="SRL76:SRQ76"/>
    <mergeCell ref="SRS76:SRX76"/>
    <mergeCell ref="SRZ76:SSE76"/>
    <mergeCell ref="SJC76:SJH76"/>
    <mergeCell ref="SJJ76:SJO76"/>
    <mergeCell ref="SJQ76:SJV76"/>
    <mergeCell ref="SJX76:SKC76"/>
    <mergeCell ref="SKE76:SKJ76"/>
    <mergeCell ref="SKL76:SKQ76"/>
    <mergeCell ref="SKS76:SKX76"/>
    <mergeCell ref="SKZ76:SLE76"/>
    <mergeCell ref="SLG76:SLL76"/>
    <mergeCell ref="SLN76:SLS76"/>
    <mergeCell ref="SLU76:SLZ76"/>
    <mergeCell ref="SMB76:SMG76"/>
    <mergeCell ref="SMI76:SMN76"/>
    <mergeCell ref="SMP76:SMU76"/>
    <mergeCell ref="SMW76:SNB76"/>
    <mergeCell ref="SND76:SNI76"/>
    <mergeCell ref="SNK76:SNP76"/>
    <mergeCell ref="SEN76:SES76"/>
    <mergeCell ref="SEU76:SEZ76"/>
    <mergeCell ref="SFB76:SFG76"/>
    <mergeCell ref="SFI76:SFN76"/>
    <mergeCell ref="SFP76:SFU76"/>
    <mergeCell ref="SFW76:SGB76"/>
    <mergeCell ref="SGD76:SGI76"/>
    <mergeCell ref="SGK76:SGP76"/>
    <mergeCell ref="SGR76:SGW76"/>
    <mergeCell ref="SGY76:SHD76"/>
    <mergeCell ref="SHF76:SHK76"/>
    <mergeCell ref="SHM76:SHR76"/>
    <mergeCell ref="SHT76:SHY76"/>
    <mergeCell ref="SIA76:SIF76"/>
    <mergeCell ref="SIH76:SIM76"/>
    <mergeCell ref="SIO76:SIT76"/>
    <mergeCell ref="SIV76:SJA76"/>
    <mergeCell ref="RZY76:SAD76"/>
    <mergeCell ref="SAF76:SAK76"/>
    <mergeCell ref="SAM76:SAR76"/>
    <mergeCell ref="SAT76:SAY76"/>
    <mergeCell ref="SBA76:SBF76"/>
    <mergeCell ref="SBH76:SBM76"/>
    <mergeCell ref="SBO76:SBT76"/>
    <mergeCell ref="SBV76:SCA76"/>
    <mergeCell ref="SCC76:SCH76"/>
    <mergeCell ref="SCJ76:SCO76"/>
    <mergeCell ref="SCQ76:SCV76"/>
    <mergeCell ref="SCX76:SDC76"/>
    <mergeCell ref="SDE76:SDJ76"/>
    <mergeCell ref="SDL76:SDQ76"/>
    <mergeCell ref="SDS76:SDX76"/>
    <mergeCell ref="SDZ76:SEE76"/>
    <mergeCell ref="SEG76:SEL76"/>
    <mergeCell ref="RVJ76:RVO76"/>
    <mergeCell ref="RVQ76:RVV76"/>
    <mergeCell ref="RVX76:RWC76"/>
    <mergeCell ref="RWE76:RWJ76"/>
    <mergeCell ref="RWL76:RWQ76"/>
    <mergeCell ref="RWS76:RWX76"/>
    <mergeCell ref="RWZ76:RXE76"/>
    <mergeCell ref="RXG76:RXL76"/>
    <mergeCell ref="RXN76:RXS76"/>
    <mergeCell ref="RXU76:RXZ76"/>
    <mergeCell ref="RYB76:RYG76"/>
    <mergeCell ref="RYI76:RYN76"/>
    <mergeCell ref="RYP76:RYU76"/>
    <mergeCell ref="RYW76:RZB76"/>
    <mergeCell ref="RZD76:RZI76"/>
    <mergeCell ref="RZK76:RZP76"/>
    <mergeCell ref="RZR76:RZW76"/>
    <mergeCell ref="RQU76:RQZ76"/>
    <mergeCell ref="RRB76:RRG76"/>
    <mergeCell ref="RRI76:RRN76"/>
    <mergeCell ref="RRP76:RRU76"/>
    <mergeCell ref="RRW76:RSB76"/>
    <mergeCell ref="RSD76:RSI76"/>
    <mergeCell ref="RSK76:RSP76"/>
    <mergeCell ref="RSR76:RSW76"/>
    <mergeCell ref="RSY76:RTD76"/>
    <mergeCell ref="RTF76:RTK76"/>
    <mergeCell ref="RTM76:RTR76"/>
    <mergeCell ref="RTT76:RTY76"/>
    <mergeCell ref="RUA76:RUF76"/>
    <mergeCell ref="RUH76:RUM76"/>
    <mergeCell ref="RUO76:RUT76"/>
    <mergeCell ref="RUV76:RVA76"/>
    <mergeCell ref="RVC76:RVH76"/>
    <mergeCell ref="RMF76:RMK76"/>
    <mergeCell ref="RMM76:RMR76"/>
    <mergeCell ref="RMT76:RMY76"/>
    <mergeCell ref="RNA76:RNF76"/>
    <mergeCell ref="RNH76:RNM76"/>
    <mergeCell ref="RNO76:RNT76"/>
    <mergeCell ref="RNV76:ROA76"/>
    <mergeCell ref="ROC76:ROH76"/>
    <mergeCell ref="ROJ76:ROO76"/>
    <mergeCell ref="ROQ76:ROV76"/>
    <mergeCell ref="ROX76:RPC76"/>
    <mergeCell ref="RPE76:RPJ76"/>
    <mergeCell ref="RPL76:RPQ76"/>
    <mergeCell ref="RPS76:RPX76"/>
    <mergeCell ref="RPZ76:RQE76"/>
    <mergeCell ref="RQG76:RQL76"/>
    <mergeCell ref="RQN76:RQS76"/>
    <mergeCell ref="RHQ76:RHV76"/>
    <mergeCell ref="RHX76:RIC76"/>
    <mergeCell ref="RIE76:RIJ76"/>
    <mergeCell ref="RIL76:RIQ76"/>
    <mergeCell ref="RIS76:RIX76"/>
    <mergeCell ref="RIZ76:RJE76"/>
    <mergeCell ref="RJG76:RJL76"/>
    <mergeCell ref="RJN76:RJS76"/>
    <mergeCell ref="RJU76:RJZ76"/>
    <mergeCell ref="RKB76:RKG76"/>
    <mergeCell ref="RKI76:RKN76"/>
    <mergeCell ref="RKP76:RKU76"/>
    <mergeCell ref="RKW76:RLB76"/>
    <mergeCell ref="RLD76:RLI76"/>
    <mergeCell ref="RLK76:RLP76"/>
    <mergeCell ref="RLR76:RLW76"/>
    <mergeCell ref="RLY76:RMD76"/>
    <mergeCell ref="RDB76:RDG76"/>
    <mergeCell ref="RDI76:RDN76"/>
    <mergeCell ref="RDP76:RDU76"/>
    <mergeCell ref="RDW76:REB76"/>
    <mergeCell ref="RED76:REI76"/>
    <mergeCell ref="REK76:REP76"/>
    <mergeCell ref="RER76:REW76"/>
    <mergeCell ref="REY76:RFD76"/>
    <mergeCell ref="RFF76:RFK76"/>
    <mergeCell ref="RFM76:RFR76"/>
    <mergeCell ref="RFT76:RFY76"/>
    <mergeCell ref="RGA76:RGF76"/>
    <mergeCell ref="RGH76:RGM76"/>
    <mergeCell ref="RGO76:RGT76"/>
    <mergeCell ref="RGV76:RHA76"/>
    <mergeCell ref="RHC76:RHH76"/>
    <mergeCell ref="RHJ76:RHO76"/>
    <mergeCell ref="QYM76:QYR76"/>
    <mergeCell ref="QYT76:QYY76"/>
    <mergeCell ref="QZA76:QZF76"/>
    <mergeCell ref="QZH76:QZM76"/>
    <mergeCell ref="QZO76:QZT76"/>
    <mergeCell ref="QZV76:RAA76"/>
    <mergeCell ref="RAC76:RAH76"/>
    <mergeCell ref="RAJ76:RAO76"/>
    <mergeCell ref="RAQ76:RAV76"/>
    <mergeCell ref="RAX76:RBC76"/>
    <mergeCell ref="RBE76:RBJ76"/>
    <mergeCell ref="RBL76:RBQ76"/>
    <mergeCell ref="RBS76:RBX76"/>
    <mergeCell ref="RBZ76:RCE76"/>
    <mergeCell ref="RCG76:RCL76"/>
    <mergeCell ref="RCN76:RCS76"/>
    <mergeCell ref="RCU76:RCZ76"/>
    <mergeCell ref="QTX76:QUC76"/>
    <mergeCell ref="QUE76:QUJ76"/>
    <mergeCell ref="QUL76:QUQ76"/>
    <mergeCell ref="QUS76:QUX76"/>
    <mergeCell ref="QUZ76:QVE76"/>
    <mergeCell ref="QVG76:QVL76"/>
    <mergeCell ref="QVN76:QVS76"/>
    <mergeCell ref="QVU76:QVZ76"/>
    <mergeCell ref="QWB76:QWG76"/>
    <mergeCell ref="QWI76:QWN76"/>
    <mergeCell ref="QWP76:QWU76"/>
    <mergeCell ref="QWW76:QXB76"/>
    <mergeCell ref="QXD76:QXI76"/>
    <mergeCell ref="QXK76:QXP76"/>
    <mergeCell ref="QXR76:QXW76"/>
    <mergeCell ref="QXY76:QYD76"/>
    <mergeCell ref="QYF76:QYK76"/>
    <mergeCell ref="QPI76:QPN76"/>
    <mergeCell ref="QPP76:QPU76"/>
    <mergeCell ref="QPW76:QQB76"/>
    <mergeCell ref="QQD76:QQI76"/>
    <mergeCell ref="QQK76:QQP76"/>
    <mergeCell ref="QQR76:QQW76"/>
    <mergeCell ref="QQY76:QRD76"/>
    <mergeCell ref="QRF76:QRK76"/>
    <mergeCell ref="QRM76:QRR76"/>
    <mergeCell ref="QRT76:QRY76"/>
    <mergeCell ref="QSA76:QSF76"/>
    <mergeCell ref="QSH76:QSM76"/>
    <mergeCell ref="QSO76:QST76"/>
    <mergeCell ref="QSV76:QTA76"/>
    <mergeCell ref="QTC76:QTH76"/>
    <mergeCell ref="QTJ76:QTO76"/>
    <mergeCell ref="QTQ76:QTV76"/>
    <mergeCell ref="QKT76:QKY76"/>
    <mergeCell ref="QLA76:QLF76"/>
    <mergeCell ref="QLH76:QLM76"/>
    <mergeCell ref="QLO76:QLT76"/>
    <mergeCell ref="QLV76:QMA76"/>
    <mergeCell ref="QMC76:QMH76"/>
    <mergeCell ref="QMJ76:QMO76"/>
    <mergeCell ref="QMQ76:QMV76"/>
    <mergeCell ref="QMX76:QNC76"/>
    <mergeCell ref="QNE76:QNJ76"/>
    <mergeCell ref="QNL76:QNQ76"/>
    <mergeCell ref="QNS76:QNX76"/>
    <mergeCell ref="QNZ76:QOE76"/>
    <mergeCell ref="QOG76:QOL76"/>
    <mergeCell ref="QON76:QOS76"/>
    <mergeCell ref="QOU76:QOZ76"/>
    <mergeCell ref="QPB76:QPG76"/>
    <mergeCell ref="QGE76:QGJ76"/>
    <mergeCell ref="QGL76:QGQ76"/>
    <mergeCell ref="QGS76:QGX76"/>
    <mergeCell ref="QGZ76:QHE76"/>
    <mergeCell ref="QHG76:QHL76"/>
    <mergeCell ref="QHN76:QHS76"/>
    <mergeCell ref="QHU76:QHZ76"/>
    <mergeCell ref="QIB76:QIG76"/>
    <mergeCell ref="QII76:QIN76"/>
    <mergeCell ref="QIP76:QIU76"/>
    <mergeCell ref="QIW76:QJB76"/>
    <mergeCell ref="QJD76:QJI76"/>
    <mergeCell ref="QJK76:QJP76"/>
    <mergeCell ref="QJR76:QJW76"/>
    <mergeCell ref="QJY76:QKD76"/>
    <mergeCell ref="QKF76:QKK76"/>
    <mergeCell ref="QKM76:QKR76"/>
    <mergeCell ref="QBP76:QBU76"/>
    <mergeCell ref="QBW76:QCB76"/>
    <mergeCell ref="QCD76:QCI76"/>
    <mergeCell ref="QCK76:QCP76"/>
    <mergeCell ref="QCR76:QCW76"/>
    <mergeCell ref="QCY76:QDD76"/>
    <mergeCell ref="QDF76:QDK76"/>
    <mergeCell ref="QDM76:QDR76"/>
    <mergeCell ref="QDT76:QDY76"/>
    <mergeCell ref="QEA76:QEF76"/>
    <mergeCell ref="QEH76:QEM76"/>
    <mergeCell ref="QEO76:QET76"/>
    <mergeCell ref="QEV76:QFA76"/>
    <mergeCell ref="QFC76:QFH76"/>
    <mergeCell ref="QFJ76:QFO76"/>
    <mergeCell ref="QFQ76:QFV76"/>
    <mergeCell ref="QFX76:QGC76"/>
    <mergeCell ref="PXA76:PXF76"/>
    <mergeCell ref="PXH76:PXM76"/>
    <mergeCell ref="PXO76:PXT76"/>
    <mergeCell ref="PXV76:PYA76"/>
    <mergeCell ref="PYC76:PYH76"/>
    <mergeCell ref="PYJ76:PYO76"/>
    <mergeCell ref="PYQ76:PYV76"/>
    <mergeCell ref="PYX76:PZC76"/>
    <mergeCell ref="PZE76:PZJ76"/>
    <mergeCell ref="PZL76:PZQ76"/>
    <mergeCell ref="PZS76:PZX76"/>
    <mergeCell ref="PZZ76:QAE76"/>
    <mergeCell ref="QAG76:QAL76"/>
    <mergeCell ref="QAN76:QAS76"/>
    <mergeCell ref="QAU76:QAZ76"/>
    <mergeCell ref="QBB76:QBG76"/>
    <mergeCell ref="QBI76:QBN76"/>
    <mergeCell ref="PSL76:PSQ76"/>
    <mergeCell ref="PSS76:PSX76"/>
    <mergeCell ref="PSZ76:PTE76"/>
    <mergeCell ref="PTG76:PTL76"/>
    <mergeCell ref="PTN76:PTS76"/>
    <mergeCell ref="PTU76:PTZ76"/>
    <mergeCell ref="PUB76:PUG76"/>
    <mergeCell ref="PUI76:PUN76"/>
    <mergeCell ref="PUP76:PUU76"/>
    <mergeCell ref="PUW76:PVB76"/>
    <mergeCell ref="PVD76:PVI76"/>
    <mergeCell ref="PVK76:PVP76"/>
    <mergeCell ref="PVR76:PVW76"/>
    <mergeCell ref="PVY76:PWD76"/>
    <mergeCell ref="PWF76:PWK76"/>
    <mergeCell ref="PWM76:PWR76"/>
    <mergeCell ref="PWT76:PWY76"/>
    <mergeCell ref="PNW76:POB76"/>
    <mergeCell ref="POD76:POI76"/>
    <mergeCell ref="POK76:POP76"/>
    <mergeCell ref="POR76:POW76"/>
    <mergeCell ref="POY76:PPD76"/>
    <mergeCell ref="PPF76:PPK76"/>
    <mergeCell ref="PPM76:PPR76"/>
    <mergeCell ref="PPT76:PPY76"/>
    <mergeCell ref="PQA76:PQF76"/>
    <mergeCell ref="PQH76:PQM76"/>
    <mergeCell ref="PQO76:PQT76"/>
    <mergeCell ref="PQV76:PRA76"/>
    <mergeCell ref="PRC76:PRH76"/>
    <mergeCell ref="PRJ76:PRO76"/>
    <mergeCell ref="PRQ76:PRV76"/>
    <mergeCell ref="PRX76:PSC76"/>
    <mergeCell ref="PSE76:PSJ76"/>
    <mergeCell ref="PJH76:PJM76"/>
    <mergeCell ref="PJO76:PJT76"/>
    <mergeCell ref="PJV76:PKA76"/>
    <mergeCell ref="PKC76:PKH76"/>
    <mergeCell ref="PKJ76:PKO76"/>
    <mergeCell ref="PKQ76:PKV76"/>
    <mergeCell ref="PKX76:PLC76"/>
    <mergeCell ref="PLE76:PLJ76"/>
    <mergeCell ref="PLL76:PLQ76"/>
    <mergeCell ref="PLS76:PLX76"/>
    <mergeCell ref="PLZ76:PME76"/>
    <mergeCell ref="PMG76:PML76"/>
    <mergeCell ref="PMN76:PMS76"/>
    <mergeCell ref="PMU76:PMZ76"/>
    <mergeCell ref="PNB76:PNG76"/>
    <mergeCell ref="PNI76:PNN76"/>
    <mergeCell ref="PNP76:PNU76"/>
    <mergeCell ref="PES76:PEX76"/>
    <mergeCell ref="PEZ76:PFE76"/>
    <mergeCell ref="PFG76:PFL76"/>
    <mergeCell ref="PFN76:PFS76"/>
    <mergeCell ref="PFU76:PFZ76"/>
    <mergeCell ref="PGB76:PGG76"/>
    <mergeCell ref="PGI76:PGN76"/>
    <mergeCell ref="PGP76:PGU76"/>
    <mergeCell ref="PGW76:PHB76"/>
    <mergeCell ref="PHD76:PHI76"/>
    <mergeCell ref="PHK76:PHP76"/>
    <mergeCell ref="PHR76:PHW76"/>
    <mergeCell ref="PHY76:PID76"/>
    <mergeCell ref="PIF76:PIK76"/>
    <mergeCell ref="PIM76:PIR76"/>
    <mergeCell ref="PIT76:PIY76"/>
    <mergeCell ref="PJA76:PJF76"/>
    <mergeCell ref="PAD76:PAI76"/>
    <mergeCell ref="PAK76:PAP76"/>
    <mergeCell ref="PAR76:PAW76"/>
    <mergeCell ref="PAY76:PBD76"/>
    <mergeCell ref="PBF76:PBK76"/>
    <mergeCell ref="PBM76:PBR76"/>
    <mergeCell ref="PBT76:PBY76"/>
    <mergeCell ref="PCA76:PCF76"/>
    <mergeCell ref="PCH76:PCM76"/>
    <mergeCell ref="PCO76:PCT76"/>
    <mergeCell ref="PCV76:PDA76"/>
    <mergeCell ref="PDC76:PDH76"/>
    <mergeCell ref="PDJ76:PDO76"/>
    <mergeCell ref="PDQ76:PDV76"/>
    <mergeCell ref="PDX76:PEC76"/>
    <mergeCell ref="PEE76:PEJ76"/>
    <mergeCell ref="PEL76:PEQ76"/>
    <mergeCell ref="OVO76:OVT76"/>
    <mergeCell ref="OVV76:OWA76"/>
    <mergeCell ref="OWC76:OWH76"/>
    <mergeCell ref="OWJ76:OWO76"/>
    <mergeCell ref="OWQ76:OWV76"/>
    <mergeCell ref="OWX76:OXC76"/>
    <mergeCell ref="OXE76:OXJ76"/>
    <mergeCell ref="OXL76:OXQ76"/>
    <mergeCell ref="OXS76:OXX76"/>
    <mergeCell ref="OXZ76:OYE76"/>
    <mergeCell ref="OYG76:OYL76"/>
    <mergeCell ref="OYN76:OYS76"/>
    <mergeCell ref="OYU76:OYZ76"/>
    <mergeCell ref="OZB76:OZG76"/>
    <mergeCell ref="OZI76:OZN76"/>
    <mergeCell ref="OZP76:OZU76"/>
    <mergeCell ref="OZW76:PAB76"/>
    <mergeCell ref="OQZ76:ORE76"/>
    <mergeCell ref="ORG76:ORL76"/>
    <mergeCell ref="ORN76:ORS76"/>
    <mergeCell ref="ORU76:ORZ76"/>
    <mergeCell ref="OSB76:OSG76"/>
    <mergeCell ref="OSI76:OSN76"/>
    <mergeCell ref="OSP76:OSU76"/>
    <mergeCell ref="OSW76:OTB76"/>
    <mergeCell ref="OTD76:OTI76"/>
    <mergeCell ref="OTK76:OTP76"/>
    <mergeCell ref="OTR76:OTW76"/>
    <mergeCell ref="OTY76:OUD76"/>
    <mergeCell ref="OUF76:OUK76"/>
    <mergeCell ref="OUM76:OUR76"/>
    <mergeCell ref="OUT76:OUY76"/>
    <mergeCell ref="OVA76:OVF76"/>
    <mergeCell ref="OVH76:OVM76"/>
    <mergeCell ref="OMK76:OMP76"/>
    <mergeCell ref="OMR76:OMW76"/>
    <mergeCell ref="OMY76:OND76"/>
    <mergeCell ref="ONF76:ONK76"/>
    <mergeCell ref="ONM76:ONR76"/>
    <mergeCell ref="ONT76:ONY76"/>
    <mergeCell ref="OOA76:OOF76"/>
    <mergeCell ref="OOH76:OOM76"/>
    <mergeCell ref="OOO76:OOT76"/>
    <mergeCell ref="OOV76:OPA76"/>
    <mergeCell ref="OPC76:OPH76"/>
    <mergeCell ref="OPJ76:OPO76"/>
    <mergeCell ref="OPQ76:OPV76"/>
    <mergeCell ref="OPX76:OQC76"/>
    <mergeCell ref="OQE76:OQJ76"/>
    <mergeCell ref="OQL76:OQQ76"/>
    <mergeCell ref="OQS76:OQX76"/>
    <mergeCell ref="OHV76:OIA76"/>
    <mergeCell ref="OIC76:OIH76"/>
    <mergeCell ref="OIJ76:OIO76"/>
    <mergeCell ref="OIQ76:OIV76"/>
    <mergeCell ref="OIX76:OJC76"/>
    <mergeCell ref="OJE76:OJJ76"/>
    <mergeCell ref="OJL76:OJQ76"/>
    <mergeCell ref="OJS76:OJX76"/>
    <mergeCell ref="OJZ76:OKE76"/>
    <mergeCell ref="OKG76:OKL76"/>
    <mergeCell ref="OKN76:OKS76"/>
    <mergeCell ref="OKU76:OKZ76"/>
    <mergeCell ref="OLB76:OLG76"/>
    <mergeCell ref="OLI76:OLN76"/>
    <mergeCell ref="OLP76:OLU76"/>
    <mergeCell ref="OLW76:OMB76"/>
    <mergeCell ref="OMD76:OMI76"/>
    <mergeCell ref="ODG76:ODL76"/>
    <mergeCell ref="ODN76:ODS76"/>
    <mergeCell ref="ODU76:ODZ76"/>
    <mergeCell ref="OEB76:OEG76"/>
    <mergeCell ref="OEI76:OEN76"/>
    <mergeCell ref="OEP76:OEU76"/>
    <mergeCell ref="OEW76:OFB76"/>
    <mergeCell ref="OFD76:OFI76"/>
    <mergeCell ref="OFK76:OFP76"/>
    <mergeCell ref="OFR76:OFW76"/>
    <mergeCell ref="OFY76:OGD76"/>
    <mergeCell ref="OGF76:OGK76"/>
    <mergeCell ref="OGM76:OGR76"/>
    <mergeCell ref="OGT76:OGY76"/>
    <mergeCell ref="OHA76:OHF76"/>
    <mergeCell ref="OHH76:OHM76"/>
    <mergeCell ref="OHO76:OHT76"/>
    <mergeCell ref="NYR76:NYW76"/>
    <mergeCell ref="NYY76:NZD76"/>
    <mergeCell ref="NZF76:NZK76"/>
    <mergeCell ref="NZM76:NZR76"/>
    <mergeCell ref="NZT76:NZY76"/>
    <mergeCell ref="OAA76:OAF76"/>
    <mergeCell ref="OAH76:OAM76"/>
    <mergeCell ref="OAO76:OAT76"/>
    <mergeCell ref="OAV76:OBA76"/>
    <mergeCell ref="OBC76:OBH76"/>
    <mergeCell ref="OBJ76:OBO76"/>
    <mergeCell ref="OBQ76:OBV76"/>
    <mergeCell ref="OBX76:OCC76"/>
    <mergeCell ref="OCE76:OCJ76"/>
    <mergeCell ref="OCL76:OCQ76"/>
    <mergeCell ref="OCS76:OCX76"/>
    <mergeCell ref="OCZ76:ODE76"/>
    <mergeCell ref="NUC76:NUH76"/>
    <mergeCell ref="NUJ76:NUO76"/>
    <mergeCell ref="NUQ76:NUV76"/>
    <mergeCell ref="NUX76:NVC76"/>
    <mergeCell ref="NVE76:NVJ76"/>
    <mergeCell ref="NVL76:NVQ76"/>
    <mergeCell ref="NVS76:NVX76"/>
    <mergeCell ref="NVZ76:NWE76"/>
    <mergeCell ref="NWG76:NWL76"/>
    <mergeCell ref="NWN76:NWS76"/>
    <mergeCell ref="NWU76:NWZ76"/>
    <mergeCell ref="NXB76:NXG76"/>
    <mergeCell ref="NXI76:NXN76"/>
    <mergeCell ref="NXP76:NXU76"/>
    <mergeCell ref="NXW76:NYB76"/>
    <mergeCell ref="NYD76:NYI76"/>
    <mergeCell ref="NYK76:NYP76"/>
    <mergeCell ref="NPN76:NPS76"/>
    <mergeCell ref="NPU76:NPZ76"/>
    <mergeCell ref="NQB76:NQG76"/>
    <mergeCell ref="NQI76:NQN76"/>
    <mergeCell ref="NQP76:NQU76"/>
    <mergeCell ref="NQW76:NRB76"/>
    <mergeCell ref="NRD76:NRI76"/>
    <mergeCell ref="NRK76:NRP76"/>
    <mergeCell ref="NRR76:NRW76"/>
    <mergeCell ref="NRY76:NSD76"/>
    <mergeCell ref="NSF76:NSK76"/>
    <mergeCell ref="NSM76:NSR76"/>
    <mergeCell ref="NST76:NSY76"/>
    <mergeCell ref="NTA76:NTF76"/>
    <mergeCell ref="NTH76:NTM76"/>
    <mergeCell ref="NTO76:NTT76"/>
    <mergeCell ref="NTV76:NUA76"/>
    <mergeCell ref="NKY76:NLD76"/>
    <mergeCell ref="NLF76:NLK76"/>
    <mergeCell ref="NLM76:NLR76"/>
    <mergeCell ref="NLT76:NLY76"/>
    <mergeCell ref="NMA76:NMF76"/>
    <mergeCell ref="NMH76:NMM76"/>
    <mergeCell ref="NMO76:NMT76"/>
    <mergeCell ref="NMV76:NNA76"/>
    <mergeCell ref="NNC76:NNH76"/>
    <mergeCell ref="NNJ76:NNO76"/>
    <mergeCell ref="NNQ76:NNV76"/>
    <mergeCell ref="NNX76:NOC76"/>
    <mergeCell ref="NOE76:NOJ76"/>
    <mergeCell ref="NOL76:NOQ76"/>
    <mergeCell ref="NOS76:NOX76"/>
    <mergeCell ref="NOZ76:NPE76"/>
    <mergeCell ref="NPG76:NPL76"/>
    <mergeCell ref="NGJ76:NGO76"/>
    <mergeCell ref="NGQ76:NGV76"/>
    <mergeCell ref="NGX76:NHC76"/>
    <mergeCell ref="NHE76:NHJ76"/>
    <mergeCell ref="NHL76:NHQ76"/>
    <mergeCell ref="NHS76:NHX76"/>
    <mergeCell ref="NHZ76:NIE76"/>
    <mergeCell ref="NIG76:NIL76"/>
    <mergeCell ref="NIN76:NIS76"/>
    <mergeCell ref="NIU76:NIZ76"/>
    <mergeCell ref="NJB76:NJG76"/>
    <mergeCell ref="NJI76:NJN76"/>
    <mergeCell ref="NJP76:NJU76"/>
    <mergeCell ref="NJW76:NKB76"/>
    <mergeCell ref="NKD76:NKI76"/>
    <mergeCell ref="NKK76:NKP76"/>
    <mergeCell ref="NKR76:NKW76"/>
    <mergeCell ref="NBU76:NBZ76"/>
    <mergeCell ref="NCB76:NCG76"/>
    <mergeCell ref="NCI76:NCN76"/>
    <mergeCell ref="NCP76:NCU76"/>
    <mergeCell ref="NCW76:NDB76"/>
    <mergeCell ref="NDD76:NDI76"/>
    <mergeCell ref="NDK76:NDP76"/>
    <mergeCell ref="NDR76:NDW76"/>
    <mergeCell ref="NDY76:NED76"/>
    <mergeCell ref="NEF76:NEK76"/>
    <mergeCell ref="NEM76:NER76"/>
    <mergeCell ref="NET76:NEY76"/>
    <mergeCell ref="NFA76:NFF76"/>
    <mergeCell ref="NFH76:NFM76"/>
    <mergeCell ref="NFO76:NFT76"/>
    <mergeCell ref="NFV76:NGA76"/>
    <mergeCell ref="NGC76:NGH76"/>
    <mergeCell ref="MXF76:MXK76"/>
    <mergeCell ref="MXM76:MXR76"/>
    <mergeCell ref="MXT76:MXY76"/>
    <mergeCell ref="MYA76:MYF76"/>
    <mergeCell ref="MYH76:MYM76"/>
    <mergeCell ref="MYO76:MYT76"/>
    <mergeCell ref="MYV76:MZA76"/>
    <mergeCell ref="MZC76:MZH76"/>
    <mergeCell ref="MZJ76:MZO76"/>
    <mergeCell ref="MZQ76:MZV76"/>
    <mergeCell ref="MZX76:NAC76"/>
    <mergeCell ref="NAE76:NAJ76"/>
    <mergeCell ref="NAL76:NAQ76"/>
    <mergeCell ref="NAS76:NAX76"/>
    <mergeCell ref="NAZ76:NBE76"/>
    <mergeCell ref="NBG76:NBL76"/>
    <mergeCell ref="NBN76:NBS76"/>
    <mergeCell ref="MSQ76:MSV76"/>
    <mergeCell ref="MSX76:MTC76"/>
    <mergeCell ref="MTE76:MTJ76"/>
    <mergeCell ref="MTL76:MTQ76"/>
    <mergeCell ref="MTS76:MTX76"/>
    <mergeCell ref="MTZ76:MUE76"/>
    <mergeCell ref="MUG76:MUL76"/>
    <mergeCell ref="MUN76:MUS76"/>
    <mergeCell ref="MUU76:MUZ76"/>
    <mergeCell ref="MVB76:MVG76"/>
    <mergeCell ref="MVI76:MVN76"/>
    <mergeCell ref="MVP76:MVU76"/>
    <mergeCell ref="MVW76:MWB76"/>
    <mergeCell ref="MWD76:MWI76"/>
    <mergeCell ref="MWK76:MWP76"/>
    <mergeCell ref="MWR76:MWW76"/>
    <mergeCell ref="MWY76:MXD76"/>
    <mergeCell ref="MOB76:MOG76"/>
    <mergeCell ref="MOI76:MON76"/>
    <mergeCell ref="MOP76:MOU76"/>
    <mergeCell ref="MOW76:MPB76"/>
    <mergeCell ref="MPD76:MPI76"/>
    <mergeCell ref="MPK76:MPP76"/>
    <mergeCell ref="MPR76:MPW76"/>
    <mergeCell ref="MPY76:MQD76"/>
    <mergeCell ref="MQF76:MQK76"/>
    <mergeCell ref="MQM76:MQR76"/>
    <mergeCell ref="MQT76:MQY76"/>
    <mergeCell ref="MRA76:MRF76"/>
    <mergeCell ref="MRH76:MRM76"/>
    <mergeCell ref="MRO76:MRT76"/>
    <mergeCell ref="MRV76:MSA76"/>
    <mergeCell ref="MSC76:MSH76"/>
    <mergeCell ref="MSJ76:MSO76"/>
    <mergeCell ref="MJM76:MJR76"/>
    <mergeCell ref="MJT76:MJY76"/>
    <mergeCell ref="MKA76:MKF76"/>
    <mergeCell ref="MKH76:MKM76"/>
    <mergeCell ref="MKO76:MKT76"/>
    <mergeCell ref="MKV76:MLA76"/>
    <mergeCell ref="MLC76:MLH76"/>
    <mergeCell ref="MLJ76:MLO76"/>
    <mergeCell ref="MLQ76:MLV76"/>
    <mergeCell ref="MLX76:MMC76"/>
    <mergeCell ref="MME76:MMJ76"/>
    <mergeCell ref="MML76:MMQ76"/>
    <mergeCell ref="MMS76:MMX76"/>
    <mergeCell ref="MMZ76:MNE76"/>
    <mergeCell ref="MNG76:MNL76"/>
    <mergeCell ref="MNN76:MNS76"/>
    <mergeCell ref="MNU76:MNZ76"/>
    <mergeCell ref="MEX76:MFC76"/>
    <mergeCell ref="MFE76:MFJ76"/>
    <mergeCell ref="MFL76:MFQ76"/>
    <mergeCell ref="MFS76:MFX76"/>
    <mergeCell ref="MFZ76:MGE76"/>
    <mergeCell ref="MGG76:MGL76"/>
    <mergeCell ref="MGN76:MGS76"/>
    <mergeCell ref="MGU76:MGZ76"/>
    <mergeCell ref="MHB76:MHG76"/>
    <mergeCell ref="MHI76:MHN76"/>
    <mergeCell ref="MHP76:MHU76"/>
    <mergeCell ref="MHW76:MIB76"/>
    <mergeCell ref="MID76:MII76"/>
    <mergeCell ref="MIK76:MIP76"/>
    <mergeCell ref="MIR76:MIW76"/>
    <mergeCell ref="MIY76:MJD76"/>
    <mergeCell ref="MJF76:MJK76"/>
    <mergeCell ref="MAI76:MAN76"/>
    <mergeCell ref="MAP76:MAU76"/>
    <mergeCell ref="MAW76:MBB76"/>
    <mergeCell ref="MBD76:MBI76"/>
    <mergeCell ref="MBK76:MBP76"/>
    <mergeCell ref="MBR76:MBW76"/>
    <mergeCell ref="MBY76:MCD76"/>
    <mergeCell ref="MCF76:MCK76"/>
    <mergeCell ref="MCM76:MCR76"/>
    <mergeCell ref="MCT76:MCY76"/>
    <mergeCell ref="MDA76:MDF76"/>
    <mergeCell ref="MDH76:MDM76"/>
    <mergeCell ref="MDO76:MDT76"/>
    <mergeCell ref="MDV76:MEA76"/>
    <mergeCell ref="MEC76:MEH76"/>
    <mergeCell ref="MEJ76:MEO76"/>
    <mergeCell ref="MEQ76:MEV76"/>
    <mergeCell ref="LVT76:LVY76"/>
    <mergeCell ref="LWA76:LWF76"/>
    <mergeCell ref="LWH76:LWM76"/>
    <mergeCell ref="LWO76:LWT76"/>
    <mergeCell ref="LWV76:LXA76"/>
    <mergeCell ref="LXC76:LXH76"/>
    <mergeCell ref="LXJ76:LXO76"/>
    <mergeCell ref="LXQ76:LXV76"/>
    <mergeCell ref="LXX76:LYC76"/>
    <mergeCell ref="LYE76:LYJ76"/>
    <mergeCell ref="LYL76:LYQ76"/>
    <mergeCell ref="LYS76:LYX76"/>
    <mergeCell ref="LYZ76:LZE76"/>
    <mergeCell ref="LZG76:LZL76"/>
    <mergeCell ref="LZN76:LZS76"/>
    <mergeCell ref="LZU76:LZZ76"/>
    <mergeCell ref="MAB76:MAG76"/>
    <mergeCell ref="LRE76:LRJ76"/>
    <mergeCell ref="LRL76:LRQ76"/>
    <mergeCell ref="LRS76:LRX76"/>
    <mergeCell ref="LRZ76:LSE76"/>
    <mergeCell ref="LSG76:LSL76"/>
    <mergeCell ref="LSN76:LSS76"/>
    <mergeCell ref="LSU76:LSZ76"/>
    <mergeCell ref="LTB76:LTG76"/>
    <mergeCell ref="LTI76:LTN76"/>
    <mergeCell ref="LTP76:LTU76"/>
    <mergeCell ref="LTW76:LUB76"/>
    <mergeCell ref="LUD76:LUI76"/>
    <mergeCell ref="LUK76:LUP76"/>
    <mergeCell ref="LUR76:LUW76"/>
    <mergeCell ref="LUY76:LVD76"/>
    <mergeCell ref="LVF76:LVK76"/>
    <mergeCell ref="LVM76:LVR76"/>
    <mergeCell ref="LMP76:LMU76"/>
    <mergeCell ref="LMW76:LNB76"/>
    <mergeCell ref="LND76:LNI76"/>
    <mergeCell ref="LNK76:LNP76"/>
    <mergeCell ref="LNR76:LNW76"/>
    <mergeCell ref="LNY76:LOD76"/>
    <mergeCell ref="LOF76:LOK76"/>
    <mergeCell ref="LOM76:LOR76"/>
    <mergeCell ref="LOT76:LOY76"/>
    <mergeCell ref="LPA76:LPF76"/>
    <mergeCell ref="LPH76:LPM76"/>
    <mergeCell ref="LPO76:LPT76"/>
    <mergeCell ref="LPV76:LQA76"/>
    <mergeCell ref="LQC76:LQH76"/>
    <mergeCell ref="LQJ76:LQO76"/>
    <mergeCell ref="LQQ76:LQV76"/>
    <mergeCell ref="LQX76:LRC76"/>
    <mergeCell ref="LIA76:LIF76"/>
    <mergeCell ref="LIH76:LIM76"/>
    <mergeCell ref="LIO76:LIT76"/>
    <mergeCell ref="LIV76:LJA76"/>
    <mergeCell ref="LJC76:LJH76"/>
    <mergeCell ref="LJJ76:LJO76"/>
    <mergeCell ref="LJQ76:LJV76"/>
    <mergeCell ref="LJX76:LKC76"/>
    <mergeCell ref="LKE76:LKJ76"/>
    <mergeCell ref="LKL76:LKQ76"/>
    <mergeCell ref="LKS76:LKX76"/>
    <mergeCell ref="LKZ76:LLE76"/>
    <mergeCell ref="LLG76:LLL76"/>
    <mergeCell ref="LLN76:LLS76"/>
    <mergeCell ref="LLU76:LLZ76"/>
    <mergeCell ref="LMB76:LMG76"/>
    <mergeCell ref="LMI76:LMN76"/>
    <mergeCell ref="LDL76:LDQ76"/>
    <mergeCell ref="LDS76:LDX76"/>
    <mergeCell ref="LDZ76:LEE76"/>
    <mergeCell ref="LEG76:LEL76"/>
    <mergeCell ref="LEN76:LES76"/>
    <mergeCell ref="LEU76:LEZ76"/>
    <mergeCell ref="LFB76:LFG76"/>
    <mergeCell ref="LFI76:LFN76"/>
    <mergeCell ref="LFP76:LFU76"/>
    <mergeCell ref="LFW76:LGB76"/>
    <mergeCell ref="LGD76:LGI76"/>
    <mergeCell ref="LGK76:LGP76"/>
    <mergeCell ref="LGR76:LGW76"/>
    <mergeCell ref="LGY76:LHD76"/>
    <mergeCell ref="LHF76:LHK76"/>
    <mergeCell ref="LHM76:LHR76"/>
    <mergeCell ref="LHT76:LHY76"/>
    <mergeCell ref="KYW76:KZB76"/>
    <mergeCell ref="KZD76:KZI76"/>
    <mergeCell ref="KZK76:KZP76"/>
    <mergeCell ref="KZR76:KZW76"/>
    <mergeCell ref="KZY76:LAD76"/>
    <mergeCell ref="LAF76:LAK76"/>
    <mergeCell ref="LAM76:LAR76"/>
    <mergeCell ref="LAT76:LAY76"/>
    <mergeCell ref="LBA76:LBF76"/>
    <mergeCell ref="LBH76:LBM76"/>
    <mergeCell ref="LBO76:LBT76"/>
    <mergeCell ref="LBV76:LCA76"/>
    <mergeCell ref="LCC76:LCH76"/>
    <mergeCell ref="LCJ76:LCO76"/>
    <mergeCell ref="LCQ76:LCV76"/>
    <mergeCell ref="LCX76:LDC76"/>
    <mergeCell ref="LDE76:LDJ76"/>
    <mergeCell ref="KUH76:KUM76"/>
    <mergeCell ref="KUO76:KUT76"/>
    <mergeCell ref="KUV76:KVA76"/>
    <mergeCell ref="KVC76:KVH76"/>
    <mergeCell ref="KVJ76:KVO76"/>
    <mergeCell ref="KVQ76:KVV76"/>
    <mergeCell ref="KVX76:KWC76"/>
    <mergeCell ref="KWE76:KWJ76"/>
    <mergeCell ref="KWL76:KWQ76"/>
    <mergeCell ref="KWS76:KWX76"/>
    <mergeCell ref="KWZ76:KXE76"/>
    <mergeCell ref="KXG76:KXL76"/>
    <mergeCell ref="KXN76:KXS76"/>
    <mergeCell ref="KXU76:KXZ76"/>
    <mergeCell ref="KYB76:KYG76"/>
    <mergeCell ref="KYI76:KYN76"/>
    <mergeCell ref="KYP76:KYU76"/>
    <mergeCell ref="KPS76:KPX76"/>
    <mergeCell ref="KPZ76:KQE76"/>
    <mergeCell ref="KQG76:KQL76"/>
    <mergeCell ref="KQN76:KQS76"/>
    <mergeCell ref="KQU76:KQZ76"/>
    <mergeCell ref="KRB76:KRG76"/>
    <mergeCell ref="KRI76:KRN76"/>
    <mergeCell ref="KRP76:KRU76"/>
    <mergeCell ref="KRW76:KSB76"/>
    <mergeCell ref="KSD76:KSI76"/>
    <mergeCell ref="KSK76:KSP76"/>
    <mergeCell ref="KSR76:KSW76"/>
    <mergeCell ref="KSY76:KTD76"/>
    <mergeCell ref="KTF76:KTK76"/>
    <mergeCell ref="KTM76:KTR76"/>
    <mergeCell ref="KTT76:KTY76"/>
    <mergeCell ref="KUA76:KUF76"/>
    <mergeCell ref="KLD76:KLI76"/>
    <mergeCell ref="KLK76:KLP76"/>
    <mergeCell ref="KLR76:KLW76"/>
    <mergeCell ref="KLY76:KMD76"/>
    <mergeCell ref="KMF76:KMK76"/>
    <mergeCell ref="KMM76:KMR76"/>
    <mergeCell ref="KMT76:KMY76"/>
    <mergeCell ref="KNA76:KNF76"/>
    <mergeCell ref="KNH76:KNM76"/>
    <mergeCell ref="KNO76:KNT76"/>
    <mergeCell ref="KNV76:KOA76"/>
    <mergeCell ref="KOC76:KOH76"/>
    <mergeCell ref="KOJ76:KOO76"/>
    <mergeCell ref="KOQ76:KOV76"/>
    <mergeCell ref="KOX76:KPC76"/>
    <mergeCell ref="KPE76:KPJ76"/>
    <mergeCell ref="KPL76:KPQ76"/>
    <mergeCell ref="KGO76:KGT76"/>
    <mergeCell ref="KGV76:KHA76"/>
    <mergeCell ref="KHC76:KHH76"/>
    <mergeCell ref="KHJ76:KHO76"/>
    <mergeCell ref="KHQ76:KHV76"/>
    <mergeCell ref="KHX76:KIC76"/>
    <mergeCell ref="KIE76:KIJ76"/>
    <mergeCell ref="KIL76:KIQ76"/>
    <mergeCell ref="KIS76:KIX76"/>
    <mergeCell ref="KIZ76:KJE76"/>
    <mergeCell ref="KJG76:KJL76"/>
    <mergeCell ref="KJN76:KJS76"/>
    <mergeCell ref="KJU76:KJZ76"/>
    <mergeCell ref="KKB76:KKG76"/>
    <mergeCell ref="KKI76:KKN76"/>
    <mergeCell ref="KKP76:KKU76"/>
    <mergeCell ref="KKW76:KLB76"/>
    <mergeCell ref="KBZ76:KCE76"/>
    <mergeCell ref="KCG76:KCL76"/>
    <mergeCell ref="KCN76:KCS76"/>
    <mergeCell ref="KCU76:KCZ76"/>
    <mergeCell ref="KDB76:KDG76"/>
    <mergeCell ref="KDI76:KDN76"/>
    <mergeCell ref="KDP76:KDU76"/>
    <mergeCell ref="KDW76:KEB76"/>
    <mergeCell ref="KED76:KEI76"/>
    <mergeCell ref="KEK76:KEP76"/>
    <mergeCell ref="KER76:KEW76"/>
    <mergeCell ref="KEY76:KFD76"/>
    <mergeCell ref="KFF76:KFK76"/>
    <mergeCell ref="KFM76:KFR76"/>
    <mergeCell ref="KFT76:KFY76"/>
    <mergeCell ref="KGA76:KGF76"/>
    <mergeCell ref="KGH76:KGM76"/>
    <mergeCell ref="JXK76:JXP76"/>
    <mergeCell ref="JXR76:JXW76"/>
    <mergeCell ref="JXY76:JYD76"/>
    <mergeCell ref="JYF76:JYK76"/>
    <mergeCell ref="JYM76:JYR76"/>
    <mergeCell ref="JYT76:JYY76"/>
    <mergeCell ref="JZA76:JZF76"/>
    <mergeCell ref="JZH76:JZM76"/>
    <mergeCell ref="JZO76:JZT76"/>
    <mergeCell ref="JZV76:KAA76"/>
    <mergeCell ref="KAC76:KAH76"/>
    <mergeCell ref="KAJ76:KAO76"/>
    <mergeCell ref="KAQ76:KAV76"/>
    <mergeCell ref="KAX76:KBC76"/>
    <mergeCell ref="KBE76:KBJ76"/>
    <mergeCell ref="KBL76:KBQ76"/>
    <mergeCell ref="KBS76:KBX76"/>
    <mergeCell ref="JSV76:JTA76"/>
    <mergeCell ref="JTC76:JTH76"/>
    <mergeCell ref="JTJ76:JTO76"/>
    <mergeCell ref="JTQ76:JTV76"/>
    <mergeCell ref="JTX76:JUC76"/>
    <mergeCell ref="JUE76:JUJ76"/>
    <mergeCell ref="JUL76:JUQ76"/>
    <mergeCell ref="JUS76:JUX76"/>
    <mergeCell ref="JUZ76:JVE76"/>
    <mergeCell ref="JVG76:JVL76"/>
    <mergeCell ref="JVN76:JVS76"/>
    <mergeCell ref="JVU76:JVZ76"/>
    <mergeCell ref="JWB76:JWG76"/>
    <mergeCell ref="JWI76:JWN76"/>
    <mergeCell ref="JWP76:JWU76"/>
    <mergeCell ref="JWW76:JXB76"/>
    <mergeCell ref="JXD76:JXI76"/>
    <mergeCell ref="JOG76:JOL76"/>
    <mergeCell ref="JON76:JOS76"/>
    <mergeCell ref="JOU76:JOZ76"/>
    <mergeCell ref="JPB76:JPG76"/>
    <mergeCell ref="JPI76:JPN76"/>
    <mergeCell ref="JPP76:JPU76"/>
    <mergeCell ref="JPW76:JQB76"/>
    <mergeCell ref="JQD76:JQI76"/>
    <mergeCell ref="JQK76:JQP76"/>
    <mergeCell ref="JQR76:JQW76"/>
    <mergeCell ref="JQY76:JRD76"/>
    <mergeCell ref="JRF76:JRK76"/>
    <mergeCell ref="JRM76:JRR76"/>
    <mergeCell ref="JRT76:JRY76"/>
    <mergeCell ref="JSA76:JSF76"/>
    <mergeCell ref="JSH76:JSM76"/>
    <mergeCell ref="JSO76:JST76"/>
    <mergeCell ref="JJR76:JJW76"/>
    <mergeCell ref="JJY76:JKD76"/>
    <mergeCell ref="JKF76:JKK76"/>
    <mergeCell ref="JKM76:JKR76"/>
    <mergeCell ref="JKT76:JKY76"/>
    <mergeCell ref="JLA76:JLF76"/>
    <mergeCell ref="JLH76:JLM76"/>
    <mergeCell ref="JLO76:JLT76"/>
    <mergeCell ref="JLV76:JMA76"/>
    <mergeCell ref="JMC76:JMH76"/>
    <mergeCell ref="JMJ76:JMO76"/>
    <mergeCell ref="JMQ76:JMV76"/>
    <mergeCell ref="JMX76:JNC76"/>
    <mergeCell ref="JNE76:JNJ76"/>
    <mergeCell ref="JNL76:JNQ76"/>
    <mergeCell ref="JNS76:JNX76"/>
    <mergeCell ref="JNZ76:JOE76"/>
    <mergeCell ref="JFC76:JFH76"/>
    <mergeCell ref="JFJ76:JFO76"/>
    <mergeCell ref="JFQ76:JFV76"/>
    <mergeCell ref="JFX76:JGC76"/>
    <mergeCell ref="JGE76:JGJ76"/>
    <mergeCell ref="JGL76:JGQ76"/>
    <mergeCell ref="JGS76:JGX76"/>
    <mergeCell ref="JGZ76:JHE76"/>
    <mergeCell ref="JHG76:JHL76"/>
    <mergeCell ref="JHN76:JHS76"/>
    <mergeCell ref="JHU76:JHZ76"/>
    <mergeCell ref="JIB76:JIG76"/>
    <mergeCell ref="JII76:JIN76"/>
    <mergeCell ref="JIP76:JIU76"/>
    <mergeCell ref="JIW76:JJB76"/>
    <mergeCell ref="JJD76:JJI76"/>
    <mergeCell ref="JJK76:JJP76"/>
    <mergeCell ref="JAN76:JAS76"/>
    <mergeCell ref="JAU76:JAZ76"/>
    <mergeCell ref="JBB76:JBG76"/>
    <mergeCell ref="JBI76:JBN76"/>
    <mergeCell ref="JBP76:JBU76"/>
    <mergeCell ref="JBW76:JCB76"/>
    <mergeCell ref="JCD76:JCI76"/>
    <mergeCell ref="JCK76:JCP76"/>
    <mergeCell ref="JCR76:JCW76"/>
    <mergeCell ref="JCY76:JDD76"/>
    <mergeCell ref="JDF76:JDK76"/>
    <mergeCell ref="JDM76:JDR76"/>
    <mergeCell ref="JDT76:JDY76"/>
    <mergeCell ref="JEA76:JEF76"/>
    <mergeCell ref="JEH76:JEM76"/>
    <mergeCell ref="JEO76:JET76"/>
    <mergeCell ref="JEV76:JFA76"/>
    <mergeCell ref="IVY76:IWD76"/>
    <mergeCell ref="IWF76:IWK76"/>
    <mergeCell ref="IWM76:IWR76"/>
    <mergeCell ref="IWT76:IWY76"/>
    <mergeCell ref="IXA76:IXF76"/>
    <mergeCell ref="IXH76:IXM76"/>
    <mergeCell ref="IXO76:IXT76"/>
    <mergeCell ref="IXV76:IYA76"/>
    <mergeCell ref="IYC76:IYH76"/>
    <mergeCell ref="IYJ76:IYO76"/>
    <mergeCell ref="IYQ76:IYV76"/>
    <mergeCell ref="IYX76:IZC76"/>
    <mergeCell ref="IZE76:IZJ76"/>
    <mergeCell ref="IZL76:IZQ76"/>
    <mergeCell ref="IZS76:IZX76"/>
    <mergeCell ref="IZZ76:JAE76"/>
    <mergeCell ref="JAG76:JAL76"/>
    <mergeCell ref="IRJ76:IRO76"/>
    <mergeCell ref="IRQ76:IRV76"/>
    <mergeCell ref="IRX76:ISC76"/>
    <mergeCell ref="ISE76:ISJ76"/>
    <mergeCell ref="ISL76:ISQ76"/>
    <mergeCell ref="ISS76:ISX76"/>
    <mergeCell ref="ISZ76:ITE76"/>
    <mergeCell ref="ITG76:ITL76"/>
    <mergeCell ref="ITN76:ITS76"/>
    <mergeCell ref="ITU76:ITZ76"/>
    <mergeCell ref="IUB76:IUG76"/>
    <mergeCell ref="IUI76:IUN76"/>
    <mergeCell ref="IUP76:IUU76"/>
    <mergeCell ref="IUW76:IVB76"/>
    <mergeCell ref="IVD76:IVI76"/>
    <mergeCell ref="IVK76:IVP76"/>
    <mergeCell ref="IVR76:IVW76"/>
    <mergeCell ref="IMU76:IMZ76"/>
    <mergeCell ref="INB76:ING76"/>
    <mergeCell ref="INI76:INN76"/>
    <mergeCell ref="INP76:INU76"/>
    <mergeCell ref="INW76:IOB76"/>
    <mergeCell ref="IOD76:IOI76"/>
    <mergeCell ref="IOK76:IOP76"/>
    <mergeCell ref="IOR76:IOW76"/>
    <mergeCell ref="IOY76:IPD76"/>
    <mergeCell ref="IPF76:IPK76"/>
    <mergeCell ref="IPM76:IPR76"/>
    <mergeCell ref="IPT76:IPY76"/>
    <mergeCell ref="IQA76:IQF76"/>
    <mergeCell ref="IQH76:IQM76"/>
    <mergeCell ref="IQO76:IQT76"/>
    <mergeCell ref="IQV76:IRA76"/>
    <mergeCell ref="IRC76:IRH76"/>
    <mergeCell ref="IIF76:IIK76"/>
    <mergeCell ref="IIM76:IIR76"/>
    <mergeCell ref="IIT76:IIY76"/>
    <mergeCell ref="IJA76:IJF76"/>
    <mergeCell ref="IJH76:IJM76"/>
    <mergeCell ref="IJO76:IJT76"/>
    <mergeCell ref="IJV76:IKA76"/>
    <mergeCell ref="IKC76:IKH76"/>
    <mergeCell ref="IKJ76:IKO76"/>
    <mergeCell ref="IKQ76:IKV76"/>
    <mergeCell ref="IKX76:ILC76"/>
    <mergeCell ref="ILE76:ILJ76"/>
    <mergeCell ref="ILL76:ILQ76"/>
    <mergeCell ref="ILS76:ILX76"/>
    <mergeCell ref="ILZ76:IME76"/>
    <mergeCell ref="IMG76:IML76"/>
    <mergeCell ref="IMN76:IMS76"/>
    <mergeCell ref="IDQ76:IDV76"/>
    <mergeCell ref="IDX76:IEC76"/>
    <mergeCell ref="IEE76:IEJ76"/>
    <mergeCell ref="IEL76:IEQ76"/>
    <mergeCell ref="IES76:IEX76"/>
    <mergeCell ref="IEZ76:IFE76"/>
    <mergeCell ref="IFG76:IFL76"/>
    <mergeCell ref="IFN76:IFS76"/>
    <mergeCell ref="IFU76:IFZ76"/>
    <mergeCell ref="IGB76:IGG76"/>
    <mergeCell ref="IGI76:IGN76"/>
    <mergeCell ref="IGP76:IGU76"/>
    <mergeCell ref="IGW76:IHB76"/>
    <mergeCell ref="IHD76:IHI76"/>
    <mergeCell ref="IHK76:IHP76"/>
    <mergeCell ref="IHR76:IHW76"/>
    <mergeCell ref="IHY76:IID76"/>
    <mergeCell ref="HZB76:HZG76"/>
    <mergeCell ref="HZI76:HZN76"/>
    <mergeCell ref="HZP76:HZU76"/>
    <mergeCell ref="HZW76:IAB76"/>
    <mergeCell ref="IAD76:IAI76"/>
    <mergeCell ref="IAK76:IAP76"/>
    <mergeCell ref="IAR76:IAW76"/>
    <mergeCell ref="IAY76:IBD76"/>
    <mergeCell ref="IBF76:IBK76"/>
    <mergeCell ref="IBM76:IBR76"/>
    <mergeCell ref="IBT76:IBY76"/>
    <mergeCell ref="ICA76:ICF76"/>
    <mergeCell ref="ICH76:ICM76"/>
    <mergeCell ref="ICO76:ICT76"/>
    <mergeCell ref="ICV76:IDA76"/>
    <mergeCell ref="IDC76:IDH76"/>
    <mergeCell ref="IDJ76:IDO76"/>
    <mergeCell ref="HUM76:HUR76"/>
    <mergeCell ref="HUT76:HUY76"/>
    <mergeCell ref="HVA76:HVF76"/>
    <mergeCell ref="HVH76:HVM76"/>
    <mergeCell ref="HVO76:HVT76"/>
    <mergeCell ref="HVV76:HWA76"/>
    <mergeCell ref="HWC76:HWH76"/>
    <mergeCell ref="HWJ76:HWO76"/>
    <mergeCell ref="HWQ76:HWV76"/>
    <mergeCell ref="HWX76:HXC76"/>
    <mergeCell ref="HXE76:HXJ76"/>
    <mergeCell ref="HXL76:HXQ76"/>
    <mergeCell ref="HXS76:HXX76"/>
    <mergeCell ref="HXZ76:HYE76"/>
    <mergeCell ref="HYG76:HYL76"/>
    <mergeCell ref="HYN76:HYS76"/>
    <mergeCell ref="HYU76:HYZ76"/>
    <mergeCell ref="HPX76:HQC76"/>
    <mergeCell ref="HQE76:HQJ76"/>
    <mergeCell ref="HQL76:HQQ76"/>
    <mergeCell ref="HQS76:HQX76"/>
    <mergeCell ref="HQZ76:HRE76"/>
    <mergeCell ref="HRG76:HRL76"/>
    <mergeCell ref="HRN76:HRS76"/>
    <mergeCell ref="HRU76:HRZ76"/>
    <mergeCell ref="HSB76:HSG76"/>
    <mergeCell ref="HSI76:HSN76"/>
    <mergeCell ref="HSP76:HSU76"/>
    <mergeCell ref="HSW76:HTB76"/>
    <mergeCell ref="HTD76:HTI76"/>
    <mergeCell ref="HTK76:HTP76"/>
    <mergeCell ref="HTR76:HTW76"/>
    <mergeCell ref="HTY76:HUD76"/>
    <mergeCell ref="HUF76:HUK76"/>
    <mergeCell ref="HLI76:HLN76"/>
    <mergeCell ref="HLP76:HLU76"/>
    <mergeCell ref="HLW76:HMB76"/>
    <mergeCell ref="HMD76:HMI76"/>
    <mergeCell ref="HMK76:HMP76"/>
    <mergeCell ref="HMR76:HMW76"/>
    <mergeCell ref="HMY76:HND76"/>
    <mergeCell ref="HNF76:HNK76"/>
    <mergeCell ref="HNM76:HNR76"/>
    <mergeCell ref="HNT76:HNY76"/>
    <mergeCell ref="HOA76:HOF76"/>
    <mergeCell ref="HOH76:HOM76"/>
    <mergeCell ref="HOO76:HOT76"/>
    <mergeCell ref="HOV76:HPA76"/>
    <mergeCell ref="HPC76:HPH76"/>
    <mergeCell ref="HPJ76:HPO76"/>
    <mergeCell ref="HPQ76:HPV76"/>
    <mergeCell ref="HGT76:HGY76"/>
    <mergeCell ref="HHA76:HHF76"/>
    <mergeCell ref="HHH76:HHM76"/>
    <mergeCell ref="HHO76:HHT76"/>
    <mergeCell ref="HHV76:HIA76"/>
    <mergeCell ref="HIC76:HIH76"/>
    <mergeCell ref="HIJ76:HIO76"/>
    <mergeCell ref="HIQ76:HIV76"/>
    <mergeCell ref="HIX76:HJC76"/>
    <mergeCell ref="HJE76:HJJ76"/>
    <mergeCell ref="HJL76:HJQ76"/>
    <mergeCell ref="HJS76:HJX76"/>
    <mergeCell ref="HJZ76:HKE76"/>
    <mergeCell ref="HKG76:HKL76"/>
    <mergeCell ref="HKN76:HKS76"/>
    <mergeCell ref="HKU76:HKZ76"/>
    <mergeCell ref="HLB76:HLG76"/>
    <mergeCell ref="HCE76:HCJ76"/>
    <mergeCell ref="HCL76:HCQ76"/>
    <mergeCell ref="HCS76:HCX76"/>
    <mergeCell ref="HCZ76:HDE76"/>
    <mergeCell ref="HDG76:HDL76"/>
    <mergeCell ref="HDN76:HDS76"/>
    <mergeCell ref="HDU76:HDZ76"/>
    <mergeCell ref="HEB76:HEG76"/>
    <mergeCell ref="HEI76:HEN76"/>
    <mergeCell ref="HEP76:HEU76"/>
    <mergeCell ref="HEW76:HFB76"/>
    <mergeCell ref="HFD76:HFI76"/>
    <mergeCell ref="HFK76:HFP76"/>
    <mergeCell ref="HFR76:HFW76"/>
    <mergeCell ref="HFY76:HGD76"/>
    <mergeCell ref="HGF76:HGK76"/>
    <mergeCell ref="HGM76:HGR76"/>
    <mergeCell ref="GXP76:GXU76"/>
    <mergeCell ref="GXW76:GYB76"/>
    <mergeCell ref="GYD76:GYI76"/>
    <mergeCell ref="GYK76:GYP76"/>
    <mergeCell ref="GYR76:GYW76"/>
    <mergeCell ref="GYY76:GZD76"/>
    <mergeCell ref="GZF76:GZK76"/>
    <mergeCell ref="GZM76:GZR76"/>
    <mergeCell ref="GZT76:GZY76"/>
    <mergeCell ref="HAA76:HAF76"/>
    <mergeCell ref="HAH76:HAM76"/>
    <mergeCell ref="HAO76:HAT76"/>
    <mergeCell ref="HAV76:HBA76"/>
    <mergeCell ref="HBC76:HBH76"/>
    <mergeCell ref="HBJ76:HBO76"/>
    <mergeCell ref="HBQ76:HBV76"/>
    <mergeCell ref="HBX76:HCC76"/>
    <mergeCell ref="GTA76:GTF76"/>
    <mergeCell ref="GTH76:GTM76"/>
    <mergeCell ref="GTO76:GTT76"/>
    <mergeCell ref="GTV76:GUA76"/>
    <mergeCell ref="GUC76:GUH76"/>
    <mergeCell ref="GUJ76:GUO76"/>
    <mergeCell ref="GUQ76:GUV76"/>
    <mergeCell ref="GUX76:GVC76"/>
    <mergeCell ref="GVE76:GVJ76"/>
    <mergeCell ref="GVL76:GVQ76"/>
    <mergeCell ref="GVS76:GVX76"/>
    <mergeCell ref="GVZ76:GWE76"/>
    <mergeCell ref="GWG76:GWL76"/>
    <mergeCell ref="GWN76:GWS76"/>
    <mergeCell ref="GWU76:GWZ76"/>
    <mergeCell ref="GXB76:GXG76"/>
    <mergeCell ref="GXI76:GXN76"/>
    <mergeCell ref="GOL76:GOQ76"/>
    <mergeCell ref="GOS76:GOX76"/>
    <mergeCell ref="GOZ76:GPE76"/>
    <mergeCell ref="GPG76:GPL76"/>
    <mergeCell ref="GPN76:GPS76"/>
    <mergeCell ref="GPU76:GPZ76"/>
    <mergeCell ref="GQB76:GQG76"/>
    <mergeCell ref="GQI76:GQN76"/>
    <mergeCell ref="GQP76:GQU76"/>
    <mergeCell ref="GQW76:GRB76"/>
    <mergeCell ref="GRD76:GRI76"/>
    <mergeCell ref="GRK76:GRP76"/>
    <mergeCell ref="GRR76:GRW76"/>
    <mergeCell ref="GRY76:GSD76"/>
    <mergeCell ref="GSF76:GSK76"/>
    <mergeCell ref="GSM76:GSR76"/>
    <mergeCell ref="GST76:GSY76"/>
    <mergeCell ref="GJW76:GKB76"/>
    <mergeCell ref="GKD76:GKI76"/>
    <mergeCell ref="GKK76:GKP76"/>
    <mergeCell ref="GKR76:GKW76"/>
    <mergeCell ref="GKY76:GLD76"/>
    <mergeCell ref="GLF76:GLK76"/>
    <mergeCell ref="GLM76:GLR76"/>
    <mergeCell ref="GLT76:GLY76"/>
    <mergeCell ref="GMA76:GMF76"/>
    <mergeCell ref="GMH76:GMM76"/>
    <mergeCell ref="GMO76:GMT76"/>
    <mergeCell ref="GMV76:GNA76"/>
    <mergeCell ref="GNC76:GNH76"/>
    <mergeCell ref="GNJ76:GNO76"/>
    <mergeCell ref="GNQ76:GNV76"/>
    <mergeCell ref="GNX76:GOC76"/>
    <mergeCell ref="GOE76:GOJ76"/>
    <mergeCell ref="GFH76:GFM76"/>
    <mergeCell ref="GFO76:GFT76"/>
    <mergeCell ref="GFV76:GGA76"/>
    <mergeCell ref="GGC76:GGH76"/>
    <mergeCell ref="GGJ76:GGO76"/>
    <mergeCell ref="GGQ76:GGV76"/>
    <mergeCell ref="GGX76:GHC76"/>
    <mergeCell ref="GHE76:GHJ76"/>
    <mergeCell ref="GHL76:GHQ76"/>
    <mergeCell ref="GHS76:GHX76"/>
    <mergeCell ref="GHZ76:GIE76"/>
    <mergeCell ref="GIG76:GIL76"/>
    <mergeCell ref="GIN76:GIS76"/>
    <mergeCell ref="GIU76:GIZ76"/>
    <mergeCell ref="GJB76:GJG76"/>
    <mergeCell ref="GJI76:GJN76"/>
    <mergeCell ref="GJP76:GJU76"/>
    <mergeCell ref="GAS76:GAX76"/>
    <mergeCell ref="GAZ76:GBE76"/>
    <mergeCell ref="GBG76:GBL76"/>
    <mergeCell ref="GBN76:GBS76"/>
    <mergeCell ref="GBU76:GBZ76"/>
    <mergeCell ref="GCB76:GCG76"/>
    <mergeCell ref="GCI76:GCN76"/>
    <mergeCell ref="GCP76:GCU76"/>
    <mergeCell ref="GCW76:GDB76"/>
    <mergeCell ref="GDD76:GDI76"/>
    <mergeCell ref="GDK76:GDP76"/>
    <mergeCell ref="GDR76:GDW76"/>
    <mergeCell ref="GDY76:GED76"/>
    <mergeCell ref="GEF76:GEK76"/>
    <mergeCell ref="GEM76:GER76"/>
    <mergeCell ref="GET76:GEY76"/>
    <mergeCell ref="GFA76:GFF76"/>
    <mergeCell ref="FWD76:FWI76"/>
    <mergeCell ref="FWK76:FWP76"/>
    <mergeCell ref="FWR76:FWW76"/>
    <mergeCell ref="FWY76:FXD76"/>
    <mergeCell ref="FXF76:FXK76"/>
    <mergeCell ref="FXM76:FXR76"/>
    <mergeCell ref="FXT76:FXY76"/>
    <mergeCell ref="FYA76:FYF76"/>
    <mergeCell ref="FYH76:FYM76"/>
    <mergeCell ref="FYO76:FYT76"/>
    <mergeCell ref="FYV76:FZA76"/>
    <mergeCell ref="FZC76:FZH76"/>
    <mergeCell ref="FZJ76:FZO76"/>
    <mergeCell ref="FZQ76:FZV76"/>
    <mergeCell ref="FZX76:GAC76"/>
    <mergeCell ref="GAE76:GAJ76"/>
    <mergeCell ref="GAL76:GAQ76"/>
    <mergeCell ref="FRO76:FRT76"/>
    <mergeCell ref="FRV76:FSA76"/>
    <mergeCell ref="FSC76:FSH76"/>
    <mergeCell ref="FSJ76:FSO76"/>
    <mergeCell ref="FSQ76:FSV76"/>
    <mergeCell ref="FSX76:FTC76"/>
    <mergeCell ref="FTE76:FTJ76"/>
    <mergeCell ref="FTL76:FTQ76"/>
    <mergeCell ref="FTS76:FTX76"/>
    <mergeCell ref="FTZ76:FUE76"/>
    <mergeCell ref="FUG76:FUL76"/>
    <mergeCell ref="FUN76:FUS76"/>
    <mergeCell ref="FUU76:FUZ76"/>
    <mergeCell ref="FVB76:FVG76"/>
    <mergeCell ref="FVI76:FVN76"/>
    <mergeCell ref="FVP76:FVU76"/>
    <mergeCell ref="FVW76:FWB76"/>
    <mergeCell ref="FMZ76:FNE76"/>
    <mergeCell ref="FNG76:FNL76"/>
    <mergeCell ref="FNN76:FNS76"/>
    <mergeCell ref="FNU76:FNZ76"/>
    <mergeCell ref="FOB76:FOG76"/>
    <mergeCell ref="FOI76:FON76"/>
    <mergeCell ref="FOP76:FOU76"/>
    <mergeCell ref="FOW76:FPB76"/>
    <mergeCell ref="FPD76:FPI76"/>
    <mergeCell ref="FPK76:FPP76"/>
    <mergeCell ref="FPR76:FPW76"/>
    <mergeCell ref="FPY76:FQD76"/>
    <mergeCell ref="FQF76:FQK76"/>
    <mergeCell ref="FQM76:FQR76"/>
    <mergeCell ref="FQT76:FQY76"/>
    <mergeCell ref="FRA76:FRF76"/>
    <mergeCell ref="FRH76:FRM76"/>
    <mergeCell ref="FIK76:FIP76"/>
    <mergeCell ref="FIR76:FIW76"/>
    <mergeCell ref="FIY76:FJD76"/>
    <mergeCell ref="FJF76:FJK76"/>
    <mergeCell ref="FJM76:FJR76"/>
    <mergeCell ref="FJT76:FJY76"/>
    <mergeCell ref="FKA76:FKF76"/>
    <mergeCell ref="FKH76:FKM76"/>
    <mergeCell ref="FKO76:FKT76"/>
    <mergeCell ref="FKV76:FLA76"/>
    <mergeCell ref="FLC76:FLH76"/>
    <mergeCell ref="FLJ76:FLO76"/>
    <mergeCell ref="FLQ76:FLV76"/>
    <mergeCell ref="FLX76:FMC76"/>
    <mergeCell ref="FME76:FMJ76"/>
    <mergeCell ref="FML76:FMQ76"/>
    <mergeCell ref="FMS76:FMX76"/>
    <mergeCell ref="FDV76:FEA76"/>
    <mergeCell ref="FEC76:FEH76"/>
    <mergeCell ref="FEJ76:FEO76"/>
    <mergeCell ref="FEQ76:FEV76"/>
    <mergeCell ref="FEX76:FFC76"/>
    <mergeCell ref="FFE76:FFJ76"/>
    <mergeCell ref="FFL76:FFQ76"/>
    <mergeCell ref="FFS76:FFX76"/>
    <mergeCell ref="FFZ76:FGE76"/>
    <mergeCell ref="FGG76:FGL76"/>
    <mergeCell ref="FGN76:FGS76"/>
    <mergeCell ref="FGU76:FGZ76"/>
    <mergeCell ref="FHB76:FHG76"/>
    <mergeCell ref="FHI76:FHN76"/>
    <mergeCell ref="FHP76:FHU76"/>
    <mergeCell ref="FHW76:FIB76"/>
    <mergeCell ref="FID76:FII76"/>
    <mergeCell ref="EZG76:EZL76"/>
    <mergeCell ref="EZN76:EZS76"/>
    <mergeCell ref="EZU76:EZZ76"/>
    <mergeCell ref="FAB76:FAG76"/>
    <mergeCell ref="FAI76:FAN76"/>
    <mergeCell ref="FAP76:FAU76"/>
    <mergeCell ref="FAW76:FBB76"/>
    <mergeCell ref="FBD76:FBI76"/>
    <mergeCell ref="FBK76:FBP76"/>
    <mergeCell ref="FBR76:FBW76"/>
    <mergeCell ref="FBY76:FCD76"/>
    <mergeCell ref="FCF76:FCK76"/>
    <mergeCell ref="FCM76:FCR76"/>
    <mergeCell ref="FCT76:FCY76"/>
    <mergeCell ref="FDA76:FDF76"/>
    <mergeCell ref="FDH76:FDM76"/>
    <mergeCell ref="FDO76:FDT76"/>
    <mergeCell ref="EUR76:EUW76"/>
    <mergeCell ref="EUY76:EVD76"/>
    <mergeCell ref="EVF76:EVK76"/>
    <mergeCell ref="EVM76:EVR76"/>
    <mergeCell ref="EVT76:EVY76"/>
    <mergeCell ref="EWA76:EWF76"/>
    <mergeCell ref="EWH76:EWM76"/>
    <mergeCell ref="EWO76:EWT76"/>
    <mergeCell ref="EWV76:EXA76"/>
    <mergeCell ref="EXC76:EXH76"/>
    <mergeCell ref="EXJ76:EXO76"/>
    <mergeCell ref="EXQ76:EXV76"/>
    <mergeCell ref="EXX76:EYC76"/>
    <mergeCell ref="EYE76:EYJ76"/>
    <mergeCell ref="EYL76:EYQ76"/>
    <mergeCell ref="EYS76:EYX76"/>
    <mergeCell ref="EYZ76:EZE76"/>
    <mergeCell ref="EQC76:EQH76"/>
    <mergeCell ref="EQJ76:EQO76"/>
    <mergeCell ref="EQQ76:EQV76"/>
    <mergeCell ref="EQX76:ERC76"/>
    <mergeCell ref="ERE76:ERJ76"/>
    <mergeCell ref="ERL76:ERQ76"/>
    <mergeCell ref="ERS76:ERX76"/>
    <mergeCell ref="ERZ76:ESE76"/>
    <mergeCell ref="ESG76:ESL76"/>
    <mergeCell ref="ESN76:ESS76"/>
    <mergeCell ref="ESU76:ESZ76"/>
    <mergeCell ref="ETB76:ETG76"/>
    <mergeCell ref="ETI76:ETN76"/>
    <mergeCell ref="ETP76:ETU76"/>
    <mergeCell ref="ETW76:EUB76"/>
    <mergeCell ref="EUD76:EUI76"/>
    <mergeCell ref="EUK76:EUP76"/>
    <mergeCell ref="ELN76:ELS76"/>
    <mergeCell ref="ELU76:ELZ76"/>
    <mergeCell ref="EMB76:EMG76"/>
    <mergeCell ref="EMI76:EMN76"/>
    <mergeCell ref="EMP76:EMU76"/>
    <mergeCell ref="EMW76:ENB76"/>
    <mergeCell ref="END76:ENI76"/>
    <mergeCell ref="ENK76:ENP76"/>
    <mergeCell ref="ENR76:ENW76"/>
    <mergeCell ref="ENY76:EOD76"/>
    <mergeCell ref="EOF76:EOK76"/>
    <mergeCell ref="EOM76:EOR76"/>
    <mergeCell ref="EOT76:EOY76"/>
    <mergeCell ref="EPA76:EPF76"/>
    <mergeCell ref="EPH76:EPM76"/>
    <mergeCell ref="EPO76:EPT76"/>
    <mergeCell ref="EPV76:EQA76"/>
    <mergeCell ref="EGY76:EHD76"/>
    <mergeCell ref="EHF76:EHK76"/>
    <mergeCell ref="EHM76:EHR76"/>
    <mergeCell ref="EHT76:EHY76"/>
    <mergeCell ref="EIA76:EIF76"/>
    <mergeCell ref="EIH76:EIM76"/>
    <mergeCell ref="EIO76:EIT76"/>
    <mergeCell ref="EIV76:EJA76"/>
    <mergeCell ref="EJC76:EJH76"/>
    <mergeCell ref="EJJ76:EJO76"/>
    <mergeCell ref="EJQ76:EJV76"/>
    <mergeCell ref="EJX76:EKC76"/>
    <mergeCell ref="EKE76:EKJ76"/>
    <mergeCell ref="EKL76:EKQ76"/>
    <mergeCell ref="EKS76:EKX76"/>
    <mergeCell ref="EKZ76:ELE76"/>
    <mergeCell ref="ELG76:ELL76"/>
    <mergeCell ref="ECJ76:ECO76"/>
    <mergeCell ref="ECQ76:ECV76"/>
    <mergeCell ref="ECX76:EDC76"/>
    <mergeCell ref="EDE76:EDJ76"/>
    <mergeCell ref="EDL76:EDQ76"/>
    <mergeCell ref="EDS76:EDX76"/>
    <mergeCell ref="EDZ76:EEE76"/>
    <mergeCell ref="EEG76:EEL76"/>
    <mergeCell ref="EEN76:EES76"/>
    <mergeCell ref="EEU76:EEZ76"/>
    <mergeCell ref="EFB76:EFG76"/>
    <mergeCell ref="EFI76:EFN76"/>
    <mergeCell ref="EFP76:EFU76"/>
    <mergeCell ref="EFW76:EGB76"/>
    <mergeCell ref="EGD76:EGI76"/>
    <mergeCell ref="EGK76:EGP76"/>
    <mergeCell ref="EGR76:EGW76"/>
    <mergeCell ref="DXU76:DXZ76"/>
    <mergeCell ref="DYB76:DYG76"/>
    <mergeCell ref="DYI76:DYN76"/>
    <mergeCell ref="DYP76:DYU76"/>
    <mergeCell ref="DYW76:DZB76"/>
    <mergeCell ref="DZD76:DZI76"/>
    <mergeCell ref="DZK76:DZP76"/>
    <mergeCell ref="DZR76:DZW76"/>
    <mergeCell ref="DZY76:EAD76"/>
    <mergeCell ref="EAF76:EAK76"/>
    <mergeCell ref="EAM76:EAR76"/>
    <mergeCell ref="EAT76:EAY76"/>
    <mergeCell ref="EBA76:EBF76"/>
    <mergeCell ref="EBH76:EBM76"/>
    <mergeCell ref="EBO76:EBT76"/>
    <mergeCell ref="EBV76:ECA76"/>
    <mergeCell ref="ECC76:ECH76"/>
    <mergeCell ref="DTF76:DTK76"/>
    <mergeCell ref="DTM76:DTR76"/>
    <mergeCell ref="DTT76:DTY76"/>
    <mergeCell ref="DUA76:DUF76"/>
    <mergeCell ref="DUH76:DUM76"/>
    <mergeCell ref="DUO76:DUT76"/>
    <mergeCell ref="DUV76:DVA76"/>
    <mergeCell ref="DVC76:DVH76"/>
    <mergeCell ref="DVJ76:DVO76"/>
    <mergeCell ref="DVQ76:DVV76"/>
    <mergeCell ref="DVX76:DWC76"/>
    <mergeCell ref="DWE76:DWJ76"/>
    <mergeCell ref="DWL76:DWQ76"/>
    <mergeCell ref="DWS76:DWX76"/>
    <mergeCell ref="DWZ76:DXE76"/>
    <mergeCell ref="DXG76:DXL76"/>
    <mergeCell ref="DXN76:DXS76"/>
    <mergeCell ref="DOQ76:DOV76"/>
    <mergeCell ref="DOX76:DPC76"/>
    <mergeCell ref="DPE76:DPJ76"/>
    <mergeCell ref="DPL76:DPQ76"/>
    <mergeCell ref="DPS76:DPX76"/>
    <mergeCell ref="DPZ76:DQE76"/>
    <mergeCell ref="DQG76:DQL76"/>
    <mergeCell ref="DQN76:DQS76"/>
    <mergeCell ref="DQU76:DQZ76"/>
    <mergeCell ref="DRB76:DRG76"/>
    <mergeCell ref="DRI76:DRN76"/>
    <mergeCell ref="DRP76:DRU76"/>
    <mergeCell ref="DRW76:DSB76"/>
    <mergeCell ref="DSD76:DSI76"/>
    <mergeCell ref="DSK76:DSP76"/>
    <mergeCell ref="DSR76:DSW76"/>
    <mergeCell ref="DSY76:DTD76"/>
    <mergeCell ref="DKB76:DKG76"/>
    <mergeCell ref="DKI76:DKN76"/>
    <mergeCell ref="DKP76:DKU76"/>
    <mergeCell ref="DKW76:DLB76"/>
    <mergeCell ref="DLD76:DLI76"/>
    <mergeCell ref="DLK76:DLP76"/>
    <mergeCell ref="DLR76:DLW76"/>
    <mergeCell ref="DLY76:DMD76"/>
    <mergeCell ref="DMF76:DMK76"/>
    <mergeCell ref="DMM76:DMR76"/>
    <mergeCell ref="DMT76:DMY76"/>
    <mergeCell ref="DNA76:DNF76"/>
    <mergeCell ref="DNH76:DNM76"/>
    <mergeCell ref="DNO76:DNT76"/>
    <mergeCell ref="DNV76:DOA76"/>
    <mergeCell ref="DOC76:DOH76"/>
    <mergeCell ref="DOJ76:DOO76"/>
    <mergeCell ref="DFM76:DFR76"/>
    <mergeCell ref="DFT76:DFY76"/>
    <mergeCell ref="DGA76:DGF76"/>
    <mergeCell ref="DGH76:DGM76"/>
    <mergeCell ref="DGO76:DGT76"/>
    <mergeCell ref="DGV76:DHA76"/>
    <mergeCell ref="DHC76:DHH76"/>
    <mergeCell ref="DHJ76:DHO76"/>
    <mergeCell ref="DHQ76:DHV76"/>
    <mergeCell ref="DHX76:DIC76"/>
    <mergeCell ref="DIE76:DIJ76"/>
    <mergeCell ref="DIL76:DIQ76"/>
    <mergeCell ref="DIS76:DIX76"/>
    <mergeCell ref="DIZ76:DJE76"/>
    <mergeCell ref="DJG76:DJL76"/>
    <mergeCell ref="DJN76:DJS76"/>
    <mergeCell ref="DJU76:DJZ76"/>
    <mergeCell ref="DAX76:DBC76"/>
    <mergeCell ref="DBE76:DBJ76"/>
    <mergeCell ref="DBL76:DBQ76"/>
    <mergeCell ref="DBS76:DBX76"/>
    <mergeCell ref="DBZ76:DCE76"/>
    <mergeCell ref="DCG76:DCL76"/>
    <mergeCell ref="DCN76:DCS76"/>
    <mergeCell ref="DCU76:DCZ76"/>
    <mergeCell ref="DDB76:DDG76"/>
    <mergeCell ref="DDI76:DDN76"/>
    <mergeCell ref="DDP76:DDU76"/>
    <mergeCell ref="DDW76:DEB76"/>
    <mergeCell ref="DED76:DEI76"/>
    <mergeCell ref="DEK76:DEP76"/>
    <mergeCell ref="DER76:DEW76"/>
    <mergeCell ref="DEY76:DFD76"/>
    <mergeCell ref="DFF76:DFK76"/>
    <mergeCell ref="CWI76:CWN76"/>
    <mergeCell ref="CWP76:CWU76"/>
    <mergeCell ref="CWW76:CXB76"/>
    <mergeCell ref="CXD76:CXI76"/>
    <mergeCell ref="CXK76:CXP76"/>
    <mergeCell ref="CXR76:CXW76"/>
    <mergeCell ref="CXY76:CYD76"/>
    <mergeCell ref="CYF76:CYK76"/>
    <mergeCell ref="CYM76:CYR76"/>
    <mergeCell ref="CYT76:CYY76"/>
    <mergeCell ref="CZA76:CZF76"/>
    <mergeCell ref="CZH76:CZM76"/>
    <mergeCell ref="CZO76:CZT76"/>
    <mergeCell ref="CZV76:DAA76"/>
    <mergeCell ref="DAC76:DAH76"/>
    <mergeCell ref="DAJ76:DAO76"/>
    <mergeCell ref="DAQ76:DAV76"/>
    <mergeCell ref="CRT76:CRY76"/>
    <mergeCell ref="CSA76:CSF76"/>
    <mergeCell ref="CSH76:CSM76"/>
    <mergeCell ref="CSO76:CST76"/>
    <mergeCell ref="CSV76:CTA76"/>
    <mergeCell ref="CTC76:CTH76"/>
    <mergeCell ref="CTJ76:CTO76"/>
    <mergeCell ref="CTQ76:CTV76"/>
    <mergeCell ref="CTX76:CUC76"/>
    <mergeCell ref="CUE76:CUJ76"/>
    <mergeCell ref="CUL76:CUQ76"/>
    <mergeCell ref="CUS76:CUX76"/>
    <mergeCell ref="CUZ76:CVE76"/>
    <mergeCell ref="CVG76:CVL76"/>
    <mergeCell ref="CVN76:CVS76"/>
    <mergeCell ref="CVU76:CVZ76"/>
    <mergeCell ref="CWB76:CWG76"/>
    <mergeCell ref="CNE76:CNJ76"/>
    <mergeCell ref="CNL76:CNQ76"/>
    <mergeCell ref="CNS76:CNX76"/>
    <mergeCell ref="CNZ76:COE76"/>
    <mergeCell ref="COG76:COL76"/>
    <mergeCell ref="CON76:COS76"/>
    <mergeCell ref="COU76:COZ76"/>
    <mergeCell ref="CPB76:CPG76"/>
    <mergeCell ref="CPI76:CPN76"/>
    <mergeCell ref="CPP76:CPU76"/>
    <mergeCell ref="CPW76:CQB76"/>
    <mergeCell ref="CQD76:CQI76"/>
    <mergeCell ref="CQK76:CQP76"/>
    <mergeCell ref="CQR76:CQW76"/>
    <mergeCell ref="CQY76:CRD76"/>
    <mergeCell ref="CRF76:CRK76"/>
    <mergeCell ref="CRM76:CRR76"/>
    <mergeCell ref="CIP76:CIU76"/>
    <mergeCell ref="CIW76:CJB76"/>
    <mergeCell ref="CJD76:CJI76"/>
    <mergeCell ref="CJK76:CJP76"/>
    <mergeCell ref="CJR76:CJW76"/>
    <mergeCell ref="CJY76:CKD76"/>
    <mergeCell ref="CKF76:CKK76"/>
    <mergeCell ref="CKM76:CKR76"/>
    <mergeCell ref="CKT76:CKY76"/>
    <mergeCell ref="CLA76:CLF76"/>
    <mergeCell ref="CLH76:CLM76"/>
    <mergeCell ref="CLO76:CLT76"/>
    <mergeCell ref="CLV76:CMA76"/>
    <mergeCell ref="CMC76:CMH76"/>
    <mergeCell ref="CMJ76:CMO76"/>
    <mergeCell ref="CMQ76:CMV76"/>
    <mergeCell ref="CMX76:CNC76"/>
    <mergeCell ref="CEA76:CEF76"/>
    <mergeCell ref="CEH76:CEM76"/>
    <mergeCell ref="CEO76:CET76"/>
    <mergeCell ref="CEV76:CFA76"/>
    <mergeCell ref="CFC76:CFH76"/>
    <mergeCell ref="CFJ76:CFO76"/>
    <mergeCell ref="CFQ76:CFV76"/>
    <mergeCell ref="CFX76:CGC76"/>
    <mergeCell ref="CGE76:CGJ76"/>
    <mergeCell ref="CGL76:CGQ76"/>
    <mergeCell ref="CGS76:CGX76"/>
    <mergeCell ref="CGZ76:CHE76"/>
    <mergeCell ref="CHG76:CHL76"/>
    <mergeCell ref="CHN76:CHS76"/>
    <mergeCell ref="CHU76:CHZ76"/>
    <mergeCell ref="CIB76:CIG76"/>
    <mergeCell ref="CII76:CIN76"/>
    <mergeCell ref="BZL76:BZQ76"/>
    <mergeCell ref="BZS76:BZX76"/>
    <mergeCell ref="BZZ76:CAE76"/>
    <mergeCell ref="CAG76:CAL76"/>
    <mergeCell ref="CAN76:CAS76"/>
    <mergeCell ref="CAU76:CAZ76"/>
    <mergeCell ref="CBB76:CBG76"/>
    <mergeCell ref="CBI76:CBN76"/>
    <mergeCell ref="CBP76:CBU76"/>
    <mergeCell ref="CBW76:CCB76"/>
    <mergeCell ref="CCD76:CCI76"/>
    <mergeCell ref="CCK76:CCP76"/>
    <mergeCell ref="CCR76:CCW76"/>
    <mergeCell ref="CCY76:CDD76"/>
    <mergeCell ref="CDF76:CDK76"/>
    <mergeCell ref="CDM76:CDR76"/>
    <mergeCell ref="CDT76:CDY76"/>
    <mergeCell ref="BUW76:BVB76"/>
    <mergeCell ref="BVD76:BVI76"/>
    <mergeCell ref="BVK76:BVP76"/>
    <mergeCell ref="BVR76:BVW76"/>
    <mergeCell ref="BVY76:BWD76"/>
    <mergeCell ref="BWF76:BWK76"/>
    <mergeCell ref="BWM76:BWR76"/>
    <mergeCell ref="BWT76:BWY76"/>
    <mergeCell ref="BXA76:BXF76"/>
    <mergeCell ref="BXH76:BXM76"/>
    <mergeCell ref="BXO76:BXT76"/>
    <mergeCell ref="BXV76:BYA76"/>
    <mergeCell ref="BYC76:BYH76"/>
    <mergeCell ref="BYJ76:BYO76"/>
    <mergeCell ref="BYQ76:BYV76"/>
    <mergeCell ref="BYX76:BZC76"/>
    <mergeCell ref="BZE76:BZJ76"/>
    <mergeCell ref="BQH76:BQM76"/>
    <mergeCell ref="BQO76:BQT76"/>
    <mergeCell ref="BQV76:BRA76"/>
    <mergeCell ref="BRC76:BRH76"/>
    <mergeCell ref="BRJ76:BRO76"/>
    <mergeCell ref="BRQ76:BRV76"/>
    <mergeCell ref="BRX76:BSC76"/>
    <mergeCell ref="BSE76:BSJ76"/>
    <mergeCell ref="BSL76:BSQ76"/>
    <mergeCell ref="BSS76:BSX76"/>
    <mergeCell ref="BSZ76:BTE76"/>
    <mergeCell ref="BTG76:BTL76"/>
    <mergeCell ref="BTN76:BTS76"/>
    <mergeCell ref="BTU76:BTZ76"/>
    <mergeCell ref="BUB76:BUG76"/>
    <mergeCell ref="BUI76:BUN76"/>
    <mergeCell ref="BUP76:BUU76"/>
    <mergeCell ref="BLS76:BLX76"/>
    <mergeCell ref="BLZ76:BME76"/>
    <mergeCell ref="BMG76:BML76"/>
    <mergeCell ref="BMN76:BMS76"/>
    <mergeCell ref="BMU76:BMZ76"/>
    <mergeCell ref="BNB76:BNG76"/>
    <mergeCell ref="BNI76:BNN76"/>
    <mergeCell ref="BNP76:BNU76"/>
    <mergeCell ref="BNW76:BOB76"/>
    <mergeCell ref="BOD76:BOI76"/>
    <mergeCell ref="BOK76:BOP76"/>
    <mergeCell ref="BOR76:BOW76"/>
    <mergeCell ref="BOY76:BPD76"/>
    <mergeCell ref="BPF76:BPK76"/>
    <mergeCell ref="BPM76:BPR76"/>
    <mergeCell ref="BPT76:BPY76"/>
    <mergeCell ref="BQA76:BQF76"/>
    <mergeCell ref="BHD76:BHI76"/>
    <mergeCell ref="BHK76:BHP76"/>
    <mergeCell ref="BHR76:BHW76"/>
    <mergeCell ref="BHY76:BID76"/>
    <mergeCell ref="BIF76:BIK76"/>
    <mergeCell ref="BIM76:BIR76"/>
    <mergeCell ref="BIT76:BIY76"/>
    <mergeCell ref="BJA76:BJF76"/>
    <mergeCell ref="BJH76:BJM76"/>
    <mergeCell ref="BJO76:BJT76"/>
    <mergeCell ref="BJV76:BKA76"/>
    <mergeCell ref="BKC76:BKH76"/>
    <mergeCell ref="BKJ76:BKO76"/>
    <mergeCell ref="BKQ76:BKV76"/>
    <mergeCell ref="BKX76:BLC76"/>
    <mergeCell ref="BLE76:BLJ76"/>
    <mergeCell ref="BLL76:BLQ76"/>
    <mergeCell ref="BCO76:BCT76"/>
    <mergeCell ref="BCV76:BDA76"/>
    <mergeCell ref="BDC76:BDH76"/>
    <mergeCell ref="BDJ76:BDO76"/>
    <mergeCell ref="BDQ76:BDV76"/>
    <mergeCell ref="BDX76:BEC76"/>
    <mergeCell ref="BEE76:BEJ76"/>
    <mergeCell ref="BEL76:BEQ76"/>
    <mergeCell ref="BES76:BEX76"/>
    <mergeCell ref="BEZ76:BFE76"/>
    <mergeCell ref="BFG76:BFL76"/>
    <mergeCell ref="BFN76:BFS76"/>
    <mergeCell ref="BFU76:BFZ76"/>
    <mergeCell ref="BGB76:BGG76"/>
    <mergeCell ref="BGI76:BGN76"/>
    <mergeCell ref="BGP76:BGU76"/>
    <mergeCell ref="BGW76:BHB76"/>
    <mergeCell ref="AXZ76:AYE76"/>
    <mergeCell ref="AYG76:AYL76"/>
    <mergeCell ref="AYN76:AYS76"/>
    <mergeCell ref="AYU76:AYZ76"/>
    <mergeCell ref="AZB76:AZG76"/>
    <mergeCell ref="AZI76:AZN76"/>
    <mergeCell ref="AZP76:AZU76"/>
    <mergeCell ref="AZW76:BAB76"/>
    <mergeCell ref="BAD76:BAI76"/>
    <mergeCell ref="BAK76:BAP76"/>
    <mergeCell ref="BAR76:BAW76"/>
    <mergeCell ref="BAY76:BBD76"/>
    <mergeCell ref="BBF76:BBK76"/>
    <mergeCell ref="BBM76:BBR76"/>
    <mergeCell ref="BBT76:BBY76"/>
    <mergeCell ref="BCA76:BCF76"/>
    <mergeCell ref="BCH76:BCM76"/>
    <mergeCell ref="ATK76:ATP76"/>
    <mergeCell ref="ATR76:ATW76"/>
    <mergeCell ref="ATY76:AUD76"/>
    <mergeCell ref="AUF76:AUK76"/>
    <mergeCell ref="AUM76:AUR76"/>
    <mergeCell ref="AUT76:AUY76"/>
    <mergeCell ref="AVA76:AVF76"/>
    <mergeCell ref="AVH76:AVM76"/>
    <mergeCell ref="AVO76:AVT76"/>
    <mergeCell ref="AVV76:AWA76"/>
    <mergeCell ref="AWC76:AWH76"/>
    <mergeCell ref="AWJ76:AWO76"/>
    <mergeCell ref="AWQ76:AWV76"/>
    <mergeCell ref="AWX76:AXC76"/>
    <mergeCell ref="AXE76:AXJ76"/>
    <mergeCell ref="AXL76:AXQ76"/>
    <mergeCell ref="AXS76:AXX76"/>
    <mergeCell ref="AOV76:APA76"/>
    <mergeCell ref="APC76:APH76"/>
    <mergeCell ref="APJ76:APO76"/>
    <mergeCell ref="APQ76:APV76"/>
    <mergeCell ref="APX76:AQC76"/>
    <mergeCell ref="AQE76:AQJ76"/>
    <mergeCell ref="AQL76:AQQ76"/>
    <mergeCell ref="AQS76:AQX76"/>
    <mergeCell ref="AQZ76:ARE76"/>
    <mergeCell ref="ARG76:ARL76"/>
    <mergeCell ref="ARN76:ARS76"/>
    <mergeCell ref="ARU76:ARZ76"/>
    <mergeCell ref="ASB76:ASG76"/>
    <mergeCell ref="ASI76:ASN76"/>
    <mergeCell ref="ASP76:ASU76"/>
    <mergeCell ref="ASW76:ATB76"/>
    <mergeCell ref="ATD76:ATI76"/>
    <mergeCell ref="AKG76:AKL76"/>
    <mergeCell ref="AKN76:AKS76"/>
    <mergeCell ref="AKU76:AKZ76"/>
    <mergeCell ref="ALB76:ALG76"/>
    <mergeCell ref="ALI76:ALN76"/>
    <mergeCell ref="ALP76:ALU76"/>
    <mergeCell ref="ALW76:AMB76"/>
    <mergeCell ref="AMD76:AMI76"/>
    <mergeCell ref="AMK76:AMP76"/>
    <mergeCell ref="AMR76:AMW76"/>
    <mergeCell ref="AMY76:AND76"/>
    <mergeCell ref="ANF76:ANK76"/>
    <mergeCell ref="ANM76:ANR76"/>
    <mergeCell ref="ANT76:ANY76"/>
    <mergeCell ref="AOA76:AOF76"/>
    <mergeCell ref="AOH76:AOM76"/>
    <mergeCell ref="AOO76:AOT76"/>
    <mergeCell ref="AFR76:AFW76"/>
    <mergeCell ref="AFY76:AGD76"/>
    <mergeCell ref="AGF76:AGK76"/>
    <mergeCell ref="AGM76:AGR76"/>
    <mergeCell ref="AGT76:AGY76"/>
    <mergeCell ref="AHA76:AHF76"/>
    <mergeCell ref="AHH76:AHM76"/>
    <mergeCell ref="AHO76:AHT76"/>
    <mergeCell ref="AHV76:AIA76"/>
    <mergeCell ref="AIC76:AIH76"/>
    <mergeCell ref="AIJ76:AIO76"/>
    <mergeCell ref="AIQ76:AIV76"/>
    <mergeCell ref="AIX76:AJC76"/>
    <mergeCell ref="AJE76:AJJ76"/>
    <mergeCell ref="AJL76:AJQ76"/>
    <mergeCell ref="AJS76:AJX76"/>
    <mergeCell ref="AJZ76:AKE76"/>
    <mergeCell ref="ABC76:ABH76"/>
    <mergeCell ref="ABJ76:ABO76"/>
    <mergeCell ref="ABQ76:ABV76"/>
    <mergeCell ref="ABX76:ACC76"/>
    <mergeCell ref="ACE76:ACJ76"/>
    <mergeCell ref="ACL76:ACQ76"/>
    <mergeCell ref="ACS76:ACX76"/>
    <mergeCell ref="ACZ76:ADE76"/>
    <mergeCell ref="ADG76:ADL76"/>
    <mergeCell ref="ADN76:ADS76"/>
    <mergeCell ref="ADU76:ADZ76"/>
    <mergeCell ref="AEB76:AEG76"/>
    <mergeCell ref="AEI76:AEN76"/>
    <mergeCell ref="AEP76:AEU76"/>
    <mergeCell ref="AEW76:AFB76"/>
    <mergeCell ref="AFD76:AFI76"/>
    <mergeCell ref="AFK76:AFP76"/>
    <mergeCell ref="WN76:WS76"/>
    <mergeCell ref="WU76:WZ76"/>
    <mergeCell ref="XB76:XG76"/>
    <mergeCell ref="XI76:XN76"/>
    <mergeCell ref="XP76:XU76"/>
    <mergeCell ref="XW76:YB76"/>
    <mergeCell ref="YD76:YI76"/>
    <mergeCell ref="YK76:YP76"/>
    <mergeCell ref="YR76:YW76"/>
    <mergeCell ref="YY76:ZD76"/>
    <mergeCell ref="ZF76:ZK76"/>
    <mergeCell ref="ZM76:ZR76"/>
    <mergeCell ref="ZT76:ZY76"/>
    <mergeCell ref="AAA76:AAF76"/>
    <mergeCell ref="AAH76:AAM76"/>
    <mergeCell ref="AAO76:AAT76"/>
    <mergeCell ref="AAV76:ABA76"/>
    <mergeCell ref="RY76:SD76"/>
    <mergeCell ref="SF76:SK76"/>
    <mergeCell ref="SM76:SR76"/>
    <mergeCell ref="ST76:SY76"/>
    <mergeCell ref="TA76:TF76"/>
    <mergeCell ref="TH76:TM76"/>
    <mergeCell ref="TO76:TT76"/>
    <mergeCell ref="TV76:UA76"/>
    <mergeCell ref="UC76:UH76"/>
    <mergeCell ref="UJ76:UO76"/>
    <mergeCell ref="UQ76:UV76"/>
    <mergeCell ref="UX76:VC76"/>
    <mergeCell ref="VE76:VJ76"/>
    <mergeCell ref="VL76:VQ76"/>
    <mergeCell ref="VS76:VX76"/>
    <mergeCell ref="VZ76:WE76"/>
    <mergeCell ref="WG76:WL76"/>
    <mergeCell ref="NJ76:NO76"/>
    <mergeCell ref="NQ76:NV76"/>
    <mergeCell ref="NX76:OC76"/>
    <mergeCell ref="OE76:OJ76"/>
    <mergeCell ref="OL76:OQ76"/>
    <mergeCell ref="OS76:OX76"/>
    <mergeCell ref="OZ76:PE76"/>
    <mergeCell ref="PG76:PL76"/>
    <mergeCell ref="PN76:PS76"/>
    <mergeCell ref="PU76:PZ76"/>
    <mergeCell ref="QB76:QG76"/>
    <mergeCell ref="QI76:QN76"/>
    <mergeCell ref="QP76:QU76"/>
    <mergeCell ref="QW76:RB76"/>
    <mergeCell ref="RD76:RI76"/>
    <mergeCell ref="RK76:RP76"/>
    <mergeCell ref="RR76:RW76"/>
    <mergeCell ref="IU76:IZ76"/>
    <mergeCell ref="JB76:JG76"/>
    <mergeCell ref="JI76:JN76"/>
    <mergeCell ref="JP76:JU76"/>
    <mergeCell ref="JW76:KB76"/>
    <mergeCell ref="KD76:KI76"/>
    <mergeCell ref="KK76:KP76"/>
    <mergeCell ref="KR76:KW76"/>
    <mergeCell ref="KY76:LD76"/>
    <mergeCell ref="LF76:LK76"/>
    <mergeCell ref="LM76:LR76"/>
    <mergeCell ref="LT76:LY76"/>
    <mergeCell ref="MA76:MF76"/>
    <mergeCell ref="MH76:MM76"/>
    <mergeCell ref="MO76:MT76"/>
    <mergeCell ref="MV76:NA76"/>
    <mergeCell ref="NC76:NH76"/>
    <mergeCell ref="EF76:EK76"/>
    <mergeCell ref="EM76:ER76"/>
    <mergeCell ref="ET76:EY76"/>
    <mergeCell ref="FA76:FF76"/>
    <mergeCell ref="FH76:FM76"/>
    <mergeCell ref="FO76:FT76"/>
    <mergeCell ref="FV76:GA76"/>
    <mergeCell ref="GC76:GH76"/>
    <mergeCell ref="GJ76:GO76"/>
    <mergeCell ref="GQ76:GV76"/>
    <mergeCell ref="GX76:HC76"/>
    <mergeCell ref="HE76:HJ76"/>
    <mergeCell ref="HL76:HQ76"/>
    <mergeCell ref="HS76:HX76"/>
    <mergeCell ref="HZ76:IE76"/>
    <mergeCell ref="IG76:IL76"/>
    <mergeCell ref="IN76:IS76"/>
    <mergeCell ref="B117:G117"/>
    <mergeCell ref="B92:G92"/>
    <mergeCell ref="B96:G96"/>
    <mergeCell ref="B93:G93"/>
    <mergeCell ref="B91:G91"/>
    <mergeCell ref="B82:G82"/>
    <mergeCell ref="B83:G83"/>
    <mergeCell ref="B85:G85"/>
    <mergeCell ref="B86:G86"/>
    <mergeCell ref="B97:G97"/>
    <mergeCell ref="B113:G113"/>
    <mergeCell ref="B114:G114"/>
    <mergeCell ref="B111:G111"/>
    <mergeCell ref="B112:G112"/>
    <mergeCell ref="B89:G89"/>
    <mergeCell ref="B90:G90"/>
    <mergeCell ref="B98:G98"/>
    <mergeCell ref="B106:G106"/>
    <mergeCell ref="B107:G107"/>
    <mergeCell ref="B108:G108"/>
    <mergeCell ref="B115:G115"/>
    <mergeCell ref="B116:G116"/>
    <mergeCell ref="XBP75:XBU75"/>
    <mergeCell ref="XBW75:XCB75"/>
    <mergeCell ref="XCD75:XCI75"/>
    <mergeCell ref="WZE75:WZJ75"/>
    <mergeCell ref="WZL75:WZQ75"/>
    <mergeCell ref="WZS75:WZX75"/>
    <mergeCell ref="WZZ75:XAE75"/>
    <mergeCell ref="XAG75:XAL75"/>
    <mergeCell ref="XAN75:XAS75"/>
    <mergeCell ref="XEV75:XEX75"/>
    <mergeCell ref="Q76:V76"/>
    <mergeCell ref="X76:AC76"/>
    <mergeCell ref="AE76:AJ76"/>
    <mergeCell ref="AL76:AQ76"/>
    <mergeCell ref="XCK75:XCP75"/>
    <mergeCell ref="XCR75:XCW75"/>
    <mergeCell ref="XCY75:XDD75"/>
    <mergeCell ref="XDF75:XDK75"/>
    <mergeCell ref="XDM75:XDR75"/>
    <mergeCell ref="XEA75:XEF75"/>
    <mergeCell ref="XEH75:XEM75"/>
    <mergeCell ref="XEO75:XET75"/>
    <mergeCell ref="XDT75:XDY75"/>
    <mergeCell ref="XAU75:XAZ75"/>
    <mergeCell ref="XBB75:XBG75"/>
    <mergeCell ref="XBI75:XBN75"/>
    <mergeCell ref="AS76:AX76"/>
    <mergeCell ref="AZ76:BE76"/>
    <mergeCell ref="BG76:BL76"/>
    <mergeCell ref="BN76:BS76"/>
    <mergeCell ref="BU76:BZ76"/>
    <mergeCell ref="CB76:CG76"/>
    <mergeCell ref="WVR75:WVW75"/>
    <mergeCell ref="WSS75:WSX75"/>
    <mergeCell ref="WSZ75:WTE75"/>
    <mergeCell ref="WTG75:WTL75"/>
    <mergeCell ref="WTN75:WTS75"/>
    <mergeCell ref="WTU75:WTZ75"/>
    <mergeCell ref="WUB75:WUG75"/>
    <mergeCell ref="WYX75:WZC75"/>
    <mergeCell ref="WVY75:WWD75"/>
    <mergeCell ref="WWF75:WWK75"/>
    <mergeCell ref="WWM75:WWR75"/>
    <mergeCell ref="WWT75:WWY75"/>
    <mergeCell ref="WXA75:WXF75"/>
    <mergeCell ref="WXH75:WXM75"/>
    <mergeCell ref="WXO75:WXT75"/>
    <mergeCell ref="WXV75:WYA75"/>
    <mergeCell ref="B76:G76"/>
    <mergeCell ref="WYC75:WYH75"/>
    <mergeCell ref="WYJ75:WYO75"/>
    <mergeCell ref="WYQ75:WYV75"/>
    <mergeCell ref="WUI75:WUN75"/>
    <mergeCell ref="WUP75:WUU75"/>
    <mergeCell ref="WUW75:WVB75"/>
    <mergeCell ref="WVD75:WVI75"/>
    <mergeCell ref="J76:O76"/>
    <mergeCell ref="CI76:CN76"/>
    <mergeCell ref="CP76:CU76"/>
    <mergeCell ref="CW76:DB76"/>
    <mergeCell ref="DD76:DI76"/>
    <mergeCell ref="DK76:DP76"/>
    <mergeCell ref="DR76:DW76"/>
    <mergeCell ref="DY76:ED76"/>
    <mergeCell ref="WOK75:WOP75"/>
    <mergeCell ref="WOR75:WOW75"/>
    <mergeCell ref="WOY75:WPD75"/>
    <mergeCell ref="WPF75:WPK75"/>
    <mergeCell ref="WPM75:WPR75"/>
    <mergeCell ref="WPT75:WPY75"/>
    <mergeCell ref="WQA75:WQF75"/>
    <mergeCell ref="WQH75:WQM75"/>
    <mergeCell ref="WQO75:WQT75"/>
    <mergeCell ref="WQV75:WRA75"/>
    <mergeCell ref="WRC75:WRH75"/>
    <mergeCell ref="WRJ75:WRO75"/>
    <mergeCell ref="WRQ75:WRV75"/>
    <mergeCell ref="WRX75:WSC75"/>
    <mergeCell ref="WSE75:WSJ75"/>
    <mergeCell ref="WSL75:WSQ75"/>
    <mergeCell ref="WVK75:WVP75"/>
    <mergeCell ref="WJV75:WKA75"/>
    <mergeCell ref="WKC75:WKH75"/>
    <mergeCell ref="WKJ75:WKO75"/>
    <mergeCell ref="WKQ75:WKV75"/>
    <mergeCell ref="WKX75:WLC75"/>
    <mergeCell ref="WLE75:WLJ75"/>
    <mergeCell ref="WLL75:WLQ75"/>
    <mergeCell ref="WLS75:WLX75"/>
    <mergeCell ref="WLZ75:WME75"/>
    <mergeCell ref="WMG75:WML75"/>
    <mergeCell ref="WMN75:WMS75"/>
    <mergeCell ref="WMU75:WMZ75"/>
    <mergeCell ref="WNB75:WNG75"/>
    <mergeCell ref="WNI75:WNN75"/>
    <mergeCell ref="WNP75:WNU75"/>
    <mergeCell ref="WNW75:WOB75"/>
    <mergeCell ref="WOD75:WOI75"/>
    <mergeCell ref="WFG75:WFL75"/>
    <mergeCell ref="WFN75:WFS75"/>
    <mergeCell ref="WFU75:WFZ75"/>
    <mergeCell ref="WGB75:WGG75"/>
    <mergeCell ref="WGI75:WGN75"/>
    <mergeCell ref="WGP75:WGU75"/>
    <mergeCell ref="WGW75:WHB75"/>
    <mergeCell ref="WHD75:WHI75"/>
    <mergeCell ref="WHK75:WHP75"/>
    <mergeCell ref="WHR75:WHW75"/>
    <mergeCell ref="WHY75:WID75"/>
    <mergeCell ref="WIF75:WIK75"/>
    <mergeCell ref="WIM75:WIR75"/>
    <mergeCell ref="WIT75:WIY75"/>
    <mergeCell ref="WJA75:WJF75"/>
    <mergeCell ref="WJH75:WJM75"/>
    <mergeCell ref="WJO75:WJT75"/>
    <mergeCell ref="WAR75:WAW75"/>
    <mergeCell ref="WAY75:WBD75"/>
    <mergeCell ref="WBF75:WBK75"/>
    <mergeCell ref="WBM75:WBR75"/>
    <mergeCell ref="WBT75:WBY75"/>
    <mergeCell ref="WCA75:WCF75"/>
    <mergeCell ref="WCH75:WCM75"/>
    <mergeCell ref="WCO75:WCT75"/>
    <mergeCell ref="WCV75:WDA75"/>
    <mergeCell ref="WDC75:WDH75"/>
    <mergeCell ref="WDJ75:WDO75"/>
    <mergeCell ref="WDQ75:WDV75"/>
    <mergeCell ref="WDX75:WEC75"/>
    <mergeCell ref="WEE75:WEJ75"/>
    <mergeCell ref="WEL75:WEQ75"/>
    <mergeCell ref="WES75:WEX75"/>
    <mergeCell ref="WEZ75:WFE75"/>
    <mergeCell ref="VWC75:VWH75"/>
    <mergeCell ref="VWJ75:VWO75"/>
    <mergeCell ref="VWQ75:VWV75"/>
    <mergeCell ref="VWX75:VXC75"/>
    <mergeCell ref="VXE75:VXJ75"/>
    <mergeCell ref="VXL75:VXQ75"/>
    <mergeCell ref="VXS75:VXX75"/>
    <mergeCell ref="VXZ75:VYE75"/>
    <mergeCell ref="VYG75:VYL75"/>
    <mergeCell ref="VYN75:VYS75"/>
    <mergeCell ref="VYU75:VYZ75"/>
    <mergeCell ref="VZB75:VZG75"/>
    <mergeCell ref="VZI75:VZN75"/>
    <mergeCell ref="VZP75:VZU75"/>
    <mergeCell ref="VZW75:WAB75"/>
    <mergeCell ref="WAD75:WAI75"/>
    <mergeCell ref="WAK75:WAP75"/>
    <mergeCell ref="VRN75:VRS75"/>
    <mergeCell ref="VRU75:VRZ75"/>
    <mergeCell ref="VSB75:VSG75"/>
    <mergeCell ref="VSI75:VSN75"/>
    <mergeCell ref="VSP75:VSU75"/>
    <mergeCell ref="VSW75:VTB75"/>
    <mergeCell ref="VTD75:VTI75"/>
    <mergeCell ref="VTK75:VTP75"/>
    <mergeCell ref="VTR75:VTW75"/>
    <mergeCell ref="VTY75:VUD75"/>
    <mergeCell ref="VUF75:VUK75"/>
    <mergeCell ref="VUM75:VUR75"/>
    <mergeCell ref="VUT75:VUY75"/>
    <mergeCell ref="VVA75:VVF75"/>
    <mergeCell ref="VVH75:VVM75"/>
    <mergeCell ref="VVO75:VVT75"/>
    <mergeCell ref="VVV75:VWA75"/>
    <mergeCell ref="VMY75:VND75"/>
    <mergeCell ref="VNF75:VNK75"/>
    <mergeCell ref="VNM75:VNR75"/>
    <mergeCell ref="VNT75:VNY75"/>
    <mergeCell ref="VOA75:VOF75"/>
    <mergeCell ref="VOH75:VOM75"/>
    <mergeCell ref="VOO75:VOT75"/>
    <mergeCell ref="VOV75:VPA75"/>
    <mergeCell ref="VPC75:VPH75"/>
    <mergeCell ref="VPJ75:VPO75"/>
    <mergeCell ref="VPQ75:VPV75"/>
    <mergeCell ref="VPX75:VQC75"/>
    <mergeCell ref="VQE75:VQJ75"/>
    <mergeCell ref="VQL75:VQQ75"/>
    <mergeCell ref="VQS75:VQX75"/>
    <mergeCell ref="VQZ75:VRE75"/>
    <mergeCell ref="VRG75:VRL75"/>
    <mergeCell ref="VIJ75:VIO75"/>
    <mergeCell ref="VIQ75:VIV75"/>
    <mergeCell ref="VIX75:VJC75"/>
    <mergeCell ref="VJE75:VJJ75"/>
    <mergeCell ref="VJL75:VJQ75"/>
    <mergeCell ref="VJS75:VJX75"/>
    <mergeCell ref="VJZ75:VKE75"/>
    <mergeCell ref="VKG75:VKL75"/>
    <mergeCell ref="VKN75:VKS75"/>
    <mergeCell ref="VKU75:VKZ75"/>
    <mergeCell ref="VLB75:VLG75"/>
    <mergeCell ref="VLI75:VLN75"/>
    <mergeCell ref="VLP75:VLU75"/>
    <mergeCell ref="VLW75:VMB75"/>
    <mergeCell ref="VMD75:VMI75"/>
    <mergeCell ref="VMK75:VMP75"/>
    <mergeCell ref="VMR75:VMW75"/>
    <mergeCell ref="VDU75:VDZ75"/>
    <mergeCell ref="VEB75:VEG75"/>
    <mergeCell ref="VEI75:VEN75"/>
    <mergeCell ref="VEP75:VEU75"/>
    <mergeCell ref="VEW75:VFB75"/>
    <mergeCell ref="VFD75:VFI75"/>
    <mergeCell ref="VFK75:VFP75"/>
    <mergeCell ref="VFR75:VFW75"/>
    <mergeCell ref="VFY75:VGD75"/>
    <mergeCell ref="VGF75:VGK75"/>
    <mergeCell ref="VGM75:VGR75"/>
    <mergeCell ref="VGT75:VGY75"/>
    <mergeCell ref="VHA75:VHF75"/>
    <mergeCell ref="VHH75:VHM75"/>
    <mergeCell ref="VHO75:VHT75"/>
    <mergeCell ref="VHV75:VIA75"/>
    <mergeCell ref="VIC75:VIH75"/>
    <mergeCell ref="UZF75:UZK75"/>
    <mergeCell ref="UZM75:UZR75"/>
    <mergeCell ref="UZT75:UZY75"/>
    <mergeCell ref="VAA75:VAF75"/>
    <mergeCell ref="VAH75:VAM75"/>
    <mergeCell ref="VAO75:VAT75"/>
    <mergeCell ref="VAV75:VBA75"/>
    <mergeCell ref="VBC75:VBH75"/>
    <mergeCell ref="VBJ75:VBO75"/>
    <mergeCell ref="VBQ75:VBV75"/>
    <mergeCell ref="VBX75:VCC75"/>
    <mergeCell ref="VCE75:VCJ75"/>
    <mergeCell ref="VCL75:VCQ75"/>
    <mergeCell ref="VCS75:VCX75"/>
    <mergeCell ref="VCZ75:VDE75"/>
    <mergeCell ref="VDG75:VDL75"/>
    <mergeCell ref="VDN75:VDS75"/>
    <mergeCell ref="UUQ75:UUV75"/>
    <mergeCell ref="UUX75:UVC75"/>
    <mergeCell ref="UVE75:UVJ75"/>
    <mergeCell ref="UVL75:UVQ75"/>
    <mergeCell ref="UVS75:UVX75"/>
    <mergeCell ref="UVZ75:UWE75"/>
    <mergeCell ref="UWG75:UWL75"/>
    <mergeCell ref="UWN75:UWS75"/>
    <mergeCell ref="UWU75:UWZ75"/>
    <mergeCell ref="UXB75:UXG75"/>
    <mergeCell ref="UXI75:UXN75"/>
    <mergeCell ref="UXP75:UXU75"/>
    <mergeCell ref="UXW75:UYB75"/>
    <mergeCell ref="UYD75:UYI75"/>
    <mergeCell ref="UYK75:UYP75"/>
    <mergeCell ref="UYR75:UYW75"/>
    <mergeCell ref="UYY75:UZD75"/>
    <mergeCell ref="UQB75:UQG75"/>
    <mergeCell ref="UQI75:UQN75"/>
    <mergeCell ref="UQP75:UQU75"/>
    <mergeCell ref="UQW75:URB75"/>
    <mergeCell ref="URD75:URI75"/>
    <mergeCell ref="URK75:URP75"/>
    <mergeCell ref="URR75:URW75"/>
    <mergeCell ref="URY75:USD75"/>
    <mergeCell ref="USF75:USK75"/>
    <mergeCell ref="USM75:USR75"/>
    <mergeCell ref="UST75:USY75"/>
    <mergeCell ref="UTA75:UTF75"/>
    <mergeCell ref="UTH75:UTM75"/>
    <mergeCell ref="UTO75:UTT75"/>
    <mergeCell ref="UTV75:UUA75"/>
    <mergeCell ref="UUC75:UUH75"/>
    <mergeCell ref="UUJ75:UUO75"/>
    <mergeCell ref="ULM75:ULR75"/>
    <mergeCell ref="ULT75:ULY75"/>
    <mergeCell ref="UMA75:UMF75"/>
    <mergeCell ref="UMH75:UMM75"/>
    <mergeCell ref="UMO75:UMT75"/>
    <mergeCell ref="UMV75:UNA75"/>
    <mergeCell ref="UNC75:UNH75"/>
    <mergeCell ref="UNJ75:UNO75"/>
    <mergeCell ref="UNQ75:UNV75"/>
    <mergeCell ref="UNX75:UOC75"/>
    <mergeCell ref="UOE75:UOJ75"/>
    <mergeCell ref="UOL75:UOQ75"/>
    <mergeCell ref="UOS75:UOX75"/>
    <mergeCell ref="UOZ75:UPE75"/>
    <mergeCell ref="UPG75:UPL75"/>
    <mergeCell ref="UPN75:UPS75"/>
    <mergeCell ref="UPU75:UPZ75"/>
    <mergeCell ref="UGX75:UHC75"/>
    <mergeCell ref="UHE75:UHJ75"/>
    <mergeCell ref="UHL75:UHQ75"/>
    <mergeCell ref="UHS75:UHX75"/>
    <mergeCell ref="UHZ75:UIE75"/>
    <mergeCell ref="UIG75:UIL75"/>
    <mergeCell ref="UIN75:UIS75"/>
    <mergeCell ref="UIU75:UIZ75"/>
    <mergeCell ref="UJB75:UJG75"/>
    <mergeCell ref="UJI75:UJN75"/>
    <mergeCell ref="UJP75:UJU75"/>
    <mergeCell ref="UJW75:UKB75"/>
    <mergeCell ref="UKD75:UKI75"/>
    <mergeCell ref="UKK75:UKP75"/>
    <mergeCell ref="UKR75:UKW75"/>
    <mergeCell ref="UKY75:ULD75"/>
    <mergeCell ref="ULF75:ULK75"/>
    <mergeCell ref="UCI75:UCN75"/>
    <mergeCell ref="UCP75:UCU75"/>
    <mergeCell ref="UCW75:UDB75"/>
    <mergeCell ref="UDD75:UDI75"/>
    <mergeCell ref="UDK75:UDP75"/>
    <mergeCell ref="UDR75:UDW75"/>
    <mergeCell ref="UDY75:UED75"/>
    <mergeCell ref="UEF75:UEK75"/>
    <mergeCell ref="UEM75:UER75"/>
    <mergeCell ref="UET75:UEY75"/>
    <mergeCell ref="UFA75:UFF75"/>
    <mergeCell ref="UFH75:UFM75"/>
    <mergeCell ref="UFO75:UFT75"/>
    <mergeCell ref="UFV75:UGA75"/>
    <mergeCell ref="UGC75:UGH75"/>
    <mergeCell ref="UGJ75:UGO75"/>
    <mergeCell ref="UGQ75:UGV75"/>
    <mergeCell ref="TXT75:TXY75"/>
    <mergeCell ref="TYA75:TYF75"/>
    <mergeCell ref="TYH75:TYM75"/>
    <mergeCell ref="TYO75:TYT75"/>
    <mergeCell ref="TYV75:TZA75"/>
    <mergeCell ref="TZC75:TZH75"/>
    <mergeCell ref="TZJ75:TZO75"/>
    <mergeCell ref="TZQ75:TZV75"/>
    <mergeCell ref="TZX75:UAC75"/>
    <mergeCell ref="UAE75:UAJ75"/>
    <mergeCell ref="UAL75:UAQ75"/>
    <mergeCell ref="UAS75:UAX75"/>
    <mergeCell ref="UAZ75:UBE75"/>
    <mergeCell ref="UBG75:UBL75"/>
    <mergeCell ref="UBN75:UBS75"/>
    <mergeCell ref="UBU75:UBZ75"/>
    <mergeCell ref="UCB75:UCG75"/>
    <mergeCell ref="TTE75:TTJ75"/>
    <mergeCell ref="TTL75:TTQ75"/>
    <mergeCell ref="TTS75:TTX75"/>
    <mergeCell ref="TTZ75:TUE75"/>
    <mergeCell ref="TUG75:TUL75"/>
    <mergeCell ref="TUN75:TUS75"/>
    <mergeCell ref="TUU75:TUZ75"/>
    <mergeCell ref="TVB75:TVG75"/>
    <mergeCell ref="TVI75:TVN75"/>
    <mergeCell ref="TVP75:TVU75"/>
    <mergeCell ref="TVW75:TWB75"/>
    <mergeCell ref="TWD75:TWI75"/>
    <mergeCell ref="TWK75:TWP75"/>
    <mergeCell ref="TWR75:TWW75"/>
    <mergeCell ref="TWY75:TXD75"/>
    <mergeCell ref="TXF75:TXK75"/>
    <mergeCell ref="TXM75:TXR75"/>
    <mergeCell ref="TOP75:TOU75"/>
    <mergeCell ref="TOW75:TPB75"/>
    <mergeCell ref="TPD75:TPI75"/>
    <mergeCell ref="TPK75:TPP75"/>
    <mergeCell ref="TPR75:TPW75"/>
    <mergeCell ref="TPY75:TQD75"/>
    <mergeCell ref="TQF75:TQK75"/>
    <mergeCell ref="TQM75:TQR75"/>
    <mergeCell ref="TQT75:TQY75"/>
    <mergeCell ref="TRA75:TRF75"/>
    <mergeCell ref="TRH75:TRM75"/>
    <mergeCell ref="TRO75:TRT75"/>
    <mergeCell ref="TRV75:TSA75"/>
    <mergeCell ref="TSC75:TSH75"/>
    <mergeCell ref="TSJ75:TSO75"/>
    <mergeCell ref="TSQ75:TSV75"/>
    <mergeCell ref="TSX75:TTC75"/>
    <mergeCell ref="TKA75:TKF75"/>
    <mergeCell ref="TKH75:TKM75"/>
    <mergeCell ref="TKO75:TKT75"/>
    <mergeCell ref="TKV75:TLA75"/>
    <mergeCell ref="TLC75:TLH75"/>
    <mergeCell ref="TLJ75:TLO75"/>
    <mergeCell ref="TLQ75:TLV75"/>
    <mergeCell ref="TLX75:TMC75"/>
    <mergeCell ref="TME75:TMJ75"/>
    <mergeCell ref="TML75:TMQ75"/>
    <mergeCell ref="TMS75:TMX75"/>
    <mergeCell ref="TMZ75:TNE75"/>
    <mergeCell ref="TNG75:TNL75"/>
    <mergeCell ref="TNN75:TNS75"/>
    <mergeCell ref="TNU75:TNZ75"/>
    <mergeCell ref="TOB75:TOG75"/>
    <mergeCell ref="TOI75:TON75"/>
    <mergeCell ref="TFL75:TFQ75"/>
    <mergeCell ref="TFS75:TFX75"/>
    <mergeCell ref="TFZ75:TGE75"/>
    <mergeCell ref="TGG75:TGL75"/>
    <mergeCell ref="TGN75:TGS75"/>
    <mergeCell ref="TGU75:TGZ75"/>
    <mergeCell ref="THB75:THG75"/>
    <mergeCell ref="THI75:THN75"/>
    <mergeCell ref="THP75:THU75"/>
    <mergeCell ref="THW75:TIB75"/>
    <mergeCell ref="TID75:TII75"/>
    <mergeCell ref="TIK75:TIP75"/>
    <mergeCell ref="TIR75:TIW75"/>
    <mergeCell ref="TIY75:TJD75"/>
    <mergeCell ref="TJF75:TJK75"/>
    <mergeCell ref="TJM75:TJR75"/>
    <mergeCell ref="TJT75:TJY75"/>
    <mergeCell ref="TAW75:TBB75"/>
    <mergeCell ref="TBD75:TBI75"/>
    <mergeCell ref="TBK75:TBP75"/>
    <mergeCell ref="TBR75:TBW75"/>
    <mergeCell ref="TBY75:TCD75"/>
    <mergeCell ref="TCF75:TCK75"/>
    <mergeCell ref="TCM75:TCR75"/>
    <mergeCell ref="TCT75:TCY75"/>
    <mergeCell ref="TDA75:TDF75"/>
    <mergeCell ref="TDH75:TDM75"/>
    <mergeCell ref="TDO75:TDT75"/>
    <mergeCell ref="TDV75:TEA75"/>
    <mergeCell ref="TEC75:TEH75"/>
    <mergeCell ref="TEJ75:TEO75"/>
    <mergeCell ref="TEQ75:TEV75"/>
    <mergeCell ref="TEX75:TFC75"/>
    <mergeCell ref="TFE75:TFJ75"/>
    <mergeCell ref="SWH75:SWM75"/>
    <mergeCell ref="SWO75:SWT75"/>
    <mergeCell ref="SWV75:SXA75"/>
    <mergeCell ref="SXC75:SXH75"/>
    <mergeCell ref="SXJ75:SXO75"/>
    <mergeCell ref="SXQ75:SXV75"/>
    <mergeCell ref="SXX75:SYC75"/>
    <mergeCell ref="SYE75:SYJ75"/>
    <mergeCell ref="SYL75:SYQ75"/>
    <mergeCell ref="SYS75:SYX75"/>
    <mergeCell ref="SYZ75:SZE75"/>
    <mergeCell ref="SZG75:SZL75"/>
    <mergeCell ref="SZN75:SZS75"/>
    <mergeCell ref="SZU75:SZZ75"/>
    <mergeCell ref="TAB75:TAG75"/>
    <mergeCell ref="TAI75:TAN75"/>
    <mergeCell ref="TAP75:TAU75"/>
    <mergeCell ref="SRS75:SRX75"/>
    <mergeCell ref="SRZ75:SSE75"/>
    <mergeCell ref="SSG75:SSL75"/>
    <mergeCell ref="SSN75:SSS75"/>
    <mergeCell ref="SSU75:SSZ75"/>
    <mergeCell ref="STB75:STG75"/>
    <mergeCell ref="STI75:STN75"/>
    <mergeCell ref="STP75:STU75"/>
    <mergeCell ref="STW75:SUB75"/>
    <mergeCell ref="SUD75:SUI75"/>
    <mergeCell ref="SUK75:SUP75"/>
    <mergeCell ref="SUR75:SUW75"/>
    <mergeCell ref="SUY75:SVD75"/>
    <mergeCell ref="SVF75:SVK75"/>
    <mergeCell ref="SVM75:SVR75"/>
    <mergeCell ref="SVT75:SVY75"/>
    <mergeCell ref="SWA75:SWF75"/>
    <mergeCell ref="SND75:SNI75"/>
    <mergeCell ref="SNK75:SNP75"/>
    <mergeCell ref="SNR75:SNW75"/>
    <mergeCell ref="SNY75:SOD75"/>
    <mergeCell ref="SOF75:SOK75"/>
    <mergeCell ref="SOM75:SOR75"/>
    <mergeCell ref="SOT75:SOY75"/>
    <mergeCell ref="SPA75:SPF75"/>
    <mergeCell ref="SPH75:SPM75"/>
    <mergeCell ref="SPO75:SPT75"/>
    <mergeCell ref="SPV75:SQA75"/>
    <mergeCell ref="SQC75:SQH75"/>
    <mergeCell ref="SQJ75:SQO75"/>
    <mergeCell ref="SQQ75:SQV75"/>
    <mergeCell ref="SQX75:SRC75"/>
    <mergeCell ref="SRE75:SRJ75"/>
    <mergeCell ref="SRL75:SRQ75"/>
    <mergeCell ref="SIO75:SIT75"/>
    <mergeCell ref="SIV75:SJA75"/>
    <mergeCell ref="SJC75:SJH75"/>
    <mergeCell ref="SJJ75:SJO75"/>
    <mergeCell ref="SJQ75:SJV75"/>
    <mergeCell ref="SJX75:SKC75"/>
    <mergeCell ref="SKE75:SKJ75"/>
    <mergeCell ref="SKL75:SKQ75"/>
    <mergeCell ref="SKS75:SKX75"/>
    <mergeCell ref="SKZ75:SLE75"/>
    <mergeCell ref="SLG75:SLL75"/>
    <mergeCell ref="SLN75:SLS75"/>
    <mergeCell ref="SLU75:SLZ75"/>
    <mergeCell ref="SMB75:SMG75"/>
    <mergeCell ref="SMI75:SMN75"/>
    <mergeCell ref="SMP75:SMU75"/>
    <mergeCell ref="SMW75:SNB75"/>
    <mergeCell ref="SDZ75:SEE75"/>
    <mergeCell ref="SEG75:SEL75"/>
    <mergeCell ref="SEN75:SES75"/>
    <mergeCell ref="SEU75:SEZ75"/>
    <mergeCell ref="SFB75:SFG75"/>
    <mergeCell ref="SFI75:SFN75"/>
    <mergeCell ref="SFP75:SFU75"/>
    <mergeCell ref="SFW75:SGB75"/>
    <mergeCell ref="SGD75:SGI75"/>
    <mergeCell ref="SGK75:SGP75"/>
    <mergeCell ref="SGR75:SGW75"/>
    <mergeCell ref="SGY75:SHD75"/>
    <mergeCell ref="SHF75:SHK75"/>
    <mergeCell ref="SHM75:SHR75"/>
    <mergeCell ref="SHT75:SHY75"/>
    <mergeCell ref="SIA75:SIF75"/>
    <mergeCell ref="SIH75:SIM75"/>
    <mergeCell ref="RZK75:RZP75"/>
    <mergeCell ref="RZR75:RZW75"/>
    <mergeCell ref="RZY75:SAD75"/>
    <mergeCell ref="SAF75:SAK75"/>
    <mergeCell ref="SAM75:SAR75"/>
    <mergeCell ref="SAT75:SAY75"/>
    <mergeCell ref="SBA75:SBF75"/>
    <mergeCell ref="SBH75:SBM75"/>
    <mergeCell ref="SBO75:SBT75"/>
    <mergeCell ref="SBV75:SCA75"/>
    <mergeCell ref="SCC75:SCH75"/>
    <mergeCell ref="SCJ75:SCO75"/>
    <mergeCell ref="SCQ75:SCV75"/>
    <mergeCell ref="SCX75:SDC75"/>
    <mergeCell ref="SDE75:SDJ75"/>
    <mergeCell ref="SDL75:SDQ75"/>
    <mergeCell ref="SDS75:SDX75"/>
    <mergeCell ref="RUV75:RVA75"/>
    <mergeCell ref="RVC75:RVH75"/>
    <mergeCell ref="RVJ75:RVO75"/>
    <mergeCell ref="RVQ75:RVV75"/>
    <mergeCell ref="RVX75:RWC75"/>
    <mergeCell ref="RWE75:RWJ75"/>
    <mergeCell ref="RWL75:RWQ75"/>
    <mergeCell ref="RWS75:RWX75"/>
    <mergeCell ref="RWZ75:RXE75"/>
    <mergeCell ref="RXG75:RXL75"/>
    <mergeCell ref="RXN75:RXS75"/>
    <mergeCell ref="RXU75:RXZ75"/>
    <mergeCell ref="RYB75:RYG75"/>
    <mergeCell ref="RYI75:RYN75"/>
    <mergeCell ref="RYP75:RYU75"/>
    <mergeCell ref="RYW75:RZB75"/>
    <mergeCell ref="RZD75:RZI75"/>
    <mergeCell ref="RQG75:RQL75"/>
    <mergeCell ref="RQN75:RQS75"/>
    <mergeCell ref="RQU75:RQZ75"/>
    <mergeCell ref="RRB75:RRG75"/>
    <mergeCell ref="RRI75:RRN75"/>
    <mergeCell ref="RRP75:RRU75"/>
    <mergeCell ref="RRW75:RSB75"/>
    <mergeCell ref="RSD75:RSI75"/>
    <mergeCell ref="RSK75:RSP75"/>
    <mergeCell ref="RSR75:RSW75"/>
    <mergeCell ref="RSY75:RTD75"/>
    <mergeCell ref="RTF75:RTK75"/>
    <mergeCell ref="RTM75:RTR75"/>
    <mergeCell ref="RTT75:RTY75"/>
    <mergeCell ref="RUA75:RUF75"/>
    <mergeCell ref="RUH75:RUM75"/>
    <mergeCell ref="RUO75:RUT75"/>
    <mergeCell ref="RLR75:RLW75"/>
    <mergeCell ref="RLY75:RMD75"/>
    <mergeCell ref="RMF75:RMK75"/>
    <mergeCell ref="RMM75:RMR75"/>
    <mergeCell ref="RMT75:RMY75"/>
    <mergeCell ref="RNA75:RNF75"/>
    <mergeCell ref="RNH75:RNM75"/>
    <mergeCell ref="RNO75:RNT75"/>
    <mergeCell ref="RNV75:ROA75"/>
    <mergeCell ref="ROC75:ROH75"/>
    <mergeCell ref="ROJ75:ROO75"/>
    <mergeCell ref="ROQ75:ROV75"/>
    <mergeCell ref="ROX75:RPC75"/>
    <mergeCell ref="RPE75:RPJ75"/>
    <mergeCell ref="RPL75:RPQ75"/>
    <mergeCell ref="RPS75:RPX75"/>
    <mergeCell ref="RPZ75:RQE75"/>
    <mergeCell ref="RHC75:RHH75"/>
    <mergeCell ref="RHJ75:RHO75"/>
    <mergeCell ref="RHQ75:RHV75"/>
    <mergeCell ref="RHX75:RIC75"/>
    <mergeCell ref="RIE75:RIJ75"/>
    <mergeCell ref="RIL75:RIQ75"/>
    <mergeCell ref="RIS75:RIX75"/>
    <mergeCell ref="RIZ75:RJE75"/>
    <mergeCell ref="RJG75:RJL75"/>
    <mergeCell ref="RJN75:RJS75"/>
    <mergeCell ref="RJU75:RJZ75"/>
    <mergeCell ref="RKB75:RKG75"/>
    <mergeCell ref="RKI75:RKN75"/>
    <mergeCell ref="RKP75:RKU75"/>
    <mergeCell ref="RKW75:RLB75"/>
    <mergeCell ref="RLD75:RLI75"/>
    <mergeCell ref="RLK75:RLP75"/>
    <mergeCell ref="RCN75:RCS75"/>
    <mergeCell ref="RCU75:RCZ75"/>
    <mergeCell ref="RDB75:RDG75"/>
    <mergeCell ref="RDI75:RDN75"/>
    <mergeCell ref="RDP75:RDU75"/>
    <mergeCell ref="RDW75:REB75"/>
    <mergeCell ref="RED75:REI75"/>
    <mergeCell ref="REK75:REP75"/>
    <mergeCell ref="RER75:REW75"/>
    <mergeCell ref="REY75:RFD75"/>
    <mergeCell ref="RFF75:RFK75"/>
    <mergeCell ref="RFM75:RFR75"/>
    <mergeCell ref="RFT75:RFY75"/>
    <mergeCell ref="RGA75:RGF75"/>
    <mergeCell ref="RGH75:RGM75"/>
    <mergeCell ref="RGO75:RGT75"/>
    <mergeCell ref="RGV75:RHA75"/>
    <mergeCell ref="QXY75:QYD75"/>
    <mergeCell ref="QYF75:QYK75"/>
    <mergeCell ref="QYM75:QYR75"/>
    <mergeCell ref="QYT75:QYY75"/>
    <mergeCell ref="QZA75:QZF75"/>
    <mergeCell ref="QZH75:QZM75"/>
    <mergeCell ref="QZO75:QZT75"/>
    <mergeCell ref="QZV75:RAA75"/>
    <mergeCell ref="RAC75:RAH75"/>
    <mergeCell ref="RAJ75:RAO75"/>
    <mergeCell ref="RAQ75:RAV75"/>
    <mergeCell ref="RAX75:RBC75"/>
    <mergeCell ref="RBE75:RBJ75"/>
    <mergeCell ref="RBL75:RBQ75"/>
    <mergeCell ref="RBS75:RBX75"/>
    <mergeCell ref="RBZ75:RCE75"/>
    <mergeCell ref="RCG75:RCL75"/>
    <mergeCell ref="QTJ75:QTO75"/>
    <mergeCell ref="QTQ75:QTV75"/>
    <mergeCell ref="QTX75:QUC75"/>
    <mergeCell ref="QUE75:QUJ75"/>
    <mergeCell ref="QUL75:QUQ75"/>
    <mergeCell ref="QUS75:QUX75"/>
    <mergeCell ref="QUZ75:QVE75"/>
    <mergeCell ref="QVG75:QVL75"/>
    <mergeCell ref="QVN75:QVS75"/>
    <mergeCell ref="QVU75:QVZ75"/>
    <mergeCell ref="QWB75:QWG75"/>
    <mergeCell ref="QWI75:QWN75"/>
    <mergeCell ref="QWP75:QWU75"/>
    <mergeCell ref="QWW75:QXB75"/>
    <mergeCell ref="QXD75:QXI75"/>
    <mergeCell ref="QXK75:QXP75"/>
    <mergeCell ref="QXR75:QXW75"/>
    <mergeCell ref="QOU75:QOZ75"/>
    <mergeCell ref="QPB75:QPG75"/>
    <mergeCell ref="QPI75:QPN75"/>
    <mergeCell ref="QPP75:QPU75"/>
    <mergeCell ref="QPW75:QQB75"/>
    <mergeCell ref="QQD75:QQI75"/>
    <mergeCell ref="QQK75:QQP75"/>
    <mergeCell ref="QQR75:QQW75"/>
    <mergeCell ref="QQY75:QRD75"/>
    <mergeCell ref="QRF75:QRK75"/>
    <mergeCell ref="QRM75:QRR75"/>
    <mergeCell ref="QRT75:QRY75"/>
    <mergeCell ref="QSA75:QSF75"/>
    <mergeCell ref="QSH75:QSM75"/>
    <mergeCell ref="QSO75:QST75"/>
    <mergeCell ref="QSV75:QTA75"/>
    <mergeCell ref="QTC75:QTH75"/>
    <mergeCell ref="QKF75:QKK75"/>
    <mergeCell ref="QKM75:QKR75"/>
    <mergeCell ref="QKT75:QKY75"/>
    <mergeCell ref="QLA75:QLF75"/>
    <mergeCell ref="QLH75:QLM75"/>
    <mergeCell ref="QLO75:QLT75"/>
    <mergeCell ref="QLV75:QMA75"/>
    <mergeCell ref="QMC75:QMH75"/>
    <mergeCell ref="QMJ75:QMO75"/>
    <mergeCell ref="QMQ75:QMV75"/>
    <mergeCell ref="QMX75:QNC75"/>
    <mergeCell ref="QNE75:QNJ75"/>
    <mergeCell ref="QNL75:QNQ75"/>
    <mergeCell ref="QNS75:QNX75"/>
    <mergeCell ref="QNZ75:QOE75"/>
    <mergeCell ref="QOG75:QOL75"/>
    <mergeCell ref="QON75:QOS75"/>
    <mergeCell ref="QFQ75:QFV75"/>
    <mergeCell ref="QFX75:QGC75"/>
    <mergeCell ref="QGE75:QGJ75"/>
    <mergeCell ref="QGL75:QGQ75"/>
    <mergeCell ref="QGS75:QGX75"/>
    <mergeCell ref="QGZ75:QHE75"/>
    <mergeCell ref="QHG75:QHL75"/>
    <mergeCell ref="QHN75:QHS75"/>
    <mergeCell ref="QHU75:QHZ75"/>
    <mergeCell ref="QIB75:QIG75"/>
    <mergeCell ref="QII75:QIN75"/>
    <mergeCell ref="QIP75:QIU75"/>
    <mergeCell ref="QIW75:QJB75"/>
    <mergeCell ref="QJD75:QJI75"/>
    <mergeCell ref="QJK75:QJP75"/>
    <mergeCell ref="QJR75:QJW75"/>
    <mergeCell ref="QJY75:QKD75"/>
    <mergeCell ref="QBB75:QBG75"/>
    <mergeCell ref="QBI75:QBN75"/>
    <mergeCell ref="QBP75:QBU75"/>
    <mergeCell ref="QBW75:QCB75"/>
    <mergeCell ref="QCD75:QCI75"/>
    <mergeCell ref="QCK75:QCP75"/>
    <mergeCell ref="QCR75:QCW75"/>
    <mergeCell ref="QCY75:QDD75"/>
    <mergeCell ref="QDF75:QDK75"/>
    <mergeCell ref="QDM75:QDR75"/>
    <mergeCell ref="QDT75:QDY75"/>
    <mergeCell ref="QEA75:QEF75"/>
    <mergeCell ref="QEH75:QEM75"/>
    <mergeCell ref="QEO75:QET75"/>
    <mergeCell ref="QEV75:QFA75"/>
    <mergeCell ref="QFC75:QFH75"/>
    <mergeCell ref="QFJ75:QFO75"/>
    <mergeCell ref="PWM75:PWR75"/>
    <mergeCell ref="PWT75:PWY75"/>
    <mergeCell ref="PXA75:PXF75"/>
    <mergeCell ref="PXH75:PXM75"/>
    <mergeCell ref="PXO75:PXT75"/>
    <mergeCell ref="PXV75:PYA75"/>
    <mergeCell ref="PYC75:PYH75"/>
    <mergeCell ref="PYJ75:PYO75"/>
    <mergeCell ref="PYQ75:PYV75"/>
    <mergeCell ref="PYX75:PZC75"/>
    <mergeCell ref="PZE75:PZJ75"/>
    <mergeCell ref="PZL75:PZQ75"/>
    <mergeCell ref="PZS75:PZX75"/>
    <mergeCell ref="PZZ75:QAE75"/>
    <mergeCell ref="QAG75:QAL75"/>
    <mergeCell ref="QAN75:QAS75"/>
    <mergeCell ref="QAU75:QAZ75"/>
    <mergeCell ref="PRX75:PSC75"/>
    <mergeCell ref="PSE75:PSJ75"/>
    <mergeCell ref="PSL75:PSQ75"/>
    <mergeCell ref="PSS75:PSX75"/>
    <mergeCell ref="PSZ75:PTE75"/>
    <mergeCell ref="PTG75:PTL75"/>
    <mergeCell ref="PTN75:PTS75"/>
    <mergeCell ref="PTU75:PTZ75"/>
    <mergeCell ref="PUB75:PUG75"/>
    <mergeCell ref="PUI75:PUN75"/>
    <mergeCell ref="PUP75:PUU75"/>
    <mergeCell ref="PUW75:PVB75"/>
    <mergeCell ref="PVD75:PVI75"/>
    <mergeCell ref="PVK75:PVP75"/>
    <mergeCell ref="PVR75:PVW75"/>
    <mergeCell ref="PVY75:PWD75"/>
    <mergeCell ref="PWF75:PWK75"/>
    <mergeCell ref="PNI75:PNN75"/>
    <mergeCell ref="PNP75:PNU75"/>
    <mergeCell ref="PNW75:POB75"/>
    <mergeCell ref="POD75:POI75"/>
    <mergeCell ref="POK75:POP75"/>
    <mergeCell ref="POR75:POW75"/>
    <mergeCell ref="POY75:PPD75"/>
    <mergeCell ref="PPF75:PPK75"/>
    <mergeCell ref="PPM75:PPR75"/>
    <mergeCell ref="PPT75:PPY75"/>
    <mergeCell ref="PQA75:PQF75"/>
    <mergeCell ref="PQH75:PQM75"/>
    <mergeCell ref="PQO75:PQT75"/>
    <mergeCell ref="PQV75:PRA75"/>
    <mergeCell ref="PRC75:PRH75"/>
    <mergeCell ref="PRJ75:PRO75"/>
    <mergeCell ref="PRQ75:PRV75"/>
    <mergeCell ref="PIT75:PIY75"/>
    <mergeCell ref="PJA75:PJF75"/>
    <mergeCell ref="PJH75:PJM75"/>
    <mergeCell ref="PJO75:PJT75"/>
    <mergeCell ref="PJV75:PKA75"/>
    <mergeCell ref="PKC75:PKH75"/>
    <mergeCell ref="PKJ75:PKO75"/>
    <mergeCell ref="PKQ75:PKV75"/>
    <mergeCell ref="PKX75:PLC75"/>
    <mergeCell ref="PLE75:PLJ75"/>
    <mergeCell ref="PLL75:PLQ75"/>
    <mergeCell ref="PLS75:PLX75"/>
    <mergeCell ref="PLZ75:PME75"/>
    <mergeCell ref="PMG75:PML75"/>
    <mergeCell ref="PMN75:PMS75"/>
    <mergeCell ref="PMU75:PMZ75"/>
    <mergeCell ref="PNB75:PNG75"/>
    <mergeCell ref="PEE75:PEJ75"/>
    <mergeCell ref="PEL75:PEQ75"/>
    <mergeCell ref="PES75:PEX75"/>
    <mergeCell ref="PEZ75:PFE75"/>
    <mergeCell ref="PFG75:PFL75"/>
    <mergeCell ref="PFN75:PFS75"/>
    <mergeCell ref="PFU75:PFZ75"/>
    <mergeCell ref="PGB75:PGG75"/>
    <mergeCell ref="PGI75:PGN75"/>
    <mergeCell ref="PGP75:PGU75"/>
    <mergeCell ref="PGW75:PHB75"/>
    <mergeCell ref="PHD75:PHI75"/>
    <mergeCell ref="PHK75:PHP75"/>
    <mergeCell ref="PHR75:PHW75"/>
    <mergeCell ref="PHY75:PID75"/>
    <mergeCell ref="PIF75:PIK75"/>
    <mergeCell ref="PIM75:PIR75"/>
    <mergeCell ref="OZP75:OZU75"/>
    <mergeCell ref="OZW75:PAB75"/>
    <mergeCell ref="PAD75:PAI75"/>
    <mergeCell ref="PAK75:PAP75"/>
    <mergeCell ref="PAR75:PAW75"/>
    <mergeCell ref="PAY75:PBD75"/>
    <mergeCell ref="PBF75:PBK75"/>
    <mergeCell ref="PBM75:PBR75"/>
    <mergeCell ref="PBT75:PBY75"/>
    <mergeCell ref="PCA75:PCF75"/>
    <mergeCell ref="PCH75:PCM75"/>
    <mergeCell ref="PCO75:PCT75"/>
    <mergeCell ref="PCV75:PDA75"/>
    <mergeCell ref="PDC75:PDH75"/>
    <mergeCell ref="PDJ75:PDO75"/>
    <mergeCell ref="PDQ75:PDV75"/>
    <mergeCell ref="PDX75:PEC75"/>
    <mergeCell ref="OVA75:OVF75"/>
    <mergeCell ref="OVH75:OVM75"/>
    <mergeCell ref="OVO75:OVT75"/>
    <mergeCell ref="OVV75:OWA75"/>
    <mergeCell ref="OWC75:OWH75"/>
    <mergeCell ref="OWJ75:OWO75"/>
    <mergeCell ref="OWQ75:OWV75"/>
    <mergeCell ref="OWX75:OXC75"/>
    <mergeCell ref="OXE75:OXJ75"/>
    <mergeCell ref="OXL75:OXQ75"/>
    <mergeCell ref="OXS75:OXX75"/>
    <mergeCell ref="OXZ75:OYE75"/>
    <mergeCell ref="OYG75:OYL75"/>
    <mergeCell ref="OYN75:OYS75"/>
    <mergeCell ref="OYU75:OYZ75"/>
    <mergeCell ref="OZB75:OZG75"/>
    <mergeCell ref="OZI75:OZN75"/>
    <mergeCell ref="OQL75:OQQ75"/>
    <mergeCell ref="OQS75:OQX75"/>
    <mergeCell ref="OQZ75:ORE75"/>
    <mergeCell ref="ORG75:ORL75"/>
    <mergeCell ref="ORN75:ORS75"/>
    <mergeCell ref="ORU75:ORZ75"/>
    <mergeCell ref="OSB75:OSG75"/>
    <mergeCell ref="OSI75:OSN75"/>
    <mergeCell ref="OSP75:OSU75"/>
    <mergeCell ref="OSW75:OTB75"/>
    <mergeCell ref="OTD75:OTI75"/>
    <mergeCell ref="OTK75:OTP75"/>
    <mergeCell ref="OTR75:OTW75"/>
    <mergeCell ref="OTY75:OUD75"/>
    <mergeCell ref="OUF75:OUK75"/>
    <mergeCell ref="OUM75:OUR75"/>
    <mergeCell ref="OUT75:OUY75"/>
    <mergeCell ref="OLW75:OMB75"/>
    <mergeCell ref="OMD75:OMI75"/>
    <mergeCell ref="OMK75:OMP75"/>
    <mergeCell ref="OMR75:OMW75"/>
    <mergeCell ref="OMY75:OND75"/>
    <mergeCell ref="ONF75:ONK75"/>
    <mergeCell ref="ONM75:ONR75"/>
    <mergeCell ref="ONT75:ONY75"/>
    <mergeCell ref="OOA75:OOF75"/>
    <mergeCell ref="OOH75:OOM75"/>
    <mergeCell ref="OOO75:OOT75"/>
    <mergeCell ref="OOV75:OPA75"/>
    <mergeCell ref="OPC75:OPH75"/>
    <mergeCell ref="OPJ75:OPO75"/>
    <mergeCell ref="OPQ75:OPV75"/>
    <mergeCell ref="OPX75:OQC75"/>
    <mergeCell ref="OQE75:OQJ75"/>
    <mergeCell ref="OHH75:OHM75"/>
    <mergeCell ref="OHO75:OHT75"/>
    <mergeCell ref="OHV75:OIA75"/>
    <mergeCell ref="OIC75:OIH75"/>
    <mergeCell ref="OIJ75:OIO75"/>
    <mergeCell ref="OIQ75:OIV75"/>
    <mergeCell ref="OIX75:OJC75"/>
    <mergeCell ref="OJE75:OJJ75"/>
    <mergeCell ref="OJL75:OJQ75"/>
    <mergeCell ref="OJS75:OJX75"/>
    <mergeCell ref="OJZ75:OKE75"/>
    <mergeCell ref="OKG75:OKL75"/>
    <mergeCell ref="OKN75:OKS75"/>
    <mergeCell ref="OKU75:OKZ75"/>
    <mergeCell ref="OLB75:OLG75"/>
    <mergeCell ref="OLI75:OLN75"/>
    <mergeCell ref="OLP75:OLU75"/>
    <mergeCell ref="OCS75:OCX75"/>
    <mergeCell ref="OCZ75:ODE75"/>
    <mergeCell ref="ODG75:ODL75"/>
    <mergeCell ref="ODN75:ODS75"/>
    <mergeCell ref="ODU75:ODZ75"/>
    <mergeCell ref="OEB75:OEG75"/>
    <mergeCell ref="OEI75:OEN75"/>
    <mergeCell ref="OEP75:OEU75"/>
    <mergeCell ref="OEW75:OFB75"/>
    <mergeCell ref="OFD75:OFI75"/>
    <mergeCell ref="OFK75:OFP75"/>
    <mergeCell ref="OFR75:OFW75"/>
    <mergeCell ref="OFY75:OGD75"/>
    <mergeCell ref="OGF75:OGK75"/>
    <mergeCell ref="OGM75:OGR75"/>
    <mergeCell ref="OGT75:OGY75"/>
    <mergeCell ref="OHA75:OHF75"/>
    <mergeCell ref="NYD75:NYI75"/>
    <mergeCell ref="NYK75:NYP75"/>
    <mergeCell ref="NYR75:NYW75"/>
    <mergeCell ref="NYY75:NZD75"/>
    <mergeCell ref="NZF75:NZK75"/>
    <mergeCell ref="NZM75:NZR75"/>
    <mergeCell ref="NZT75:NZY75"/>
    <mergeCell ref="OAA75:OAF75"/>
    <mergeCell ref="OAH75:OAM75"/>
    <mergeCell ref="OAO75:OAT75"/>
    <mergeCell ref="OAV75:OBA75"/>
    <mergeCell ref="OBC75:OBH75"/>
    <mergeCell ref="OBJ75:OBO75"/>
    <mergeCell ref="OBQ75:OBV75"/>
    <mergeCell ref="OBX75:OCC75"/>
    <mergeCell ref="OCE75:OCJ75"/>
    <mergeCell ref="OCL75:OCQ75"/>
    <mergeCell ref="NTO75:NTT75"/>
    <mergeCell ref="NTV75:NUA75"/>
    <mergeCell ref="NUC75:NUH75"/>
    <mergeCell ref="NUJ75:NUO75"/>
    <mergeCell ref="NUQ75:NUV75"/>
    <mergeCell ref="NUX75:NVC75"/>
    <mergeCell ref="NVE75:NVJ75"/>
    <mergeCell ref="NVL75:NVQ75"/>
    <mergeCell ref="NVS75:NVX75"/>
    <mergeCell ref="NVZ75:NWE75"/>
    <mergeCell ref="NWG75:NWL75"/>
    <mergeCell ref="NWN75:NWS75"/>
    <mergeCell ref="NWU75:NWZ75"/>
    <mergeCell ref="NXB75:NXG75"/>
    <mergeCell ref="NXI75:NXN75"/>
    <mergeCell ref="NXP75:NXU75"/>
    <mergeCell ref="NXW75:NYB75"/>
    <mergeCell ref="NOZ75:NPE75"/>
    <mergeCell ref="NPG75:NPL75"/>
    <mergeCell ref="NPN75:NPS75"/>
    <mergeCell ref="NPU75:NPZ75"/>
    <mergeCell ref="NQB75:NQG75"/>
    <mergeCell ref="NQI75:NQN75"/>
    <mergeCell ref="NQP75:NQU75"/>
    <mergeCell ref="NQW75:NRB75"/>
    <mergeCell ref="NRD75:NRI75"/>
    <mergeCell ref="NRK75:NRP75"/>
    <mergeCell ref="NRR75:NRW75"/>
    <mergeCell ref="NRY75:NSD75"/>
    <mergeCell ref="NSF75:NSK75"/>
    <mergeCell ref="NSM75:NSR75"/>
    <mergeCell ref="NST75:NSY75"/>
    <mergeCell ref="NTA75:NTF75"/>
    <mergeCell ref="NTH75:NTM75"/>
    <mergeCell ref="NKK75:NKP75"/>
    <mergeCell ref="NKR75:NKW75"/>
    <mergeCell ref="NKY75:NLD75"/>
    <mergeCell ref="NLF75:NLK75"/>
    <mergeCell ref="NLM75:NLR75"/>
    <mergeCell ref="NLT75:NLY75"/>
    <mergeCell ref="NMA75:NMF75"/>
    <mergeCell ref="NMH75:NMM75"/>
    <mergeCell ref="NMO75:NMT75"/>
    <mergeCell ref="NMV75:NNA75"/>
    <mergeCell ref="NNC75:NNH75"/>
    <mergeCell ref="NNJ75:NNO75"/>
    <mergeCell ref="NNQ75:NNV75"/>
    <mergeCell ref="NNX75:NOC75"/>
    <mergeCell ref="NOE75:NOJ75"/>
    <mergeCell ref="NOL75:NOQ75"/>
    <mergeCell ref="NOS75:NOX75"/>
    <mergeCell ref="NFV75:NGA75"/>
    <mergeCell ref="NGC75:NGH75"/>
    <mergeCell ref="NGJ75:NGO75"/>
    <mergeCell ref="NGQ75:NGV75"/>
    <mergeCell ref="NGX75:NHC75"/>
    <mergeCell ref="NHE75:NHJ75"/>
    <mergeCell ref="NHL75:NHQ75"/>
    <mergeCell ref="NHS75:NHX75"/>
    <mergeCell ref="NHZ75:NIE75"/>
    <mergeCell ref="NIG75:NIL75"/>
    <mergeCell ref="NIN75:NIS75"/>
    <mergeCell ref="NIU75:NIZ75"/>
    <mergeCell ref="NJB75:NJG75"/>
    <mergeCell ref="NJI75:NJN75"/>
    <mergeCell ref="NJP75:NJU75"/>
    <mergeCell ref="NJW75:NKB75"/>
    <mergeCell ref="NKD75:NKI75"/>
    <mergeCell ref="NBG75:NBL75"/>
    <mergeCell ref="NBN75:NBS75"/>
    <mergeCell ref="NBU75:NBZ75"/>
    <mergeCell ref="NCB75:NCG75"/>
    <mergeCell ref="NCI75:NCN75"/>
    <mergeCell ref="NCP75:NCU75"/>
    <mergeCell ref="NCW75:NDB75"/>
    <mergeCell ref="NDD75:NDI75"/>
    <mergeCell ref="NDK75:NDP75"/>
    <mergeCell ref="NDR75:NDW75"/>
    <mergeCell ref="NDY75:NED75"/>
    <mergeCell ref="NEF75:NEK75"/>
    <mergeCell ref="NEM75:NER75"/>
    <mergeCell ref="NET75:NEY75"/>
    <mergeCell ref="NFA75:NFF75"/>
    <mergeCell ref="NFH75:NFM75"/>
    <mergeCell ref="NFO75:NFT75"/>
    <mergeCell ref="MWR75:MWW75"/>
    <mergeCell ref="MWY75:MXD75"/>
    <mergeCell ref="MXF75:MXK75"/>
    <mergeCell ref="MXM75:MXR75"/>
    <mergeCell ref="MXT75:MXY75"/>
    <mergeCell ref="MYA75:MYF75"/>
    <mergeCell ref="MYH75:MYM75"/>
    <mergeCell ref="MYO75:MYT75"/>
    <mergeCell ref="MYV75:MZA75"/>
    <mergeCell ref="MZC75:MZH75"/>
    <mergeCell ref="MZJ75:MZO75"/>
    <mergeCell ref="MZQ75:MZV75"/>
    <mergeCell ref="MZX75:NAC75"/>
    <mergeCell ref="NAE75:NAJ75"/>
    <mergeCell ref="NAL75:NAQ75"/>
    <mergeCell ref="NAS75:NAX75"/>
    <mergeCell ref="NAZ75:NBE75"/>
    <mergeCell ref="MSC75:MSH75"/>
    <mergeCell ref="MSJ75:MSO75"/>
    <mergeCell ref="MSQ75:MSV75"/>
    <mergeCell ref="MSX75:MTC75"/>
    <mergeCell ref="MTE75:MTJ75"/>
    <mergeCell ref="MTL75:MTQ75"/>
    <mergeCell ref="MTS75:MTX75"/>
    <mergeCell ref="MTZ75:MUE75"/>
    <mergeCell ref="MUG75:MUL75"/>
    <mergeCell ref="MUN75:MUS75"/>
    <mergeCell ref="MUU75:MUZ75"/>
    <mergeCell ref="MVB75:MVG75"/>
    <mergeCell ref="MVI75:MVN75"/>
    <mergeCell ref="MVP75:MVU75"/>
    <mergeCell ref="MVW75:MWB75"/>
    <mergeCell ref="MWD75:MWI75"/>
    <mergeCell ref="MWK75:MWP75"/>
    <mergeCell ref="MNN75:MNS75"/>
    <mergeCell ref="MNU75:MNZ75"/>
    <mergeCell ref="MOB75:MOG75"/>
    <mergeCell ref="MOI75:MON75"/>
    <mergeCell ref="MOP75:MOU75"/>
    <mergeCell ref="MOW75:MPB75"/>
    <mergeCell ref="MPD75:MPI75"/>
    <mergeCell ref="MPK75:MPP75"/>
    <mergeCell ref="MPR75:MPW75"/>
    <mergeCell ref="MPY75:MQD75"/>
    <mergeCell ref="MQF75:MQK75"/>
    <mergeCell ref="MQM75:MQR75"/>
    <mergeCell ref="MQT75:MQY75"/>
    <mergeCell ref="MRA75:MRF75"/>
    <mergeCell ref="MRH75:MRM75"/>
    <mergeCell ref="MRO75:MRT75"/>
    <mergeCell ref="MRV75:MSA75"/>
    <mergeCell ref="MIY75:MJD75"/>
    <mergeCell ref="MJF75:MJK75"/>
    <mergeCell ref="MJM75:MJR75"/>
    <mergeCell ref="MJT75:MJY75"/>
    <mergeCell ref="MKA75:MKF75"/>
    <mergeCell ref="MKH75:MKM75"/>
    <mergeCell ref="MKO75:MKT75"/>
    <mergeCell ref="MKV75:MLA75"/>
    <mergeCell ref="MLC75:MLH75"/>
    <mergeCell ref="MLJ75:MLO75"/>
    <mergeCell ref="MLQ75:MLV75"/>
    <mergeCell ref="MLX75:MMC75"/>
    <mergeCell ref="MME75:MMJ75"/>
    <mergeCell ref="MML75:MMQ75"/>
    <mergeCell ref="MMS75:MMX75"/>
    <mergeCell ref="MMZ75:MNE75"/>
    <mergeCell ref="MNG75:MNL75"/>
    <mergeCell ref="MEJ75:MEO75"/>
    <mergeCell ref="MEQ75:MEV75"/>
    <mergeCell ref="MEX75:MFC75"/>
    <mergeCell ref="MFE75:MFJ75"/>
    <mergeCell ref="MFL75:MFQ75"/>
    <mergeCell ref="MFS75:MFX75"/>
    <mergeCell ref="MFZ75:MGE75"/>
    <mergeCell ref="MGG75:MGL75"/>
    <mergeCell ref="MGN75:MGS75"/>
    <mergeCell ref="MGU75:MGZ75"/>
    <mergeCell ref="MHB75:MHG75"/>
    <mergeCell ref="MHI75:MHN75"/>
    <mergeCell ref="MHP75:MHU75"/>
    <mergeCell ref="MHW75:MIB75"/>
    <mergeCell ref="MID75:MII75"/>
    <mergeCell ref="MIK75:MIP75"/>
    <mergeCell ref="MIR75:MIW75"/>
    <mergeCell ref="LZU75:LZZ75"/>
    <mergeCell ref="MAB75:MAG75"/>
    <mergeCell ref="MAI75:MAN75"/>
    <mergeCell ref="MAP75:MAU75"/>
    <mergeCell ref="MAW75:MBB75"/>
    <mergeCell ref="MBD75:MBI75"/>
    <mergeCell ref="MBK75:MBP75"/>
    <mergeCell ref="MBR75:MBW75"/>
    <mergeCell ref="MBY75:MCD75"/>
    <mergeCell ref="MCF75:MCK75"/>
    <mergeCell ref="MCM75:MCR75"/>
    <mergeCell ref="MCT75:MCY75"/>
    <mergeCell ref="MDA75:MDF75"/>
    <mergeCell ref="MDH75:MDM75"/>
    <mergeCell ref="MDO75:MDT75"/>
    <mergeCell ref="MDV75:MEA75"/>
    <mergeCell ref="MEC75:MEH75"/>
    <mergeCell ref="LVF75:LVK75"/>
    <mergeCell ref="LVM75:LVR75"/>
    <mergeCell ref="LVT75:LVY75"/>
    <mergeCell ref="LWA75:LWF75"/>
    <mergeCell ref="LWH75:LWM75"/>
    <mergeCell ref="LWO75:LWT75"/>
    <mergeCell ref="LWV75:LXA75"/>
    <mergeCell ref="LXC75:LXH75"/>
    <mergeCell ref="LXJ75:LXO75"/>
    <mergeCell ref="LXQ75:LXV75"/>
    <mergeCell ref="LXX75:LYC75"/>
    <mergeCell ref="LYE75:LYJ75"/>
    <mergeCell ref="LYL75:LYQ75"/>
    <mergeCell ref="LYS75:LYX75"/>
    <mergeCell ref="LYZ75:LZE75"/>
    <mergeCell ref="LZG75:LZL75"/>
    <mergeCell ref="LZN75:LZS75"/>
    <mergeCell ref="LQQ75:LQV75"/>
    <mergeCell ref="LQX75:LRC75"/>
    <mergeCell ref="LRE75:LRJ75"/>
    <mergeCell ref="LRL75:LRQ75"/>
    <mergeCell ref="LRS75:LRX75"/>
    <mergeCell ref="LRZ75:LSE75"/>
    <mergeCell ref="LSG75:LSL75"/>
    <mergeCell ref="LSN75:LSS75"/>
    <mergeCell ref="LSU75:LSZ75"/>
    <mergeCell ref="LTB75:LTG75"/>
    <mergeCell ref="LTI75:LTN75"/>
    <mergeCell ref="LTP75:LTU75"/>
    <mergeCell ref="LTW75:LUB75"/>
    <mergeCell ref="LUD75:LUI75"/>
    <mergeCell ref="LUK75:LUP75"/>
    <mergeCell ref="LUR75:LUW75"/>
    <mergeCell ref="LUY75:LVD75"/>
    <mergeCell ref="LMB75:LMG75"/>
    <mergeCell ref="LMI75:LMN75"/>
    <mergeCell ref="LMP75:LMU75"/>
    <mergeCell ref="LMW75:LNB75"/>
    <mergeCell ref="LND75:LNI75"/>
    <mergeCell ref="LNK75:LNP75"/>
    <mergeCell ref="LNR75:LNW75"/>
    <mergeCell ref="LNY75:LOD75"/>
    <mergeCell ref="LOF75:LOK75"/>
    <mergeCell ref="LOM75:LOR75"/>
    <mergeCell ref="LOT75:LOY75"/>
    <mergeCell ref="LPA75:LPF75"/>
    <mergeCell ref="LPH75:LPM75"/>
    <mergeCell ref="LPO75:LPT75"/>
    <mergeCell ref="LPV75:LQA75"/>
    <mergeCell ref="LQC75:LQH75"/>
    <mergeCell ref="LQJ75:LQO75"/>
    <mergeCell ref="LHM75:LHR75"/>
    <mergeCell ref="LHT75:LHY75"/>
    <mergeCell ref="LIA75:LIF75"/>
    <mergeCell ref="LIH75:LIM75"/>
    <mergeCell ref="LIO75:LIT75"/>
    <mergeCell ref="LIV75:LJA75"/>
    <mergeCell ref="LJC75:LJH75"/>
    <mergeCell ref="LJJ75:LJO75"/>
    <mergeCell ref="LJQ75:LJV75"/>
    <mergeCell ref="LJX75:LKC75"/>
    <mergeCell ref="LKE75:LKJ75"/>
    <mergeCell ref="LKL75:LKQ75"/>
    <mergeCell ref="LKS75:LKX75"/>
    <mergeCell ref="LKZ75:LLE75"/>
    <mergeCell ref="LLG75:LLL75"/>
    <mergeCell ref="LLN75:LLS75"/>
    <mergeCell ref="LLU75:LLZ75"/>
    <mergeCell ref="LCX75:LDC75"/>
    <mergeCell ref="LDE75:LDJ75"/>
    <mergeCell ref="LDL75:LDQ75"/>
    <mergeCell ref="LDS75:LDX75"/>
    <mergeCell ref="LDZ75:LEE75"/>
    <mergeCell ref="LEG75:LEL75"/>
    <mergeCell ref="LEN75:LES75"/>
    <mergeCell ref="LEU75:LEZ75"/>
    <mergeCell ref="LFB75:LFG75"/>
    <mergeCell ref="LFI75:LFN75"/>
    <mergeCell ref="LFP75:LFU75"/>
    <mergeCell ref="LFW75:LGB75"/>
    <mergeCell ref="LGD75:LGI75"/>
    <mergeCell ref="LGK75:LGP75"/>
    <mergeCell ref="LGR75:LGW75"/>
    <mergeCell ref="LGY75:LHD75"/>
    <mergeCell ref="LHF75:LHK75"/>
    <mergeCell ref="KYI75:KYN75"/>
    <mergeCell ref="KYP75:KYU75"/>
    <mergeCell ref="KYW75:KZB75"/>
    <mergeCell ref="KZD75:KZI75"/>
    <mergeCell ref="KZK75:KZP75"/>
    <mergeCell ref="KZR75:KZW75"/>
    <mergeCell ref="KZY75:LAD75"/>
    <mergeCell ref="LAF75:LAK75"/>
    <mergeCell ref="LAM75:LAR75"/>
    <mergeCell ref="LAT75:LAY75"/>
    <mergeCell ref="LBA75:LBF75"/>
    <mergeCell ref="LBH75:LBM75"/>
    <mergeCell ref="LBO75:LBT75"/>
    <mergeCell ref="LBV75:LCA75"/>
    <mergeCell ref="LCC75:LCH75"/>
    <mergeCell ref="LCJ75:LCO75"/>
    <mergeCell ref="LCQ75:LCV75"/>
    <mergeCell ref="KTT75:KTY75"/>
    <mergeCell ref="KUA75:KUF75"/>
    <mergeCell ref="KUH75:KUM75"/>
    <mergeCell ref="KUO75:KUT75"/>
    <mergeCell ref="KUV75:KVA75"/>
    <mergeCell ref="KVC75:KVH75"/>
    <mergeCell ref="KVJ75:KVO75"/>
    <mergeCell ref="KVQ75:KVV75"/>
    <mergeCell ref="KVX75:KWC75"/>
    <mergeCell ref="KWE75:KWJ75"/>
    <mergeCell ref="KWL75:KWQ75"/>
    <mergeCell ref="KWS75:KWX75"/>
    <mergeCell ref="KWZ75:KXE75"/>
    <mergeCell ref="KXG75:KXL75"/>
    <mergeCell ref="KXN75:KXS75"/>
    <mergeCell ref="KXU75:KXZ75"/>
    <mergeCell ref="KYB75:KYG75"/>
    <mergeCell ref="KPE75:KPJ75"/>
    <mergeCell ref="KPL75:KPQ75"/>
    <mergeCell ref="KPS75:KPX75"/>
    <mergeCell ref="KPZ75:KQE75"/>
    <mergeCell ref="KQG75:KQL75"/>
    <mergeCell ref="KQN75:KQS75"/>
    <mergeCell ref="KQU75:KQZ75"/>
    <mergeCell ref="KRB75:KRG75"/>
    <mergeCell ref="KRI75:KRN75"/>
    <mergeCell ref="KRP75:KRU75"/>
    <mergeCell ref="KRW75:KSB75"/>
    <mergeCell ref="KSD75:KSI75"/>
    <mergeCell ref="KSK75:KSP75"/>
    <mergeCell ref="KSR75:KSW75"/>
    <mergeCell ref="KSY75:KTD75"/>
    <mergeCell ref="KTF75:KTK75"/>
    <mergeCell ref="KTM75:KTR75"/>
    <mergeCell ref="KKP75:KKU75"/>
    <mergeCell ref="KKW75:KLB75"/>
    <mergeCell ref="KLD75:KLI75"/>
    <mergeCell ref="KLK75:KLP75"/>
    <mergeCell ref="KLR75:KLW75"/>
    <mergeCell ref="KLY75:KMD75"/>
    <mergeCell ref="KMF75:KMK75"/>
    <mergeCell ref="KMM75:KMR75"/>
    <mergeCell ref="KMT75:KMY75"/>
    <mergeCell ref="KNA75:KNF75"/>
    <mergeCell ref="KNH75:KNM75"/>
    <mergeCell ref="KNO75:KNT75"/>
    <mergeCell ref="KNV75:KOA75"/>
    <mergeCell ref="KOC75:KOH75"/>
    <mergeCell ref="KOJ75:KOO75"/>
    <mergeCell ref="KOQ75:KOV75"/>
    <mergeCell ref="KOX75:KPC75"/>
    <mergeCell ref="KGA75:KGF75"/>
    <mergeCell ref="KGH75:KGM75"/>
    <mergeCell ref="KGO75:KGT75"/>
    <mergeCell ref="KGV75:KHA75"/>
    <mergeCell ref="KHC75:KHH75"/>
    <mergeCell ref="KHJ75:KHO75"/>
    <mergeCell ref="KHQ75:KHV75"/>
    <mergeCell ref="KHX75:KIC75"/>
    <mergeCell ref="KIE75:KIJ75"/>
    <mergeCell ref="KIL75:KIQ75"/>
    <mergeCell ref="KIS75:KIX75"/>
    <mergeCell ref="KIZ75:KJE75"/>
    <mergeCell ref="KJG75:KJL75"/>
    <mergeCell ref="KJN75:KJS75"/>
    <mergeCell ref="KJU75:KJZ75"/>
    <mergeCell ref="KKB75:KKG75"/>
    <mergeCell ref="KKI75:KKN75"/>
    <mergeCell ref="KBL75:KBQ75"/>
    <mergeCell ref="KBS75:KBX75"/>
    <mergeCell ref="KBZ75:KCE75"/>
    <mergeCell ref="KCG75:KCL75"/>
    <mergeCell ref="KCN75:KCS75"/>
    <mergeCell ref="KCU75:KCZ75"/>
    <mergeCell ref="KDB75:KDG75"/>
    <mergeCell ref="KDI75:KDN75"/>
    <mergeCell ref="KDP75:KDU75"/>
    <mergeCell ref="KDW75:KEB75"/>
    <mergeCell ref="KED75:KEI75"/>
    <mergeCell ref="KEK75:KEP75"/>
    <mergeCell ref="KER75:KEW75"/>
    <mergeCell ref="KEY75:KFD75"/>
    <mergeCell ref="KFF75:KFK75"/>
    <mergeCell ref="KFM75:KFR75"/>
    <mergeCell ref="KFT75:KFY75"/>
    <mergeCell ref="JWW75:JXB75"/>
    <mergeCell ref="JXD75:JXI75"/>
    <mergeCell ref="JXK75:JXP75"/>
    <mergeCell ref="JXR75:JXW75"/>
    <mergeCell ref="JXY75:JYD75"/>
    <mergeCell ref="JYF75:JYK75"/>
    <mergeCell ref="JYM75:JYR75"/>
    <mergeCell ref="JYT75:JYY75"/>
    <mergeCell ref="JZA75:JZF75"/>
    <mergeCell ref="JZH75:JZM75"/>
    <mergeCell ref="JZO75:JZT75"/>
    <mergeCell ref="JZV75:KAA75"/>
    <mergeCell ref="KAC75:KAH75"/>
    <mergeCell ref="KAJ75:KAO75"/>
    <mergeCell ref="KAQ75:KAV75"/>
    <mergeCell ref="KAX75:KBC75"/>
    <mergeCell ref="KBE75:KBJ75"/>
    <mergeCell ref="JSH75:JSM75"/>
    <mergeCell ref="JSO75:JST75"/>
    <mergeCell ref="JSV75:JTA75"/>
    <mergeCell ref="JTC75:JTH75"/>
    <mergeCell ref="JTJ75:JTO75"/>
    <mergeCell ref="JTQ75:JTV75"/>
    <mergeCell ref="JTX75:JUC75"/>
    <mergeCell ref="JUE75:JUJ75"/>
    <mergeCell ref="JUL75:JUQ75"/>
    <mergeCell ref="JUS75:JUX75"/>
    <mergeCell ref="JUZ75:JVE75"/>
    <mergeCell ref="JVG75:JVL75"/>
    <mergeCell ref="JVN75:JVS75"/>
    <mergeCell ref="JVU75:JVZ75"/>
    <mergeCell ref="JWB75:JWG75"/>
    <mergeCell ref="JWI75:JWN75"/>
    <mergeCell ref="JWP75:JWU75"/>
    <mergeCell ref="JNS75:JNX75"/>
    <mergeCell ref="JNZ75:JOE75"/>
    <mergeCell ref="JOG75:JOL75"/>
    <mergeCell ref="JON75:JOS75"/>
    <mergeCell ref="JOU75:JOZ75"/>
    <mergeCell ref="JPB75:JPG75"/>
    <mergeCell ref="JPI75:JPN75"/>
    <mergeCell ref="JPP75:JPU75"/>
    <mergeCell ref="JPW75:JQB75"/>
    <mergeCell ref="JQD75:JQI75"/>
    <mergeCell ref="JQK75:JQP75"/>
    <mergeCell ref="JQR75:JQW75"/>
    <mergeCell ref="JQY75:JRD75"/>
    <mergeCell ref="JRF75:JRK75"/>
    <mergeCell ref="JRM75:JRR75"/>
    <mergeCell ref="JRT75:JRY75"/>
    <mergeCell ref="JSA75:JSF75"/>
    <mergeCell ref="JJD75:JJI75"/>
    <mergeCell ref="JJK75:JJP75"/>
    <mergeCell ref="JJR75:JJW75"/>
    <mergeCell ref="JJY75:JKD75"/>
    <mergeCell ref="JKF75:JKK75"/>
    <mergeCell ref="JKM75:JKR75"/>
    <mergeCell ref="JKT75:JKY75"/>
    <mergeCell ref="JLA75:JLF75"/>
    <mergeCell ref="JLH75:JLM75"/>
    <mergeCell ref="JLO75:JLT75"/>
    <mergeCell ref="JLV75:JMA75"/>
    <mergeCell ref="JMC75:JMH75"/>
    <mergeCell ref="JMJ75:JMO75"/>
    <mergeCell ref="JMQ75:JMV75"/>
    <mergeCell ref="JMX75:JNC75"/>
    <mergeCell ref="JNE75:JNJ75"/>
    <mergeCell ref="JNL75:JNQ75"/>
    <mergeCell ref="JEO75:JET75"/>
    <mergeCell ref="JEV75:JFA75"/>
    <mergeCell ref="JFC75:JFH75"/>
    <mergeCell ref="JFJ75:JFO75"/>
    <mergeCell ref="JFQ75:JFV75"/>
    <mergeCell ref="JFX75:JGC75"/>
    <mergeCell ref="JGE75:JGJ75"/>
    <mergeCell ref="JGL75:JGQ75"/>
    <mergeCell ref="JGS75:JGX75"/>
    <mergeCell ref="JGZ75:JHE75"/>
    <mergeCell ref="JHG75:JHL75"/>
    <mergeCell ref="JHN75:JHS75"/>
    <mergeCell ref="JHU75:JHZ75"/>
    <mergeCell ref="JIB75:JIG75"/>
    <mergeCell ref="JII75:JIN75"/>
    <mergeCell ref="JIP75:JIU75"/>
    <mergeCell ref="JIW75:JJB75"/>
    <mergeCell ref="IZZ75:JAE75"/>
    <mergeCell ref="JAG75:JAL75"/>
    <mergeCell ref="JAN75:JAS75"/>
    <mergeCell ref="JAU75:JAZ75"/>
    <mergeCell ref="JBB75:JBG75"/>
    <mergeCell ref="JBI75:JBN75"/>
    <mergeCell ref="JBP75:JBU75"/>
    <mergeCell ref="JBW75:JCB75"/>
    <mergeCell ref="JCD75:JCI75"/>
    <mergeCell ref="JCK75:JCP75"/>
    <mergeCell ref="JCR75:JCW75"/>
    <mergeCell ref="JCY75:JDD75"/>
    <mergeCell ref="JDF75:JDK75"/>
    <mergeCell ref="JDM75:JDR75"/>
    <mergeCell ref="JDT75:JDY75"/>
    <mergeCell ref="JEA75:JEF75"/>
    <mergeCell ref="JEH75:JEM75"/>
    <mergeCell ref="IVK75:IVP75"/>
    <mergeCell ref="IVR75:IVW75"/>
    <mergeCell ref="IVY75:IWD75"/>
    <mergeCell ref="IWF75:IWK75"/>
    <mergeCell ref="IWM75:IWR75"/>
    <mergeCell ref="IWT75:IWY75"/>
    <mergeCell ref="IXA75:IXF75"/>
    <mergeCell ref="IXH75:IXM75"/>
    <mergeCell ref="IXO75:IXT75"/>
    <mergeCell ref="IXV75:IYA75"/>
    <mergeCell ref="IYC75:IYH75"/>
    <mergeCell ref="IYJ75:IYO75"/>
    <mergeCell ref="IYQ75:IYV75"/>
    <mergeCell ref="IYX75:IZC75"/>
    <mergeCell ref="IZE75:IZJ75"/>
    <mergeCell ref="IZL75:IZQ75"/>
    <mergeCell ref="IZS75:IZX75"/>
    <mergeCell ref="IQV75:IRA75"/>
    <mergeCell ref="IRC75:IRH75"/>
    <mergeCell ref="IRJ75:IRO75"/>
    <mergeCell ref="IRQ75:IRV75"/>
    <mergeCell ref="IRX75:ISC75"/>
    <mergeCell ref="ISE75:ISJ75"/>
    <mergeCell ref="ISL75:ISQ75"/>
    <mergeCell ref="ISS75:ISX75"/>
    <mergeCell ref="ISZ75:ITE75"/>
    <mergeCell ref="ITG75:ITL75"/>
    <mergeCell ref="ITN75:ITS75"/>
    <mergeCell ref="ITU75:ITZ75"/>
    <mergeCell ref="IUB75:IUG75"/>
    <mergeCell ref="IUI75:IUN75"/>
    <mergeCell ref="IUP75:IUU75"/>
    <mergeCell ref="IUW75:IVB75"/>
    <mergeCell ref="IVD75:IVI75"/>
    <mergeCell ref="IMG75:IML75"/>
    <mergeCell ref="IMN75:IMS75"/>
    <mergeCell ref="IMU75:IMZ75"/>
    <mergeCell ref="INB75:ING75"/>
    <mergeCell ref="INI75:INN75"/>
    <mergeCell ref="INP75:INU75"/>
    <mergeCell ref="INW75:IOB75"/>
    <mergeCell ref="IOD75:IOI75"/>
    <mergeCell ref="IOK75:IOP75"/>
    <mergeCell ref="IOR75:IOW75"/>
    <mergeCell ref="IOY75:IPD75"/>
    <mergeCell ref="IPF75:IPK75"/>
    <mergeCell ref="IPM75:IPR75"/>
    <mergeCell ref="IPT75:IPY75"/>
    <mergeCell ref="IQA75:IQF75"/>
    <mergeCell ref="IQH75:IQM75"/>
    <mergeCell ref="IQO75:IQT75"/>
    <mergeCell ref="IHR75:IHW75"/>
    <mergeCell ref="IHY75:IID75"/>
    <mergeCell ref="IIF75:IIK75"/>
    <mergeCell ref="IIM75:IIR75"/>
    <mergeCell ref="IIT75:IIY75"/>
    <mergeCell ref="IJA75:IJF75"/>
    <mergeCell ref="IJH75:IJM75"/>
    <mergeCell ref="IJO75:IJT75"/>
    <mergeCell ref="IJV75:IKA75"/>
    <mergeCell ref="IKC75:IKH75"/>
    <mergeCell ref="IKJ75:IKO75"/>
    <mergeCell ref="IKQ75:IKV75"/>
    <mergeCell ref="IKX75:ILC75"/>
    <mergeCell ref="ILE75:ILJ75"/>
    <mergeCell ref="ILL75:ILQ75"/>
    <mergeCell ref="ILS75:ILX75"/>
    <mergeCell ref="ILZ75:IME75"/>
    <mergeCell ref="IDC75:IDH75"/>
    <mergeCell ref="IDJ75:IDO75"/>
    <mergeCell ref="IDQ75:IDV75"/>
    <mergeCell ref="IDX75:IEC75"/>
    <mergeCell ref="IEE75:IEJ75"/>
    <mergeCell ref="IEL75:IEQ75"/>
    <mergeCell ref="IES75:IEX75"/>
    <mergeCell ref="IEZ75:IFE75"/>
    <mergeCell ref="IFG75:IFL75"/>
    <mergeCell ref="IFN75:IFS75"/>
    <mergeCell ref="IFU75:IFZ75"/>
    <mergeCell ref="IGB75:IGG75"/>
    <mergeCell ref="IGI75:IGN75"/>
    <mergeCell ref="IGP75:IGU75"/>
    <mergeCell ref="IGW75:IHB75"/>
    <mergeCell ref="IHD75:IHI75"/>
    <mergeCell ref="IHK75:IHP75"/>
    <mergeCell ref="HYN75:HYS75"/>
    <mergeCell ref="HYU75:HYZ75"/>
    <mergeCell ref="HZB75:HZG75"/>
    <mergeCell ref="HZI75:HZN75"/>
    <mergeCell ref="HZP75:HZU75"/>
    <mergeCell ref="HZW75:IAB75"/>
    <mergeCell ref="IAD75:IAI75"/>
    <mergeCell ref="IAK75:IAP75"/>
    <mergeCell ref="IAR75:IAW75"/>
    <mergeCell ref="IAY75:IBD75"/>
    <mergeCell ref="IBF75:IBK75"/>
    <mergeCell ref="IBM75:IBR75"/>
    <mergeCell ref="IBT75:IBY75"/>
    <mergeCell ref="ICA75:ICF75"/>
    <mergeCell ref="ICH75:ICM75"/>
    <mergeCell ref="ICO75:ICT75"/>
    <mergeCell ref="ICV75:IDA75"/>
    <mergeCell ref="HTY75:HUD75"/>
    <mergeCell ref="HUF75:HUK75"/>
    <mergeCell ref="HUM75:HUR75"/>
    <mergeCell ref="HUT75:HUY75"/>
    <mergeCell ref="HVA75:HVF75"/>
    <mergeCell ref="HVH75:HVM75"/>
    <mergeCell ref="HVO75:HVT75"/>
    <mergeCell ref="HVV75:HWA75"/>
    <mergeCell ref="HWC75:HWH75"/>
    <mergeCell ref="HWJ75:HWO75"/>
    <mergeCell ref="HWQ75:HWV75"/>
    <mergeCell ref="HWX75:HXC75"/>
    <mergeCell ref="HXE75:HXJ75"/>
    <mergeCell ref="HXL75:HXQ75"/>
    <mergeCell ref="HXS75:HXX75"/>
    <mergeCell ref="HXZ75:HYE75"/>
    <mergeCell ref="HYG75:HYL75"/>
    <mergeCell ref="HPJ75:HPO75"/>
    <mergeCell ref="HPQ75:HPV75"/>
    <mergeCell ref="HPX75:HQC75"/>
    <mergeCell ref="HQE75:HQJ75"/>
    <mergeCell ref="HQL75:HQQ75"/>
    <mergeCell ref="HQS75:HQX75"/>
    <mergeCell ref="HQZ75:HRE75"/>
    <mergeCell ref="HRG75:HRL75"/>
    <mergeCell ref="HRN75:HRS75"/>
    <mergeCell ref="HRU75:HRZ75"/>
    <mergeCell ref="HSB75:HSG75"/>
    <mergeCell ref="HSI75:HSN75"/>
    <mergeCell ref="HSP75:HSU75"/>
    <mergeCell ref="HSW75:HTB75"/>
    <mergeCell ref="HTD75:HTI75"/>
    <mergeCell ref="HTK75:HTP75"/>
    <mergeCell ref="HTR75:HTW75"/>
    <mergeCell ref="HKU75:HKZ75"/>
    <mergeCell ref="HLB75:HLG75"/>
    <mergeCell ref="HLI75:HLN75"/>
    <mergeCell ref="HLP75:HLU75"/>
    <mergeCell ref="HLW75:HMB75"/>
    <mergeCell ref="HMD75:HMI75"/>
    <mergeCell ref="HMK75:HMP75"/>
    <mergeCell ref="HMR75:HMW75"/>
    <mergeCell ref="HMY75:HND75"/>
    <mergeCell ref="HNF75:HNK75"/>
    <mergeCell ref="HNM75:HNR75"/>
    <mergeCell ref="HNT75:HNY75"/>
    <mergeCell ref="HOA75:HOF75"/>
    <mergeCell ref="HOH75:HOM75"/>
    <mergeCell ref="HOO75:HOT75"/>
    <mergeCell ref="HOV75:HPA75"/>
    <mergeCell ref="HPC75:HPH75"/>
    <mergeCell ref="HGF75:HGK75"/>
    <mergeCell ref="HGM75:HGR75"/>
    <mergeCell ref="HGT75:HGY75"/>
    <mergeCell ref="HHA75:HHF75"/>
    <mergeCell ref="HHH75:HHM75"/>
    <mergeCell ref="HHO75:HHT75"/>
    <mergeCell ref="HHV75:HIA75"/>
    <mergeCell ref="HIC75:HIH75"/>
    <mergeCell ref="HIJ75:HIO75"/>
    <mergeCell ref="HIQ75:HIV75"/>
    <mergeCell ref="HIX75:HJC75"/>
    <mergeCell ref="HJE75:HJJ75"/>
    <mergeCell ref="HJL75:HJQ75"/>
    <mergeCell ref="HJS75:HJX75"/>
    <mergeCell ref="HJZ75:HKE75"/>
    <mergeCell ref="HKG75:HKL75"/>
    <mergeCell ref="HKN75:HKS75"/>
    <mergeCell ref="HBQ75:HBV75"/>
    <mergeCell ref="HBX75:HCC75"/>
    <mergeCell ref="HCE75:HCJ75"/>
    <mergeCell ref="HCL75:HCQ75"/>
    <mergeCell ref="HCS75:HCX75"/>
    <mergeCell ref="HCZ75:HDE75"/>
    <mergeCell ref="HDG75:HDL75"/>
    <mergeCell ref="HDN75:HDS75"/>
    <mergeCell ref="HDU75:HDZ75"/>
    <mergeCell ref="HEB75:HEG75"/>
    <mergeCell ref="HEI75:HEN75"/>
    <mergeCell ref="HEP75:HEU75"/>
    <mergeCell ref="HEW75:HFB75"/>
    <mergeCell ref="HFD75:HFI75"/>
    <mergeCell ref="HFK75:HFP75"/>
    <mergeCell ref="HFR75:HFW75"/>
    <mergeCell ref="HFY75:HGD75"/>
    <mergeCell ref="GXB75:GXG75"/>
    <mergeCell ref="GXI75:GXN75"/>
    <mergeCell ref="GXP75:GXU75"/>
    <mergeCell ref="GXW75:GYB75"/>
    <mergeCell ref="GYD75:GYI75"/>
    <mergeCell ref="GYK75:GYP75"/>
    <mergeCell ref="GYR75:GYW75"/>
    <mergeCell ref="GYY75:GZD75"/>
    <mergeCell ref="GZF75:GZK75"/>
    <mergeCell ref="GZM75:GZR75"/>
    <mergeCell ref="GZT75:GZY75"/>
    <mergeCell ref="HAA75:HAF75"/>
    <mergeCell ref="HAH75:HAM75"/>
    <mergeCell ref="HAO75:HAT75"/>
    <mergeCell ref="HAV75:HBA75"/>
    <mergeCell ref="HBC75:HBH75"/>
    <mergeCell ref="HBJ75:HBO75"/>
    <mergeCell ref="GSM75:GSR75"/>
    <mergeCell ref="GST75:GSY75"/>
    <mergeCell ref="GTA75:GTF75"/>
    <mergeCell ref="GTH75:GTM75"/>
    <mergeCell ref="GTO75:GTT75"/>
    <mergeCell ref="GTV75:GUA75"/>
    <mergeCell ref="GUC75:GUH75"/>
    <mergeCell ref="GUJ75:GUO75"/>
    <mergeCell ref="GUQ75:GUV75"/>
    <mergeCell ref="GUX75:GVC75"/>
    <mergeCell ref="GVE75:GVJ75"/>
    <mergeCell ref="GVL75:GVQ75"/>
    <mergeCell ref="GVS75:GVX75"/>
    <mergeCell ref="GVZ75:GWE75"/>
    <mergeCell ref="GWG75:GWL75"/>
    <mergeCell ref="GWN75:GWS75"/>
    <mergeCell ref="GWU75:GWZ75"/>
    <mergeCell ref="GNX75:GOC75"/>
    <mergeCell ref="GOE75:GOJ75"/>
    <mergeCell ref="GOL75:GOQ75"/>
    <mergeCell ref="GOS75:GOX75"/>
    <mergeCell ref="GOZ75:GPE75"/>
    <mergeCell ref="GPG75:GPL75"/>
    <mergeCell ref="GPN75:GPS75"/>
    <mergeCell ref="GPU75:GPZ75"/>
    <mergeCell ref="GQB75:GQG75"/>
    <mergeCell ref="GQI75:GQN75"/>
    <mergeCell ref="GQP75:GQU75"/>
    <mergeCell ref="GQW75:GRB75"/>
    <mergeCell ref="GRD75:GRI75"/>
    <mergeCell ref="GRK75:GRP75"/>
    <mergeCell ref="GRR75:GRW75"/>
    <mergeCell ref="GRY75:GSD75"/>
    <mergeCell ref="GSF75:GSK75"/>
    <mergeCell ref="GJI75:GJN75"/>
    <mergeCell ref="GJP75:GJU75"/>
    <mergeCell ref="GJW75:GKB75"/>
    <mergeCell ref="GKD75:GKI75"/>
    <mergeCell ref="GKK75:GKP75"/>
    <mergeCell ref="GKR75:GKW75"/>
    <mergeCell ref="GKY75:GLD75"/>
    <mergeCell ref="GLF75:GLK75"/>
    <mergeCell ref="GLM75:GLR75"/>
    <mergeCell ref="GLT75:GLY75"/>
    <mergeCell ref="GMA75:GMF75"/>
    <mergeCell ref="GMH75:GMM75"/>
    <mergeCell ref="GMO75:GMT75"/>
    <mergeCell ref="GMV75:GNA75"/>
    <mergeCell ref="GNC75:GNH75"/>
    <mergeCell ref="GNJ75:GNO75"/>
    <mergeCell ref="GNQ75:GNV75"/>
    <mergeCell ref="GET75:GEY75"/>
    <mergeCell ref="GFA75:GFF75"/>
    <mergeCell ref="GFH75:GFM75"/>
    <mergeCell ref="GFO75:GFT75"/>
    <mergeCell ref="GFV75:GGA75"/>
    <mergeCell ref="GGC75:GGH75"/>
    <mergeCell ref="GGJ75:GGO75"/>
    <mergeCell ref="GGQ75:GGV75"/>
    <mergeCell ref="GGX75:GHC75"/>
    <mergeCell ref="GHE75:GHJ75"/>
    <mergeCell ref="GHL75:GHQ75"/>
    <mergeCell ref="GHS75:GHX75"/>
    <mergeCell ref="GHZ75:GIE75"/>
    <mergeCell ref="GIG75:GIL75"/>
    <mergeCell ref="GIN75:GIS75"/>
    <mergeCell ref="GIU75:GIZ75"/>
    <mergeCell ref="GJB75:GJG75"/>
    <mergeCell ref="GAE75:GAJ75"/>
    <mergeCell ref="GAL75:GAQ75"/>
    <mergeCell ref="GAS75:GAX75"/>
    <mergeCell ref="GAZ75:GBE75"/>
    <mergeCell ref="GBG75:GBL75"/>
    <mergeCell ref="GBN75:GBS75"/>
    <mergeCell ref="GBU75:GBZ75"/>
    <mergeCell ref="GCB75:GCG75"/>
    <mergeCell ref="GCI75:GCN75"/>
    <mergeCell ref="GCP75:GCU75"/>
    <mergeCell ref="GCW75:GDB75"/>
    <mergeCell ref="GDD75:GDI75"/>
    <mergeCell ref="GDK75:GDP75"/>
    <mergeCell ref="GDR75:GDW75"/>
    <mergeCell ref="GDY75:GED75"/>
    <mergeCell ref="GEF75:GEK75"/>
    <mergeCell ref="GEM75:GER75"/>
    <mergeCell ref="FVP75:FVU75"/>
    <mergeCell ref="FVW75:FWB75"/>
    <mergeCell ref="FWD75:FWI75"/>
    <mergeCell ref="FWK75:FWP75"/>
    <mergeCell ref="FWR75:FWW75"/>
    <mergeCell ref="FWY75:FXD75"/>
    <mergeCell ref="FXF75:FXK75"/>
    <mergeCell ref="FXM75:FXR75"/>
    <mergeCell ref="FXT75:FXY75"/>
    <mergeCell ref="FYA75:FYF75"/>
    <mergeCell ref="FYH75:FYM75"/>
    <mergeCell ref="FYO75:FYT75"/>
    <mergeCell ref="FYV75:FZA75"/>
    <mergeCell ref="FZC75:FZH75"/>
    <mergeCell ref="FZJ75:FZO75"/>
    <mergeCell ref="FZQ75:FZV75"/>
    <mergeCell ref="FZX75:GAC75"/>
    <mergeCell ref="FRA75:FRF75"/>
    <mergeCell ref="FRH75:FRM75"/>
    <mergeCell ref="FRO75:FRT75"/>
    <mergeCell ref="FRV75:FSA75"/>
    <mergeCell ref="FSC75:FSH75"/>
    <mergeCell ref="FSJ75:FSO75"/>
    <mergeCell ref="FSQ75:FSV75"/>
    <mergeCell ref="FSX75:FTC75"/>
    <mergeCell ref="FTE75:FTJ75"/>
    <mergeCell ref="FTL75:FTQ75"/>
    <mergeCell ref="FTS75:FTX75"/>
    <mergeCell ref="FTZ75:FUE75"/>
    <mergeCell ref="FUG75:FUL75"/>
    <mergeCell ref="FUN75:FUS75"/>
    <mergeCell ref="FUU75:FUZ75"/>
    <mergeCell ref="FVB75:FVG75"/>
    <mergeCell ref="FVI75:FVN75"/>
    <mergeCell ref="FML75:FMQ75"/>
    <mergeCell ref="FMS75:FMX75"/>
    <mergeCell ref="FMZ75:FNE75"/>
    <mergeCell ref="FNG75:FNL75"/>
    <mergeCell ref="FNN75:FNS75"/>
    <mergeCell ref="FNU75:FNZ75"/>
    <mergeCell ref="FOB75:FOG75"/>
    <mergeCell ref="FOI75:FON75"/>
    <mergeCell ref="FOP75:FOU75"/>
    <mergeCell ref="FOW75:FPB75"/>
    <mergeCell ref="FPD75:FPI75"/>
    <mergeCell ref="FPK75:FPP75"/>
    <mergeCell ref="FPR75:FPW75"/>
    <mergeCell ref="FPY75:FQD75"/>
    <mergeCell ref="FQF75:FQK75"/>
    <mergeCell ref="FQM75:FQR75"/>
    <mergeCell ref="FQT75:FQY75"/>
    <mergeCell ref="FHW75:FIB75"/>
    <mergeCell ref="FID75:FII75"/>
    <mergeCell ref="FIK75:FIP75"/>
    <mergeCell ref="FIR75:FIW75"/>
    <mergeCell ref="FIY75:FJD75"/>
    <mergeCell ref="FJF75:FJK75"/>
    <mergeCell ref="FJM75:FJR75"/>
    <mergeCell ref="FJT75:FJY75"/>
    <mergeCell ref="FKA75:FKF75"/>
    <mergeCell ref="FKH75:FKM75"/>
    <mergeCell ref="FKO75:FKT75"/>
    <mergeCell ref="FKV75:FLA75"/>
    <mergeCell ref="FLC75:FLH75"/>
    <mergeCell ref="FLJ75:FLO75"/>
    <mergeCell ref="FLQ75:FLV75"/>
    <mergeCell ref="FLX75:FMC75"/>
    <mergeCell ref="FME75:FMJ75"/>
    <mergeCell ref="FDH75:FDM75"/>
    <mergeCell ref="FDO75:FDT75"/>
    <mergeCell ref="FDV75:FEA75"/>
    <mergeCell ref="FEC75:FEH75"/>
    <mergeCell ref="FEJ75:FEO75"/>
    <mergeCell ref="FEQ75:FEV75"/>
    <mergeCell ref="FEX75:FFC75"/>
    <mergeCell ref="FFE75:FFJ75"/>
    <mergeCell ref="FFL75:FFQ75"/>
    <mergeCell ref="FFS75:FFX75"/>
    <mergeCell ref="FFZ75:FGE75"/>
    <mergeCell ref="FGG75:FGL75"/>
    <mergeCell ref="FGN75:FGS75"/>
    <mergeCell ref="FGU75:FGZ75"/>
    <mergeCell ref="FHB75:FHG75"/>
    <mergeCell ref="FHI75:FHN75"/>
    <mergeCell ref="FHP75:FHU75"/>
    <mergeCell ref="EYS75:EYX75"/>
    <mergeCell ref="EYZ75:EZE75"/>
    <mergeCell ref="EZG75:EZL75"/>
    <mergeCell ref="EZN75:EZS75"/>
    <mergeCell ref="EZU75:EZZ75"/>
    <mergeCell ref="FAB75:FAG75"/>
    <mergeCell ref="FAI75:FAN75"/>
    <mergeCell ref="FAP75:FAU75"/>
    <mergeCell ref="FAW75:FBB75"/>
    <mergeCell ref="FBD75:FBI75"/>
    <mergeCell ref="FBK75:FBP75"/>
    <mergeCell ref="FBR75:FBW75"/>
    <mergeCell ref="FBY75:FCD75"/>
    <mergeCell ref="FCF75:FCK75"/>
    <mergeCell ref="FCM75:FCR75"/>
    <mergeCell ref="FCT75:FCY75"/>
    <mergeCell ref="FDA75:FDF75"/>
    <mergeCell ref="EUD75:EUI75"/>
    <mergeCell ref="EUK75:EUP75"/>
    <mergeCell ref="EUR75:EUW75"/>
    <mergeCell ref="EUY75:EVD75"/>
    <mergeCell ref="EVF75:EVK75"/>
    <mergeCell ref="EVM75:EVR75"/>
    <mergeCell ref="EVT75:EVY75"/>
    <mergeCell ref="EWA75:EWF75"/>
    <mergeCell ref="EWH75:EWM75"/>
    <mergeCell ref="EWO75:EWT75"/>
    <mergeCell ref="EWV75:EXA75"/>
    <mergeCell ref="EXC75:EXH75"/>
    <mergeCell ref="EXJ75:EXO75"/>
    <mergeCell ref="EXQ75:EXV75"/>
    <mergeCell ref="EXX75:EYC75"/>
    <mergeCell ref="EYE75:EYJ75"/>
    <mergeCell ref="EYL75:EYQ75"/>
    <mergeCell ref="EPO75:EPT75"/>
    <mergeCell ref="EPV75:EQA75"/>
    <mergeCell ref="EQC75:EQH75"/>
    <mergeCell ref="EQJ75:EQO75"/>
    <mergeCell ref="EQQ75:EQV75"/>
    <mergeCell ref="EQX75:ERC75"/>
    <mergeCell ref="ERE75:ERJ75"/>
    <mergeCell ref="ERL75:ERQ75"/>
    <mergeCell ref="ERS75:ERX75"/>
    <mergeCell ref="ERZ75:ESE75"/>
    <mergeCell ref="ESG75:ESL75"/>
    <mergeCell ref="ESN75:ESS75"/>
    <mergeCell ref="ESU75:ESZ75"/>
    <mergeCell ref="ETB75:ETG75"/>
    <mergeCell ref="ETI75:ETN75"/>
    <mergeCell ref="ETP75:ETU75"/>
    <mergeCell ref="ETW75:EUB75"/>
    <mergeCell ref="EKZ75:ELE75"/>
    <mergeCell ref="ELG75:ELL75"/>
    <mergeCell ref="ELN75:ELS75"/>
    <mergeCell ref="ELU75:ELZ75"/>
    <mergeCell ref="EMB75:EMG75"/>
    <mergeCell ref="EMI75:EMN75"/>
    <mergeCell ref="EMP75:EMU75"/>
    <mergeCell ref="EMW75:ENB75"/>
    <mergeCell ref="END75:ENI75"/>
    <mergeCell ref="ENK75:ENP75"/>
    <mergeCell ref="ENR75:ENW75"/>
    <mergeCell ref="ENY75:EOD75"/>
    <mergeCell ref="EOF75:EOK75"/>
    <mergeCell ref="EOM75:EOR75"/>
    <mergeCell ref="EOT75:EOY75"/>
    <mergeCell ref="EPA75:EPF75"/>
    <mergeCell ref="EPH75:EPM75"/>
    <mergeCell ref="EGK75:EGP75"/>
    <mergeCell ref="EGR75:EGW75"/>
    <mergeCell ref="EGY75:EHD75"/>
    <mergeCell ref="EHF75:EHK75"/>
    <mergeCell ref="EHM75:EHR75"/>
    <mergeCell ref="EHT75:EHY75"/>
    <mergeCell ref="EIA75:EIF75"/>
    <mergeCell ref="EIH75:EIM75"/>
    <mergeCell ref="EIO75:EIT75"/>
    <mergeCell ref="EIV75:EJA75"/>
    <mergeCell ref="EJC75:EJH75"/>
    <mergeCell ref="EJJ75:EJO75"/>
    <mergeCell ref="EJQ75:EJV75"/>
    <mergeCell ref="EJX75:EKC75"/>
    <mergeCell ref="EKE75:EKJ75"/>
    <mergeCell ref="EKL75:EKQ75"/>
    <mergeCell ref="EKS75:EKX75"/>
    <mergeCell ref="EBV75:ECA75"/>
    <mergeCell ref="ECC75:ECH75"/>
    <mergeCell ref="ECJ75:ECO75"/>
    <mergeCell ref="ECQ75:ECV75"/>
    <mergeCell ref="ECX75:EDC75"/>
    <mergeCell ref="EDE75:EDJ75"/>
    <mergeCell ref="EDL75:EDQ75"/>
    <mergeCell ref="EDS75:EDX75"/>
    <mergeCell ref="EDZ75:EEE75"/>
    <mergeCell ref="EEG75:EEL75"/>
    <mergeCell ref="EEN75:EES75"/>
    <mergeCell ref="EEU75:EEZ75"/>
    <mergeCell ref="EFB75:EFG75"/>
    <mergeCell ref="EFI75:EFN75"/>
    <mergeCell ref="EFP75:EFU75"/>
    <mergeCell ref="EFW75:EGB75"/>
    <mergeCell ref="EGD75:EGI75"/>
    <mergeCell ref="DXG75:DXL75"/>
    <mergeCell ref="DXN75:DXS75"/>
    <mergeCell ref="DXU75:DXZ75"/>
    <mergeCell ref="DYB75:DYG75"/>
    <mergeCell ref="DYI75:DYN75"/>
    <mergeCell ref="DYP75:DYU75"/>
    <mergeCell ref="DYW75:DZB75"/>
    <mergeCell ref="DZD75:DZI75"/>
    <mergeCell ref="DZK75:DZP75"/>
    <mergeCell ref="DZR75:DZW75"/>
    <mergeCell ref="DZY75:EAD75"/>
    <mergeCell ref="EAF75:EAK75"/>
    <mergeCell ref="EAM75:EAR75"/>
    <mergeCell ref="EAT75:EAY75"/>
    <mergeCell ref="EBA75:EBF75"/>
    <mergeCell ref="EBH75:EBM75"/>
    <mergeCell ref="EBO75:EBT75"/>
    <mergeCell ref="DSR75:DSW75"/>
    <mergeCell ref="DSY75:DTD75"/>
    <mergeCell ref="DTF75:DTK75"/>
    <mergeCell ref="DTM75:DTR75"/>
    <mergeCell ref="DTT75:DTY75"/>
    <mergeCell ref="DUA75:DUF75"/>
    <mergeCell ref="DUH75:DUM75"/>
    <mergeCell ref="DUO75:DUT75"/>
    <mergeCell ref="DUV75:DVA75"/>
    <mergeCell ref="DVC75:DVH75"/>
    <mergeCell ref="DVJ75:DVO75"/>
    <mergeCell ref="DVQ75:DVV75"/>
    <mergeCell ref="DVX75:DWC75"/>
    <mergeCell ref="DWE75:DWJ75"/>
    <mergeCell ref="DWL75:DWQ75"/>
    <mergeCell ref="DWS75:DWX75"/>
    <mergeCell ref="DWZ75:DXE75"/>
    <mergeCell ref="DOC75:DOH75"/>
    <mergeCell ref="DOJ75:DOO75"/>
    <mergeCell ref="DOQ75:DOV75"/>
    <mergeCell ref="DOX75:DPC75"/>
    <mergeCell ref="DPE75:DPJ75"/>
    <mergeCell ref="DPL75:DPQ75"/>
    <mergeCell ref="DPS75:DPX75"/>
    <mergeCell ref="DPZ75:DQE75"/>
    <mergeCell ref="DQG75:DQL75"/>
    <mergeCell ref="DQN75:DQS75"/>
    <mergeCell ref="DQU75:DQZ75"/>
    <mergeCell ref="DRB75:DRG75"/>
    <mergeCell ref="DRI75:DRN75"/>
    <mergeCell ref="DRP75:DRU75"/>
    <mergeCell ref="DRW75:DSB75"/>
    <mergeCell ref="DSD75:DSI75"/>
    <mergeCell ref="DSK75:DSP75"/>
    <mergeCell ref="DJN75:DJS75"/>
    <mergeCell ref="DJU75:DJZ75"/>
    <mergeCell ref="DKB75:DKG75"/>
    <mergeCell ref="DKI75:DKN75"/>
    <mergeCell ref="DKP75:DKU75"/>
    <mergeCell ref="DKW75:DLB75"/>
    <mergeCell ref="DLD75:DLI75"/>
    <mergeCell ref="DLK75:DLP75"/>
    <mergeCell ref="DLR75:DLW75"/>
    <mergeCell ref="DLY75:DMD75"/>
    <mergeCell ref="DMF75:DMK75"/>
    <mergeCell ref="DMM75:DMR75"/>
    <mergeCell ref="DMT75:DMY75"/>
    <mergeCell ref="DNA75:DNF75"/>
    <mergeCell ref="DNH75:DNM75"/>
    <mergeCell ref="DNO75:DNT75"/>
    <mergeCell ref="DNV75:DOA75"/>
    <mergeCell ref="DEY75:DFD75"/>
    <mergeCell ref="DFF75:DFK75"/>
    <mergeCell ref="DFM75:DFR75"/>
    <mergeCell ref="DFT75:DFY75"/>
    <mergeCell ref="DGA75:DGF75"/>
    <mergeCell ref="DGH75:DGM75"/>
    <mergeCell ref="DGO75:DGT75"/>
    <mergeCell ref="DGV75:DHA75"/>
    <mergeCell ref="DHC75:DHH75"/>
    <mergeCell ref="DHJ75:DHO75"/>
    <mergeCell ref="DHQ75:DHV75"/>
    <mergeCell ref="DHX75:DIC75"/>
    <mergeCell ref="DIE75:DIJ75"/>
    <mergeCell ref="DIL75:DIQ75"/>
    <mergeCell ref="DIS75:DIX75"/>
    <mergeCell ref="DIZ75:DJE75"/>
    <mergeCell ref="DJG75:DJL75"/>
    <mergeCell ref="DAJ75:DAO75"/>
    <mergeCell ref="DAQ75:DAV75"/>
    <mergeCell ref="DAX75:DBC75"/>
    <mergeCell ref="DBE75:DBJ75"/>
    <mergeCell ref="DBL75:DBQ75"/>
    <mergeCell ref="DBS75:DBX75"/>
    <mergeCell ref="DBZ75:DCE75"/>
    <mergeCell ref="DCG75:DCL75"/>
    <mergeCell ref="DCN75:DCS75"/>
    <mergeCell ref="DCU75:DCZ75"/>
    <mergeCell ref="DDB75:DDG75"/>
    <mergeCell ref="DDI75:DDN75"/>
    <mergeCell ref="DDP75:DDU75"/>
    <mergeCell ref="DDW75:DEB75"/>
    <mergeCell ref="DED75:DEI75"/>
    <mergeCell ref="DEK75:DEP75"/>
    <mergeCell ref="DER75:DEW75"/>
    <mergeCell ref="CVU75:CVZ75"/>
    <mergeCell ref="CWB75:CWG75"/>
    <mergeCell ref="CWI75:CWN75"/>
    <mergeCell ref="CWP75:CWU75"/>
    <mergeCell ref="CWW75:CXB75"/>
    <mergeCell ref="CXD75:CXI75"/>
    <mergeCell ref="CXK75:CXP75"/>
    <mergeCell ref="CXR75:CXW75"/>
    <mergeCell ref="CXY75:CYD75"/>
    <mergeCell ref="CYF75:CYK75"/>
    <mergeCell ref="CYM75:CYR75"/>
    <mergeCell ref="CYT75:CYY75"/>
    <mergeCell ref="CZA75:CZF75"/>
    <mergeCell ref="CZH75:CZM75"/>
    <mergeCell ref="CZO75:CZT75"/>
    <mergeCell ref="CZV75:DAA75"/>
    <mergeCell ref="DAC75:DAH75"/>
    <mergeCell ref="CRF75:CRK75"/>
    <mergeCell ref="CRM75:CRR75"/>
    <mergeCell ref="CRT75:CRY75"/>
    <mergeCell ref="CSA75:CSF75"/>
    <mergeCell ref="CSH75:CSM75"/>
    <mergeCell ref="CSO75:CST75"/>
    <mergeCell ref="CSV75:CTA75"/>
    <mergeCell ref="CTC75:CTH75"/>
    <mergeCell ref="CTJ75:CTO75"/>
    <mergeCell ref="CTQ75:CTV75"/>
    <mergeCell ref="CTX75:CUC75"/>
    <mergeCell ref="CUE75:CUJ75"/>
    <mergeCell ref="CUL75:CUQ75"/>
    <mergeCell ref="CUS75:CUX75"/>
    <mergeCell ref="CUZ75:CVE75"/>
    <mergeCell ref="CVG75:CVL75"/>
    <mergeCell ref="CVN75:CVS75"/>
    <mergeCell ref="CMQ75:CMV75"/>
    <mergeCell ref="CMX75:CNC75"/>
    <mergeCell ref="CNE75:CNJ75"/>
    <mergeCell ref="CNL75:CNQ75"/>
    <mergeCell ref="CNS75:CNX75"/>
    <mergeCell ref="CNZ75:COE75"/>
    <mergeCell ref="COG75:COL75"/>
    <mergeCell ref="CON75:COS75"/>
    <mergeCell ref="COU75:COZ75"/>
    <mergeCell ref="CPB75:CPG75"/>
    <mergeCell ref="CPI75:CPN75"/>
    <mergeCell ref="CPP75:CPU75"/>
    <mergeCell ref="CPW75:CQB75"/>
    <mergeCell ref="CQD75:CQI75"/>
    <mergeCell ref="CQK75:CQP75"/>
    <mergeCell ref="CQR75:CQW75"/>
    <mergeCell ref="CQY75:CRD75"/>
    <mergeCell ref="CIB75:CIG75"/>
    <mergeCell ref="CII75:CIN75"/>
    <mergeCell ref="CIP75:CIU75"/>
    <mergeCell ref="CIW75:CJB75"/>
    <mergeCell ref="CJD75:CJI75"/>
    <mergeCell ref="CJK75:CJP75"/>
    <mergeCell ref="CJR75:CJW75"/>
    <mergeCell ref="CJY75:CKD75"/>
    <mergeCell ref="CKF75:CKK75"/>
    <mergeCell ref="CKM75:CKR75"/>
    <mergeCell ref="CKT75:CKY75"/>
    <mergeCell ref="CLA75:CLF75"/>
    <mergeCell ref="CLH75:CLM75"/>
    <mergeCell ref="CLO75:CLT75"/>
    <mergeCell ref="CLV75:CMA75"/>
    <mergeCell ref="CMC75:CMH75"/>
    <mergeCell ref="CMJ75:CMO75"/>
    <mergeCell ref="CDM75:CDR75"/>
    <mergeCell ref="CDT75:CDY75"/>
    <mergeCell ref="CEA75:CEF75"/>
    <mergeCell ref="CEH75:CEM75"/>
    <mergeCell ref="CEO75:CET75"/>
    <mergeCell ref="CEV75:CFA75"/>
    <mergeCell ref="CFC75:CFH75"/>
    <mergeCell ref="CFJ75:CFO75"/>
    <mergeCell ref="CFQ75:CFV75"/>
    <mergeCell ref="CFX75:CGC75"/>
    <mergeCell ref="CGE75:CGJ75"/>
    <mergeCell ref="CGL75:CGQ75"/>
    <mergeCell ref="CGS75:CGX75"/>
    <mergeCell ref="CGZ75:CHE75"/>
    <mergeCell ref="CHG75:CHL75"/>
    <mergeCell ref="CHN75:CHS75"/>
    <mergeCell ref="CHU75:CHZ75"/>
    <mergeCell ref="BYX75:BZC75"/>
    <mergeCell ref="BZE75:BZJ75"/>
    <mergeCell ref="BZL75:BZQ75"/>
    <mergeCell ref="BZS75:BZX75"/>
    <mergeCell ref="BZZ75:CAE75"/>
    <mergeCell ref="CAG75:CAL75"/>
    <mergeCell ref="CAN75:CAS75"/>
    <mergeCell ref="CAU75:CAZ75"/>
    <mergeCell ref="CBB75:CBG75"/>
    <mergeCell ref="CBI75:CBN75"/>
    <mergeCell ref="CBP75:CBU75"/>
    <mergeCell ref="CBW75:CCB75"/>
    <mergeCell ref="CCD75:CCI75"/>
    <mergeCell ref="CCK75:CCP75"/>
    <mergeCell ref="CCR75:CCW75"/>
    <mergeCell ref="CCY75:CDD75"/>
    <mergeCell ref="CDF75:CDK75"/>
    <mergeCell ref="BUI75:BUN75"/>
    <mergeCell ref="BUP75:BUU75"/>
    <mergeCell ref="BUW75:BVB75"/>
    <mergeCell ref="BVD75:BVI75"/>
    <mergeCell ref="BVK75:BVP75"/>
    <mergeCell ref="BVR75:BVW75"/>
    <mergeCell ref="BVY75:BWD75"/>
    <mergeCell ref="BWF75:BWK75"/>
    <mergeCell ref="BWM75:BWR75"/>
    <mergeCell ref="BWT75:BWY75"/>
    <mergeCell ref="BXA75:BXF75"/>
    <mergeCell ref="BXH75:BXM75"/>
    <mergeCell ref="BXO75:BXT75"/>
    <mergeCell ref="BXV75:BYA75"/>
    <mergeCell ref="BYC75:BYH75"/>
    <mergeCell ref="BYJ75:BYO75"/>
    <mergeCell ref="BYQ75:BYV75"/>
    <mergeCell ref="BPT75:BPY75"/>
    <mergeCell ref="BQA75:BQF75"/>
    <mergeCell ref="BQH75:BQM75"/>
    <mergeCell ref="BQO75:BQT75"/>
    <mergeCell ref="BQV75:BRA75"/>
    <mergeCell ref="BRC75:BRH75"/>
    <mergeCell ref="BRJ75:BRO75"/>
    <mergeCell ref="BRQ75:BRV75"/>
    <mergeCell ref="BRX75:BSC75"/>
    <mergeCell ref="BSE75:BSJ75"/>
    <mergeCell ref="BSL75:BSQ75"/>
    <mergeCell ref="BSS75:BSX75"/>
    <mergeCell ref="BSZ75:BTE75"/>
    <mergeCell ref="BTG75:BTL75"/>
    <mergeCell ref="BTN75:BTS75"/>
    <mergeCell ref="BTU75:BTZ75"/>
    <mergeCell ref="BUB75:BUG75"/>
    <mergeCell ref="BLE75:BLJ75"/>
    <mergeCell ref="BLL75:BLQ75"/>
    <mergeCell ref="BLS75:BLX75"/>
    <mergeCell ref="BLZ75:BME75"/>
    <mergeCell ref="BMG75:BML75"/>
    <mergeCell ref="BMN75:BMS75"/>
    <mergeCell ref="BMU75:BMZ75"/>
    <mergeCell ref="BNB75:BNG75"/>
    <mergeCell ref="BNI75:BNN75"/>
    <mergeCell ref="BNP75:BNU75"/>
    <mergeCell ref="BNW75:BOB75"/>
    <mergeCell ref="BOD75:BOI75"/>
    <mergeCell ref="BOK75:BOP75"/>
    <mergeCell ref="BOR75:BOW75"/>
    <mergeCell ref="BOY75:BPD75"/>
    <mergeCell ref="BPF75:BPK75"/>
    <mergeCell ref="BPM75:BPR75"/>
    <mergeCell ref="BGP75:BGU75"/>
    <mergeCell ref="BGW75:BHB75"/>
    <mergeCell ref="BHD75:BHI75"/>
    <mergeCell ref="BHK75:BHP75"/>
    <mergeCell ref="BHR75:BHW75"/>
    <mergeCell ref="BHY75:BID75"/>
    <mergeCell ref="BIF75:BIK75"/>
    <mergeCell ref="BIM75:BIR75"/>
    <mergeCell ref="BIT75:BIY75"/>
    <mergeCell ref="BJA75:BJF75"/>
    <mergeCell ref="BJH75:BJM75"/>
    <mergeCell ref="BJO75:BJT75"/>
    <mergeCell ref="BJV75:BKA75"/>
    <mergeCell ref="BKC75:BKH75"/>
    <mergeCell ref="BKJ75:BKO75"/>
    <mergeCell ref="BKQ75:BKV75"/>
    <mergeCell ref="BKX75:BLC75"/>
    <mergeCell ref="BCA75:BCF75"/>
    <mergeCell ref="BCH75:BCM75"/>
    <mergeCell ref="BCO75:BCT75"/>
    <mergeCell ref="BCV75:BDA75"/>
    <mergeCell ref="BDC75:BDH75"/>
    <mergeCell ref="BDJ75:BDO75"/>
    <mergeCell ref="BDQ75:BDV75"/>
    <mergeCell ref="BDX75:BEC75"/>
    <mergeCell ref="BEE75:BEJ75"/>
    <mergeCell ref="BEL75:BEQ75"/>
    <mergeCell ref="BES75:BEX75"/>
    <mergeCell ref="BEZ75:BFE75"/>
    <mergeCell ref="BFG75:BFL75"/>
    <mergeCell ref="BFN75:BFS75"/>
    <mergeCell ref="BFU75:BFZ75"/>
    <mergeCell ref="BGB75:BGG75"/>
    <mergeCell ref="BGI75:BGN75"/>
    <mergeCell ref="AXL75:AXQ75"/>
    <mergeCell ref="AXS75:AXX75"/>
    <mergeCell ref="AXZ75:AYE75"/>
    <mergeCell ref="AYG75:AYL75"/>
    <mergeCell ref="AYN75:AYS75"/>
    <mergeCell ref="AYU75:AYZ75"/>
    <mergeCell ref="AZB75:AZG75"/>
    <mergeCell ref="AZI75:AZN75"/>
    <mergeCell ref="AZP75:AZU75"/>
    <mergeCell ref="AZW75:BAB75"/>
    <mergeCell ref="BAD75:BAI75"/>
    <mergeCell ref="BAK75:BAP75"/>
    <mergeCell ref="BAR75:BAW75"/>
    <mergeCell ref="BAY75:BBD75"/>
    <mergeCell ref="BBF75:BBK75"/>
    <mergeCell ref="BBM75:BBR75"/>
    <mergeCell ref="BBT75:BBY75"/>
    <mergeCell ref="ASW75:ATB75"/>
    <mergeCell ref="ATD75:ATI75"/>
    <mergeCell ref="ATK75:ATP75"/>
    <mergeCell ref="ATR75:ATW75"/>
    <mergeCell ref="ATY75:AUD75"/>
    <mergeCell ref="AUF75:AUK75"/>
    <mergeCell ref="AUM75:AUR75"/>
    <mergeCell ref="AUT75:AUY75"/>
    <mergeCell ref="AVA75:AVF75"/>
    <mergeCell ref="AVH75:AVM75"/>
    <mergeCell ref="AVO75:AVT75"/>
    <mergeCell ref="AVV75:AWA75"/>
    <mergeCell ref="AWC75:AWH75"/>
    <mergeCell ref="AWJ75:AWO75"/>
    <mergeCell ref="AWQ75:AWV75"/>
    <mergeCell ref="AWX75:AXC75"/>
    <mergeCell ref="AXE75:AXJ75"/>
    <mergeCell ref="AOH75:AOM75"/>
    <mergeCell ref="AOO75:AOT75"/>
    <mergeCell ref="AOV75:APA75"/>
    <mergeCell ref="APC75:APH75"/>
    <mergeCell ref="APJ75:APO75"/>
    <mergeCell ref="APQ75:APV75"/>
    <mergeCell ref="APX75:AQC75"/>
    <mergeCell ref="AQE75:AQJ75"/>
    <mergeCell ref="AQL75:AQQ75"/>
    <mergeCell ref="AQS75:AQX75"/>
    <mergeCell ref="AQZ75:ARE75"/>
    <mergeCell ref="ARG75:ARL75"/>
    <mergeCell ref="ARN75:ARS75"/>
    <mergeCell ref="ARU75:ARZ75"/>
    <mergeCell ref="ASB75:ASG75"/>
    <mergeCell ref="ASI75:ASN75"/>
    <mergeCell ref="ASP75:ASU75"/>
    <mergeCell ref="AJS75:AJX75"/>
    <mergeCell ref="AJZ75:AKE75"/>
    <mergeCell ref="AKG75:AKL75"/>
    <mergeCell ref="AKN75:AKS75"/>
    <mergeCell ref="AKU75:AKZ75"/>
    <mergeCell ref="ALB75:ALG75"/>
    <mergeCell ref="ALI75:ALN75"/>
    <mergeCell ref="ALP75:ALU75"/>
    <mergeCell ref="ALW75:AMB75"/>
    <mergeCell ref="AMD75:AMI75"/>
    <mergeCell ref="AMK75:AMP75"/>
    <mergeCell ref="AMR75:AMW75"/>
    <mergeCell ref="AMY75:AND75"/>
    <mergeCell ref="ANF75:ANK75"/>
    <mergeCell ref="ANM75:ANR75"/>
    <mergeCell ref="ANT75:ANY75"/>
    <mergeCell ref="AOA75:AOF75"/>
    <mergeCell ref="AFD75:AFI75"/>
    <mergeCell ref="AFK75:AFP75"/>
    <mergeCell ref="AFR75:AFW75"/>
    <mergeCell ref="AFY75:AGD75"/>
    <mergeCell ref="AGF75:AGK75"/>
    <mergeCell ref="AGM75:AGR75"/>
    <mergeCell ref="AGT75:AGY75"/>
    <mergeCell ref="AHA75:AHF75"/>
    <mergeCell ref="AHH75:AHM75"/>
    <mergeCell ref="AHO75:AHT75"/>
    <mergeCell ref="AHV75:AIA75"/>
    <mergeCell ref="AIC75:AIH75"/>
    <mergeCell ref="AIJ75:AIO75"/>
    <mergeCell ref="AIQ75:AIV75"/>
    <mergeCell ref="AIX75:AJC75"/>
    <mergeCell ref="AJE75:AJJ75"/>
    <mergeCell ref="AJL75:AJQ75"/>
    <mergeCell ref="AAO75:AAT75"/>
    <mergeCell ref="AAV75:ABA75"/>
    <mergeCell ref="ABC75:ABH75"/>
    <mergeCell ref="ABJ75:ABO75"/>
    <mergeCell ref="ABQ75:ABV75"/>
    <mergeCell ref="ABX75:ACC75"/>
    <mergeCell ref="ACE75:ACJ75"/>
    <mergeCell ref="ACL75:ACQ75"/>
    <mergeCell ref="ACS75:ACX75"/>
    <mergeCell ref="ACZ75:ADE75"/>
    <mergeCell ref="ADG75:ADL75"/>
    <mergeCell ref="ADN75:ADS75"/>
    <mergeCell ref="ADU75:ADZ75"/>
    <mergeCell ref="AEB75:AEG75"/>
    <mergeCell ref="AEI75:AEN75"/>
    <mergeCell ref="AEP75:AEU75"/>
    <mergeCell ref="AEW75:AFB75"/>
    <mergeCell ref="VZ75:WE75"/>
    <mergeCell ref="WG75:WL75"/>
    <mergeCell ref="WN75:WS75"/>
    <mergeCell ref="WU75:WZ75"/>
    <mergeCell ref="XB75:XG75"/>
    <mergeCell ref="XI75:XN75"/>
    <mergeCell ref="XP75:XU75"/>
    <mergeCell ref="XW75:YB75"/>
    <mergeCell ref="YD75:YI75"/>
    <mergeCell ref="YK75:YP75"/>
    <mergeCell ref="YR75:YW75"/>
    <mergeCell ref="YY75:ZD75"/>
    <mergeCell ref="ZF75:ZK75"/>
    <mergeCell ref="ZM75:ZR75"/>
    <mergeCell ref="ZT75:ZY75"/>
    <mergeCell ref="AAA75:AAF75"/>
    <mergeCell ref="AAH75:AAM75"/>
    <mergeCell ref="RK75:RP75"/>
    <mergeCell ref="RR75:RW75"/>
    <mergeCell ref="RY75:SD75"/>
    <mergeCell ref="SF75:SK75"/>
    <mergeCell ref="SM75:SR75"/>
    <mergeCell ref="ST75:SY75"/>
    <mergeCell ref="TA75:TF75"/>
    <mergeCell ref="TH75:TM75"/>
    <mergeCell ref="TO75:TT75"/>
    <mergeCell ref="TV75:UA75"/>
    <mergeCell ref="UC75:UH75"/>
    <mergeCell ref="UJ75:UO75"/>
    <mergeCell ref="UQ75:UV75"/>
    <mergeCell ref="UX75:VC75"/>
    <mergeCell ref="VE75:VJ75"/>
    <mergeCell ref="VL75:VQ75"/>
    <mergeCell ref="VS75:VX75"/>
    <mergeCell ref="MV75:NA75"/>
    <mergeCell ref="NC75:NH75"/>
    <mergeCell ref="NJ75:NO75"/>
    <mergeCell ref="NQ75:NV75"/>
    <mergeCell ref="NX75:OC75"/>
    <mergeCell ref="OE75:OJ75"/>
    <mergeCell ref="OL75:OQ75"/>
    <mergeCell ref="OS75:OX75"/>
    <mergeCell ref="OZ75:PE75"/>
    <mergeCell ref="PG75:PL75"/>
    <mergeCell ref="PN75:PS75"/>
    <mergeCell ref="PU75:PZ75"/>
    <mergeCell ref="QB75:QG75"/>
    <mergeCell ref="QI75:QN75"/>
    <mergeCell ref="QP75:QU75"/>
    <mergeCell ref="QW75:RB75"/>
    <mergeCell ref="RD75:RI75"/>
    <mergeCell ref="IG75:IL75"/>
    <mergeCell ref="IN75:IS75"/>
    <mergeCell ref="IU75:IZ75"/>
    <mergeCell ref="JB75:JG75"/>
    <mergeCell ref="JI75:JN75"/>
    <mergeCell ref="JP75:JU75"/>
    <mergeCell ref="JW75:KB75"/>
    <mergeCell ref="KD75:KI75"/>
    <mergeCell ref="KK75:KP75"/>
    <mergeCell ref="KR75:KW75"/>
    <mergeCell ref="KY75:LD75"/>
    <mergeCell ref="LF75:LK75"/>
    <mergeCell ref="LM75:LR75"/>
    <mergeCell ref="LT75:LY75"/>
    <mergeCell ref="MA75:MF75"/>
    <mergeCell ref="MH75:MM75"/>
    <mergeCell ref="MO75:MT75"/>
    <mergeCell ref="DR75:DW75"/>
    <mergeCell ref="DY75:ED75"/>
    <mergeCell ref="EF75:EK75"/>
    <mergeCell ref="EM75:ER75"/>
    <mergeCell ref="ET75:EY75"/>
    <mergeCell ref="FA75:FF75"/>
    <mergeCell ref="FH75:FM75"/>
    <mergeCell ref="FO75:FT75"/>
    <mergeCell ref="FV75:GA75"/>
    <mergeCell ref="GC75:GH75"/>
    <mergeCell ref="GJ75:GO75"/>
    <mergeCell ref="GQ75:GV75"/>
    <mergeCell ref="GX75:HC75"/>
    <mergeCell ref="HE75:HJ75"/>
    <mergeCell ref="HL75:HQ75"/>
    <mergeCell ref="HS75:HX75"/>
    <mergeCell ref="HZ75:IE75"/>
    <mergeCell ref="XBB74:XBG74"/>
    <mergeCell ref="XBI74:XBN74"/>
    <mergeCell ref="XBP74:XBU74"/>
    <mergeCell ref="XBW74:XCB74"/>
    <mergeCell ref="XCD74:XCI74"/>
    <mergeCell ref="XCK74:XCP74"/>
    <mergeCell ref="XCR74:XCW74"/>
    <mergeCell ref="XCY74:XDD74"/>
    <mergeCell ref="XDF74:XDK74"/>
    <mergeCell ref="XDM74:XDR74"/>
    <mergeCell ref="XDT74:XDY74"/>
    <mergeCell ref="XEA74:XEF74"/>
    <mergeCell ref="XEH74:XEM74"/>
    <mergeCell ref="XEO74:XET74"/>
    <mergeCell ref="XEV74:XEX74"/>
    <mergeCell ref="B75:G75"/>
    <mergeCell ref="J75:O75"/>
    <mergeCell ref="Q75:V75"/>
    <mergeCell ref="X75:AC75"/>
    <mergeCell ref="AE75:AJ75"/>
    <mergeCell ref="AL75:AQ75"/>
    <mergeCell ref="AS75:AX75"/>
    <mergeCell ref="AZ75:BE75"/>
    <mergeCell ref="BG75:BL75"/>
    <mergeCell ref="BN75:BS75"/>
    <mergeCell ref="BU75:BZ75"/>
    <mergeCell ref="CB75:CG75"/>
    <mergeCell ref="CI75:CN75"/>
    <mergeCell ref="CP75:CU75"/>
    <mergeCell ref="CW75:DB75"/>
    <mergeCell ref="DD75:DI75"/>
    <mergeCell ref="DK75:DP75"/>
    <mergeCell ref="WWM74:WWR74"/>
    <mergeCell ref="WWT74:WWY74"/>
    <mergeCell ref="WXA74:WXF74"/>
    <mergeCell ref="WXH74:WXM74"/>
    <mergeCell ref="WXO74:WXT74"/>
    <mergeCell ref="WXV74:WYA74"/>
    <mergeCell ref="WYC74:WYH74"/>
    <mergeCell ref="WYJ74:WYO74"/>
    <mergeCell ref="WYQ74:WYV74"/>
    <mergeCell ref="WYX74:WZC74"/>
    <mergeCell ref="WZE74:WZJ74"/>
    <mergeCell ref="WZL74:WZQ74"/>
    <mergeCell ref="WZS74:WZX74"/>
    <mergeCell ref="WZZ74:XAE74"/>
    <mergeCell ref="XAG74:XAL74"/>
    <mergeCell ref="XAN74:XAS74"/>
    <mergeCell ref="XAU74:XAZ74"/>
    <mergeCell ref="WRX74:WSC74"/>
    <mergeCell ref="WSE74:WSJ74"/>
    <mergeCell ref="WSL74:WSQ74"/>
    <mergeCell ref="WSS74:WSX74"/>
    <mergeCell ref="WSZ74:WTE74"/>
    <mergeCell ref="WTG74:WTL74"/>
    <mergeCell ref="WTN74:WTS74"/>
    <mergeCell ref="WTU74:WTZ74"/>
    <mergeCell ref="WUB74:WUG74"/>
    <mergeCell ref="WUI74:WUN74"/>
    <mergeCell ref="WUP74:WUU74"/>
    <mergeCell ref="WUW74:WVB74"/>
    <mergeCell ref="WVD74:WVI74"/>
    <mergeCell ref="WVK74:WVP74"/>
    <mergeCell ref="WVR74:WVW74"/>
    <mergeCell ref="WVY74:WWD74"/>
    <mergeCell ref="WWF74:WWK74"/>
    <mergeCell ref="WNI74:WNN74"/>
    <mergeCell ref="WNP74:WNU74"/>
    <mergeCell ref="WNW74:WOB74"/>
    <mergeCell ref="WOD74:WOI74"/>
    <mergeCell ref="WOK74:WOP74"/>
    <mergeCell ref="WOR74:WOW74"/>
    <mergeCell ref="WOY74:WPD74"/>
    <mergeCell ref="WPF74:WPK74"/>
    <mergeCell ref="WPM74:WPR74"/>
    <mergeCell ref="WPT74:WPY74"/>
    <mergeCell ref="WQA74:WQF74"/>
    <mergeCell ref="WQH74:WQM74"/>
    <mergeCell ref="WQO74:WQT74"/>
    <mergeCell ref="WQV74:WRA74"/>
    <mergeCell ref="WRC74:WRH74"/>
    <mergeCell ref="WRJ74:WRO74"/>
    <mergeCell ref="WRQ74:WRV74"/>
    <mergeCell ref="WIT74:WIY74"/>
    <mergeCell ref="WJA74:WJF74"/>
    <mergeCell ref="WJH74:WJM74"/>
    <mergeCell ref="WJO74:WJT74"/>
    <mergeCell ref="WJV74:WKA74"/>
    <mergeCell ref="WKC74:WKH74"/>
    <mergeCell ref="WKJ74:WKO74"/>
    <mergeCell ref="WKQ74:WKV74"/>
    <mergeCell ref="WKX74:WLC74"/>
    <mergeCell ref="WLE74:WLJ74"/>
    <mergeCell ref="WLL74:WLQ74"/>
    <mergeCell ref="WLS74:WLX74"/>
    <mergeCell ref="WLZ74:WME74"/>
    <mergeCell ref="WMG74:WML74"/>
    <mergeCell ref="WMN74:WMS74"/>
    <mergeCell ref="WMU74:WMZ74"/>
    <mergeCell ref="WNB74:WNG74"/>
    <mergeCell ref="WEE74:WEJ74"/>
    <mergeCell ref="WEL74:WEQ74"/>
    <mergeCell ref="WES74:WEX74"/>
    <mergeCell ref="WEZ74:WFE74"/>
    <mergeCell ref="WFG74:WFL74"/>
    <mergeCell ref="WFN74:WFS74"/>
    <mergeCell ref="WFU74:WFZ74"/>
    <mergeCell ref="WGB74:WGG74"/>
    <mergeCell ref="WGI74:WGN74"/>
    <mergeCell ref="WGP74:WGU74"/>
    <mergeCell ref="WGW74:WHB74"/>
    <mergeCell ref="WHD74:WHI74"/>
    <mergeCell ref="WHK74:WHP74"/>
    <mergeCell ref="WHR74:WHW74"/>
    <mergeCell ref="WHY74:WID74"/>
    <mergeCell ref="WIF74:WIK74"/>
    <mergeCell ref="WIM74:WIR74"/>
    <mergeCell ref="VZP74:VZU74"/>
    <mergeCell ref="VZW74:WAB74"/>
    <mergeCell ref="WAD74:WAI74"/>
    <mergeCell ref="WAK74:WAP74"/>
    <mergeCell ref="WAR74:WAW74"/>
    <mergeCell ref="WAY74:WBD74"/>
    <mergeCell ref="WBF74:WBK74"/>
    <mergeCell ref="WBM74:WBR74"/>
    <mergeCell ref="WBT74:WBY74"/>
    <mergeCell ref="WCA74:WCF74"/>
    <mergeCell ref="WCH74:WCM74"/>
    <mergeCell ref="WCO74:WCT74"/>
    <mergeCell ref="WCV74:WDA74"/>
    <mergeCell ref="WDC74:WDH74"/>
    <mergeCell ref="WDJ74:WDO74"/>
    <mergeCell ref="WDQ74:WDV74"/>
    <mergeCell ref="WDX74:WEC74"/>
    <mergeCell ref="VVA74:VVF74"/>
    <mergeCell ref="VVH74:VVM74"/>
    <mergeCell ref="VVO74:VVT74"/>
    <mergeCell ref="VVV74:VWA74"/>
    <mergeCell ref="VWC74:VWH74"/>
    <mergeCell ref="VWJ74:VWO74"/>
    <mergeCell ref="VWQ74:VWV74"/>
    <mergeCell ref="VWX74:VXC74"/>
    <mergeCell ref="VXE74:VXJ74"/>
    <mergeCell ref="VXL74:VXQ74"/>
    <mergeCell ref="VXS74:VXX74"/>
    <mergeCell ref="VXZ74:VYE74"/>
    <mergeCell ref="VYG74:VYL74"/>
    <mergeCell ref="VYN74:VYS74"/>
    <mergeCell ref="VYU74:VYZ74"/>
    <mergeCell ref="VZB74:VZG74"/>
    <mergeCell ref="VZI74:VZN74"/>
    <mergeCell ref="VQL74:VQQ74"/>
    <mergeCell ref="VQS74:VQX74"/>
    <mergeCell ref="VQZ74:VRE74"/>
    <mergeCell ref="VRG74:VRL74"/>
    <mergeCell ref="VRN74:VRS74"/>
    <mergeCell ref="VRU74:VRZ74"/>
    <mergeCell ref="VSB74:VSG74"/>
    <mergeCell ref="VSI74:VSN74"/>
    <mergeCell ref="VSP74:VSU74"/>
    <mergeCell ref="VSW74:VTB74"/>
    <mergeCell ref="VTD74:VTI74"/>
    <mergeCell ref="VTK74:VTP74"/>
    <mergeCell ref="VTR74:VTW74"/>
    <mergeCell ref="VTY74:VUD74"/>
    <mergeCell ref="VUF74:VUK74"/>
    <mergeCell ref="VUM74:VUR74"/>
    <mergeCell ref="VUT74:VUY74"/>
    <mergeCell ref="VLW74:VMB74"/>
    <mergeCell ref="VMD74:VMI74"/>
    <mergeCell ref="VMK74:VMP74"/>
    <mergeCell ref="VMR74:VMW74"/>
    <mergeCell ref="VMY74:VND74"/>
    <mergeCell ref="VNF74:VNK74"/>
    <mergeCell ref="VNM74:VNR74"/>
    <mergeCell ref="VNT74:VNY74"/>
    <mergeCell ref="VOA74:VOF74"/>
    <mergeCell ref="VOH74:VOM74"/>
    <mergeCell ref="VOO74:VOT74"/>
    <mergeCell ref="VOV74:VPA74"/>
    <mergeCell ref="VPC74:VPH74"/>
    <mergeCell ref="VPJ74:VPO74"/>
    <mergeCell ref="VPQ74:VPV74"/>
    <mergeCell ref="VPX74:VQC74"/>
    <mergeCell ref="VQE74:VQJ74"/>
    <mergeCell ref="VHH74:VHM74"/>
    <mergeCell ref="VHO74:VHT74"/>
    <mergeCell ref="VHV74:VIA74"/>
    <mergeCell ref="VIC74:VIH74"/>
    <mergeCell ref="VIJ74:VIO74"/>
    <mergeCell ref="VIQ74:VIV74"/>
    <mergeCell ref="VIX74:VJC74"/>
    <mergeCell ref="VJE74:VJJ74"/>
    <mergeCell ref="VJL74:VJQ74"/>
    <mergeCell ref="VJS74:VJX74"/>
    <mergeCell ref="VJZ74:VKE74"/>
    <mergeCell ref="VKG74:VKL74"/>
    <mergeCell ref="VKN74:VKS74"/>
    <mergeCell ref="VKU74:VKZ74"/>
    <mergeCell ref="VLB74:VLG74"/>
    <mergeCell ref="VLI74:VLN74"/>
    <mergeCell ref="VLP74:VLU74"/>
    <mergeCell ref="VCS74:VCX74"/>
    <mergeCell ref="VCZ74:VDE74"/>
    <mergeCell ref="VDG74:VDL74"/>
    <mergeCell ref="VDN74:VDS74"/>
    <mergeCell ref="VDU74:VDZ74"/>
    <mergeCell ref="VEB74:VEG74"/>
    <mergeCell ref="VEI74:VEN74"/>
    <mergeCell ref="VEP74:VEU74"/>
    <mergeCell ref="VEW74:VFB74"/>
    <mergeCell ref="VFD74:VFI74"/>
    <mergeCell ref="VFK74:VFP74"/>
    <mergeCell ref="VFR74:VFW74"/>
    <mergeCell ref="VFY74:VGD74"/>
    <mergeCell ref="VGF74:VGK74"/>
    <mergeCell ref="VGM74:VGR74"/>
    <mergeCell ref="VGT74:VGY74"/>
    <mergeCell ref="VHA74:VHF74"/>
    <mergeCell ref="UYD74:UYI74"/>
    <mergeCell ref="UYK74:UYP74"/>
    <mergeCell ref="UYR74:UYW74"/>
    <mergeCell ref="UYY74:UZD74"/>
    <mergeCell ref="UZF74:UZK74"/>
    <mergeCell ref="UZM74:UZR74"/>
    <mergeCell ref="UZT74:UZY74"/>
    <mergeCell ref="VAA74:VAF74"/>
    <mergeCell ref="VAH74:VAM74"/>
    <mergeCell ref="VAO74:VAT74"/>
    <mergeCell ref="VAV74:VBA74"/>
    <mergeCell ref="VBC74:VBH74"/>
    <mergeCell ref="VBJ74:VBO74"/>
    <mergeCell ref="VBQ74:VBV74"/>
    <mergeCell ref="VBX74:VCC74"/>
    <mergeCell ref="VCE74:VCJ74"/>
    <mergeCell ref="VCL74:VCQ74"/>
    <mergeCell ref="UTO74:UTT74"/>
    <mergeCell ref="UTV74:UUA74"/>
    <mergeCell ref="UUC74:UUH74"/>
    <mergeCell ref="UUJ74:UUO74"/>
    <mergeCell ref="UUQ74:UUV74"/>
    <mergeCell ref="UUX74:UVC74"/>
    <mergeCell ref="UVE74:UVJ74"/>
    <mergeCell ref="UVL74:UVQ74"/>
    <mergeCell ref="UVS74:UVX74"/>
    <mergeCell ref="UVZ74:UWE74"/>
    <mergeCell ref="UWG74:UWL74"/>
    <mergeCell ref="UWN74:UWS74"/>
    <mergeCell ref="UWU74:UWZ74"/>
    <mergeCell ref="UXB74:UXG74"/>
    <mergeCell ref="UXI74:UXN74"/>
    <mergeCell ref="UXP74:UXU74"/>
    <mergeCell ref="UXW74:UYB74"/>
    <mergeCell ref="UOZ74:UPE74"/>
    <mergeCell ref="UPG74:UPL74"/>
    <mergeCell ref="UPN74:UPS74"/>
    <mergeCell ref="UPU74:UPZ74"/>
    <mergeCell ref="UQB74:UQG74"/>
    <mergeCell ref="UQI74:UQN74"/>
    <mergeCell ref="UQP74:UQU74"/>
    <mergeCell ref="UQW74:URB74"/>
    <mergeCell ref="URD74:URI74"/>
    <mergeCell ref="URK74:URP74"/>
    <mergeCell ref="URR74:URW74"/>
    <mergeCell ref="URY74:USD74"/>
    <mergeCell ref="USF74:USK74"/>
    <mergeCell ref="USM74:USR74"/>
    <mergeCell ref="UST74:USY74"/>
    <mergeCell ref="UTA74:UTF74"/>
    <mergeCell ref="UTH74:UTM74"/>
    <mergeCell ref="UKK74:UKP74"/>
    <mergeCell ref="UKR74:UKW74"/>
    <mergeCell ref="UKY74:ULD74"/>
    <mergeCell ref="ULF74:ULK74"/>
    <mergeCell ref="ULM74:ULR74"/>
    <mergeCell ref="ULT74:ULY74"/>
    <mergeCell ref="UMA74:UMF74"/>
    <mergeCell ref="UMH74:UMM74"/>
    <mergeCell ref="UMO74:UMT74"/>
    <mergeCell ref="UMV74:UNA74"/>
    <mergeCell ref="UNC74:UNH74"/>
    <mergeCell ref="UNJ74:UNO74"/>
    <mergeCell ref="UNQ74:UNV74"/>
    <mergeCell ref="UNX74:UOC74"/>
    <mergeCell ref="UOE74:UOJ74"/>
    <mergeCell ref="UOL74:UOQ74"/>
    <mergeCell ref="UOS74:UOX74"/>
    <mergeCell ref="UFV74:UGA74"/>
    <mergeCell ref="UGC74:UGH74"/>
    <mergeCell ref="UGJ74:UGO74"/>
    <mergeCell ref="UGQ74:UGV74"/>
    <mergeCell ref="UGX74:UHC74"/>
    <mergeCell ref="UHE74:UHJ74"/>
    <mergeCell ref="UHL74:UHQ74"/>
    <mergeCell ref="UHS74:UHX74"/>
    <mergeCell ref="UHZ74:UIE74"/>
    <mergeCell ref="UIG74:UIL74"/>
    <mergeCell ref="UIN74:UIS74"/>
    <mergeCell ref="UIU74:UIZ74"/>
    <mergeCell ref="UJB74:UJG74"/>
    <mergeCell ref="UJI74:UJN74"/>
    <mergeCell ref="UJP74:UJU74"/>
    <mergeCell ref="UJW74:UKB74"/>
    <mergeCell ref="UKD74:UKI74"/>
    <mergeCell ref="UBG74:UBL74"/>
    <mergeCell ref="UBN74:UBS74"/>
    <mergeCell ref="UBU74:UBZ74"/>
    <mergeCell ref="UCB74:UCG74"/>
    <mergeCell ref="UCI74:UCN74"/>
    <mergeCell ref="UCP74:UCU74"/>
    <mergeCell ref="UCW74:UDB74"/>
    <mergeCell ref="UDD74:UDI74"/>
    <mergeCell ref="UDK74:UDP74"/>
    <mergeCell ref="UDR74:UDW74"/>
    <mergeCell ref="UDY74:UED74"/>
    <mergeCell ref="UEF74:UEK74"/>
    <mergeCell ref="UEM74:UER74"/>
    <mergeCell ref="UET74:UEY74"/>
    <mergeCell ref="UFA74:UFF74"/>
    <mergeCell ref="UFH74:UFM74"/>
    <mergeCell ref="UFO74:UFT74"/>
    <mergeCell ref="TWR74:TWW74"/>
    <mergeCell ref="TWY74:TXD74"/>
    <mergeCell ref="TXF74:TXK74"/>
    <mergeCell ref="TXM74:TXR74"/>
    <mergeCell ref="TXT74:TXY74"/>
    <mergeCell ref="TYA74:TYF74"/>
    <mergeCell ref="TYH74:TYM74"/>
    <mergeCell ref="TYO74:TYT74"/>
    <mergeCell ref="TYV74:TZA74"/>
    <mergeCell ref="TZC74:TZH74"/>
    <mergeCell ref="TZJ74:TZO74"/>
    <mergeCell ref="TZQ74:TZV74"/>
    <mergeCell ref="TZX74:UAC74"/>
    <mergeCell ref="UAE74:UAJ74"/>
    <mergeCell ref="UAL74:UAQ74"/>
    <mergeCell ref="UAS74:UAX74"/>
    <mergeCell ref="UAZ74:UBE74"/>
    <mergeCell ref="TSC74:TSH74"/>
    <mergeCell ref="TSJ74:TSO74"/>
    <mergeCell ref="TSQ74:TSV74"/>
    <mergeCell ref="TSX74:TTC74"/>
    <mergeCell ref="TTE74:TTJ74"/>
    <mergeCell ref="TTL74:TTQ74"/>
    <mergeCell ref="TTS74:TTX74"/>
    <mergeCell ref="TTZ74:TUE74"/>
    <mergeCell ref="TUG74:TUL74"/>
    <mergeCell ref="TUN74:TUS74"/>
    <mergeCell ref="TUU74:TUZ74"/>
    <mergeCell ref="TVB74:TVG74"/>
    <mergeCell ref="TVI74:TVN74"/>
    <mergeCell ref="TVP74:TVU74"/>
    <mergeCell ref="TVW74:TWB74"/>
    <mergeCell ref="TWD74:TWI74"/>
    <mergeCell ref="TWK74:TWP74"/>
    <mergeCell ref="TNN74:TNS74"/>
    <mergeCell ref="TNU74:TNZ74"/>
    <mergeCell ref="TOB74:TOG74"/>
    <mergeCell ref="TOI74:TON74"/>
    <mergeCell ref="TOP74:TOU74"/>
    <mergeCell ref="TOW74:TPB74"/>
    <mergeCell ref="TPD74:TPI74"/>
    <mergeCell ref="TPK74:TPP74"/>
    <mergeCell ref="TPR74:TPW74"/>
    <mergeCell ref="TPY74:TQD74"/>
    <mergeCell ref="TQF74:TQK74"/>
    <mergeCell ref="TQM74:TQR74"/>
    <mergeCell ref="TQT74:TQY74"/>
    <mergeCell ref="TRA74:TRF74"/>
    <mergeCell ref="TRH74:TRM74"/>
    <mergeCell ref="TRO74:TRT74"/>
    <mergeCell ref="TRV74:TSA74"/>
    <mergeCell ref="TIY74:TJD74"/>
    <mergeCell ref="TJF74:TJK74"/>
    <mergeCell ref="TJM74:TJR74"/>
    <mergeCell ref="TJT74:TJY74"/>
    <mergeCell ref="TKA74:TKF74"/>
    <mergeCell ref="TKH74:TKM74"/>
    <mergeCell ref="TKO74:TKT74"/>
    <mergeCell ref="TKV74:TLA74"/>
    <mergeCell ref="TLC74:TLH74"/>
    <mergeCell ref="TLJ74:TLO74"/>
    <mergeCell ref="TLQ74:TLV74"/>
    <mergeCell ref="TLX74:TMC74"/>
    <mergeCell ref="TME74:TMJ74"/>
    <mergeCell ref="TML74:TMQ74"/>
    <mergeCell ref="TMS74:TMX74"/>
    <mergeCell ref="TMZ74:TNE74"/>
    <mergeCell ref="TNG74:TNL74"/>
    <mergeCell ref="TEJ74:TEO74"/>
    <mergeCell ref="TEQ74:TEV74"/>
    <mergeCell ref="TEX74:TFC74"/>
    <mergeCell ref="TFE74:TFJ74"/>
    <mergeCell ref="TFL74:TFQ74"/>
    <mergeCell ref="TFS74:TFX74"/>
    <mergeCell ref="TFZ74:TGE74"/>
    <mergeCell ref="TGG74:TGL74"/>
    <mergeCell ref="TGN74:TGS74"/>
    <mergeCell ref="TGU74:TGZ74"/>
    <mergeCell ref="THB74:THG74"/>
    <mergeCell ref="THI74:THN74"/>
    <mergeCell ref="THP74:THU74"/>
    <mergeCell ref="THW74:TIB74"/>
    <mergeCell ref="TID74:TII74"/>
    <mergeCell ref="TIK74:TIP74"/>
    <mergeCell ref="TIR74:TIW74"/>
    <mergeCell ref="SZU74:SZZ74"/>
    <mergeCell ref="TAB74:TAG74"/>
    <mergeCell ref="TAI74:TAN74"/>
    <mergeCell ref="TAP74:TAU74"/>
    <mergeCell ref="TAW74:TBB74"/>
    <mergeCell ref="TBD74:TBI74"/>
    <mergeCell ref="TBK74:TBP74"/>
    <mergeCell ref="TBR74:TBW74"/>
    <mergeCell ref="TBY74:TCD74"/>
    <mergeCell ref="TCF74:TCK74"/>
    <mergeCell ref="TCM74:TCR74"/>
    <mergeCell ref="TCT74:TCY74"/>
    <mergeCell ref="TDA74:TDF74"/>
    <mergeCell ref="TDH74:TDM74"/>
    <mergeCell ref="TDO74:TDT74"/>
    <mergeCell ref="TDV74:TEA74"/>
    <mergeCell ref="TEC74:TEH74"/>
    <mergeCell ref="SVF74:SVK74"/>
    <mergeCell ref="SVM74:SVR74"/>
    <mergeCell ref="SVT74:SVY74"/>
    <mergeCell ref="SWA74:SWF74"/>
    <mergeCell ref="SWH74:SWM74"/>
    <mergeCell ref="SWO74:SWT74"/>
    <mergeCell ref="SWV74:SXA74"/>
    <mergeCell ref="SXC74:SXH74"/>
    <mergeCell ref="SXJ74:SXO74"/>
    <mergeCell ref="SXQ74:SXV74"/>
    <mergeCell ref="SXX74:SYC74"/>
    <mergeCell ref="SYE74:SYJ74"/>
    <mergeCell ref="SYL74:SYQ74"/>
    <mergeCell ref="SYS74:SYX74"/>
    <mergeCell ref="SYZ74:SZE74"/>
    <mergeCell ref="SZG74:SZL74"/>
    <mergeCell ref="SZN74:SZS74"/>
    <mergeCell ref="SQQ74:SQV74"/>
    <mergeCell ref="SQX74:SRC74"/>
    <mergeCell ref="SRE74:SRJ74"/>
    <mergeCell ref="SRL74:SRQ74"/>
    <mergeCell ref="SRS74:SRX74"/>
    <mergeCell ref="SRZ74:SSE74"/>
    <mergeCell ref="SSG74:SSL74"/>
    <mergeCell ref="SSN74:SSS74"/>
    <mergeCell ref="SSU74:SSZ74"/>
    <mergeCell ref="STB74:STG74"/>
    <mergeCell ref="STI74:STN74"/>
    <mergeCell ref="STP74:STU74"/>
    <mergeCell ref="STW74:SUB74"/>
    <mergeCell ref="SUD74:SUI74"/>
    <mergeCell ref="SUK74:SUP74"/>
    <mergeCell ref="SUR74:SUW74"/>
    <mergeCell ref="SUY74:SVD74"/>
    <mergeCell ref="SMB74:SMG74"/>
    <mergeCell ref="SMI74:SMN74"/>
    <mergeCell ref="SMP74:SMU74"/>
    <mergeCell ref="SMW74:SNB74"/>
    <mergeCell ref="SND74:SNI74"/>
    <mergeCell ref="SNK74:SNP74"/>
    <mergeCell ref="SNR74:SNW74"/>
    <mergeCell ref="SNY74:SOD74"/>
    <mergeCell ref="SOF74:SOK74"/>
    <mergeCell ref="SOM74:SOR74"/>
    <mergeCell ref="SOT74:SOY74"/>
    <mergeCell ref="SPA74:SPF74"/>
    <mergeCell ref="SPH74:SPM74"/>
    <mergeCell ref="SPO74:SPT74"/>
    <mergeCell ref="SPV74:SQA74"/>
    <mergeCell ref="SQC74:SQH74"/>
    <mergeCell ref="SQJ74:SQO74"/>
    <mergeCell ref="SHM74:SHR74"/>
    <mergeCell ref="SHT74:SHY74"/>
    <mergeCell ref="SIA74:SIF74"/>
    <mergeCell ref="SIH74:SIM74"/>
    <mergeCell ref="SIO74:SIT74"/>
    <mergeCell ref="SIV74:SJA74"/>
    <mergeCell ref="SJC74:SJH74"/>
    <mergeCell ref="SJJ74:SJO74"/>
    <mergeCell ref="SJQ74:SJV74"/>
    <mergeCell ref="SJX74:SKC74"/>
    <mergeCell ref="SKE74:SKJ74"/>
    <mergeCell ref="SKL74:SKQ74"/>
    <mergeCell ref="SKS74:SKX74"/>
    <mergeCell ref="SKZ74:SLE74"/>
    <mergeCell ref="SLG74:SLL74"/>
    <mergeCell ref="SLN74:SLS74"/>
    <mergeCell ref="SLU74:SLZ74"/>
    <mergeCell ref="SCX74:SDC74"/>
    <mergeCell ref="SDE74:SDJ74"/>
    <mergeCell ref="SDL74:SDQ74"/>
    <mergeCell ref="SDS74:SDX74"/>
    <mergeCell ref="SDZ74:SEE74"/>
    <mergeCell ref="SEG74:SEL74"/>
    <mergeCell ref="SEN74:SES74"/>
    <mergeCell ref="SEU74:SEZ74"/>
    <mergeCell ref="SFB74:SFG74"/>
    <mergeCell ref="SFI74:SFN74"/>
    <mergeCell ref="SFP74:SFU74"/>
    <mergeCell ref="SFW74:SGB74"/>
    <mergeCell ref="SGD74:SGI74"/>
    <mergeCell ref="SGK74:SGP74"/>
    <mergeCell ref="SGR74:SGW74"/>
    <mergeCell ref="SGY74:SHD74"/>
    <mergeCell ref="SHF74:SHK74"/>
    <mergeCell ref="RYI74:RYN74"/>
    <mergeCell ref="RYP74:RYU74"/>
    <mergeCell ref="RYW74:RZB74"/>
    <mergeCell ref="RZD74:RZI74"/>
    <mergeCell ref="RZK74:RZP74"/>
    <mergeCell ref="RZR74:RZW74"/>
    <mergeCell ref="RZY74:SAD74"/>
    <mergeCell ref="SAF74:SAK74"/>
    <mergeCell ref="SAM74:SAR74"/>
    <mergeCell ref="SAT74:SAY74"/>
    <mergeCell ref="SBA74:SBF74"/>
    <mergeCell ref="SBH74:SBM74"/>
    <mergeCell ref="SBO74:SBT74"/>
    <mergeCell ref="SBV74:SCA74"/>
    <mergeCell ref="SCC74:SCH74"/>
    <mergeCell ref="SCJ74:SCO74"/>
    <mergeCell ref="SCQ74:SCV74"/>
    <mergeCell ref="RTT74:RTY74"/>
    <mergeCell ref="RUA74:RUF74"/>
    <mergeCell ref="RUH74:RUM74"/>
    <mergeCell ref="RUO74:RUT74"/>
    <mergeCell ref="RUV74:RVA74"/>
    <mergeCell ref="RVC74:RVH74"/>
    <mergeCell ref="RVJ74:RVO74"/>
    <mergeCell ref="RVQ74:RVV74"/>
    <mergeCell ref="RVX74:RWC74"/>
    <mergeCell ref="RWE74:RWJ74"/>
    <mergeCell ref="RWL74:RWQ74"/>
    <mergeCell ref="RWS74:RWX74"/>
    <mergeCell ref="RWZ74:RXE74"/>
    <mergeCell ref="RXG74:RXL74"/>
    <mergeCell ref="RXN74:RXS74"/>
    <mergeCell ref="RXU74:RXZ74"/>
    <mergeCell ref="RYB74:RYG74"/>
    <mergeCell ref="RPE74:RPJ74"/>
    <mergeCell ref="RPL74:RPQ74"/>
    <mergeCell ref="RPS74:RPX74"/>
    <mergeCell ref="RPZ74:RQE74"/>
    <mergeCell ref="RQG74:RQL74"/>
    <mergeCell ref="RQN74:RQS74"/>
    <mergeCell ref="RQU74:RQZ74"/>
    <mergeCell ref="RRB74:RRG74"/>
    <mergeCell ref="RRI74:RRN74"/>
    <mergeCell ref="RRP74:RRU74"/>
    <mergeCell ref="RRW74:RSB74"/>
    <mergeCell ref="RSD74:RSI74"/>
    <mergeCell ref="RSK74:RSP74"/>
    <mergeCell ref="RSR74:RSW74"/>
    <mergeCell ref="RSY74:RTD74"/>
    <mergeCell ref="RTF74:RTK74"/>
    <mergeCell ref="RTM74:RTR74"/>
    <mergeCell ref="RKP74:RKU74"/>
    <mergeCell ref="RKW74:RLB74"/>
    <mergeCell ref="RLD74:RLI74"/>
    <mergeCell ref="RLK74:RLP74"/>
    <mergeCell ref="RLR74:RLW74"/>
    <mergeCell ref="RLY74:RMD74"/>
    <mergeCell ref="RMF74:RMK74"/>
    <mergeCell ref="RMM74:RMR74"/>
    <mergeCell ref="RMT74:RMY74"/>
    <mergeCell ref="RNA74:RNF74"/>
    <mergeCell ref="RNH74:RNM74"/>
    <mergeCell ref="RNO74:RNT74"/>
    <mergeCell ref="RNV74:ROA74"/>
    <mergeCell ref="ROC74:ROH74"/>
    <mergeCell ref="ROJ74:ROO74"/>
    <mergeCell ref="ROQ74:ROV74"/>
    <mergeCell ref="ROX74:RPC74"/>
    <mergeCell ref="RGA74:RGF74"/>
    <mergeCell ref="RGH74:RGM74"/>
    <mergeCell ref="RGO74:RGT74"/>
    <mergeCell ref="RGV74:RHA74"/>
    <mergeCell ref="RHC74:RHH74"/>
    <mergeCell ref="RHJ74:RHO74"/>
    <mergeCell ref="RHQ74:RHV74"/>
    <mergeCell ref="RHX74:RIC74"/>
    <mergeCell ref="RIE74:RIJ74"/>
    <mergeCell ref="RIL74:RIQ74"/>
    <mergeCell ref="RIS74:RIX74"/>
    <mergeCell ref="RIZ74:RJE74"/>
    <mergeCell ref="RJG74:RJL74"/>
    <mergeCell ref="RJN74:RJS74"/>
    <mergeCell ref="RJU74:RJZ74"/>
    <mergeCell ref="RKB74:RKG74"/>
    <mergeCell ref="RKI74:RKN74"/>
    <mergeCell ref="RBL74:RBQ74"/>
    <mergeCell ref="RBS74:RBX74"/>
    <mergeCell ref="RBZ74:RCE74"/>
    <mergeCell ref="RCG74:RCL74"/>
    <mergeCell ref="RCN74:RCS74"/>
    <mergeCell ref="RCU74:RCZ74"/>
    <mergeCell ref="RDB74:RDG74"/>
    <mergeCell ref="RDI74:RDN74"/>
    <mergeCell ref="RDP74:RDU74"/>
    <mergeCell ref="RDW74:REB74"/>
    <mergeCell ref="RED74:REI74"/>
    <mergeCell ref="REK74:REP74"/>
    <mergeCell ref="RER74:REW74"/>
    <mergeCell ref="REY74:RFD74"/>
    <mergeCell ref="RFF74:RFK74"/>
    <mergeCell ref="RFM74:RFR74"/>
    <mergeCell ref="RFT74:RFY74"/>
    <mergeCell ref="QWW74:QXB74"/>
    <mergeCell ref="QXD74:QXI74"/>
    <mergeCell ref="QXK74:QXP74"/>
    <mergeCell ref="QXR74:QXW74"/>
    <mergeCell ref="QXY74:QYD74"/>
    <mergeCell ref="QYF74:QYK74"/>
    <mergeCell ref="QYM74:QYR74"/>
    <mergeCell ref="QYT74:QYY74"/>
    <mergeCell ref="QZA74:QZF74"/>
    <mergeCell ref="QZH74:QZM74"/>
    <mergeCell ref="QZO74:QZT74"/>
    <mergeCell ref="QZV74:RAA74"/>
    <mergeCell ref="RAC74:RAH74"/>
    <mergeCell ref="RAJ74:RAO74"/>
    <mergeCell ref="RAQ74:RAV74"/>
    <mergeCell ref="RAX74:RBC74"/>
    <mergeCell ref="RBE74:RBJ74"/>
    <mergeCell ref="QSH74:QSM74"/>
    <mergeCell ref="QSO74:QST74"/>
    <mergeCell ref="QSV74:QTA74"/>
    <mergeCell ref="QTC74:QTH74"/>
    <mergeCell ref="QTJ74:QTO74"/>
    <mergeCell ref="QTQ74:QTV74"/>
    <mergeCell ref="QTX74:QUC74"/>
    <mergeCell ref="QUE74:QUJ74"/>
    <mergeCell ref="QUL74:QUQ74"/>
    <mergeCell ref="QUS74:QUX74"/>
    <mergeCell ref="QUZ74:QVE74"/>
    <mergeCell ref="QVG74:QVL74"/>
    <mergeCell ref="QVN74:QVS74"/>
    <mergeCell ref="QVU74:QVZ74"/>
    <mergeCell ref="QWB74:QWG74"/>
    <mergeCell ref="QWI74:QWN74"/>
    <mergeCell ref="QWP74:QWU74"/>
    <mergeCell ref="QNS74:QNX74"/>
    <mergeCell ref="QNZ74:QOE74"/>
    <mergeCell ref="QOG74:QOL74"/>
    <mergeCell ref="QON74:QOS74"/>
    <mergeCell ref="QOU74:QOZ74"/>
    <mergeCell ref="QPB74:QPG74"/>
    <mergeCell ref="QPI74:QPN74"/>
    <mergeCell ref="QPP74:QPU74"/>
    <mergeCell ref="QPW74:QQB74"/>
    <mergeCell ref="QQD74:QQI74"/>
    <mergeCell ref="QQK74:QQP74"/>
    <mergeCell ref="QQR74:QQW74"/>
    <mergeCell ref="QQY74:QRD74"/>
    <mergeCell ref="QRF74:QRK74"/>
    <mergeCell ref="QRM74:QRR74"/>
    <mergeCell ref="QRT74:QRY74"/>
    <mergeCell ref="QSA74:QSF74"/>
    <mergeCell ref="QJD74:QJI74"/>
    <mergeCell ref="QJK74:QJP74"/>
    <mergeCell ref="QJR74:QJW74"/>
    <mergeCell ref="QJY74:QKD74"/>
    <mergeCell ref="QKF74:QKK74"/>
    <mergeCell ref="QKM74:QKR74"/>
    <mergeCell ref="QKT74:QKY74"/>
    <mergeCell ref="QLA74:QLF74"/>
    <mergeCell ref="QLH74:QLM74"/>
    <mergeCell ref="QLO74:QLT74"/>
    <mergeCell ref="QLV74:QMA74"/>
    <mergeCell ref="QMC74:QMH74"/>
    <mergeCell ref="QMJ74:QMO74"/>
    <mergeCell ref="QMQ74:QMV74"/>
    <mergeCell ref="QMX74:QNC74"/>
    <mergeCell ref="QNE74:QNJ74"/>
    <mergeCell ref="QNL74:QNQ74"/>
    <mergeCell ref="QEO74:QET74"/>
    <mergeCell ref="QEV74:QFA74"/>
    <mergeCell ref="QFC74:QFH74"/>
    <mergeCell ref="QFJ74:QFO74"/>
    <mergeCell ref="QFQ74:QFV74"/>
    <mergeCell ref="QFX74:QGC74"/>
    <mergeCell ref="QGE74:QGJ74"/>
    <mergeCell ref="QGL74:QGQ74"/>
    <mergeCell ref="QGS74:QGX74"/>
    <mergeCell ref="QGZ74:QHE74"/>
    <mergeCell ref="QHG74:QHL74"/>
    <mergeCell ref="QHN74:QHS74"/>
    <mergeCell ref="QHU74:QHZ74"/>
    <mergeCell ref="QIB74:QIG74"/>
    <mergeCell ref="QII74:QIN74"/>
    <mergeCell ref="QIP74:QIU74"/>
    <mergeCell ref="QIW74:QJB74"/>
    <mergeCell ref="PZZ74:QAE74"/>
    <mergeCell ref="QAG74:QAL74"/>
    <mergeCell ref="QAN74:QAS74"/>
    <mergeCell ref="QAU74:QAZ74"/>
    <mergeCell ref="QBB74:QBG74"/>
    <mergeCell ref="QBI74:QBN74"/>
    <mergeCell ref="QBP74:QBU74"/>
    <mergeCell ref="QBW74:QCB74"/>
    <mergeCell ref="QCD74:QCI74"/>
    <mergeCell ref="QCK74:QCP74"/>
    <mergeCell ref="QCR74:QCW74"/>
    <mergeCell ref="QCY74:QDD74"/>
    <mergeCell ref="QDF74:QDK74"/>
    <mergeCell ref="QDM74:QDR74"/>
    <mergeCell ref="QDT74:QDY74"/>
    <mergeCell ref="QEA74:QEF74"/>
    <mergeCell ref="QEH74:QEM74"/>
    <mergeCell ref="PVK74:PVP74"/>
    <mergeCell ref="PVR74:PVW74"/>
    <mergeCell ref="PVY74:PWD74"/>
    <mergeCell ref="PWF74:PWK74"/>
    <mergeCell ref="PWM74:PWR74"/>
    <mergeCell ref="PWT74:PWY74"/>
    <mergeCell ref="PXA74:PXF74"/>
    <mergeCell ref="PXH74:PXM74"/>
    <mergeCell ref="PXO74:PXT74"/>
    <mergeCell ref="PXV74:PYA74"/>
    <mergeCell ref="PYC74:PYH74"/>
    <mergeCell ref="PYJ74:PYO74"/>
    <mergeCell ref="PYQ74:PYV74"/>
    <mergeCell ref="PYX74:PZC74"/>
    <mergeCell ref="PZE74:PZJ74"/>
    <mergeCell ref="PZL74:PZQ74"/>
    <mergeCell ref="PZS74:PZX74"/>
    <mergeCell ref="PQV74:PRA74"/>
    <mergeCell ref="PRC74:PRH74"/>
    <mergeCell ref="PRJ74:PRO74"/>
    <mergeCell ref="PRQ74:PRV74"/>
    <mergeCell ref="PRX74:PSC74"/>
    <mergeCell ref="PSE74:PSJ74"/>
    <mergeCell ref="PSL74:PSQ74"/>
    <mergeCell ref="PSS74:PSX74"/>
    <mergeCell ref="PSZ74:PTE74"/>
    <mergeCell ref="PTG74:PTL74"/>
    <mergeCell ref="PTN74:PTS74"/>
    <mergeCell ref="PTU74:PTZ74"/>
    <mergeCell ref="PUB74:PUG74"/>
    <mergeCell ref="PUI74:PUN74"/>
    <mergeCell ref="PUP74:PUU74"/>
    <mergeCell ref="PUW74:PVB74"/>
    <mergeCell ref="PVD74:PVI74"/>
    <mergeCell ref="PMG74:PML74"/>
    <mergeCell ref="PMN74:PMS74"/>
    <mergeCell ref="PMU74:PMZ74"/>
    <mergeCell ref="PNB74:PNG74"/>
    <mergeCell ref="PNI74:PNN74"/>
    <mergeCell ref="PNP74:PNU74"/>
    <mergeCell ref="PNW74:POB74"/>
    <mergeCell ref="POD74:POI74"/>
    <mergeCell ref="POK74:POP74"/>
    <mergeCell ref="POR74:POW74"/>
    <mergeCell ref="POY74:PPD74"/>
    <mergeCell ref="PPF74:PPK74"/>
    <mergeCell ref="PPM74:PPR74"/>
    <mergeCell ref="PPT74:PPY74"/>
    <mergeCell ref="PQA74:PQF74"/>
    <mergeCell ref="PQH74:PQM74"/>
    <mergeCell ref="PQO74:PQT74"/>
    <mergeCell ref="PHR74:PHW74"/>
    <mergeCell ref="PHY74:PID74"/>
    <mergeCell ref="PIF74:PIK74"/>
    <mergeCell ref="PIM74:PIR74"/>
    <mergeCell ref="PIT74:PIY74"/>
    <mergeCell ref="PJA74:PJF74"/>
    <mergeCell ref="PJH74:PJM74"/>
    <mergeCell ref="PJO74:PJT74"/>
    <mergeCell ref="PJV74:PKA74"/>
    <mergeCell ref="PKC74:PKH74"/>
    <mergeCell ref="PKJ74:PKO74"/>
    <mergeCell ref="PKQ74:PKV74"/>
    <mergeCell ref="PKX74:PLC74"/>
    <mergeCell ref="PLE74:PLJ74"/>
    <mergeCell ref="PLL74:PLQ74"/>
    <mergeCell ref="PLS74:PLX74"/>
    <mergeCell ref="PLZ74:PME74"/>
    <mergeCell ref="PDC74:PDH74"/>
    <mergeCell ref="PDJ74:PDO74"/>
    <mergeCell ref="PDQ74:PDV74"/>
    <mergeCell ref="PDX74:PEC74"/>
    <mergeCell ref="PEE74:PEJ74"/>
    <mergeCell ref="PEL74:PEQ74"/>
    <mergeCell ref="PES74:PEX74"/>
    <mergeCell ref="PEZ74:PFE74"/>
    <mergeCell ref="PFG74:PFL74"/>
    <mergeCell ref="PFN74:PFS74"/>
    <mergeCell ref="PFU74:PFZ74"/>
    <mergeCell ref="PGB74:PGG74"/>
    <mergeCell ref="PGI74:PGN74"/>
    <mergeCell ref="PGP74:PGU74"/>
    <mergeCell ref="PGW74:PHB74"/>
    <mergeCell ref="PHD74:PHI74"/>
    <mergeCell ref="PHK74:PHP74"/>
    <mergeCell ref="OYN74:OYS74"/>
    <mergeCell ref="OYU74:OYZ74"/>
    <mergeCell ref="OZB74:OZG74"/>
    <mergeCell ref="OZI74:OZN74"/>
    <mergeCell ref="OZP74:OZU74"/>
    <mergeCell ref="OZW74:PAB74"/>
    <mergeCell ref="PAD74:PAI74"/>
    <mergeCell ref="PAK74:PAP74"/>
    <mergeCell ref="PAR74:PAW74"/>
    <mergeCell ref="PAY74:PBD74"/>
    <mergeCell ref="PBF74:PBK74"/>
    <mergeCell ref="PBM74:PBR74"/>
    <mergeCell ref="PBT74:PBY74"/>
    <mergeCell ref="PCA74:PCF74"/>
    <mergeCell ref="PCH74:PCM74"/>
    <mergeCell ref="PCO74:PCT74"/>
    <mergeCell ref="PCV74:PDA74"/>
    <mergeCell ref="OTY74:OUD74"/>
    <mergeCell ref="OUF74:OUK74"/>
    <mergeCell ref="OUM74:OUR74"/>
    <mergeCell ref="OUT74:OUY74"/>
    <mergeCell ref="OVA74:OVF74"/>
    <mergeCell ref="OVH74:OVM74"/>
    <mergeCell ref="OVO74:OVT74"/>
    <mergeCell ref="OVV74:OWA74"/>
    <mergeCell ref="OWC74:OWH74"/>
    <mergeCell ref="OWJ74:OWO74"/>
    <mergeCell ref="OWQ74:OWV74"/>
    <mergeCell ref="OWX74:OXC74"/>
    <mergeCell ref="OXE74:OXJ74"/>
    <mergeCell ref="OXL74:OXQ74"/>
    <mergeCell ref="OXS74:OXX74"/>
    <mergeCell ref="OXZ74:OYE74"/>
    <mergeCell ref="OYG74:OYL74"/>
    <mergeCell ref="OPJ74:OPO74"/>
    <mergeCell ref="OPQ74:OPV74"/>
    <mergeCell ref="OPX74:OQC74"/>
    <mergeCell ref="OQE74:OQJ74"/>
    <mergeCell ref="OQL74:OQQ74"/>
    <mergeCell ref="OQS74:OQX74"/>
    <mergeCell ref="OQZ74:ORE74"/>
    <mergeCell ref="ORG74:ORL74"/>
    <mergeCell ref="ORN74:ORS74"/>
    <mergeCell ref="ORU74:ORZ74"/>
    <mergeCell ref="OSB74:OSG74"/>
    <mergeCell ref="OSI74:OSN74"/>
    <mergeCell ref="OSP74:OSU74"/>
    <mergeCell ref="OSW74:OTB74"/>
    <mergeCell ref="OTD74:OTI74"/>
    <mergeCell ref="OTK74:OTP74"/>
    <mergeCell ref="OTR74:OTW74"/>
    <mergeCell ref="OKU74:OKZ74"/>
    <mergeCell ref="OLB74:OLG74"/>
    <mergeCell ref="OLI74:OLN74"/>
    <mergeCell ref="OLP74:OLU74"/>
    <mergeCell ref="OLW74:OMB74"/>
    <mergeCell ref="OMD74:OMI74"/>
    <mergeCell ref="OMK74:OMP74"/>
    <mergeCell ref="OMR74:OMW74"/>
    <mergeCell ref="OMY74:OND74"/>
    <mergeCell ref="ONF74:ONK74"/>
    <mergeCell ref="ONM74:ONR74"/>
    <mergeCell ref="ONT74:ONY74"/>
    <mergeCell ref="OOA74:OOF74"/>
    <mergeCell ref="OOH74:OOM74"/>
    <mergeCell ref="OOO74:OOT74"/>
    <mergeCell ref="OOV74:OPA74"/>
    <mergeCell ref="OPC74:OPH74"/>
    <mergeCell ref="OGF74:OGK74"/>
    <mergeCell ref="OGM74:OGR74"/>
    <mergeCell ref="OGT74:OGY74"/>
    <mergeCell ref="OHA74:OHF74"/>
    <mergeCell ref="OHH74:OHM74"/>
    <mergeCell ref="OHO74:OHT74"/>
    <mergeCell ref="OHV74:OIA74"/>
    <mergeCell ref="OIC74:OIH74"/>
    <mergeCell ref="OIJ74:OIO74"/>
    <mergeCell ref="OIQ74:OIV74"/>
    <mergeCell ref="OIX74:OJC74"/>
    <mergeCell ref="OJE74:OJJ74"/>
    <mergeCell ref="OJL74:OJQ74"/>
    <mergeCell ref="OJS74:OJX74"/>
    <mergeCell ref="OJZ74:OKE74"/>
    <mergeCell ref="OKG74:OKL74"/>
    <mergeCell ref="OKN74:OKS74"/>
    <mergeCell ref="OBQ74:OBV74"/>
    <mergeCell ref="OBX74:OCC74"/>
    <mergeCell ref="OCE74:OCJ74"/>
    <mergeCell ref="OCL74:OCQ74"/>
    <mergeCell ref="OCS74:OCX74"/>
    <mergeCell ref="OCZ74:ODE74"/>
    <mergeCell ref="ODG74:ODL74"/>
    <mergeCell ref="ODN74:ODS74"/>
    <mergeCell ref="ODU74:ODZ74"/>
    <mergeCell ref="OEB74:OEG74"/>
    <mergeCell ref="OEI74:OEN74"/>
    <mergeCell ref="OEP74:OEU74"/>
    <mergeCell ref="OEW74:OFB74"/>
    <mergeCell ref="OFD74:OFI74"/>
    <mergeCell ref="OFK74:OFP74"/>
    <mergeCell ref="OFR74:OFW74"/>
    <mergeCell ref="OFY74:OGD74"/>
    <mergeCell ref="NXB74:NXG74"/>
    <mergeCell ref="NXI74:NXN74"/>
    <mergeCell ref="NXP74:NXU74"/>
    <mergeCell ref="NXW74:NYB74"/>
    <mergeCell ref="NYD74:NYI74"/>
    <mergeCell ref="NYK74:NYP74"/>
    <mergeCell ref="NYR74:NYW74"/>
    <mergeCell ref="NYY74:NZD74"/>
    <mergeCell ref="NZF74:NZK74"/>
    <mergeCell ref="NZM74:NZR74"/>
    <mergeCell ref="NZT74:NZY74"/>
    <mergeCell ref="OAA74:OAF74"/>
    <mergeCell ref="OAH74:OAM74"/>
    <mergeCell ref="OAO74:OAT74"/>
    <mergeCell ref="OAV74:OBA74"/>
    <mergeCell ref="OBC74:OBH74"/>
    <mergeCell ref="OBJ74:OBO74"/>
    <mergeCell ref="NSM74:NSR74"/>
    <mergeCell ref="NST74:NSY74"/>
    <mergeCell ref="NTA74:NTF74"/>
    <mergeCell ref="NTH74:NTM74"/>
    <mergeCell ref="NTO74:NTT74"/>
    <mergeCell ref="NTV74:NUA74"/>
    <mergeCell ref="NUC74:NUH74"/>
    <mergeCell ref="NUJ74:NUO74"/>
    <mergeCell ref="NUQ74:NUV74"/>
    <mergeCell ref="NUX74:NVC74"/>
    <mergeCell ref="NVE74:NVJ74"/>
    <mergeCell ref="NVL74:NVQ74"/>
    <mergeCell ref="NVS74:NVX74"/>
    <mergeCell ref="NVZ74:NWE74"/>
    <mergeCell ref="NWG74:NWL74"/>
    <mergeCell ref="NWN74:NWS74"/>
    <mergeCell ref="NWU74:NWZ74"/>
    <mergeCell ref="NNX74:NOC74"/>
    <mergeCell ref="NOE74:NOJ74"/>
    <mergeCell ref="NOL74:NOQ74"/>
    <mergeCell ref="NOS74:NOX74"/>
    <mergeCell ref="NOZ74:NPE74"/>
    <mergeCell ref="NPG74:NPL74"/>
    <mergeCell ref="NPN74:NPS74"/>
    <mergeCell ref="NPU74:NPZ74"/>
    <mergeCell ref="NQB74:NQG74"/>
    <mergeCell ref="NQI74:NQN74"/>
    <mergeCell ref="NQP74:NQU74"/>
    <mergeCell ref="NQW74:NRB74"/>
    <mergeCell ref="NRD74:NRI74"/>
    <mergeCell ref="NRK74:NRP74"/>
    <mergeCell ref="NRR74:NRW74"/>
    <mergeCell ref="NRY74:NSD74"/>
    <mergeCell ref="NSF74:NSK74"/>
    <mergeCell ref="NJI74:NJN74"/>
    <mergeCell ref="NJP74:NJU74"/>
    <mergeCell ref="NJW74:NKB74"/>
    <mergeCell ref="NKD74:NKI74"/>
    <mergeCell ref="NKK74:NKP74"/>
    <mergeCell ref="NKR74:NKW74"/>
    <mergeCell ref="NKY74:NLD74"/>
    <mergeCell ref="NLF74:NLK74"/>
    <mergeCell ref="NLM74:NLR74"/>
    <mergeCell ref="NLT74:NLY74"/>
    <mergeCell ref="NMA74:NMF74"/>
    <mergeCell ref="NMH74:NMM74"/>
    <mergeCell ref="NMO74:NMT74"/>
    <mergeCell ref="NMV74:NNA74"/>
    <mergeCell ref="NNC74:NNH74"/>
    <mergeCell ref="NNJ74:NNO74"/>
    <mergeCell ref="NNQ74:NNV74"/>
    <mergeCell ref="NET74:NEY74"/>
    <mergeCell ref="NFA74:NFF74"/>
    <mergeCell ref="NFH74:NFM74"/>
    <mergeCell ref="NFO74:NFT74"/>
    <mergeCell ref="NFV74:NGA74"/>
    <mergeCell ref="NGC74:NGH74"/>
    <mergeCell ref="NGJ74:NGO74"/>
    <mergeCell ref="NGQ74:NGV74"/>
    <mergeCell ref="NGX74:NHC74"/>
    <mergeCell ref="NHE74:NHJ74"/>
    <mergeCell ref="NHL74:NHQ74"/>
    <mergeCell ref="NHS74:NHX74"/>
    <mergeCell ref="NHZ74:NIE74"/>
    <mergeCell ref="NIG74:NIL74"/>
    <mergeCell ref="NIN74:NIS74"/>
    <mergeCell ref="NIU74:NIZ74"/>
    <mergeCell ref="NJB74:NJG74"/>
    <mergeCell ref="NAE74:NAJ74"/>
    <mergeCell ref="NAL74:NAQ74"/>
    <mergeCell ref="NAS74:NAX74"/>
    <mergeCell ref="NAZ74:NBE74"/>
    <mergeCell ref="NBG74:NBL74"/>
    <mergeCell ref="NBN74:NBS74"/>
    <mergeCell ref="NBU74:NBZ74"/>
    <mergeCell ref="NCB74:NCG74"/>
    <mergeCell ref="NCI74:NCN74"/>
    <mergeCell ref="NCP74:NCU74"/>
    <mergeCell ref="NCW74:NDB74"/>
    <mergeCell ref="NDD74:NDI74"/>
    <mergeCell ref="NDK74:NDP74"/>
    <mergeCell ref="NDR74:NDW74"/>
    <mergeCell ref="NDY74:NED74"/>
    <mergeCell ref="NEF74:NEK74"/>
    <mergeCell ref="NEM74:NER74"/>
    <mergeCell ref="MVP74:MVU74"/>
    <mergeCell ref="MVW74:MWB74"/>
    <mergeCell ref="MWD74:MWI74"/>
    <mergeCell ref="MWK74:MWP74"/>
    <mergeCell ref="MWR74:MWW74"/>
    <mergeCell ref="MWY74:MXD74"/>
    <mergeCell ref="MXF74:MXK74"/>
    <mergeCell ref="MXM74:MXR74"/>
    <mergeCell ref="MXT74:MXY74"/>
    <mergeCell ref="MYA74:MYF74"/>
    <mergeCell ref="MYH74:MYM74"/>
    <mergeCell ref="MYO74:MYT74"/>
    <mergeCell ref="MYV74:MZA74"/>
    <mergeCell ref="MZC74:MZH74"/>
    <mergeCell ref="MZJ74:MZO74"/>
    <mergeCell ref="MZQ74:MZV74"/>
    <mergeCell ref="MZX74:NAC74"/>
    <mergeCell ref="MRA74:MRF74"/>
    <mergeCell ref="MRH74:MRM74"/>
    <mergeCell ref="MRO74:MRT74"/>
    <mergeCell ref="MRV74:MSA74"/>
    <mergeCell ref="MSC74:MSH74"/>
    <mergeCell ref="MSJ74:MSO74"/>
    <mergeCell ref="MSQ74:MSV74"/>
    <mergeCell ref="MSX74:MTC74"/>
    <mergeCell ref="MTE74:MTJ74"/>
    <mergeCell ref="MTL74:MTQ74"/>
    <mergeCell ref="MTS74:MTX74"/>
    <mergeCell ref="MTZ74:MUE74"/>
    <mergeCell ref="MUG74:MUL74"/>
    <mergeCell ref="MUN74:MUS74"/>
    <mergeCell ref="MUU74:MUZ74"/>
    <mergeCell ref="MVB74:MVG74"/>
    <mergeCell ref="MVI74:MVN74"/>
    <mergeCell ref="MML74:MMQ74"/>
    <mergeCell ref="MMS74:MMX74"/>
    <mergeCell ref="MMZ74:MNE74"/>
    <mergeCell ref="MNG74:MNL74"/>
    <mergeCell ref="MNN74:MNS74"/>
    <mergeCell ref="MNU74:MNZ74"/>
    <mergeCell ref="MOB74:MOG74"/>
    <mergeCell ref="MOI74:MON74"/>
    <mergeCell ref="MOP74:MOU74"/>
    <mergeCell ref="MOW74:MPB74"/>
    <mergeCell ref="MPD74:MPI74"/>
    <mergeCell ref="MPK74:MPP74"/>
    <mergeCell ref="MPR74:MPW74"/>
    <mergeCell ref="MPY74:MQD74"/>
    <mergeCell ref="MQF74:MQK74"/>
    <mergeCell ref="MQM74:MQR74"/>
    <mergeCell ref="MQT74:MQY74"/>
    <mergeCell ref="MHW74:MIB74"/>
    <mergeCell ref="MID74:MII74"/>
    <mergeCell ref="MIK74:MIP74"/>
    <mergeCell ref="MIR74:MIW74"/>
    <mergeCell ref="MIY74:MJD74"/>
    <mergeCell ref="MJF74:MJK74"/>
    <mergeCell ref="MJM74:MJR74"/>
    <mergeCell ref="MJT74:MJY74"/>
    <mergeCell ref="MKA74:MKF74"/>
    <mergeCell ref="MKH74:MKM74"/>
    <mergeCell ref="MKO74:MKT74"/>
    <mergeCell ref="MKV74:MLA74"/>
    <mergeCell ref="MLC74:MLH74"/>
    <mergeCell ref="MLJ74:MLO74"/>
    <mergeCell ref="MLQ74:MLV74"/>
    <mergeCell ref="MLX74:MMC74"/>
    <mergeCell ref="MME74:MMJ74"/>
    <mergeCell ref="MDH74:MDM74"/>
    <mergeCell ref="MDO74:MDT74"/>
    <mergeCell ref="MDV74:MEA74"/>
    <mergeCell ref="MEC74:MEH74"/>
    <mergeCell ref="MEJ74:MEO74"/>
    <mergeCell ref="MEQ74:MEV74"/>
    <mergeCell ref="MEX74:MFC74"/>
    <mergeCell ref="MFE74:MFJ74"/>
    <mergeCell ref="MFL74:MFQ74"/>
    <mergeCell ref="MFS74:MFX74"/>
    <mergeCell ref="MFZ74:MGE74"/>
    <mergeCell ref="MGG74:MGL74"/>
    <mergeCell ref="MGN74:MGS74"/>
    <mergeCell ref="MGU74:MGZ74"/>
    <mergeCell ref="MHB74:MHG74"/>
    <mergeCell ref="MHI74:MHN74"/>
    <mergeCell ref="MHP74:MHU74"/>
    <mergeCell ref="LYS74:LYX74"/>
    <mergeCell ref="LYZ74:LZE74"/>
    <mergeCell ref="LZG74:LZL74"/>
    <mergeCell ref="LZN74:LZS74"/>
    <mergeCell ref="LZU74:LZZ74"/>
    <mergeCell ref="MAB74:MAG74"/>
    <mergeCell ref="MAI74:MAN74"/>
    <mergeCell ref="MAP74:MAU74"/>
    <mergeCell ref="MAW74:MBB74"/>
    <mergeCell ref="MBD74:MBI74"/>
    <mergeCell ref="MBK74:MBP74"/>
    <mergeCell ref="MBR74:MBW74"/>
    <mergeCell ref="MBY74:MCD74"/>
    <mergeCell ref="MCF74:MCK74"/>
    <mergeCell ref="MCM74:MCR74"/>
    <mergeCell ref="MCT74:MCY74"/>
    <mergeCell ref="MDA74:MDF74"/>
    <mergeCell ref="LUD74:LUI74"/>
    <mergeCell ref="LUK74:LUP74"/>
    <mergeCell ref="LUR74:LUW74"/>
    <mergeCell ref="LUY74:LVD74"/>
    <mergeCell ref="LVF74:LVK74"/>
    <mergeCell ref="LVM74:LVR74"/>
    <mergeCell ref="LVT74:LVY74"/>
    <mergeCell ref="LWA74:LWF74"/>
    <mergeCell ref="LWH74:LWM74"/>
    <mergeCell ref="LWO74:LWT74"/>
    <mergeCell ref="LWV74:LXA74"/>
    <mergeCell ref="LXC74:LXH74"/>
    <mergeCell ref="LXJ74:LXO74"/>
    <mergeCell ref="LXQ74:LXV74"/>
    <mergeCell ref="LXX74:LYC74"/>
    <mergeCell ref="LYE74:LYJ74"/>
    <mergeCell ref="LYL74:LYQ74"/>
    <mergeCell ref="LPO74:LPT74"/>
    <mergeCell ref="LPV74:LQA74"/>
    <mergeCell ref="LQC74:LQH74"/>
    <mergeCell ref="LQJ74:LQO74"/>
    <mergeCell ref="LQQ74:LQV74"/>
    <mergeCell ref="LQX74:LRC74"/>
    <mergeCell ref="LRE74:LRJ74"/>
    <mergeCell ref="LRL74:LRQ74"/>
    <mergeCell ref="LRS74:LRX74"/>
    <mergeCell ref="LRZ74:LSE74"/>
    <mergeCell ref="LSG74:LSL74"/>
    <mergeCell ref="LSN74:LSS74"/>
    <mergeCell ref="LSU74:LSZ74"/>
    <mergeCell ref="LTB74:LTG74"/>
    <mergeCell ref="LTI74:LTN74"/>
    <mergeCell ref="LTP74:LTU74"/>
    <mergeCell ref="LTW74:LUB74"/>
    <mergeCell ref="LKZ74:LLE74"/>
    <mergeCell ref="LLG74:LLL74"/>
    <mergeCell ref="LLN74:LLS74"/>
    <mergeCell ref="LLU74:LLZ74"/>
    <mergeCell ref="LMB74:LMG74"/>
    <mergeCell ref="LMI74:LMN74"/>
    <mergeCell ref="LMP74:LMU74"/>
    <mergeCell ref="LMW74:LNB74"/>
    <mergeCell ref="LND74:LNI74"/>
    <mergeCell ref="LNK74:LNP74"/>
    <mergeCell ref="LNR74:LNW74"/>
    <mergeCell ref="LNY74:LOD74"/>
    <mergeCell ref="LOF74:LOK74"/>
    <mergeCell ref="LOM74:LOR74"/>
    <mergeCell ref="LOT74:LOY74"/>
    <mergeCell ref="LPA74:LPF74"/>
    <mergeCell ref="LPH74:LPM74"/>
    <mergeCell ref="LGK74:LGP74"/>
    <mergeCell ref="LGR74:LGW74"/>
    <mergeCell ref="LGY74:LHD74"/>
    <mergeCell ref="LHF74:LHK74"/>
    <mergeCell ref="LHM74:LHR74"/>
    <mergeCell ref="LHT74:LHY74"/>
    <mergeCell ref="LIA74:LIF74"/>
    <mergeCell ref="LIH74:LIM74"/>
    <mergeCell ref="LIO74:LIT74"/>
    <mergeCell ref="LIV74:LJA74"/>
    <mergeCell ref="LJC74:LJH74"/>
    <mergeCell ref="LJJ74:LJO74"/>
    <mergeCell ref="LJQ74:LJV74"/>
    <mergeCell ref="LJX74:LKC74"/>
    <mergeCell ref="LKE74:LKJ74"/>
    <mergeCell ref="LKL74:LKQ74"/>
    <mergeCell ref="LKS74:LKX74"/>
    <mergeCell ref="LBV74:LCA74"/>
    <mergeCell ref="LCC74:LCH74"/>
    <mergeCell ref="LCJ74:LCO74"/>
    <mergeCell ref="LCQ74:LCV74"/>
    <mergeCell ref="LCX74:LDC74"/>
    <mergeCell ref="LDE74:LDJ74"/>
    <mergeCell ref="LDL74:LDQ74"/>
    <mergeCell ref="LDS74:LDX74"/>
    <mergeCell ref="LDZ74:LEE74"/>
    <mergeCell ref="LEG74:LEL74"/>
    <mergeCell ref="LEN74:LES74"/>
    <mergeCell ref="LEU74:LEZ74"/>
    <mergeCell ref="LFB74:LFG74"/>
    <mergeCell ref="LFI74:LFN74"/>
    <mergeCell ref="LFP74:LFU74"/>
    <mergeCell ref="LFW74:LGB74"/>
    <mergeCell ref="LGD74:LGI74"/>
    <mergeCell ref="KXG74:KXL74"/>
    <mergeCell ref="KXN74:KXS74"/>
    <mergeCell ref="KXU74:KXZ74"/>
    <mergeCell ref="KYB74:KYG74"/>
    <mergeCell ref="KYI74:KYN74"/>
    <mergeCell ref="KYP74:KYU74"/>
    <mergeCell ref="KYW74:KZB74"/>
    <mergeCell ref="KZD74:KZI74"/>
    <mergeCell ref="KZK74:KZP74"/>
    <mergeCell ref="KZR74:KZW74"/>
    <mergeCell ref="KZY74:LAD74"/>
    <mergeCell ref="LAF74:LAK74"/>
    <mergeCell ref="LAM74:LAR74"/>
    <mergeCell ref="LAT74:LAY74"/>
    <mergeCell ref="LBA74:LBF74"/>
    <mergeCell ref="LBH74:LBM74"/>
    <mergeCell ref="LBO74:LBT74"/>
    <mergeCell ref="KSR74:KSW74"/>
    <mergeCell ref="KSY74:KTD74"/>
    <mergeCell ref="KTF74:KTK74"/>
    <mergeCell ref="KTM74:KTR74"/>
    <mergeCell ref="KTT74:KTY74"/>
    <mergeCell ref="KUA74:KUF74"/>
    <mergeCell ref="KUH74:KUM74"/>
    <mergeCell ref="KUO74:KUT74"/>
    <mergeCell ref="KUV74:KVA74"/>
    <mergeCell ref="KVC74:KVH74"/>
    <mergeCell ref="KVJ74:KVO74"/>
    <mergeCell ref="KVQ74:KVV74"/>
    <mergeCell ref="KVX74:KWC74"/>
    <mergeCell ref="KWE74:KWJ74"/>
    <mergeCell ref="KWL74:KWQ74"/>
    <mergeCell ref="KWS74:KWX74"/>
    <mergeCell ref="KWZ74:KXE74"/>
    <mergeCell ref="KOC74:KOH74"/>
    <mergeCell ref="KOJ74:KOO74"/>
    <mergeCell ref="KOQ74:KOV74"/>
    <mergeCell ref="KOX74:KPC74"/>
    <mergeCell ref="KPE74:KPJ74"/>
    <mergeCell ref="KPL74:KPQ74"/>
    <mergeCell ref="KPS74:KPX74"/>
    <mergeCell ref="KPZ74:KQE74"/>
    <mergeCell ref="KQG74:KQL74"/>
    <mergeCell ref="KQN74:KQS74"/>
    <mergeCell ref="KQU74:KQZ74"/>
    <mergeCell ref="KRB74:KRG74"/>
    <mergeCell ref="KRI74:KRN74"/>
    <mergeCell ref="KRP74:KRU74"/>
    <mergeCell ref="KRW74:KSB74"/>
    <mergeCell ref="KSD74:KSI74"/>
    <mergeCell ref="KSK74:KSP74"/>
    <mergeCell ref="KJN74:KJS74"/>
    <mergeCell ref="KJU74:KJZ74"/>
    <mergeCell ref="KKB74:KKG74"/>
    <mergeCell ref="KKI74:KKN74"/>
    <mergeCell ref="KKP74:KKU74"/>
    <mergeCell ref="KKW74:KLB74"/>
    <mergeCell ref="KLD74:KLI74"/>
    <mergeCell ref="KLK74:KLP74"/>
    <mergeCell ref="KLR74:KLW74"/>
    <mergeCell ref="KLY74:KMD74"/>
    <mergeCell ref="KMF74:KMK74"/>
    <mergeCell ref="KMM74:KMR74"/>
    <mergeCell ref="KMT74:KMY74"/>
    <mergeCell ref="KNA74:KNF74"/>
    <mergeCell ref="KNH74:KNM74"/>
    <mergeCell ref="KNO74:KNT74"/>
    <mergeCell ref="KNV74:KOA74"/>
    <mergeCell ref="KEY74:KFD74"/>
    <mergeCell ref="KFF74:KFK74"/>
    <mergeCell ref="KFM74:KFR74"/>
    <mergeCell ref="KFT74:KFY74"/>
    <mergeCell ref="KGA74:KGF74"/>
    <mergeCell ref="KGH74:KGM74"/>
    <mergeCell ref="KGO74:KGT74"/>
    <mergeCell ref="KGV74:KHA74"/>
    <mergeCell ref="KHC74:KHH74"/>
    <mergeCell ref="KHJ74:KHO74"/>
    <mergeCell ref="KHQ74:KHV74"/>
    <mergeCell ref="KHX74:KIC74"/>
    <mergeCell ref="KIE74:KIJ74"/>
    <mergeCell ref="KIL74:KIQ74"/>
    <mergeCell ref="KIS74:KIX74"/>
    <mergeCell ref="KIZ74:KJE74"/>
    <mergeCell ref="KJG74:KJL74"/>
    <mergeCell ref="KAJ74:KAO74"/>
    <mergeCell ref="KAQ74:KAV74"/>
    <mergeCell ref="KAX74:KBC74"/>
    <mergeCell ref="KBE74:KBJ74"/>
    <mergeCell ref="KBL74:KBQ74"/>
    <mergeCell ref="KBS74:KBX74"/>
    <mergeCell ref="KBZ74:KCE74"/>
    <mergeCell ref="KCG74:KCL74"/>
    <mergeCell ref="KCN74:KCS74"/>
    <mergeCell ref="KCU74:KCZ74"/>
    <mergeCell ref="KDB74:KDG74"/>
    <mergeCell ref="KDI74:KDN74"/>
    <mergeCell ref="KDP74:KDU74"/>
    <mergeCell ref="KDW74:KEB74"/>
    <mergeCell ref="KED74:KEI74"/>
    <mergeCell ref="KEK74:KEP74"/>
    <mergeCell ref="KER74:KEW74"/>
    <mergeCell ref="JVU74:JVZ74"/>
    <mergeCell ref="JWB74:JWG74"/>
    <mergeCell ref="JWI74:JWN74"/>
    <mergeCell ref="JWP74:JWU74"/>
    <mergeCell ref="JWW74:JXB74"/>
    <mergeCell ref="JXD74:JXI74"/>
    <mergeCell ref="JXK74:JXP74"/>
    <mergeCell ref="JXR74:JXW74"/>
    <mergeCell ref="JXY74:JYD74"/>
    <mergeCell ref="JYF74:JYK74"/>
    <mergeCell ref="JYM74:JYR74"/>
    <mergeCell ref="JYT74:JYY74"/>
    <mergeCell ref="JZA74:JZF74"/>
    <mergeCell ref="JZH74:JZM74"/>
    <mergeCell ref="JZO74:JZT74"/>
    <mergeCell ref="JZV74:KAA74"/>
    <mergeCell ref="KAC74:KAH74"/>
    <mergeCell ref="JRF74:JRK74"/>
    <mergeCell ref="JRM74:JRR74"/>
    <mergeCell ref="JRT74:JRY74"/>
    <mergeCell ref="JSA74:JSF74"/>
    <mergeCell ref="JSH74:JSM74"/>
    <mergeCell ref="JSO74:JST74"/>
    <mergeCell ref="JSV74:JTA74"/>
    <mergeCell ref="JTC74:JTH74"/>
    <mergeCell ref="JTJ74:JTO74"/>
    <mergeCell ref="JTQ74:JTV74"/>
    <mergeCell ref="JTX74:JUC74"/>
    <mergeCell ref="JUE74:JUJ74"/>
    <mergeCell ref="JUL74:JUQ74"/>
    <mergeCell ref="JUS74:JUX74"/>
    <mergeCell ref="JUZ74:JVE74"/>
    <mergeCell ref="JVG74:JVL74"/>
    <mergeCell ref="JVN74:JVS74"/>
    <mergeCell ref="JMQ74:JMV74"/>
    <mergeCell ref="JMX74:JNC74"/>
    <mergeCell ref="JNE74:JNJ74"/>
    <mergeCell ref="JNL74:JNQ74"/>
    <mergeCell ref="JNS74:JNX74"/>
    <mergeCell ref="JNZ74:JOE74"/>
    <mergeCell ref="JOG74:JOL74"/>
    <mergeCell ref="JON74:JOS74"/>
    <mergeCell ref="JOU74:JOZ74"/>
    <mergeCell ref="JPB74:JPG74"/>
    <mergeCell ref="JPI74:JPN74"/>
    <mergeCell ref="JPP74:JPU74"/>
    <mergeCell ref="JPW74:JQB74"/>
    <mergeCell ref="JQD74:JQI74"/>
    <mergeCell ref="JQK74:JQP74"/>
    <mergeCell ref="JQR74:JQW74"/>
    <mergeCell ref="JQY74:JRD74"/>
    <mergeCell ref="JIB74:JIG74"/>
    <mergeCell ref="JII74:JIN74"/>
    <mergeCell ref="JIP74:JIU74"/>
    <mergeCell ref="JIW74:JJB74"/>
    <mergeCell ref="JJD74:JJI74"/>
    <mergeCell ref="JJK74:JJP74"/>
    <mergeCell ref="JJR74:JJW74"/>
    <mergeCell ref="JJY74:JKD74"/>
    <mergeCell ref="JKF74:JKK74"/>
    <mergeCell ref="JKM74:JKR74"/>
    <mergeCell ref="JKT74:JKY74"/>
    <mergeCell ref="JLA74:JLF74"/>
    <mergeCell ref="JLH74:JLM74"/>
    <mergeCell ref="JLO74:JLT74"/>
    <mergeCell ref="JLV74:JMA74"/>
    <mergeCell ref="JMC74:JMH74"/>
    <mergeCell ref="JMJ74:JMO74"/>
    <mergeCell ref="JDM74:JDR74"/>
    <mergeCell ref="JDT74:JDY74"/>
    <mergeCell ref="JEA74:JEF74"/>
    <mergeCell ref="JEH74:JEM74"/>
    <mergeCell ref="JEO74:JET74"/>
    <mergeCell ref="JEV74:JFA74"/>
    <mergeCell ref="JFC74:JFH74"/>
    <mergeCell ref="JFJ74:JFO74"/>
    <mergeCell ref="JFQ74:JFV74"/>
    <mergeCell ref="JFX74:JGC74"/>
    <mergeCell ref="JGE74:JGJ74"/>
    <mergeCell ref="JGL74:JGQ74"/>
    <mergeCell ref="JGS74:JGX74"/>
    <mergeCell ref="JGZ74:JHE74"/>
    <mergeCell ref="JHG74:JHL74"/>
    <mergeCell ref="JHN74:JHS74"/>
    <mergeCell ref="JHU74:JHZ74"/>
    <mergeCell ref="IYX74:IZC74"/>
    <mergeCell ref="IZE74:IZJ74"/>
    <mergeCell ref="IZL74:IZQ74"/>
    <mergeCell ref="IZS74:IZX74"/>
    <mergeCell ref="IZZ74:JAE74"/>
    <mergeCell ref="JAG74:JAL74"/>
    <mergeCell ref="JAN74:JAS74"/>
    <mergeCell ref="JAU74:JAZ74"/>
    <mergeCell ref="JBB74:JBG74"/>
    <mergeCell ref="JBI74:JBN74"/>
    <mergeCell ref="JBP74:JBU74"/>
    <mergeCell ref="JBW74:JCB74"/>
    <mergeCell ref="JCD74:JCI74"/>
    <mergeCell ref="JCK74:JCP74"/>
    <mergeCell ref="JCR74:JCW74"/>
    <mergeCell ref="JCY74:JDD74"/>
    <mergeCell ref="JDF74:JDK74"/>
    <mergeCell ref="IUI74:IUN74"/>
    <mergeCell ref="IUP74:IUU74"/>
    <mergeCell ref="IUW74:IVB74"/>
    <mergeCell ref="IVD74:IVI74"/>
    <mergeCell ref="IVK74:IVP74"/>
    <mergeCell ref="IVR74:IVW74"/>
    <mergeCell ref="IVY74:IWD74"/>
    <mergeCell ref="IWF74:IWK74"/>
    <mergeCell ref="IWM74:IWR74"/>
    <mergeCell ref="IWT74:IWY74"/>
    <mergeCell ref="IXA74:IXF74"/>
    <mergeCell ref="IXH74:IXM74"/>
    <mergeCell ref="IXO74:IXT74"/>
    <mergeCell ref="IXV74:IYA74"/>
    <mergeCell ref="IYC74:IYH74"/>
    <mergeCell ref="IYJ74:IYO74"/>
    <mergeCell ref="IYQ74:IYV74"/>
    <mergeCell ref="IPT74:IPY74"/>
    <mergeCell ref="IQA74:IQF74"/>
    <mergeCell ref="IQH74:IQM74"/>
    <mergeCell ref="IQO74:IQT74"/>
    <mergeCell ref="IQV74:IRA74"/>
    <mergeCell ref="IRC74:IRH74"/>
    <mergeCell ref="IRJ74:IRO74"/>
    <mergeCell ref="IRQ74:IRV74"/>
    <mergeCell ref="IRX74:ISC74"/>
    <mergeCell ref="ISE74:ISJ74"/>
    <mergeCell ref="ISL74:ISQ74"/>
    <mergeCell ref="ISS74:ISX74"/>
    <mergeCell ref="ISZ74:ITE74"/>
    <mergeCell ref="ITG74:ITL74"/>
    <mergeCell ref="ITN74:ITS74"/>
    <mergeCell ref="ITU74:ITZ74"/>
    <mergeCell ref="IUB74:IUG74"/>
    <mergeCell ref="ILE74:ILJ74"/>
    <mergeCell ref="ILL74:ILQ74"/>
    <mergeCell ref="ILS74:ILX74"/>
    <mergeCell ref="ILZ74:IME74"/>
    <mergeCell ref="IMG74:IML74"/>
    <mergeCell ref="IMN74:IMS74"/>
    <mergeCell ref="IMU74:IMZ74"/>
    <mergeCell ref="INB74:ING74"/>
    <mergeCell ref="INI74:INN74"/>
    <mergeCell ref="INP74:INU74"/>
    <mergeCell ref="INW74:IOB74"/>
    <mergeCell ref="IOD74:IOI74"/>
    <mergeCell ref="IOK74:IOP74"/>
    <mergeCell ref="IOR74:IOW74"/>
    <mergeCell ref="IOY74:IPD74"/>
    <mergeCell ref="IPF74:IPK74"/>
    <mergeCell ref="IPM74:IPR74"/>
    <mergeCell ref="IGP74:IGU74"/>
    <mergeCell ref="IGW74:IHB74"/>
    <mergeCell ref="IHD74:IHI74"/>
    <mergeCell ref="IHK74:IHP74"/>
    <mergeCell ref="IHR74:IHW74"/>
    <mergeCell ref="IHY74:IID74"/>
    <mergeCell ref="IIF74:IIK74"/>
    <mergeCell ref="IIM74:IIR74"/>
    <mergeCell ref="IIT74:IIY74"/>
    <mergeCell ref="IJA74:IJF74"/>
    <mergeCell ref="IJH74:IJM74"/>
    <mergeCell ref="IJO74:IJT74"/>
    <mergeCell ref="IJV74:IKA74"/>
    <mergeCell ref="IKC74:IKH74"/>
    <mergeCell ref="IKJ74:IKO74"/>
    <mergeCell ref="IKQ74:IKV74"/>
    <mergeCell ref="IKX74:ILC74"/>
    <mergeCell ref="ICA74:ICF74"/>
    <mergeCell ref="ICH74:ICM74"/>
    <mergeCell ref="ICO74:ICT74"/>
    <mergeCell ref="ICV74:IDA74"/>
    <mergeCell ref="IDC74:IDH74"/>
    <mergeCell ref="IDJ74:IDO74"/>
    <mergeCell ref="IDQ74:IDV74"/>
    <mergeCell ref="IDX74:IEC74"/>
    <mergeCell ref="IEE74:IEJ74"/>
    <mergeCell ref="IEL74:IEQ74"/>
    <mergeCell ref="IES74:IEX74"/>
    <mergeCell ref="IEZ74:IFE74"/>
    <mergeCell ref="IFG74:IFL74"/>
    <mergeCell ref="IFN74:IFS74"/>
    <mergeCell ref="IFU74:IFZ74"/>
    <mergeCell ref="IGB74:IGG74"/>
    <mergeCell ref="IGI74:IGN74"/>
    <mergeCell ref="HXL74:HXQ74"/>
    <mergeCell ref="HXS74:HXX74"/>
    <mergeCell ref="HXZ74:HYE74"/>
    <mergeCell ref="HYG74:HYL74"/>
    <mergeCell ref="HYN74:HYS74"/>
    <mergeCell ref="HYU74:HYZ74"/>
    <mergeCell ref="HZB74:HZG74"/>
    <mergeCell ref="HZI74:HZN74"/>
    <mergeCell ref="HZP74:HZU74"/>
    <mergeCell ref="HZW74:IAB74"/>
    <mergeCell ref="IAD74:IAI74"/>
    <mergeCell ref="IAK74:IAP74"/>
    <mergeCell ref="IAR74:IAW74"/>
    <mergeCell ref="IAY74:IBD74"/>
    <mergeCell ref="IBF74:IBK74"/>
    <mergeCell ref="IBM74:IBR74"/>
    <mergeCell ref="IBT74:IBY74"/>
    <mergeCell ref="HSW74:HTB74"/>
    <mergeCell ref="HTD74:HTI74"/>
    <mergeCell ref="HTK74:HTP74"/>
    <mergeCell ref="HTR74:HTW74"/>
    <mergeCell ref="HTY74:HUD74"/>
    <mergeCell ref="HUF74:HUK74"/>
    <mergeCell ref="HUM74:HUR74"/>
    <mergeCell ref="HUT74:HUY74"/>
    <mergeCell ref="HVA74:HVF74"/>
    <mergeCell ref="HVH74:HVM74"/>
    <mergeCell ref="HVO74:HVT74"/>
    <mergeCell ref="HVV74:HWA74"/>
    <mergeCell ref="HWC74:HWH74"/>
    <mergeCell ref="HWJ74:HWO74"/>
    <mergeCell ref="HWQ74:HWV74"/>
    <mergeCell ref="HWX74:HXC74"/>
    <mergeCell ref="HXE74:HXJ74"/>
    <mergeCell ref="HOH74:HOM74"/>
    <mergeCell ref="HOO74:HOT74"/>
    <mergeCell ref="HOV74:HPA74"/>
    <mergeCell ref="HPC74:HPH74"/>
    <mergeCell ref="HPJ74:HPO74"/>
    <mergeCell ref="HPQ74:HPV74"/>
    <mergeCell ref="HPX74:HQC74"/>
    <mergeCell ref="HQE74:HQJ74"/>
    <mergeCell ref="HQL74:HQQ74"/>
    <mergeCell ref="HQS74:HQX74"/>
    <mergeCell ref="HQZ74:HRE74"/>
    <mergeCell ref="HRG74:HRL74"/>
    <mergeCell ref="HRN74:HRS74"/>
    <mergeCell ref="HRU74:HRZ74"/>
    <mergeCell ref="HSB74:HSG74"/>
    <mergeCell ref="HSI74:HSN74"/>
    <mergeCell ref="HSP74:HSU74"/>
    <mergeCell ref="HJS74:HJX74"/>
    <mergeCell ref="HJZ74:HKE74"/>
    <mergeCell ref="HKG74:HKL74"/>
    <mergeCell ref="HKN74:HKS74"/>
    <mergeCell ref="HKU74:HKZ74"/>
    <mergeCell ref="HLB74:HLG74"/>
    <mergeCell ref="HLI74:HLN74"/>
    <mergeCell ref="HLP74:HLU74"/>
    <mergeCell ref="HLW74:HMB74"/>
    <mergeCell ref="HMD74:HMI74"/>
    <mergeCell ref="HMK74:HMP74"/>
    <mergeCell ref="HMR74:HMW74"/>
    <mergeCell ref="HMY74:HND74"/>
    <mergeCell ref="HNF74:HNK74"/>
    <mergeCell ref="HNM74:HNR74"/>
    <mergeCell ref="HNT74:HNY74"/>
    <mergeCell ref="HOA74:HOF74"/>
    <mergeCell ref="HFD74:HFI74"/>
    <mergeCell ref="HFK74:HFP74"/>
    <mergeCell ref="HFR74:HFW74"/>
    <mergeCell ref="HFY74:HGD74"/>
    <mergeCell ref="HGF74:HGK74"/>
    <mergeCell ref="HGM74:HGR74"/>
    <mergeCell ref="HGT74:HGY74"/>
    <mergeCell ref="HHA74:HHF74"/>
    <mergeCell ref="HHH74:HHM74"/>
    <mergeCell ref="HHO74:HHT74"/>
    <mergeCell ref="HHV74:HIA74"/>
    <mergeCell ref="HIC74:HIH74"/>
    <mergeCell ref="HIJ74:HIO74"/>
    <mergeCell ref="HIQ74:HIV74"/>
    <mergeCell ref="HIX74:HJC74"/>
    <mergeCell ref="HJE74:HJJ74"/>
    <mergeCell ref="HJL74:HJQ74"/>
    <mergeCell ref="HAO74:HAT74"/>
    <mergeCell ref="HAV74:HBA74"/>
    <mergeCell ref="HBC74:HBH74"/>
    <mergeCell ref="HBJ74:HBO74"/>
    <mergeCell ref="HBQ74:HBV74"/>
    <mergeCell ref="HBX74:HCC74"/>
    <mergeCell ref="HCE74:HCJ74"/>
    <mergeCell ref="HCL74:HCQ74"/>
    <mergeCell ref="HCS74:HCX74"/>
    <mergeCell ref="HCZ74:HDE74"/>
    <mergeCell ref="HDG74:HDL74"/>
    <mergeCell ref="HDN74:HDS74"/>
    <mergeCell ref="HDU74:HDZ74"/>
    <mergeCell ref="HEB74:HEG74"/>
    <mergeCell ref="HEI74:HEN74"/>
    <mergeCell ref="HEP74:HEU74"/>
    <mergeCell ref="HEW74:HFB74"/>
    <mergeCell ref="GVZ74:GWE74"/>
    <mergeCell ref="GWG74:GWL74"/>
    <mergeCell ref="GWN74:GWS74"/>
    <mergeCell ref="GWU74:GWZ74"/>
    <mergeCell ref="GXB74:GXG74"/>
    <mergeCell ref="GXI74:GXN74"/>
    <mergeCell ref="GXP74:GXU74"/>
    <mergeCell ref="GXW74:GYB74"/>
    <mergeCell ref="GYD74:GYI74"/>
    <mergeCell ref="GYK74:GYP74"/>
    <mergeCell ref="GYR74:GYW74"/>
    <mergeCell ref="GYY74:GZD74"/>
    <mergeCell ref="GZF74:GZK74"/>
    <mergeCell ref="GZM74:GZR74"/>
    <mergeCell ref="GZT74:GZY74"/>
    <mergeCell ref="HAA74:HAF74"/>
    <mergeCell ref="HAH74:HAM74"/>
    <mergeCell ref="GRK74:GRP74"/>
    <mergeCell ref="GRR74:GRW74"/>
    <mergeCell ref="GRY74:GSD74"/>
    <mergeCell ref="GSF74:GSK74"/>
    <mergeCell ref="GSM74:GSR74"/>
    <mergeCell ref="GST74:GSY74"/>
    <mergeCell ref="GTA74:GTF74"/>
    <mergeCell ref="GTH74:GTM74"/>
    <mergeCell ref="GTO74:GTT74"/>
    <mergeCell ref="GTV74:GUA74"/>
    <mergeCell ref="GUC74:GUH74"/>
    <mergeCell ref="GUJ74:GUO74"/>
    <mergeCell ref="GUQ74:GUV74"/>
    <mergeCell ref="GUX74:GVC74"/>
    <mergeCell ref="GVE74:GVJ74"/>
    <mergeCell ref="GVL74:GVQ74"/>
    <mergeCell ref="GVS74:GVX74"/>
    <mergeCell ref="GMV74:GNA74"/>
    <mergeCell ref="GNC74:GNH74"/>
    <mergeCell ref="GNJ74:GNO74"/>
    <mergeCell ref="GNQ74:GNV74"/>
    <mergeCell ref="GNX74:GOC74"/>
    <mergeCell ref="GOE74:GOJ74"/>
    <mergeCell ref="GOL74:GOQ74"/>
    <mergeCell ref="GOS74:GOX74"/>
    <mergeCell ref="GOZ74:GPE74"/>
    <mergeCell ref="GPG74:GPL74"/>
    <mergeCell ref="GPN74:GPS74"/>
    <mergeCell ref="GPU74:GPZ74"/>
    <mergeCell ref="GQB74:GQG74"/>
    <mergeCell ref="GQI74:GQN74"/>
    <mergeCell ref="GQP74:GQU74"/>
    <mergeCell ref="GQW74:GRB74"/>
    <mergeCell ref="GRD74:GRI74"/>
    <mergeCell ref="GIG74:GIL74"/>
    <mergeCell ref="GIN74:GIS74"/>
    <mergeCell ref="GIU74:GIZ74"/>
    <mergeCell ref="GJB74:GJG74"/>
    <mergeCell ref="GJI74:GJN74"/>
    <mergeCell ref="GJP74:GJU74"/>
    <mergeCell ref="GJW74:GKB74"/>
    <mergeCell ref="GKD74:GKI74"/>
    <mergeCell ref="GKK74:GKP74"/>
    <mergeCell ref="GKR74:GKW74"/>
    <mergeCell ref="GKY74:GLD74"/>
    <mergeCell ref="GLF74:GLK74"/>
    <mergeCell ref="GLM74:GLR74"/>
    <mergeCell ref="GLT74:GLY74"/>
    <mergeCell ref="GMA74:GMF74"/>
    <mergeCell ref="GMH74:GMM74"/>
    <mergeCell ref="GMO74:GMT74"/>
    <mergeCell ref="GDR74:GDW74"/>
    <mergeCell ref="GDY74:GED74"/>
    <mergeCell ref="GEF74:GEK74"/>
    <mergeCell ref="GEM74:GER74"/>
    <mergeCell ref="GET74:GEY74"/>
    <mergeCell ref="GFA74:GFF74"/>
    <mergeCell ref="GFH74:GFM74"/>
    <mergeCell ref="GFO74:GFT74"/>
    <mergeCell ref="GFV74:GGA74"/>
    <mergeCell ref="GGC74:GGH74"/>
    <mergeCell ref="GGJ74:GGO74"/>
    <mergeCell ref="GGQ74:GGV74"/>
    <mergeCell ref="GGX74:GHC74"/>
    <mergeCell ref="GHE74:GHJ74"/>
    <mergeCell ref="GHL74:GHQ74"/>
    <mergeCell ref="GHS74:GHX74"/>
    <mergeCell ref="GHZ74:GIE74"/>
    <mergeCell ref="FZC74:FZH74"/>
    <mergeCell ref="FZJ74:FZO74"/>
    <mergeCell ref="FZQ74:FZV74"/>
    <mergeCell ref="FZX74:GAC74"/>
    <mergeCell ref="GAE74:GAJ74"/>
    <mergeCell ref="GAL74:GAQ74"/>
    <mergeCell ref="GAS74:GAX74"/>
    <mergeCell ref="GAZ74:GBE74"/>
    <mergeCell ref="GBG74:GBL74"/>
    <mergeCell ref="GBN74:GBS74"/>
    <mergeCell ref="GBU74:GBZ74"/>
    <mergeCell ref="GCB74:GCG74"/>
    <mergeCell ref="GCI74:GCN74"/>
    <mergeCell ref="GCP74:GCU74"/>
    <mergeCell ref="GCW74:GDB74"/>
    <mergeCell ref="GDD74:GDI74"/>
    <mergeCell ref="GDK74:GDP74"/>
    <mergeCell ref="FUN74:FUS74"/>
    <mergeCell ref="FUU74:FUZ74"/>
    <mergeCell ref="FVB74:FVG74"/>
    <mergeCell ref="FVI74:FVN74"/>
    <mergeCell ref="FVP74:FVU74"/>
    <mergeCell ref="FVW74:FWB74"/>
    <mergeCell ref="FWD74:FWI74"/>
    <mergeCell ref="FWK74:FWP74"/>
    <mergeCell ref="FWR74:FWW74"/>
    <mergeCell ref="FWY74:FXD74"/>
    <mergeCell ref="FXF74:FXK74"/>
    <mergeCell ref="FXM74:FXR74"/>
    <mergeCell ref="FXT74:FXY74"/>
    <mergeCell ref="FYA74:FYF74"/>
    <mergeCell ref="FYH74:FYM74"/>
    <mergeCell ref="FYO74:FYT74"/>
    <mergeCell ref="FYV74:FZA74"/>
    <mergeCell ref="FPY74:FQD74"/>
    <mergeCell ref="FQF74:FQK74"/>
    <mergeCell ref="FQM74:FQR74"/>
    <mergeCell ref="FQT74:FQY74"/>
    <mergeCell ref="FRA74:FRF74"/>
    <mergeCell ref="FRH74:FRM74"/>
    <mergeCell ref="FRO74:FRT74"/>
    <mergeCell ref="FRV74:FSA74"/>
    <mergeCell ref="FSC74:FSH74"/>
    <mergeCell ref="FSJ74:FSO74"/>
    <mergeCell ref="FSQ74:FSV74"/>
    <mergeCell ref="FSX74:FTC74"/>
    <mergeCell ref="FTE74:FTJ74"/>
    <mergeCell ref="FTL74:FTQ74"/>
    <mergeCell ref="FTS74:FTX74"/>
    <mergeCell ref="FTZ74:FUE74"/>
    <mergeCell ref="FUG74:FUL74"/>
    <mergeCell ref="FLJ74:FLO74"/>
    <mergeCell ref="FLQ74:FLV74"/>
    <mergeCell ref="FLX74:FMC74"/>
    <mergeCell ref="FME74:FMJ74"/>
    <mergeCell ref="FML74:FMQ74"/>
    <mergeCell ref="FMS74:FMX74"/>
    <mergeCell ref="FMZ74:FNE74"/>
    <mergeCell ref="FNG74:FNL74"/>
    <mergeCell ref="FNN74:FNS74"/>
    <mergeCell ref="FNU74:FNZ74"/>
    <mergeCell ref="FOB74:FOG74"/>
    <mergeCell ref="FOI74:FON74"/>
    <mergeCell ref="FOP74:FOU74"/>
    <mergeCell ref="FOW74:FPB74"/>
    <mergeCell ref="FPD74:FPI74"/>
    <mergeCell ref="FPK74:FPP74"/>
    <mergeCell ref="FPR74:FPW74"/>
    <mergeCell ref="FGU74:FGZ74"/>
    <mergeCell ref="FHB74:FHG74"/>
    <mergeCell ref="FHI74:FHN74"/>
    <mergeCell ref="FHP74:FHU74"/>
    <mergeCell ref="FHW74:FIB74"/>
    <mergeCell ref="FID74:FII74"/>
    <mergeCell ref="FIK74:FIP74"/>
    <mergeCell ref="FIR74:FIW74"/>
    <mergeCell ref="FIY74:FJD74"/>
    <mergeCell ref="FJF74:FJK74"/>
    <mergeCell ref="FJM74:FJR74"/>
    <mergeCell ref="FJT74:FJY74"/>
    <mergeCell ref="FKA74:FKF74"/>
    <mergeCell ref="FKH74:FKM74"/>
    <mergeCell ref="FKO74:FKT74"/>
    <mergeCell ref="FKV74:FLA74"/>
    <mergeCell ref="FLC74:FLH74"/>
    <mergeCell ref="FCF74:FCK74"/>
    <mergeCell ref="FCM74:FCR74"/>
    <mergeCell ref="FCT74:FCY74"/>
    <mergeCell ref="FDA74:FDF74"/>
    <mergeCell ref="FDH74:FDM74"/>
    <mergeCell ref="FDO74:FDT74"/>
    <mergeCell ref="FDV74:FEA74"/>
    <mergeCell ref="FEC74:FEH74"/>
    <mergeCell ref="FEJ74:FEO74"/>
    <mergeCell ref="FEQ74:FEV74"/>
    <mergeCell ref="FEX74:FFC74"/>
    <mergeCell ref="FFE74:FFJ74"/>
    <mergeCell ref="FFL74:FFQ74"/>
    <mergeCell ref="FFS74:FFX74"/>
    <mergeCell ref="FFZ74:FGE74"/>
    <mergeCell ref="FGG74:FGL74"/>
    <mergeCell ref="FGN74:FGS74"/>
    <mergeCell ref="EXQ74:EXV74"/>
    <mergeCell ref="EXX74:EYC74"/>
    <mergeCell ref="EYE74:EYJ74"/>
    <mergeCell ref="EYL74:EYQ74"/>
    <mergeCell ref="EYS74:EYX74"/>
    <mergeCell ref="EYZ74:EZE74"/>
    <mergeCell ref="EZG74:EZL74"/>
    <mergeCell ref="EZN74:EZS74"/>
    <mergeCell ref="EZU74:EZZ74"/>
    <mergeCell ref="FAB74:FAG74"/>
    <mergeCell ref="FAI74:FAN74"/>
    <mergeCell ref="FAP74:FAU74"/>
    <mergeCell ref="FAW74:FBB74"/>
    <mergeCell ref="FBD74:FBI74"/>
    <mergeCell ref="FBK74:FBP74"/>
    <mergeCell ref="FBR74:FBW74"/>
    <mergeCell ref="FBY74:FCD74"/>
    <mergeCell ref="ETB74:ETG74"/>
    <mergeCell ref="ETI74:ETN74"/>
    <mergeCell ref="ETP74:ETU74"/>
    <mergeCell ref="ETW74:EUB74"/>
    <mergeCell ref="EUD74:EUI74"/>
    <mergeCell ref="EUK74:EUP74"/>
    <mergeCell ref="EUR74:EUW74"/>
    <mergeCell ref="EUY74:EVD74"/>
    <mergeCell ref="EVF74:EVK74"/>
    <mergeCell ref="EVM74:EVR74"/>
    <mergeCell ref="EVT74:EVY74"/>
    <mergeCell ref="EWA74:EWF74"/>
    <mergeCell ref="EWH74:EWM74"/>
    <mergeCell ref="EWO74:EWT74"/>
    <mergeCell ref="EWV74:EXA74"/>
    <mergeCell ref="EXC74:EXH74"/>
    <mergeCell ref="EXJ74:EXO74"/>
    <mergeCell ref="EOM74:EOR74"/>
    <mergeCell ref="EOT74:EOY74"/>
    <mergeCell ref="EPA74:EPF74"/>
    <mergeCell ref="EPH74:EPM74"/>
    <mergeCell ref="EPO74:EPT74"/>
    <mergeCell ref="EPV74:EQA74"/>
    <mergeCell ref="EQC74:EQH74"/>
    <mergeCell ref="EQJ74:EQO74"/>
    <mergeCell ref="EQQ74:EQV74"/>
    <mergeCell ref="EQX74:ERC74"/>
    <mergeCell ref="ERE74:ERJ74"/>
    <mergeCell ref="ERL74:ERQ74"/>
    <mergeCell ref="ERS74:ERX74"/>
    <mergeCell ref="ERZ74:ESE74"/>
    <mergeCell ref="ESG74:ESL74"/>
    <mergeCell ref="ESN74:ESS74"/>
    <mergeCell ref="ESU74:ESZ74"/>
    <mergeCell ref="EJX74:EKC74"/>
    <mergeCell ref="EKE74:EKJ74"/>
    <mergeCell ref="EKL74:EKQ74"/>
    <mergeCell ref="EKS74:EKX74"/>
    <mergeCell ref="EKZ74:ELE74"/>
    <mergeCell ref="ELG74:ELL74"/>
    <mergeCell ref="ELN74:ELS74"/>
    <mergeCell ref="ELU74:ELZ74"/>
    <mergeCell ref="EMB74:EMG74"/>
    <mergeCell ref="EMI74:EMN74"/>
    <mergeCell ref="EMP74:EMU74"/>
    <mergeCell ref="EMW74:ENB74"/>
    <mergeCell ref="END74:ENI74"/>
    <mergeCell ref="ENK74:ENP74"/>
    <mergeCell ref="ENR74:ENW74"/>
    <mergeCell ref="ENY74:EOD74"/>
    <mergeCell ref="EOF74:EOK74"/>
    <mergeCell ref="EFI74:EFN74"/>
    <mergeCell ref="EFP74:EFU74"/>
    <mergeCell ref="EFW74:EGB74"/>
    <mergeCell ref="EGD74:EGI74"/>
    <mergeCell ref="EGK74:EGP74"/>
    <mergeCell ref="EGR74:EGW74"/>
    <mergeCell ref="EGY74:EHD74"/>
    <mergeCell ref="EHF74:EHK74"/>
    <mergeCell ref="EHM74:EHR74"/>
    <mergeCell ref="EHT74:EHY74"/>
    <mergeCell ref="EIA74:EIF74"/>
    <mergeCell ref="EIH74:EIM74"/>
    <mergeCell ref="EIO74:EIT74"/>
    <mergeCell ref="EIV74:EJA74"/>
    <mergeCell ref="EJC74:EJH74"/>
    <mergeCell ref="EJJ74:EJO74"/>
    <mergeCell ref="EJQ74:EJV74"/>
    <mergeCell ref="EAT74:EAY74"/>
    <mergeCell ref="EBA74:EBF74"/>
    <mergeCell ref="EBH74:EBM74"/>
    <mergeCell ref="EBO74:EBT74"/>
    <mergeCell ref="EBV74:ECA74"/>
    <mergeCell ref="ECC74:ECH74"/>
    <mergeCell ref="ECJ74:ECO74"/>
    <mergeCell ref="ECQ74:ECV74"/>
    <mergeCell ref="ECX74:EDC74"/>
    <mergeCell ref="EDE74:EDJ74"/>
    <mergeCell ref="EDL74:EDQ74"/>
    <mergeCell ref="EDS74:EDX74"/>
    <mergeCell ref="EDZ74:EEE74"/>
    <mergeCell ref="EEG74:EEL74"/>
    <mergeCell ref="EEN74:EES74"/>
    <mergeCell ref="EEU74:EEZ74"/>
    <mergeCell ref="EFB74:EFG74"/>
    <mergeCell ref="DWE74:DWJ74"/>
    <mergeCell ref="DWL74:DWQ74"/>
    <mergeCell ref="DWS74:DWX74"/>
    <mergeCell ref="DWZ74:DXE74"/>
    <mergeCell ref="DXG74:DXL74"/>
    <mergeCell ref="DXN74:DXS74"/>
    <mergeCell ref="DXU74:DXZ74"/>
    <mergeCell ref="DYB74:DYG74"/>
    <mergeCell ref="DYI74:DYN74"/>
    <mergeCell ref="DYP74:DYU74"/>
    <mergeCell ref="DYW74:DZB74"/>
    <mergeCell ref="DZD74:DZI74"/>
    <mergeCell ref="DZK74:DZP74"/>
    <mergeCell ref="DZR74:DZW74"/>
    <mergeCell ref="DZY74:EAD74"/>
    <mergeCell ref="EAF74:EAK74"/>
    <mergeCell ref="EAM74:EAR74"/>
    <mergeCell ref="DRP74:DRU74"/>
    <mergeCell ref="DRW74:DSB74"/>
    <mergeCell ref="DSD74:DSI74"/>
    <mergeCell ref="DSK74:DSP74"/>
    <mergeCell ref="DSR74:DSW74"/>
    <mergeCell ref="DSY74:DTD74"/>
    <mergeCell ref="DTF74:DTK74"/>
    <mergeCell ref="DTM74:DTR74"/>
    <mergeCell ref="DTT74:DTY74"/>
    <mergeCell ref="DUA74:DUF74"/>
    <mergeCell ref="DUH74:DUM74"/>
    <mergeCell ref="DUO74:DUT74"/>
    <mergeCell ref="DUV74:DVA74"/>
    <mergeCell ref="DVC74:DVH74"/>
    <mergeCell ref="DVJ74:DVO74"/>
    <mergeCell ref="DVQ74:DVV74"/>
    <mergeCell ref="DVX74:DWC74"/>
    <mergeCell ref="DNA74:DNF74"/>
    <mergeCell ref="DNH74:DNM74"/>
    <mergeCell ref="DNO74:DNT74"/>
    <mergeCell ref="DNV74:DOA74"/>
    <mergeCell ref="DOC74:DOH74"/>
    <mergeCell ref="DOJ74:DOO74"/>
    <mergeCell ref="DOQ74:DOV74"/>
    <mergeCell ref="DOX74:DPC74"/>
    <mergeCell ref="DPE74:DPJ74"/>
    <mergeCell ref="DPL74:DPQ74"/>
    <mergeCell ref="DPS74:DPX74"/>
    <mergeCell ref="DPZ74:DQE74"/>
    <mergeCell ref="DQG74:DQL74"/>
    <mergeCell ref="DQN74:DQS74"/>
    <mergeCell ref="DQU74:DQZ74"/>
    <mergeCell ref="DRB74:DRG74"/>
    <mergeCell ref="DRI74:DRN74"/>
    <mergeCell ref="DIL74:DIQ74"/>
    <mergeCell ref="DIS74:DIX74"/>
    <mergeCell ref="DIZ74:DJE74"/>
    <mergeCell ref="DJG74:DJL74"/>
    <mergeCell ref="DJN74:DJS74"/>
    <mergeCell ref="DJU74:DJZ74"/>
    <mergeCell ref="DKB74:DKG74"/>
    <mergeCell ref="DKI74:DKN74"/>
    <mergeCell ref="DKP74:DKU74"/>
    <mergeCell ref="DKW74:DLB74"/>
    <mergeCell ref="DLD74:DLI74"/>
    <mergeCell ref="DLK74:DLP74"/>
    <mergeCell ref="DLR74:DLW74"/>
    <mergeCell ref="DLY74:DMD74"/>
    <mergeCell ref="DMF74:DMK74"/>
    <mergeCell ref="DMM74:DMR74"/>
    <mergeCell ref="DMT74:DMY74"/>
    <mergeCell ref="DDW74:DEB74"/>
    <mergeCell ref="DED74:DEI74"/>
    <mergeCell ref="DEK74:DEP74"/>
    <mergeCell ref="DER74:DEW74"/>
    <mergeCell ref="DEY74:DFD74"/>
    <mergeCell ref="DFF74:DFK74"/>
    <mergeCell ref="DFM74:DFR74"/>
    <mergeCell ref="DFT74:DFY74"/>
    <mergeCell ref="DGA74:DGF74"/>
    <mergeCell ref="DGH74:DGM74"/>
    <mergeCell ref="DGO74:DGT74"/>
    <mergeCell ref="DGV74:DHA74"/>
    <mergeCell ref="DHC74:DHH74"/>
    <mergeCell ref="DHJ74:DHO74"/>
    <mergeCell ref="DHQ74:DHV74"/>
    <mergeCell ref="DHX74:DIC74"/>
    <mergeCell ref="DIE74:DIJ74"/>
    <mergeCell ref="CZH74:CZM74"/>
    <mergeCell ref="CZO74:CZT74"/>
    <mergeCell ref="CZV74:DAA74"/>
    <mergeCell ref="DAC74:DAH74"/>
    <mergeCell ref="DAJ74:DAO74"/>
    <mergeCell ref="DAQ74:DAV74"/>
    <mergeCell ref="DAX74:DBC74"/>
    <mergeCell ref="DBE74:DBJ74"/>
    <mergeCell ref="DBL74:DBQ74"/>
    <mergeCell ref="DBS74:DBX74"/>
    <mergeCell ref="DBZ74:DCE74"/>
    <mergeCell ref="DCG74:DCL74"/>
    <mergeCell ref="DCN74:DCS74"/>
    <mergeCell ref="DCU74:DCZ74"/>
    <mergeCell ref="DDB74:DDG74"/>
    <mergeCell ref="DDI74:DDN74"/>
    <mergeCell ref="DDP74:DDU74"/>
    <mergeCell ref="CUS74:CUX74"/>
    <mergeCell ref="CUZ74:CVE74"/>
    <mergeCell ref="CVG74:CVL74"/>
    <mergeCell ref="CVN74:CVS74"/>
    <mergeCell ref="CVU74:CVZ74"/>
    <mergeCell ref="CWB74:CWG74"/>
    <mergeCell ref="CWI74:CWN74"/>
    <mergeCell ref="CWP74:CWU74"/>
    <mergeCell ref="CWW74:CXB74"/>
    <mergeCell ref="CXD74:CXI74"/>
    <mergeCell ref="CXK74:CXP74"/>
    <mergeCell ref="CXR74:CXW74"/>
    <mergeCell ref="CXY74:CYD74"/>
    <mergeCell ref="CYF74:CYK74"/>
    <mergeCell ref="CYM74:CYR74"/>
    <mergeCell ref="CYT74:CYY74"/>
    <mergeCell ref="CZA74:CZF74"/>
    <mergeCell ref="CQD74:CQI74"/>
    <mergeCell ref="CQK74:CQP74"/>
    <mergeCell ref="CQR74:CQW74"/>
    <mergeCell ref="CQY74:CRD74"/>
    <mergeCell ref="CRF74:CRK74"/>
    <mergeCell ref="CRM74:CRR74"/>
    <mergeCell ref="CRT74:CRY74"/>
    <mergeCell ref="CSA74:CSF74"/>
    <mergeCell ref="CSH74:CSM74"/>
    <mergeCell ref="CSO74:CST74"/>
    <mergeCell ref="CSV74:CTA74"/>
    <mergeCell ref="CTC74:CTH74"/>
    <mergeCell ref="CTJ74:CTO74"/>
    <mergeCell ref="CTQ74:CTV74"/>
    <mergeCell ref="CTX74:CUC74"/>
    <mergeCell ref="CUE74:CUJ74"/>
    <mergeCell ref="CUL74:CUQ74"/>
    <mergeCell ref="CLO74:CLT74"/>
    <mergeCell ref="CLV74:CMA74"/>
    <mergeCell ref="CMC74:CMH74"/>
    <mergeCell ref="CMJ74:CMO74"/>
    <mergeCell ref="CMQ74:CMV74"/>
    <mergeCell ref="CMX74:CNC74"/>
    <mergeCell ref="CNE74:CNJ74"/>
    <mergeCell ref="CNL74:CNQ74"/>
    <mergeCell ref="CNS74:CNX74"/>
    <mergeCell ref="CNZ74:COE74"/>
    <mergeCell ref="COG74:COL74"/>
    <mergeCell ref="CON74:COS74"/>
    <mergeCell ref="COU74:COZ74"/>
    <mergeCell ref="CPB74:CPG74"/>
    <mergeCell ref="CPI74:CPN74"/>
    <mergeCell ref="CPP74:CPU74"/>
    <mergeCell ref="CPW74:CQB74"/>
    <mergeCell ref="CGZ74:CHE74"/>
    <mergeCell ref="CHG74:CHL74"/>
    <mergeCell ref="CHN74:CHS74"/>
    <mergeCell ref="CHU74:CHZ74"/>
    <mergeCell ref="CIB74:CIG74"/>
    <mergeCell ref="CII74:CIN74"/>
    <mergeCell ref="CIP74:CIU74"/>
    <mergeCell ref="CIW74:CJB74"/>
    <mergeCell ref="CJD74:CJI74"/>
    <mergeCell ref="CJK74:CJP74"/>
    <mergeCell ref="CJR74:CJW74"/>
    <mergeCell ref="CJY74:CKD74"/>
    <mergeCell ref="CKF74:CKK74"/>
    <mergeCell ref="CKM74:CKR74"/>
    <mergeCell ref="CKT74:CKY74"/>
    <mergeCell ref="CLA74:CLF74"/>
    <mergeCell ref="CLH74:CLM74"/>
    <mergeCell ref="CCK74:CCP74"/>
    <mergeCell ref="CCR74:CCW74"/>
    <mergeCell ref="CCY74:CDD74"/>
    <mergeCell ref="CDF74:CDK74"/>
    <mergeCell ref="CDM74:CDR74"/>
    <mergeCell ref="CDT74:CDY74"/>
    <mergeCell ref="CEA74:CEF74"/>
    <mergeCell ref="CEH74:CEM74"/>
    <mergeCell ref="CEO74:CET74"/>
    <mergeCell ref="CEV74:CFA74"/>
    <mergeCell ref="CFC74:CFH74"/>
    <mergeCell ref="CFJ74:CFO74"/>
    <mergeCell ref="CFQ74:CFV74"/>
    <mergeCell ref="CFX74:CGC74"/>
    <mergeCell ref="CGE74:CGJ74"/>
    <mergeCell ref="CGL74:CGQ74"/>
    <mergeCell ref="CGS74:CGX74"/>
    <mergeCell ref="BXV74:BYA74"/>
    <mergeCell ref="BYC74:BYH74"/>
    <mergeCell ref="BYJ74:BYO74"/>
    <mergeCell ref="BYQ74:BYV74"/>
    <mergeCell ref="BYX74:BZC74"/>
    <mergeCell ref="BZE74:BZJ74"/>
    <mergeCell ref="BZL74:BZQ74"/>
    <mergeCell ref="BZS74:BZX74"/>
    <mergeCell ref="BZZ74:CAE74"/>
    <mergeCell ref="CAG74:CAL74"/>
    <mergeCell ref="CAN74:CAS74"/>
    <mergeCell ref="CAU74:CAZ74"/>
    <mergeCell ref="CBB74:CBG74"/>
    <mergeCell ref="CBI74:CBN74"/>
    <mergeCell ref="CBP74:CBU74"/>
    <mergeCell ref="CBW74:CCB74"/>
    <mergeCell ref="CCD74:CCI74"/>
    <mergeCell ref="BTG74:BTL74"/>
    <mergeCell ref="BTN74:BTS74"/>
    <mergeCell ref="BTU74:BTZ74"/>
    <mergeCell ref="BUB74:BUG74"/>
    <mergeCell ref="BUI74:BUN74"/>
    <mergeCell ref="BUP74:BUU74"/>
    <mergeCell ref="BUW74:BVB74"/>
    <mergeCell ref="BVD74:BVI74"/>
    <mergeCell ref="BVK74:BVP74"/>
    <mergeCell ref="BVR74:BVW74"/>
    <mergeCell ref="BVY74:BWD74"/>
    <mergeCell ref="BWF74:BWK74"/>
    <mergeCell ref="BWM74:BWR74"/>
    <mergeCell ref="BWT74:BWY74"/>
    <mergeCell ref="BXA74:BXF74"/>
    <mergeCell ref="BXH74:BXM74"/>
    <mergeCell ref="BXO74:BXT74"/>
    <mergeCell ref="BOR74:BOW74"/>
    <mergeCell ref="BOY74:BPD74"/>
    <mergeCell ref="BPF74:BPK74"/>
    <mergeCell ref="BPM74:BPR74"/>
    <mergeCell ref="BPT74:BPY74"/>
    <mergeCell ref="BQA74:BQF74"/>
    <mergeCell ref="BQH74:BQM74"/>
    <mergeCell ref="BQO74:BQT74"/>
    <mergeCell ref="BQV74:BRA74"/>
    <mergeCell ref="BRC74:BRH74"/>
    <mergeCell ref="BRJ74:BRO74"/>
    <mergeCell ref="BRQ74:BRV74"/>
    <mergeCell ref="BRX74:BSC74"/>
    <mergeCell ref="BSE74:BSJ74"/>
    <mergeCell ref="BSL74:BSQ74"/>
    <mergeCell ref="BSS74:BSX74"/>
    <mergeCell ref="BSZ74:BTE74"/>
    <mergeCell ref="BKC74:BKH74"/>
    <mergeCell ref="BKJ74:BKO74"/>
    <mergeCell ref="BKQ74:BKV74"/>
    <mergeCell ref="BKX74:BLC74"/>
    <mergeCell ref="BLE74:BLJ74"/>
    <mergeCell ref="BLL74:BLQ74"/>
    <mergeCell ref="BLS74:BLX74"/>
    <mergeCell ref="BLZ74:BME74"/>
    <mergeCell ref="BMG74:BML74"/>
    <mergeCell ref="BMN74:BMS74"/>
    <mergeCell ref="BMU74:BMZ74"/>
    <mergeCell ref="BNB74:BNG74"/>
    <mergeCell ref="BNI74:BNN74"/>
    <mergeCell ref="BNP74:BNU74"/>
    <mergeCell ref="BNW74:BOB74"/>
    <mergeCell ref="BOD74:BOI74"/>
    <mergeCell ref="BOK74:BOP74"/>
    <mergeCell ref="BFN74:BFS74"/>
    <mergeCell ref="BFU74:BFZ74"/>
    <mergeCell ref="BGB74:BGG74"/>
    <mergeCell ref="BGI74:BGN74"/>
    <mergeCell ref="BGP74:BGU74"/>
    <mergeCell ref="BGW74:BHB74"/>
    <mergeCell ref="BHD74:BHI74"/>
    <mergeCell ref="BHK74:BHP74"/>
    <mergeCell ref="BHR74:BHW74"/>
    <mergeCell ref="BHY74:BID74"/>
    <mergeCell ref="BIF74:BIK74"/>
    <mergeCell ref="BIM74:BIR74"/>
    <mergeCell ref="BIT74:BIY74"/>
    <mergeCell ref="BJA74:BJF74"/>
    <mergeCell ref="BJH74:BJM74"/>
    <mergeCell ref="BJO74:BJT74"/>
    <mergeCell ref="BJV74:BKA74"/>
    <mergeCell ref="BAY74:BBD74"/>
    <mergeCell ref="BBF74:BBK74"/>
    <mergeCell ref="BBM74:BBR74"/>
    <mergeCell ref="BBT74:BBY74"/>
    <mergeCell ref="BCA74:BCF74"/>
    <mergeCell ref="BCH74:BCM74"/>
    <mergeCell ref="BCO74:BCT74"/>
    <mergeCell ref="BCV74:BDA74"/>
    <mergeCell ref="BDC74:BDH74"/>
    <mergeCell ref="BDJ74:BDO74"/>
    <mergeCell ref="BDQ74:BDV74"/>
    <mergeCell ref="BDX74:BEC74"/>
    <mergeCell ref="BEE74:BEJ74"/>
    <mergeCell ref="BEL74:BEQ74"/>
    <mergeCell ref="BES74:BEX74"/>
    <mergeCell ref="BEZ74:BFE74"/>
    <mergeCell ref="BFG74:BFL74"/>
    <mergeCell ref="AWJ74:AWO74"/>
    <mergeCell ref="AWQ74:AWV74"/>
    <mergeCell ref="AWX74:AXC74"/>
    <mergeCell ref="AXE74:AXJ74"/>
    <mergeCell ref="AXL74:AXQ74"/>
    <mergeCell ref="AXS74:AXX74"/>
    <mergeCell ref="AXZ74:AYE74"/>
    <mergeCell ref="AYG74:AYL74"/>
    <mergeCell ref="AYN74:AYS74"/>
    <mergeCell ref="AYU74:AYZ74"/>
    <mergeCell ref="AZB74:AZG74"/>
    <mergeCell ref="AZI74:AZN74"/>
    <mergeCell ref="AZP74:AZU74"/>
    <mergeCell ref="AZW74:BAB74"/>
    <mergeCell ref="BAD74:BAI74"/>
    <mergeCell ref="BAK74:BAP74"/>
    <mergeCell ref="BAR74:BAW74"/>
    <mergeCell ref="ARU74:ARZ74"/>
    <mergeCell ref="ASB74:ASG74"/>
    <mergeCell ref="ASI74:ASN74"/>
    <mergeCell ref="ASP74:ASU74"/>
    <mergeCell ref="ASW74:ATB74"/>
    <mergeCell ref="ATD74:ATI74"/>
    <mergeCell ref="ATK74:ATP74"/>
    <mergeCell ref="ATR74:ATW74"/>
    <mergeCell ref="ATY74:AUD74"/>
    <mergeCell ref="AUF74:AUK74"/>
    <mergeCell ref="AUM74:AUR74"/>
    <mergeCell ref="AUT74:AUY74"/>
    <mergeCell ref="AVA74:AVF74"/>
    <mergeCell ref="AVH74:AVM74"/>
    <mergeCell ref="AVO74:AVT74"/>
    <mergeCell ref="AVV74:AWA74"/>
    <mergeCell ref="AWC74:AWH74"/>
    <mergeCell ref="ANF74:ANK74"/>
    <mergeCell ref="ANM74:ANR74"/>
    <mergeCell ref="ANT74:ANY74"/>
    <mergeCell ref="AOA74:AOF74"/>
    <mergeCell ref="AOH74:AOM74"/>
    <mergeCell ref="AOO74:AOT74"/>
    <mergeCell ref="AOV74:APA74"/>
    <mergeCell ref="APC74:APH74"/>
    <mergeCell ref="APJ74:APO74"/>
    <mergeCell ref="APQ74:APV74"/>
    <mergeCell ref="APX74:AQC74"/>
    <mergeCell ref="AQE74:AQJ74"/>
    <mergeCell ref="AQL74:AQQ74"/>
    <mergeCell ref="AQS74:AQX74"/>
    <mergeCell ref="AQZ74:ARE74"/>
    <mergeCell ref="ARG74:ARL74"/>
    <mergeCell ref="ARN74:ARS74"/>
    <mergeCell ref="AIQ74:AIV74"/>
    <mergeCell ref="AIX74:AJC74"/>
    <mergeCell ref="AJE74:AJJ74"/>
    <mergeCell ref="AJL74:AJQ74"/>
    <mergeCell ref="AJS74:AJX74"/>
    <mergeCell ref="AJZ74:AKE74"/>
    <mergeCell ref="AKG74:AKL74"/>
    <mergeCell ref="AKN74:AKS74"/>
    <mergeCell ref="AKU74:AKZ74"/>
    <mergeCell ref="ALB74:ALG74"/>
    <mergeCell ref="ALI74:ALN74"/>
    <mergeCell ref="ALP74:ALU74"/>
    <mergeCell ref="ALW74:AMB74"/>
    <mergeCell ref="AMD74:AMI74"/>
    <mergeCell ref="AMK74:AMP74"/>
    <mergeCell ref="AMR74:AMW74"/>
    <mergeCell ref="AMY74:AND74"/>
    <mergeCell ref="AEB74:AEG74"/>
    <mergeCell ref="AEI74:AEN74"/>
    <mergeCell ref="AEP74:AEU74"/>
    <mergeCell ref="AEW74:AFB74"/>
    <mergeCell ref="AFD74:AFI74"/>
    <mergeCell ref="AFK74:AFP74"/>
    <mergeCell ref="AFR74:AFW74"/>
    <mergeCell ref="AFY74:AGD74"/>
    <mergeCell ref="AGF74:AGK74"/>
    <mergeCell ref="AGM74:AGR74"/>
    <mergeCell ref="AGT74:AGY74"/>
    <mergeCell ref="AHA74:AHF74"/>
    <mergeCell ref="AHH74:AHM74"/>
    <mergeCell ref="AHO74:AHT74"/>
    <mergeCell ref="AHV74:AIA74"/>
    <mergeCell ref="AIC74:AIH74"/>
    <mergeCell ref="AIJ74:AIO74"/>
    <mergeCell ref="ZM74:ZR74"/>
    <mergeCell ref="ZT74:ZY74"/>
    <mergeCell ref="AAA74:AAF74"/>
    <mergeCell ref="AAH74:AAM74"/>
    <mergeCell ref="AAO74:AAT74"/>
    <mergeCell ref="AAV74:ABA74"/>
    <mergeCell ref="ABC74:ABH74"/>
    <mergeCell ref="ABJ74:ABO74"/>
    <mergeCell ref="ABQ74:ABV74"/>
    <mergeCell ref="ABX74:ACC74"/>
    <mergeCell ref="ACE74:ACJ74"/>
    <mergeCell ref="ACL74:ACQ74"/>
    <mergeCell ref="ACS74:ACX74"/>
    <mergeCell ref="ACZ74:ADE74"/>
    <mergeCell ref="ADG74:ADL74"/>
    <mergeCell ref="ADN74:ADS74"/>
    <mergeCell ref="ADU74:ADZ74"/>
    <mergeCell ref="UX74:VC74"/>
    <mergeCell ref="VE74:VJ74"/>
    <mergeCell ref="VL74:VQ74"/>
    <mergeCell ref="VS74:VX74"/>
    <mergeCell ref="VZ74:WE74"/>
    <mergeCell ref="WG74:WL74"/>
    <mergeCell ref="WN74:WS74"/>
    <mergeCell ref="WU74:WZ74"/>
    <mergeCell ref="XB74:XG74"/>
    <mergeCell ref="XI74:XN74"/>
    <mergeCell ref="XP74:XU74"/>
    <mergeCell ref="XW74:YB74"/>
    <mergeCell ref="YD74:YI74"/>
    <mergeCell ref="YK74:YP74"/>
    <mergeCell ref="YR74:YW74"/>
    <mergeCell ref="YY74:ZD74"/>
    <mergeCell ref="ZF74:ZK74"/>
    <mergeCell ref="QI74:QN74"/>
    <mergeCell ref="QP74:QU74"/>
    <mergeCell ref="QW74:RB74"/>
    <mergeCell ref="RD74:RI74"/>
    <mergeCell ref="RK74:RP74"/>
    <mergeCell ref="RR74:RW74"/>
    <mergeCell ref="RY74:SD74"/>
    <mergeCell ref="SF74:SK74"/>
    <mergeCell ref="SM74:SR74"/>
    <mergeCell ref="ST74:SY74"/>
    <mergeCell ref="TA74:TF74"/>
    <mergeCell ref="TH74:TM74"/>
    <mergeCell ref="TO74:TT74"/>
    <mergeCell ref="TV74:UA74"/>
    <mergeCell ref="UC74:UH74"/>
    <mergeCell ref="UJ74:UO74"/>
    <mergeCell ref="UQ74:UV74"/>
    <mergeCell ref="LT74:LY74"/>
    <mergeCell ref="MA74:MF74"/>
    <mergeCell ref="MH74:MM74"/>
    <mergeCell ref="MO74:MT74"/>
    <mergeCell ref="MV74:NA74"/>
    <mergeCell ref="NC74:NH74"/>
    <mergeCell ref="NJ74:NO74"/>
    <mergeCell ref="NQ74:NV74"/>
    <mergeCell ref="NX74:OC74"/>
    <mergeCell ref="OE74:OJ74"/>
    <mergeCell ref="OL74:OQ74"/>
    <mergeCell ref="OS74:OX74"/>
    <mergeCell ref="OZ74:PE74"/>
    <mergeCell ref="PG74:PL74"/>
    <mergeCell ref="PN74:PS74"/>
    <mergeCell ref="PU74:PZ74"/>
    <mergeCell ref="QB74:QG74"/>
    <mergeCell ref="GQ74:GV74"/>
    <mergeCell ref="GX74:HC74"/>
    <mergeCell ref="HE74:HJ74"/>
    <mergeCell ref="HL74:HQ74"/>
    <mergeCell ref="HS74:HX74"/>
    <mergeCell ref="HZ74:IE74"/>
    <mergeCell ref="KD74:KI74"/>
    <mergeCell ref="KK74:KP74"/>
    <mergeCell ref="KR74:KW74"/>
    <mergeCell ref="KY74:LD74"/>
    <mergeCell ref="LF74:LK74"/>
    <mergeCell ref="IG74:IL74"/>
    <mergeCell ref="IN74:IS74"/>
    <mergeCell ref="IU74:IZ74"/>
    <mergeCell ref="JB74:JG74"/>
    <mergeCell ref="JI74:JN74"/>
    <mergeCell ref="LM74:LR74"/>
    <mergeCell ref="FA74:FF74"/>
    <mergeCell ref="FH74:FM74"/>
    <mergeCell ref="B67:G67"/>
    <mergeCell ref="B69:G69"/>
    <mergeCell ref="B68:G68"/>
    <mergeCell ref="AS74:AX74"/>
    <mergeCell ref="JW74:KB74"/>
    <mergeCell ref="AZ74:BE74"/>
    <mergeCell ref="BG74:BL74"/>
    <mergeCell ref="BN74:BS74"/>
    <mergeCell ref="B73:G73"/>
    <mergeCell ref="B74:G74"/>
    <mergeCell ref="J74:O74"/>
    <mergeCell ref="Q74:V74"/>
    <mergeCell ref="X74:AC74"/>
    <mergeCell ref="BU74:BZ74"/>
    <mergeCell ref="CB74:CG74"/>
    <mergeCell ref="CI74:CN74"/>
    <mergeCell ref="CP74:CU74"/>
    <mergeCell ref="CW74:DB74"/>
    <mergeCell ref="DD74:DI74"/>
    <mergeCell ref="FO74:FT74"/>
    <mergeCell ref="FV74:GA74"/>
    <mergeCell ref="GC74:GH74"/>
    <mergeCell ref="GJ74:GO74"/>
    <mergeCell ref="DK74:DP74"/>
    <mergeCell ref="DR74:DW74"/>
    <mergeCell ref="DY74:ED74"/>
    <mergeCell ref="EF74:EK74"/>
    <mergeCell ref="EM74:ER74"/>
    <mergeCell ref="ET74:EY74"/>
    <mergeCell ref="JP74:JU74"/>
    <mergeCell ref="AE74:AJ74"/>
    <mergeCell ref="AL74:AQ74"/>
    <mergeCell ref="B47:G47"/>
    <mergeCell ref="B48:G48"/>
    <mergeCell ref="B55:G55"/>
    <mergeCell ref="B56:G56"/>
    <mergeCell ref="B57:G57"/>
    <mergeCell ref="B50:G50"/>
    <mergeCell ref="B49:G49"/>
    <mergeCell ref="B51:G51"/>
    <mergeCell ref="B38:G38"/>
    <mergeCell ref="B39:G39"/>
    <mergeCell ref="B41:G41"/>
    <mergeCell ref="B42:G42"/>
    <mergeCell ref="B43:G43"/>
    <mergeCell ref="B63:G63"/>
    <mergeCell ref="B64:G64"/>
    <mergeCell ref="B62:G62"/>
    <mergeCell ref="B40:G40"/>
    <mergeCell ref="B58:G58"/>
    <mergeCell ref="B59:G59"/>
    <mergeCell ref="B60:G60"/>
    <mergeCell ref="B61:G61"/>
    <mergeCell ref="B118:G118"/>
    <mergeCell ref="B2:G2"/>
    <mergeCell ref="B5:G5"/>
    <mergeCell ref="B6:G6"/>
    <mergeCell ref="B7:G7"/>
    <mergeCell ref="B8:G8"/>
    <mergeCell ref="B9:G9"/>
    <mergeCell ref="B10:G10"/>
    <mergeCell ref="B11:G11"/>
    <mergeCell ref="B12:G12"/>
    <mergeCell ref="B13:G13"/>
    <mergeCell ref="B46:G46"/>
    <mergeCell ref="B27:G27"/>
    <mergeCell ref="B29:G29"/>
    <mergeCell ref="B30:G30"/>
    <mergeCell ref="B31:G31"/>
    <mergeCell ref="B20:G20"/>
    <mergeCell ref="B21:G21"/>
    <mergeCell ref="B25:G25"/>
    <mergeCell ref="B26:G26"/>
    <mergeCell ref="B14:G14"/>
    <mergeCell ref="B15:G15"/>
    <mergeCell ref="B16:G16"/>
    <mergeCell ref="B17:G17"/>
    <mergeCell ref="B45:G45"/>
    <mergeCell ref="B33:G33"/>
    <mergeCell ref="B34:G34"/>
    <mergeCell ref="B35:G35"/>
    <mergeCell ref="B87:G87"/>
    <mergeCell ref="B81:G81"/>
    <mergeCell ref="B32:G32"/>
    <mergeCell ref="B18:G18"/>
    <mergeCell ref="B19:G19"/>
    <mergeCell ref="B100:G100"/>
    <mergeCell ref="B101:G101"/>
    <mergeCell ref="B102:G102"/>
    <mergeCell ref="B103:G103"/>
    <mergeCell ref="B104:G104"/>
    <mergeCell ref="B105:G105"/>
    <mergeCell ref="B79:G79"/>
    <mergeCell ref="B80:G80"/>
    <mergeCell ref="B88:G88"/>
    <mergeCell ref="B94:G94"/>
    <mergeCell ref="B95:G95"/>
    <mergeCell ref="B99:G99"/>
    <mergeCell ref="B109:G109"/>
    <mergeCell ref="B110:G110"/>
    <mergeCell ref="B84:G84"/>
    <mergeCell ref="B22:G22"/>
    <mergeCell ref="B23:G23"/>
    <mergeCell ref="B37:G37"/>
    <mergeCell ref="B36:G36"/>
  </mergeCells>
  <hyperlinks>
    <hyperlink ref="D6" r:id="rId1"/>
    <hyperlink ref="D7" r:id="rId2"/>
  </hyperlink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3"/>
  <sheetViews>
    <sheetView showGridLines="0" topLeftCell="B1" zoomScale="70" zoomScaleNormal="70" workbookViewId="0">
      <selection activeCell="B1" sqref="B1:J1"/>
    </sheetView>
  </sheetViews>
  <sheetFormatPr baseColWidth="10" defaultColWidth="11.5703125" defaultRowHeight="14.25"/>
  <cols>
    <col min="1" max="1" width="11.5703125" style="2"/>
    <col min="2" max="2" width="80" style="2" customWidth="1"/>
    <col min="3" max="3" width="47.85546875" style="2" customWidth="1"/>
    <col min="4" max="4" width="21.140625" style="2" customWidth="1"/>
    <col min="5" max="5" width="19.85546875" style="2" customWidth="1"/>
    <col min="6" max="6" width="21" style="2" customWidth="1"/>
    <col min="7" max="7" width="24.140625" style="2" customWidth="1"/>
    <col min="8" max="8" width="29.28515625" style="2" customWidth="1"/>
    <col min="9" max="9" width="17.42578125" style="2" bestFit="1" customWidth="1"/>
    <col min="10" max="10" width="16.140625" style="2" customWidth="1"/>
    <col min="11" max="11" width="19.140625" style="2" customWidth="1"/>
    <col min="12" max="12" width="17.28515625" style="2" customWidth="1"/>
    <col min="13" max="13" width="15.5703125" style="2" customWidth="1"/>
    <col min="14" max="14" width="18.42578125" style="2" customWidth="1"/>
    <col min="15" max="15" width="23.85546875" style="2" customWidth="1"/>
    <col min="16" max="16" width="19.85546875" style="2" bestFit="1" customWidth="1"/>
    <col min="17" max="17" width="18.85546875" style="2" bestFit="1" customWidth="1"/>
    <col min="18" max="18" width="16.85546875" style="2" customWidth="1"/>
    <col min="19" max="23" width="16.7109375" style="2" bestFit="1" customWidth="1"/>
    <col min="24" max="16384" width="11.5703125" style="2"/>
  </cols>
  <sheetData>
    <row r="1" spans="1:10" ht="15">
      <c r="B1" s="714" t="s">
        <v>425</v>
      </c>
      <c r="C1" s="714"/>
      <c r="D1" s="714"/>
      <c r="E1" s="714"/>
      <c r="F1" s="714"/>
      <c r="G1" s="714"/>
      <c r="H1" s="714"/>
      <c r="I1" s="714"/>
      <c r="J1" s="714"/>
    </row>
    <row r="2" spans="1:10" ht="15">
      <c r="A2" s="4"/>
      <c r="B2" s="328"/>
      <c r="C2" s="328"/>
      <c r="D2" s="328"/>
      <c r="E2" s="328"/>
      <c r="F2" s="328"/>
      <c r="G2" s="328"/>
      <c r="H2" s="328"/>
      <c r="I2" s="328"/>
      <c r="J2" s="328"/>
    </row>
    <row r="3" spans="1:10" ht="15">
      <c r="B3" s="329" t="s">
        <v>559</v>
      </c>
      <c r="D3" s="330"/>
    </row>
    <row r="4" spans="1:10" ht="15">
      <c r="B4" s="331" t="s">
        <v>560</v>
      </c>
      <c r="D4" s="330"/>
    </row>
    <row r="5" spans="1:10">
      <c r="A5" s="332"/>
      <c r="D5" s="330"/>
    </row>
    <row r="6" spans="1:10" ht="15">
      <c r="B6" s="715" t="s">
        <v>561</v>
      </c>
      <c r="C6" s="715"/>
      <c r="D6" s="715"/>
      <c r="E6" s="715"/>
    </row>
    <row r="7" spans="1:10" ht="15">
      <c r="B7" s="333" t="s">
        <v>562</v>
      </c>
      <c r="C7" s="333" t="s">
        <v>429</v>
      </c>
      <c r="D7" s="334" t="s">
        <v>8</v>
      </c>
      <c r="E7" s="333" t="s">
        <v>7</v>
      </c>
    </row>
    <row r="8" spans="1:10">
      <c r="B8" s="29" t="s">
        <v>563</v>
      </c>
      <c r="C8" s="29" t="s">
        <v>564</v>
      </c>
      <c r="D8" s="335">
        <v>17927128</v>
      </c>
      <c r="E8" s="66" t="s">
        <v>565</v>
      </c>
    </row>
    <row r="9" spans="1:10">
      <c r="B9" s="29" t="s">
        <v>566</v>
      </c>
      <c r="C9" s="29" t="s">
        <v>567</v>
      </c>
      <c r="D9" s="335">
        <v>16197317</v>
      </c>
      <c r="E9" s="66" t="s">
        <v>565</v>
      </c>
    </row>
    <row r="10" spans="1:10">
      <c r="B10" s="29" t="s">
        <v>568</v>
      </c>
      <c r="C10" s="29" t="s">
        <v>569</v>
      </c>
      <c r="D10" s="335">
        <v>14467506</v>
      </c>
      <c r="E10" s="66" t="s">
        <v>565</v>
      </c>
    </row>
    <row r="11" spans="1:10">
      <c r="B11" s="29" t="s">
        <v>570</v>
      </c>
      <c r="C11" s="29" t="s">
        <v>571</v>
      </c>
      <c r="D11" s="335">
        <v>12894949</v>
      </c>
      <c r="E11" s="66" t="s">
        <v>565</v>
      </c>
    </row>
    <row r="12" spans="1:10">
      <c r="B12" s="29" t="s">
        <v>572</v>
      </c>
      <c r="C12" s="29" t="s">
        <v>573</v>
      </c>
      <c r="D12" s="335">
        <v>11479652</v>
      </c>
      <c r="E12" s="66" t="s">
        <v>565</v>
      </c>
    </row>
    <row r="13" spans="1:10" ht="15" thickBot="1">
      <c r="B13" s="29" t="s">
        <v>574</v>
      </c>
      <c r="C13" s="29" t="s">
        <v>575</v>
      </c>
      <c r="D13" s="335">
        <v>10850628</v>
      </c>
      <c r="E13" s="66" t="s">
        <v>565</v>
      </c>
      <c r="G13" s="336"/>
    </row>
    <row r="14" spans="1:10">
      <c r="B14" s="29" t="s">
        <v>576</v>
      </c>
      <c r="C14" s="29" t="s">
        <v>577</v>
      </c>
      <c r="D14" s="335">
        <v>10378862</v>
      </c>
      <c r="E14" s="66" t="s">
        <v>565</v>
      </c>
      <c r="G14" s="337" t="s">
        <v>578</v>
      </c>
      <c r="H14" s="338"/>
      <c r="I14" s="338"/>
      <c r="J14" s="339"/>
    </row>
    <row r="15" spans="1:10">
      <c r="B15" s="29" t="s">
        <v>579</v>
      </c>
      <c r="C15" s="29" t="s">
        <v>580</v>
      </c>
      <c r="D15" s="335">
        <v>9907096</v>
      </c>
      <c r="E15" s="66" t="s">
        <v>565</v>
      </c>
      <c r="G15" s="340"/>
      <c r="J15" s="341"/>
    </row>
    <row r="16" spans="1:10">
      <c r="B16" s="29" t="s">
        <v>581</v>
      </c>
      <c r="C16" s="29" t="s">
        <v>582</v>
      </c>
      <c r="D16" s="335">
        <v>8963563</v>
      </c>
      <c r="E16" s="66" t="s">
        <v>565</v>
      </c>
      <c r="G16" s="342" t="s">
        <v>583</v>
      </c>
      <c r="H16" s="2" t="s">
        <v>584</v>
      </c>
      <c r="J16" s="341"/>
    </row>
    <row r="17" spans="2:10">
      <c r="B17" s="29" t="s">
        <v>585</v>
      </c>
      <c r="C17" s="29" t="s">
        <v>586</v>
      </c>
      <c r="D17" s="335">
        <v>7862772</v>
      </c>
      <c r="E17" s="66" t="s">
        <v>565</v>
      </c>
      <c r="G17" s="342" t="s">
        <v>587</v>
      </c>
      <c r="H17" s="2" t="s">
        <v>588</v>
      </c>
      <c r="J17" s="341"/>
    </row>
    <row r="18" spans="2:10">
      <c r="B18" s="29" t="s">
        <v>589</v>
      </c>
      <c r="C18" s="29" t="s">
        <v>590</v>
      </c>
      <c r="D18" s="335">
        <v>7233751</v>
      </c>
      <c r="E18" s="66" t="s">
        <v>565</v>
      </c>
      <c r="G18" s="342" t="s">
        <v>591</v>
      </c>
      <c r="H18" s="2" t="s">
        <v>592</v>
      </c>
      <c r="J18" s="341"/>
    </row>
    <row r="19" spans="2:10">
      <c r="B19" s="29" t="s">
        <v>593</v>
      </c>
      <c r="C19" s="29" t="s">
        <v>594</v>
      </c>
      <c r="D19" s="335">
        <v>6604729</v>
      </c>
      <c r="E19" s="66" t="s">
        <v>565</v>
      </c>
      <c r="G19" s="342" t="s">
        <v>595</v>
      </c>
      <c r="H19" s="2" t="s">
        <v>596</v>
      </c>
      <c r="J19" s="341"/>
    </row>
    <row r="20" spans="2:10">
      <c r="B20" s="29" t="s">
        <v>597</v>
      </c>
      <c r="C20" s="29" t="s">
        <v>598</v>
      </c>
      <c r="D20" s="335">
        <v>5661197</v>
      </c>
      <c r="E20" s="66" t="s">
        <v>565</v>
      </c>
      <c r="G20" s="342" t="s">
        <v>599</v>
      </c>
      <c r="H20" s="2" t="s">
        <v>600</v>
      </c>
      <c r="J20" s="341"/>
    </row>
    <row r="21" spans="2:10">
      <c r="B21" s="29" t="s">
        <v>601</v>
      </c>
      <c r="C21" s="29" t="s">
        <v>602</v>
      </c>
      <c r="D21" s="335">
        <v>5032173</v>
      </c>
      <c r="E21" s="66" t="s">
        <v>565</v>
      </c>
      <c r="G21" s="342" t="s">
        <v>603</v>
      </c>
      <c r="H21" s="2" t="s">
        <v>604</v>
      </c>
      <c r="J21" s="341"/>
    </row>
    <row r="22" spans="2:10">
      <c r="B22" s="29" t="s">
        <v>605</v>
      </c>
      <c r="C22" s="29" t="s">
        <v>606</v>
      </c>
      <c r="D22" s="335">
        <v>4560407</v>
      </c>
      <c r="E22" s="66" t="s">
        <v>565</v>
      </c>
      <c r="G22" s="342" t="s">
        <v>607</v>
      </c>
      <c r="H22" s="2" t="s">
        <v>608</v>
      </c>
      <c r="J22" s="341"/>
    </row>
    <row r="23" spans="2:10" ht="15" thickBot="1">
      <c r="B23" s="29" t="s">
        <v>609</v>
      </c>
      <c r="C23" s="29" t="s">
        <v>610</v>
      </c>
      <c r="D23" s="335">
        <v>3931384</v>
      </c>
      <c r="E23" s="66" t="s">
        <v>565</v>
      </c>
      <c r="G23" s="343"/>
      <c r="H23" s="344"/>
      <c r="I23" s="344"/>
      <c r="J23" s="345"/>
    </row>
    <row r="24" spans="2:10">
      <c r="B24" s="29" t="s">
        <v>611</v>
      </c>
      <c r="C24" s="29" t="s">
        <v>612</v>
      </c>
      <c r="D24" s="335">
        <v>3538246</v>
      </c>
      <c r="E24" s="66" t="s">
        <v>565</v>
      </c>
    </row>
    <row r="25" spans="2:10">
      <c r="B25" s="29" t="s">
        <v>613</v>
      </c>
      <c r="C25" s="29" t="s">
        <v>614</v>
      </c>
      <c r="D25" s="335">
        <v>3145107</v>
      </c>
      <c r="E25" s="66" t="s">
        <v>565</v>
      </c>
    </row>
    <row r="26" spans="2:10">
      <c r="B26" s="29" t="s">
        <v>615</v>
      </c>
      <c r="C26" s="29" t="s">
        <v>616</v>
      </c>
      <c r="D26" s="335">
        <v>2830596</v>
      </c>
      <c r="E26" s="66" t="s">
        <v>565</v>
      </c>
    </row>
    <row r="27" spans="2:10">
      <c r="B27" s="29" t="s">
        <v>617</v>
      </c>
      <c r="C27" s="29" t="s">
        <v>618</v>
      </c>
      <c r="D27" s="335">
        <v>2516084</v>
      </c>
      <c r="E27" s="66" t="s">
        <v>565</v>
      </c>
    </row>
    <row r="28" spans="2:10">
      <c r="B28" s="29" t="s">
        <v>619</v>
      </c>
      <c r="C28" s="29" t="s">
        <v>620</v>
      </c>
      <c r="D28" s="335">
        <v>2201574</v>
      </c>
      <c r="E28" s="66" t="s">
        <v>565</v>
      </c>
    </row>
    <row r="29" spans="2:10">
      <c r="B29" s="29" t="s">
        <v>621</v>
      </c>
      <c r="C29" s="29" t="s">
        <v>622</v>
      </c>
      <c r="D29" s="335">
        <v>1887064</v>
      </c>
      <c r="E29" s="66" t="s">
        <v>565</v>
      </c>
    </row>
    <row r="30" spans="2:10">
      <c r="B30" s="29" t="s">
        <v>623</v>
      </c>
      <c r="C30" s="29" t="s">
        <v>624</v>
      </c>
      <c r="D30" s="335">
        <v>1572552</v>
      </c>
      <c r="E30" s="66" t="s">
        <v>565</v>
      </c>
    </row>
    <row r="31" spans="2:10">
      <c r="B31" s="29" t="s">
        <v>625</v>
      </c>
      <c r="C31" s="29" t="s">
        <v>626</v>
      </c>
      <c r="D31" s="335">
        <v>1258039</v>
      </c>
      <c r="E31" s="66" t="s">
        <v>565</v>
      </c>
    </row>
    <row r="32" spans="2:10">
      <c r="B32" s="2" t="s">
        <v>627</v>
      </c>
      <c r="D32" s="330"/>
    </row>
    <row r="33" spans="2:5" ht="15">
      <c r="B33" s="346" t="s">
        <v>628</v>
      </c>
      <c r="D33" s="330"/>
    </row>
    <row r="37" spans="2:5" ht="15">
      <c r="B37" s="329" t="s">
        <v>629</v>
      </c>
    </row>
    <row r="38" spans="2:5">
      <c r="D38" s="13"/>
    </row>
    <row r="39" spans="2:5" ht="15">
      <c r="B39" s="331" t="s">
        <v>630</v>
      </c>
      <c r="D39" s="13"/>
    </row>
    <row r="40" spans="2:5" ht="15">
      <c r="B40" s="599" t="s">
        <v>631</v>
      </c>
      <c r="C40" s="599"/>
      <c r="D40" s="599"/>
      <c r="E40" s="599"/>
    </row>
    <row r="41" spans="2:5" ht="15">
      <c r="B41" s="333" t="s">
        <v>562</v>
      </c>
      <c r="C41" s="347" t="s">
        <v>429</v>
      </c>
      <c r="D41" s="348" t="s">
        <v>632</v>
      </c>
      <c r="E41" s="349" t="s">
        <v>8</v>
      </c>
    </row>
    <row r="42" spans="2:5">
      <c r="B42" s="29" t="s">
        <v>563</v>
      </c>
      <c r="C42" s="29" t="s">
        <v>633</v>
      </c>
      <c r="D42" s="350">
        <v>17927128</v>
      </c>
      <c r="E42" s="351">
        <f>D83</f>
        <v>845463</v>
      </c>
    </row>
    <row r="43" spans="2:5">
      <c r="B43" s="29" t="s">
        <v>566</v>
      </c>
      <c r="C43" s="29" t="s">
        <v>634</v>
      </c>
      <c r="D43" s="350">
        <v>16197317</v>
      </c>
      <c r="E43" s="351">
        <f>D83</f>
        <v>845463</v>
      </c>
    </row>
    <row r="44" spans="2:5">
      <c r="B44" s="29" t="s">
        <v>568</v>
      </c>
      <c r="C44" s="29" t="s">
        <v>635</v>
      </c>
      <c r="D44" s="350">
        <v>14467506</v>
      </c>
      <c r="E44" s="351">
        <f>D82</f>
        <v>717923</v>
      </c>
    </row>
    <row r="45" spans="2:5">
      <c r="B45" s="29" t="s">
        <v>570</v>
      </c>
      <c r="C45" s="29" t="s">
        <v>636</v>
      </c>
      <c r="D45" s="350">
        <v>12894949</v>
      </c>
      <c r="E45" s="351">
        <f>D82</f>
        <v>717923</v>
      </c>
    </row>
    <row r="46" spans="2:5">
      <c r="B46" s="29" t="s">
        <v>572</v>
      </c>
      <c r="C46" s="29" t="s">
        <v>637</v>
      </c>
      <c r="D46" s="350">
        <v>11479652</v>
      </c>
      <c r="E46" s="351">
        <f>D81</f>
        <v>593522</v>
      </c>
    </row>
    <row r="47" spans="2:5">
      <c r="B47" s="29" t="s">
        <v>574</v>
      </c>
      <c r="C47" s="29" t="s">
        <v>638</v>
      </c>
      <c r="D47" s="350">
        <v>10850628</v>
      </c>
      <c r="E47" s="351">
        <f>D81</f>
        <v>593522</v>
      </c>
    </row>
    <row r="48" spans="2:5">
      <c r="B48" s="29" t="s">
        <v>576</v>
      </c>
      <c r="C48" s="29" t="s">
        <v>639</v>
      </c>
      <c r="D48" s="350">
        <v>10378862</v>
      </c>
      <c r="E48" s="351">
        <f>D81</f>
        <v>593522</v>
      </c>
    </row>
    <row r="49" spans="2:5">
      <c r="B49" s="29" t="s">
        <v>579</v>
      </c>
      <c r="C49" s="29" t="s">
        <v>640</v>
      </c>
      <c r="D49" s="350">
        <v>9907096</v>
      </c>
      <c r="E49" s="351">
        <f>D81</f>
        <v>593522</v>
      </c>
    </row>
    <row r="50" spans="2:5">
      <c r="B50" s="29" t="s">
        <v>581</v>
      </c>
      <c r="C50" s="29" t="s">
        <v>641</v>
      </c>
      <c r="D50" s="350">
        <v>8963563</v>
      </c>
      <c r="E50" s="351">
        <f>D80</f>
        <v>456561</v>
      </c>
    </row>
    <row r="51" spans="2:5">
      <c r="B51" s="29" t="s">
        <v>585</v>
      </c>
      <c r="C51" s="29" t="s">
        <v>642</v>
      </c>
      <c r="D51" s="350">
        <v>7862772</v>
      </c>
      <c r="E51" s="351">
        <f>D80</f>
        <v>456561</v>
      </c>
    </row>
    <row r="52" spans="2:5">
      <c r="B52" s="29" t="s">
        <v>589</v>
      </c>
      <c r="C52" s="29" t="s">
        <v>643</v>
      </c>
      <c r="D52" s="350">
        <v>7233751</v>
      </c>
      <c r="E52" s="351">
        <f>D80</f>
        <v>456561</v>
      </c>
    </row>
    <row r="53" spans="2:5">
      <c r="B53" s="29" t="s">
        <v>593</v>
      </c>
      <c r="C53" s="29" t="s">
        <v>644</v>
      </c>
      <c r="D53" s="350">
        <v>6604729</v>
      </c>
      <c r="E53" s="351">
        <f>D79</f>
        <v>338443</v>
      </c>
    </row>
    <row r="54" spans="2:5">
      <c r="B54" s="29" t="s">
        <v>597</v>
      </c>
      <c r="C54" s="29" t="s">
        <v>645</v>
      </c>
      <c r="D54" s="350">
        <v>5661197</v>
      </c>
      <c r="E54" s="351">
        <f>D78</f>
        <v>278634</v>
      </c>
    </row>
    <row r="55" spans="2:5">
      <c r="B55" s="29" t="s">
        <v>601</v>
      </c>
      <c r="C55" s="29" t="s">
        <v>646</v>
      </c>
      <c r="D55" s="350">
        <v>5032173</v>
      </c>
      <c r="E55" s="351">
        <f>D78</f>
        <v>278634</v>
      </c>
    </row>
    <row r="56" spans="2:5">
      <c r="B56" s="29" t="s">
        <v>605</v>
      </c>
      <c r="C56" s="29" t="s">
        <v>647</v>
      </c>
      <c r="D56" s="350">
        <v>4560407</v>
      </c>
      <c r="E56" s="351">
        <f>D78</f>
        <v>278634</v>
      </c>
    </row>
    <row r="57" spans="2:5">
      <c r="B57" s="29" t="s">
        <v>609</v>
      </c>
      <c r="C57" s="29" t="s">
        <v>648</v>
      </c>
      <c r="D57" s="350">
        <v>3931384</v>
      </c>
      <c r="E57" s="351">
        <f>D77</f>
        <v>246864</v>
      </c>
    </row>
    <row r="58" spans="2:5">
      <c r="B58" s="29" t="s">
        <v>611</v>
      </c>
      <c r="C58" s="29" t="s">
        <v>649</v>
      </c>
      <c r="D58" s="350">
        <v>3538246</v>
      </c>
      <c r="E58" s="351">
        <f>D77</f>
        <v>246864</v>
      </c>
    </row>
    <row r="59" spans="2:5">
      <c r="B59" s="29" t="s">
        <v>613</v>
      </c>
      <c r="C59" s="29" t="s">
        <v>614</v>
      </c>
      <c r="D59" s="350">
        <v>3145107</v>
      </c>
      <c r="E59" s="351">
        <f>D76</f>
        <v>214980</v>
      </c>
    </row>
    <row r="60" spans="2:5">
      <c r="B60" s="29" t="s">
        <v>615</v>
      </c>
      <c r="C60" s="29" t="s">
        <v>616</v>
      </c>
      <c r="D60" s="350">
        <v>2830596</v>
      </c>
      <c r="E60" s="351">
        <f>D76</f>
        <v>214980</v>
      </c>
    </row>
    <row r="61" spans="2:5">
      <c r="B61" s="29" t="s">
        <v>617</v>
      </c>
      <c r="C61" s="29" t="s">
        <v>618</v>
      </c>
      <c r="D61" s="350">
        <v>2516084</v>
      </c>
      <c r="E61" s="351">
        <f>D75</f>
        <v>184753</v>
      </c>
    </row>
    <row r="62" spans="2:5">
      <c r="B62" s="29" t="s">
        <v>619</v>
      </c>
      <c r="C62" s="29" t="s">
        <v>620</v>
      </c>
      <c r="D62" s="350">
        <v>2201574</v>
      </c>
      <c r="E62" s="351">
        <f>D75</f>
        <v>184753</v>
      </c>
    </row>
    <row r="63" spans="2:5">
      <c r="B63" s="29" t="s">
        <v>621</v>
      </c>
      <c r="C63" s="29" t="s">
        <v>622</v>
      </c>
      <c r="D63" s="350">
        <v>1887064</v>
      </c>
      <c r="E63" s="351">
        <f>D74</f>
        <v>152268</v>
      </c>
    </row>
    <row r="64" spans="2:5">
      <c r="B64" s="29" t="s">
        <v>623</v>
      </c>
      <c r="C64" s="29" t="s">
        <v>624</v>
      </c>
      <c r="D64" s="350">
        <v>1572552</v>
      </c>
      <c r="E64" s="351">
        <f>D74</f>
        <v>152268</v>
      </c>
    </row>
    <row r="65" spans="2:5">
      <c r="B65" s="29" t="s">
        <v>625</v>
      </c>
      <c r="C65" s="29" t="s">
        <v>626</v>
      </c>
      <c r="D65" s="350">
        <v>1258039</v>
      </c>
      <c r="E65" s="351">
        <f>D74</f>
        <v>152268</v>
      </c>
    </row>
    <row r="66" spans="2:5">
      <c r="B66" s="2" t="s">
        <v>650</v>
      </c>
      <c r="D66" s="352"/>
      <c r="E66" s="353"/>
    </row>
    <row r="67" spans="2:5" ht="12.95" customHeight="1">
      <c r="B67" s="2" t="s">
        <v>651</v>
      </c>
      <c r="D67" s="13"/>
    </row>
    <row r="68" spans="2:5" ht="12.95" customHeight="1">
      <c r="B68" s="2" t="s">
        <v>652</v>
      </c>
      <c r="D68" s="13"/>
    </row>
    <row r="70" spans="2:5" ht="15" hidden="1">
      <c r="B70" s="331" t="s">
        <v>653</v>
      </c>
      <c r="D70" s="13"/>
    </row>
    <row r="71" spans="2:5" ht="14.1" hidden="1" customHeight="1">
      <c r="B71" s="716" t="s">
        <v>654</v>
      </c>
      <c r="C71" s="717"/>
      <c r="D71" s="718"/>
    </row>
    <row r="72" spans="2:5" ht="27.95" hidden="1" customHeight="1">
      <c r="B72" s="354" t="s">
        <v>655</v>
      </c>
      <c r="C72" s="355" t="s">
        <v>656</v>
      </c>
      <c r="D72" s="356" t="s">
        <v>657</v>
      </c>
    </row>
    <row r="73" spans="2:5" hidden="1">
      <c r="B73" s="357" t="s">
        <v>658</v>
      </c>
      <c r="C73" s="719" t="s">
        <v>659</v>
      </c>
      <c r="D73" s="350">
        <v>111414</v>
      </c>
    </row>
    <row r="74" spans="2:5" hidden="1">
      <c r="B74" s="357" t="s">
        <v>660</v>
      </c>
      <c r="C74" s="720"/>
      <c r="D74" s="350">
        <v>152268</v>
      </c>
    </row>
    <row r="75" spans="2:5" hidden="1">
      <c r="B75" s="357" t="s">
        <v>661</v>
      </c>
      <c r="C75" s="720"/>
      <c r="D75" s="350">
        <v>184753</v>
      </c>
    </row>
    <row r="76" spans="2:5" hidden="1">
      <c r="B76" s="357" t="s">
        <v>662</v>
      </c>
      <c r="C76" s="720"/>
      <c r="D76" s="350">
        <v>214980</v>
      </c>
    </row>
    <row r="77" spans="2:5" hidden="1">
      <c r="B77" s="357" t="s">
        <v>663</v>
      </c>
      <c r="C77" s="720"/>
      <c r="D77" s="350">
        <v>246864</v>
      </c>
    </row>
    <row r="78" spans="2:5" hidden="1">
      <c r="B78" s="357" t="s">
        <v>664</v>
      </c>
      <c r="C78" s="720"/>
      <c r="D78" s="350">
        <v>278634</v>
      </c>
    </row>
    <row r="79" spans="2:5" hidden="1">
      <c r="B79" s="357" t="s">
        <v>665</v>
      </c>
      <c r="C79" s="720"/>
      <c r="D79" s="350">
        <v>338443</v>
      </c>
    </row>
    <row r="80" spans="2:5" hidden="1">
      <c r="B80" s="357" t="s">
        <v>666</v>
      </c>
      <c r="C80" s="720"/>
      <c r="D80" s="350">
        <v>456561</v>
      </c>
    </row>
    <row r="81" spans="2:4" hidden="1">
      <c r="B81" s="357" t="s">
        <v>667</v>
      </c>
      <c r="C81" s="720"/>
      <c r="D81" s="350">
        <v>593522</v>
      </c>
    </row>
    <row r="82" spans="2:4" hidden="1">
      <c r="B82" s="357" t="s">
        <v>668</v>
      </c>
      <c r="C82" s="720"/>
      <c r="D82" s="350">
        <v>717923</v>
      </c>
    </row>
    <row r="83" spans="2:4" ht="26.45" hidden="1" customHeight="1">
      <c r="B83" s="357" t="s">
        <v>669</v>
      </c>
      <c r="C83" s="721"/>
      <c r="D83" s="350">
        <v>845463</v>
      </c>
    </row>
    <row r="85" spans="2:4" ht="15">
      <c r="B85" s="331" t="s">
        <v>1329</v>
      </c>
      <c r="D85" s="13"/>
    </row>
    <row r="86" spans="2:4">
      <c r="B86" s="33" t="s">
        <v>670</v>
      </c>
      <c r="C86" s="62">
        <v>900000</v>
      </c>
      <c r="D86" s="13"/>
    </row>
    <row r="87" spans="2:4">
      <c r="B87" s="33" t="s">
        <v>671</v>
      </c>
      <c r="C87" s="62">
        <v>400000</v>
      </c>
      <c r="D87" s="13"/>
    </row>
    <row r="88" spans="2:4">
      <c r="B88" s="33" t="s">
        <v>672</v>
      </c>
      <c r="C88" s="62">
        <v>350000</v>
      </c>
      <c r="D88" s="13"/>
    </row>
    <row r="89" spans="2:4">
      <c r="B89" s="33" t="s">
        <v>673</v>
      </c>
      <c r="C89" s="62">
        <v>450000</v>
      </c>
      <c r="D89" s="13"/>
    </row>
    <row r="90" spans="2:4" ht="15">
      <c r="B90" s="358" t="s">
        <v>674</v>
      </c>
      <c r="C90" s="358">
        <f>AVERAGE(C86:C89)</f>
        <v>525000</v>
      </c>
      <c r="D90" s="13"/>
    </row>
    <row r="91" spans="2:4">
      <c r="B91" s="353" t="s">
        <v>675</v>
      </c>
      <c r="D91" s="13"/>
    </row>
    <row r="92" spans="2:4">
      <c r="B92" s="353" t="s">
        <v>676</v>
      </c>
      <c r="C92" s="353"/>
      <c r="D92" s="13"/>
    </row>
    <row r="93" spans="2:4">
      <c r="B93" s="353" t="s">
        <v>677</v>
      </c>
      <c r="C93" s="353"/>
      <c r="D93" s="13"/>
    </row>
    <row r="94" spans="2:4">
      <c r="B94" s="359"/>
      <c r="D94" s="330"/>
    </row>
    <row r="95" spans="2:4" ht="15">
      <c r="B95" s="722" t="s">
        <v>1328</v>
      </c>
      <c r="C95" s="723"/>
      <c r="D95" s="360">
        <v>300000</v>
      </c>
    </row>
    <row r="97" spans="2:5" ht="15">
      <c r="B97" s="331" t="s">
        <v>678</v>
      </c>
      <c r="C97" s="331" t="s">
        <v>679</v>
      </c>
      <c r="D97" s="361" t="s">
        <v>680</v>
      </c>
      <c r="E97" s="358">
        <v>9200</v>
      </c>
    </row>
    <row r="98" spans="2:5">
      <c r="B98" s="59" t="s">
        <v>681</v>
      </c>
      <c r="C98" s="362" t="s">
        <v>682</v>
      </c>
      <c r="D98" s="363"/>
    </row>
    <row r="99" spans="2:5">
      <c r="B99" s="59" t="s">
        <v>683</v>
      </c>
      <c r="C99" s="33" t="s">
        <v>684</v>
      </c>
      <c r="D99" s="363">
        <f>(1200/35)*E$97</f>
        <v>315428.57142857142</v>
      </c>
    </row>
    <row r="100" spans="2:5">
      <c r="B100" s="59" t="s">
        <v>685</v>
      </c>
      <c r="C100" s="33" t="s">
        <v>686</v>
      </c>
      <c r="D100" s="363">
        <f>(2000/35)*E$97</f>
        <v>525714.2857142858</v>
      </c>
    </row>
    <row r="101" spans="2:5">
      <c r="B101" s="59" t="s">
        <v>687</v>
      </c>
      <c r="C101" s="33" t="s">
        <v>688</v>
      </c>
      <c r="D101" s="363">
        <f>(2400/35)*E$97</f>
        <v>630857.14285714284</v>
      </c>
    </row>
    <row r="102" spans="2:5" ht="15">
      <c r="B102" s="33"/>
      <c r="C102" s="33"/>
      <c r="D102" s="364">
        <f>AVERAGE(D99:D101)</f>
        <v>490666.66666666669</v>
      </c>
    </row>
    <row r="103" spans="2:5" ht="15">
      <c r="B103" s="365" t="s">
        <v>689</v>
      </c>
      <c r="C103" s="365" t="s">
        <v>690</v>
      </c>
      <c r="D103" s="366">
        <v>500000</v>
      </c>
    </row>
    <row r="104" spans="2:5" s="4" customFormat="1">
      <c r="B104" s="4" t="s">
        <v>691</v>
      </c>
    </row>
    <row r="105" spans="2:5" s="4" customFormat="1"/>
    <row r="106" spans="2:5" s="4" customFormat="1">
      <c r="B106" s="2"/>
      <c r="C106" s="2"/>
      <c r="D106" s="2"/>
      <c r="E106" s="2"/>
    </row>
    <row r="107" spans="2:5" ht="15">
      <c r="B107" s="331" t="s">
        <v>692</v>
      </c>
      <c r="C107" s="366">
        <f>11000*3*20</f>
        <v>660000</v>
      </c>
    </row>
    <row r="108" spans="2:5">
      <c r="B108" s="713" t="s">
        <v>693</v>
      </c>
      <c r="C108" s="711"/>
    </row>
    <row r="109" spans="2:5">
      <c r="B109" s="713" t="s">
        <v>694</v>
      </c>
      <c r="C109" s="711"/>
    </row>
    <row r="110" spans="2:5">
      <c r="B110" s="367"/>
      <c r="C110" s="367"/>
    </row>
    <row r="111" spans="2:5" ht="15">
      <c r="B111" s="331" t="s">
        <v>1275</v>
      </c>
      <c r="C111" s="367"/>
    </row>
    <row r="112" spans="2:5">
      <c r="B112" s="33" t="s">
        <v>695</v>
      </c>
      <c r="C112" s="71">
        <f>C107</f>
        <v>660000</v>
      </c>
    </row>
    <row r="113" spans="2:4">
      <c r="B113" s="33" t="s">
        <v>678</v>
      </c>
      <c r="C113" s="71">
        <f>D103</f>
        <v>500000</v>
      </c>
    </row>
    <row r="114" spans="2:4" ht="15">
      <c r="B114" s="331" t="s">
        <v>43</v>
      </c>
      <c r="C114" s="366">
        <f>C112+C113</f>
        <v>1160000</v>
      </c>
    </row>
    <row r="116" spans="2:4" ht="15">
      <c r="B116" s="331" t="s">
        <v>1327</v>
      </c>
      <c r="C116" s="361" t="s">
        <v>8</v>
      </c>
    </row>
    <row r="117" spans="2:4">
      <c r="B117" s="29" t="s">
        <v>696</v>
      </c>
      <c r="C117" s="71">
        <v>120000</v>
      </c>
    </row>
    <row r="118" spans="2:4" ht="15">
      <c r="B118" s="368" t="s">
        <v>697</v>
      </c>
      <c r="C118" s="360">
        <f>C117</f>
        <v>120000</v>
      </c>
    </row>
    <row r="119" spans="2:4">
      <c r="B119" s="713" t="s">
        <v>698</v>
      </c>
      <c r="C119" s="711"/>
    </row>
    <row r="121" spans="2:4" ht="15">
      <c r="B121" s="331" t="s">
        <v>699</v>
      </c>
      <c r="D121" s="13"/>
    </row>
    <row r="122" spans="2:4">
      <c r="B122" s="2" t="s">
        <v>674</v>
      </c>
      <c r="D122" s="13"/>
    </row>
    <row r="123" spans="2:4">
      <c r="D123" s="13"/>
    </row>
    <row r="124" spans="2:4" ht="15">
      <c r="B124" s="331" t="s">
        <v>700</v>
      </c>
      <c r="C124" s="331" t="s">
        <v>701</v>
      </c>
      <c r="D124" s="330"/>
    </row>
    <row r="125" spans="2:4">
      <c r="B125" s="351" t="s">
        <v>702</v>
      </c>
      <c r="C125" s="71">
        <v>900000</v>
      </c>
      <c r="D125" s="330"/>
    </row>
    <row r="126" spans="2:4" ht="13.5" customHeight="1">
      <c r="B126" s="351" t="s">
        <v>703</v>
      </c>
      <c r="C126" s="71">
        <v>3000000</v>
      </c>
      <c r="D126" s="330"/>
    </row>
    <row r="127" spans="2:4">
      <c r="B127" s="351" t="s">
        <v>704</v>
      </c>
      <c r="C127" s="71">
        <v>4200000</v>
      </c>
      <c r="D127" s="330"/>
    </row>
    <row r="128" spans="2:4">
      <c r="B128" s="351" t="s">
        <v>705</v>
      </c>
      <c r="C128" s="71">
        <v>2700000</v>
      </c>
      <c r="D128" s="330"/>
    </row>
    <row r="129" spans="1:6">
      <c r="B129" s="330"/>
      <c r="C129" s="330"/>
      <c r="D129" s="330"/>
    </row>
    <row r="130" spans="1:6" ht="12.6" customHeight="1">
      <c r="B130" s="369" t="s">
        <v>706</v>
      </c>
      <c r="C130" s="330"/>
      <c r="D130" s="330"/>
    </row>
    <row r="131" spans="1:6">
      <c r="B131" s="353" t="s">
        <v>707</v>
      </c>
      <c r="C131" s="370"/>
      <c r="D131" s="330"/>
    </row>
    <row r="133" spans="1:6" ht="15">
      <c r="B133" s="371" t="s">
        <v>1326</v>
      </c>
      <c r="C133" s="371">
        <f>A149</f>
        <v>12</v>
      </c>
    </row>
    <row r="134" spans="1:6">
      <c r="A134" s="353"/>
      <c r="B134" s="2" t="s">
        <v>708</v>
      </c>
    </row>
    <row r="136" spans="1:6" ht="15">
      <c r="B136" s="372" t="s">
        <v>1325</v>
      </c>
    </row>
    <row r="137" spans="1:6" ht="45">
      <c r="B137" s="373" t="s">
        <v>709</v>
      </c>
      <c r="C137" s="374" t="s">
        <v>710</v>
      </c>
      <c r="D137" s="374" t="s">
        <v>711</v>
      </c>
      <c r="E137" s="374" t="s">
        <v>712</v>
      </c>
      <c r="F137" s="374" t="s">
        <v>713</v>
      </c>
    </row>
    <row r="138" spans="1:6">
      <c r="A138" s="29">
        <v>1</v>
      </c>
      <c r="B138" s="375" t="s">
        <v>714</v>
      </c>
      <c r="C138" s="69">
        <v>49402.5</v>
      </c>
      <c r="D138" s="69">
        <v>1174558.5</v>
      </c>
      <c r="E138" s="376">
        <v>19.626043168594492</v>
      </c>
      <c r="F138" s="212">
        <v>0.28818457768802058</v>
      </c>
    </row>
    <row r="139" spans="1:6">
      <c r="A139" s="29">
        <v>2</v>
      </c>
      <c r="B139" s="375" t="s">
        <v>715</v>
      </c>
      <c r="C139" s="69">
        <v>50884.1</v>
      </c>
      <c r="D139" s="69">
        <v>1017842.0000000001</v>
      </c>
      <c r="E139" s="376">
        <v>16.719233701292261</v>
      </c>
      <c r="F139" s="212">
        <v>0.24973329716921747</v>
      </c>
    </row>
    <row r="140" spans="1:6">
      <c r="A140" s="29">
        <v>3</v>
      </c>
      <c r="B140" s="375" t="s">
        <v>716</v>
      </c>
      <c r="C140" s="69">
        <v>44304.4</v>
      </c>
      <c r="D140" s="69">
        <v>922641.20000000007</v>
      </c>
      <c r="E140" s="376">
        <v>15.052947612333964</v>
      </c>
      <c r="F140" s="212">
        <v>0.22637524191393496</v>
      </c>
    </row>
    <row r="141" spans="1:6">
      <c r="A141" s="29">
        <v>4</v>
      </c>
      <c r="B141" s="375" t="s">
        <v>717</v>
      </c>
      <c r="C141" s="69">
        <v>6559</v>
      </c>
      <c r="D141" s="69">
        <v>166250</v>
      </c>
      <c r="E141" s="376">
        <v>20.148662155388472</v>
      </c>
      <c r="F141" s="212">
        <v>4.0790378717308187E-2</v>
      </c>
    </row>
    <row r="142" spans="1:6">
      <c r="A142" s="29">
        <v>5</v>
      </c>
      <c r="B142" s="375" t="s">
        <v>718</v>
      </c>
      <c r="C142" s="69">
        <v>7515.9000000000005</v>
      </c>
      <c r="D142" s="69">
        <v>149672.07</v>
      </c>
      <c r="E142" s="376">
        <v>19.15361961249684</v>
      </c>
      <c r="F142" s="212">
        <v>3.6722889736562174E-2</v>
      </c>
    </row>
    <row r="143" spans="1:6">
      <c r="A143" s="29">
        <v>6</v>
      </c>
      <c r="B143" s="375" t="s">
        <v>719</v>
      </c>
      <c r="C143" s="69">
        <v>9502.15</v>
      </c>
      <c r="D143" s="69">
        <v>138278.85</v>
      </c>
      <c r="E143" s="376">
        <v>17.37902706915931</v>
      </c>
      <c r="F143" s="212">
        <v>3.3927498707331437E-2</v>
      </c>
    </row>
    <row r="144" spans="1:6">
      <c r="A144" s="29">
        <v>7</v>
      </c>
      <c r="B144" s="375" t="s">
        <v>720</v>
      </c>
      <c r="C144" s="69">
        <v>5637</v>
      </c>
      <c r="D144" s="69">
        <v>123607.4</v>
      </c>
      <c r="E144" s="376">
        <v>19.275378270233013</v>
      </c>
      <c r="F144" s="212">
        <v>3.0327775388040899E-2</v>
      </c>
    </row>
    <row r="145" spans="1:6">
      <c r="A145" s="29">
        <v>8</v>
      </c>
      <c r="B145" s="375" t="s">
        <v>721</v>
      </c>
      <c r="C145" s="69">
        <v>6034</v>
      </c>
      <c r="D145" s="69">
        <v>119897.3</v>
      </c>
      <c r="E145" s="376">
        <v>18.419990494315243</v>
      </c>
      <c r="F145" s="212">
        <v>2.9417481348467455E-2</v>
      </c>
    </row>
    <row r="146" spans="1:6">
      <c r="A146" s="29">
        <v>9</v>
      </c>
      <c r="B146" s="375" t="s">
        <v>722</v>
      </c>
      <c r="C146" s="69">
        <v>6000.72</v>
      </c>
      <c r="D146" s="69">
        <v>99259</v>
      </c>
      <c r="E146" s="376">
        <v>15.975379924212776</v>
      </c>
      <c r="F146" s="212">
        <v>2.4353757600609281E-2</v>
      </c>
    </row>
    <row r="147" spans="1:6">
      <c r="A147" s="29">
        <v>10</v>
      </c>
      <c r="B147" s="375" t="s">
        <v>723</v>
      </c>
      <c r="C147" s="69">
        <v>4926.8</v>
      </c>
      <c r="D147" s="69">
        <v>68521.5</v>
      </c>
      <c r="E147" s="376">
        <v>15.635826792401737</v>
      </c>
      <c r="F147" s="212">
        <v>1.6812137956559597E-2</v>
      </c>
    </row>
    <row r="148" spans="1:6">
      <c r="A148" s="29">
        <v>11</v>
      </c>
      <c r="B148" s="375" t="s">
        <v>724</v>
      </c>
      <c r="C148" s="69">
        <v>2865</v>
      </c>
      <c r="D148" s="69">
        <v>48338</v>
      </c>
      <c r="E148" s="376">
        <v>13.41711802892241</v>
      </c>
      <c r="F148" s="212">
        <v>1.1860001963532289E-2</v>
      </c>
    </row>
    <row r="149" spans="1:6">
      <c r="A149" s="29">
        <v>12</v>
      </c>
      <c r="B149" s="375" t="s">
        <v>725</v>
      </c>
      <c r="C149" s="69">
        <v>875</v>
      </c>
      <c r="D149" s="69">
        <v>14368.4</v>
      </c>
      <c r="E149" s="376">
        <v>15.666666666666664</v>
      </c>
      <c r="F149" s="212">
        <v>3.52536828608584E-3</v>
      </c>
    </row>
    <row r="150" spans="1:6" ht="15">
      <c r="B150" s="377" t="s">
        <v>726</v>
      </c>
      <c r="C150" s="378">
        <v>196822.80999999997</v>
      </c>
      <c r="D150" s="378">
        <v>4075716.02</v>
      </c>
      <c r="E150" s="379">
        <v>16.283382652542734</v>
      </c>
      <c r="F150" s="380">
        <v>1</v>
      </c>
    </row>
    <row r="151" spans="1:6">
      <c r="B151" s="2" t="s">
        <v>727</v>
      </c>
      <c r="D151" s="287"/>
    </row>
    <row r="153" spans="1:6" ht="15">
      <c r="B153" s="371" t="s">
        <v>1324</v>
      </c>
      <c r="C153" s="69">
        <v>90000</v>
      </c>
      <c r="D153" s="287"/>
    </row>
    <row r="154" spans="1:6" ht="15">
      <c r="B154" s="371" t="s">
        <v>1323</v>
      </c>
      <c r="C154" s="69">
        <v>40952</v>
      </c>
      <c r="D154" s="287"/>
      <c r="E154" s="287"/>
    </row>
    <row r="155" spans="1:6">
      <c r="B155" s="2" t="s">
        <v>729</v>
      </c>
      <c r="C155" s="287"/>
      <c r="D155" s="287"/>
    </row>
    <row r="156" spans="1:6">
      <c r="C156" s="287"/>
      <c r="D156" s="287"/>
    </row>
    <row r="157" spans="1:6" ht="15">
      <c r="B157" s="381" t="s">
        <v>730</v>
      </c>
      <c r="D157" s="330"/>
      <c r="F157" s="336"/>
    </row>
    <row r="158" spans="1:6">
      <c r="B158" s="59" t="s">
        <v>731</v>
      </c>
      <c r="C158" s="382">
        <f>C174</f>
        <v>500000</v>
      </c>
      <c r="E158" s="37"/>
      <c r="F158" s="336"/>
    </row>
    <row r="159" spans="1:6" ht="28.5">
      <c r="B159" s="600" t="str">
        <f>B177</f>
        <v>b. Talleres, talleres especializados y/ o eventos de divulgación nacionales y/o regionales (Productor, Semillerista, Adecuador, Industrial, Comercializador)</v>
      </c>
      <c r="C159" s="30">
        <f>C183</f>
        <v>1625000</v>
      </c>
      <c r="E159" s="37"/>
      <c r="F159" s="336"/>
    </row>
    <row r="160" spans="1:6" ht="28.5">
      <c r="B160" s="59" t="str">
        <f>B192</f>
        <v>c. Días de campo, giras técnicas, visitas y/o demostraciones de método,  (Productor, Semillerista, Adecuador, Industrial, Comercializador)</v>
      </c>
      <c r="C160" s="382">
        <f>C200</f>
        <v>4120000</v>
      </c>
      <c r="E160" s="37"/>
      <c r="F160" s="336"/>
    </row>
    <row r="161" spans="2:6">
      <c r="B161" s="59" t="str">
        <f>B204</f>
        <v>d. Parcelas demostrativas o lotes modelos (Costo promedio)</v>
      </c>
      <c r="C161" s="382">
        <f>C212</f>
        <v>6000000</v>
      </c>
      <c r="E161" s="37"/>
      <c r="F161" s="336"/>
    </row>
    <row r="162" spans="2:6">
      <c r="B162" s="59" t="s">
        <v>732</v>
      </c>
      <c r="C162" s="382">
        <f>C158*20%</f>
        <v>100000</v>
      </c>
      <c r="E162" s="37"/>
      <c r="F162" s="336"/>
    </row>
    <row r="163" spans="2:6">
      <c r="B163" s="59" t="s">
        <v>733</v>
      </c>
      <c r="C163" s="382">
        <f>C159*20%</f>
        <v>325000</v>
      </c>
      <c r="E163" s="37"/>
      <c r="F163" s="336"/>
    </row>
    <row r="164" spans="2:6">
      <c r="B164" s="59" t="s">
        <v>734</v>
      </c>
      <c r="C164" s="382">
        <f>C223</f>
        <v>4600000</v>
      </c>
      <c r="E164" s="37"/>
      <c r="F164" s="336"/>
    </row>
    <row r="165" spans="2:6">
      <c r="B165" s="59" t="s">
        <v>735</v>
      </c>
      <c r="C165" s="382">
        <f>C231</f>
        <v>2300000</v>
      </c>
      <c r="E165" s="37"/>
      <c r="F165" s="336"/>
    </row>
    <row r="166" spans="2:6">
      <c r="B166" s="59" t="s">
        <v>736</v>
      </c>
      <c r="C166" s="382">
        <f>C252</f>
        <v>7000000</v>
      </c>
      <c r="E166" s="37"/>
      <c r="F166" s="336"/>
    </row>
    <row r="167" spans="2:6">
      <c r="B167" s="61"/>
      <c r="C167" s="383"/>
      <c r="E167" s="37"/>
      <c r="F167" s="336"/>
    </row>
    <row r="168" spans="2:6">
      <c r="B168" s="2" t="s">
        <v>737</v>
      </c>
      <c r="E168" s="37"/>
      <c r="F168" s="336"/>
    </row>
    <row r="169" spans="2:6">
      <c r="E169" s="37"/>
      <c r="F169" s="336"/>
    </row>
    <row r="171" spans="2:6" ht="27" customHeight="1">
      <c r="B171" s="371" t="s">
        <v>738</v>
      </c>
      <c r="C171" s="597" t="s">
        <v>739</v>
      </c>
    </row>
    <row r="172" spans="2:6">
      <c r="B172" s="29" t="s">
        <v>740</v>
      </c>
      <c r="C172" s="384">
        <f>15000*20</f>
        <v>300000</v>
      </c>
    </row>
    <row r="173" spans="2:6">
      <c r="B173" s="29" t="s">
        <v>741</v>
      </c>
      <c r="C173" s="384">
        <v>200000</v>
      </c>
    </row>
    <row r="174" spans="2:6" ht="15">
      <c r="B174" s="385" t="s">
        <v>742</v>
      </c>
      <c r="C174" s="386">
        <f>C172+C173</f>
        <v>500000</v>
      </c>
    </row>
    <row r="177" spans="2:3" ht="39" customHeight="1">
      <c r="B177" s="597" t="s">
        <v>743</v>
      </c>
      <c r="C177" s="597" t="s">
        <v>744</v>
      </c>
    </row>
    <row r="178" spans="2:3">
      <c r="B178" s="29" t="s">
        <v>745</v>
      </c>
      <c r="C178" s="384">
        <v>400000</v>
      </c>
    </row>
    <row r="179" spans="2:3">
      <c r="B179" s="29" t="s">
        <v>740</v>
      </c>
      <c r="C179" s="384">
        <f>15000*25</f>
        <v>375000</v>
      </c>
    </row>
    <row r="180" spans="2:3">
      <c r="B180" s="600" t="s">
        <v>746</v>
      </c>
      <c r="C180" s="384">
        <f>2500*2*25</f>
        <v>125000</v>
      </c>
    </row>
    <row r="181" spans="2:3">
      <c r="B181" s="29" t="s">
        <v>97</v>
      </c>
      <c r="C181" s="384">
        <f>25000*25</f>
        <v>625000</v>
      </c>
    </row>
    <row r="182" spans="2:3">
      <c r="B182" s="29" t="s">
        <v>747</v>
      </c>
      <c r="C182" s="384">
        <v>100000</v>
      </c>
    </row>
    <row r="183" spans="2:3" ht="15">
      <c r="B183" s="371" t="s">
        <v>748</v>
      </c>
      <c r="C183" s="386">
        <f>SUM(C178:C182)</f>
        <v>1625000</v>
      </c>
    </row>
    <row r="184" spans="2:3">
      <c r="B184" s="2" t="s">
        <v>749</v>
      </c>
    </row>
    <row r="186" spans="2:3" ht="15" hidden="1">
      <c r="B186" s="371" t="s">
        <v>750</v>
      </c>
      <c r="C186" s="13" t="s">
        <v>739</v>
      </c>
    </row>
    <row r="187" spans="2:3" hidden="1">
      <c r="B187" s="29" t="s">
        <v>740</v>
      </c>
      <c r="C187" s="384">
        <v>500000</v>
      </c>
    </row>
    <row r="188" spans="2:3" hidden="1">
      <c r="B188" s="600" t="s">
        <v>745</v>
      </c>
      <c r="C188" s="384">
        <v>500000</v>
      </c>
    </row>
    <row r="189" spans="2:3" ht="15" hidden="1">
      <c r="B189" s="385" t="s">
        <v>742</v>
      </c>
      <c r="C189" s="386">
        <f>SUM(C187:C188)</f>
        <v>1000000</v>
      </c>
    </row>
    <row r="190" spans="2:3" hidden="1">
      <c r="B190" s="29" t="s">
        <v>751</v>
      </c>
    </row>
    <row r="192" spans="2:3" ht="30">
      <c r="B192" s="597" t="s">
        <v>752</v>
      </c>
      <c r="C192" s="597" t="s">
        <v>753</v>
      </c>
    </row>
    <row r="193" spans="2:4">
      <c r="B193" s="384" t="s">
        <v>754</v>
      </c>
      <c r="C193" s="384">
        <f>20000*30</f>
        <v>600000</v>
      </c>
    </row>
    <row r="194" spans="2:4">
      <c r="B194" s="384" t="s">
        <v>755</v>
      </c>
      <c r="C194" s="384">
        <f>25000*30</f>
        <v>750000</v>
      </c>
    </row>
    <row r="195" spans="2:4">
      <c r="B195" s="29" t="s">
        <v>84</v>
      </c>
      <c r="C195" s="384">
        <f>25000*30</f>
        <v>750000</v>
      </c>
    </row>
    <row r="196" spans="2:4">
      <c r="B196" s="29" t="s">
        <v>756</v>
      </c>
      <c r="C196" s="384">
        <f>C118+200000</f>
        <v>320000</v>
      </c>
    </row>
    <row r="197" spans="2:4">
      <c r="B197" s="29" t="s">
        <v>757</v>
      </c>
      <c r="C197" s="384">
        <v>100000</v>
      </c>
    </row>
    <row r="198" spans="2:4">
      <c r="B198" s="29" t="s">
        <v>758</v>
      </c>
      <c r="C198" s="384">
        <f>50000*30</f>
        <v>1500000</v>
      </c>
    </row>
    <row r="199" spans="2:4">
      <c r="B199" s="29" t="s">
        <v>759</v>
      </c>
      <c r="C199" s="384">
        <v>100000</v>
      </c>
    </row>
    <row r="200" spans="2:4" ht="15">
      <c r="B200" s="371" t="s">
        <v>1</v>
      </c>
      <c r="C200" s="386">
        <f>SUM(C193:C199)</f>
        <v>4120000</v>
      </c>
    </row>
    <row r="201" spans="2:4">
      <c r="B201" s="2" t="s">
        <v>760</v>
      </c>
    </row>
    <row r="202" spans="2:4">
      <c r="B202" s="2" t="s">
        <v>761</v>
      </c>
    </row>
    <row r="204" spans="2:4" ht="15">
      <c r="B204" s="371" t="s">
        <v>762</v>
      </c>
      <c r="C204" s="597" t="s">
        <v>763</v>
      </c>
    </row>
    <row r="205" spans="2:4">
      <c r="B205" s="384" t="s">
        <v>764</v>
      </c>
      <c r="C205" s="384">
        <f>(160000*30)</f>
        <v>4800000</v>
      </c>
      <c r="D205" s="114"/>
    </row>
    <row r="206" spans="2:4">
      <c r="B206" s="29" t="s">
        <v>765</v>
      </c>
      <c r="C206" s="69">
        <f>280000*40</f>
        <v>11200000</v>
      </c>
    </row>
    <row r="207" spans="2:4">
      <c r="B207" s="29" t="s">
        <v>766</v>
      </c>
      <c r="C207" s="69">
        <f>300000*8</f>
        <v>2400000</v>
      </c>
    </row>
    <row r="208" spans="2:4">
      <c r="B208" s="384" t="s">
        <v>767</v>
      </c>
      <c r="C208" s="69">
        <f>50000*100</f>
        <v>5000000</v>
      </c>
    </row>
    <row r="209" spans="2:3">
      <c r="B209" s="29" t="s">
        <v>768</v>
      </c>
      <c r="C209" s="384">
        <v>500000</v>
      </c>
    </row>
    <row r="210" spans="2:3" ht="15">
      <c r="B210" s="371" t="s">
        <v>769</v>
      </c>
      <c r="C210" s="386">
        <f>SUM(C205:C209)</f>
        <v>23900000</v>
      </c>
    </row>
    <row r="211" spans="2:3" ht="15">
      <c r="B211" s="371" t="s">
        <v>770</v>
      </c>
      <c r="C211" s="386">
        <f>C210/4</f>
        <v>5975000</v>
      </c>
    </row>
    <row r="212" spans="2:3" ht="15">
      <c r="B212" s="371" t="s">
        <v>771</v>
      </c>
      <c r="C212" s="386">
        <v>6000000</v>
      </c>
    </row>
    <row r="213" spans="2:3">
      <c r="B213" s="2" t="s">
        <v>772</v>
      </c>
    </row>
    <row r="215" spans="2:3" ht="15">
      <c r="B215" s="704" t="s">
        <v>773</v>
      </c>
      <c r="C215" s="705"/>
    </row>
    <row r="216" spans="2:3">
      <c r="B216" s="387" t="s">
        <v>774</v>
      </c>
      <c r="C216" s="388">
        <f>50000*25</f>
        <v>1250000</v>
      </c>
    </row>
    <row r="217" spans="2:3">
      <c r="B217" s="388" t="s">
        <v>740</v>
      </c>
      <c r="C217" s="388">
        <f>15000*25</f>
        <v>375000</v>
      </c>
    </row>
    <row r="218" spans="2:3">
      <c r="B218" s="111" t="s">
        <v>755</v>
      </c>
      <c r="C218" s="388">
        <f>25000*25</f>
        <v>625000</v>
      </c>
    </row>
    <row r="219" spans="2:3">
      <c r="B219" s="384" t="s">
        <v>775</v>
      </c>
      <c r="C219" s="388">
        <v>600000</v>
      </c>
    </row>
    <row r="220" spans="2:3">
      <c r="B220" s="388" t="s">
        <v>776</v>
      </c>
      <c r="C220" s="388">
        <f>30*40000</f>
        <v>1200000</v>
      </c>
    </row>
    <row r="221" spans="2:3">
      <c r="B221" s="29" t="s">
        <v>777</v>
      </c>
      <c r="C221" s="384">
        <v>250000</v>
      </c>
    </row>
    <row r="222" spans="2:3">
      <c r="B222" s="29" t="s">
        <v>778</v>
      </c>
      <c r="C222" s="384">
        <v>300000</v>
      </c>
    </row>
    <row r="223" spans="2:3" ht="15">
      <c r="B223" s="389" t="s">
        <v>742</v>
      </c>
      <c r="C223" s="389">
        <f>SUM(C216:C222)</f>
        <v>4600000</v>
      </c>
    </row>
    <row r="224" spans="2:3">
      <c r="B224" s="2" t="s">
        <v>779</v>
      </c>
    </row>
    <row r="227" spans="2:4" ht="15">
      <c r="B227" s="371" t="s">
        <v>780</v>
      </c>
      <c r="C227" s="597" t="s">
        <v>781</v>
      </c>
    </row>
    <row r="228" spans="2:4">
      <c r="B228" s="384" t="s">
        <v>782</v>
      </c>
      <c r="C228" s="384">
        <f>D65</f>
        <v>1258039</v>
      </c>
      <c r="D228" s="114"/>
    </row>
    <row r="229" spans="2:4">
      <c r="B229" s="29" t="s">
        <v>202</v>
      </c>
      <c r="C229" s="69">
        <v>1000000</v>
      </c>
    </row>
    <row r="230" spans="2:4" ht="15">
      <c r="B230" s="371" t="s">
        <v>1</v>
      </c>
      <c r="C230" s="386">
        <f>SUM(C228:C229)</f>
        <v>2258039</v>
      </c>
    </row>
    <row r="231" spans="2:4" ht="15">
      <c r="B231" s="371" t="s">
        <v>783</v>
      </c>
      <c r="C231" s="390">
        <f>2300000</f>
        <v>2300000</v>
      </c>
    </row>
    <row r="232" spans="2:4" ht="15" hidden="1">
      <c r="B232" s="704"/>
      <c r="C232" s="705"/>
    </row>
    <row r="233" spans="2:4" hidden="1">
      <c r="B233" s="387"/>
      <c r="C233" s="388"/>
    </row>
    <row r="234" spans="2:4" hidden="1">
      <c r="B234" s="388"/>
      <c r="C234" s="388"/>
    </row>
    <row r="235" spans="2:4" hidden="1">
      <c r="B235" s="111"/>
      <c r="C235" s="388"/>
    </row>
    <row r="236" spans="2:4" hidden="1">
      <c r="B236" s="384"/>
      <c r="C236" s="388"/>
    </row>
    <row r="237" spans="2:4" hidden="1">
      <c r="B237" s="388"/>
      <c r="C237" s="388"/>
    </row>
    <row r="238" spans="2:4" hidden="1">
      <c r="B238" s="29"/>
      <c r="C238" s="384"/>
    </row>
    <row r="239" spans="2:4" hidden="1">
      <c r="B239" s="29"/>
      <c r="C239" s="384"/>
    </row>
    <row r="240" spans="2:4" ht="15" hidden="1">
      <c r="B240" s="389"/>
      <c r="C240" s="389"/>
    </row>
    <row r="241" spans="2:6" hidden="1"/>
    <row r="243" spans="2:6" ht="15">
      <c r="B243" s="371" t="s">
        <v>736</v>
      </c>
      <c r="C243" s="597" t="s">
        <v>763</v>
      </c>
    </row>
    <row r="244" spans="2:6">
      <c r="B244" s="384" t="s">
        <v>784</v>
      </c>
      <c r="C244" s="384">
        <v>6500000</v>
      </c>
      <c r="D244" s="114"/>
    </row>
    <row r="245" spans="2:6">
      <c r="B245" s="29" t="s">
        <v>765</v>
      </c>
      <c r="C245" s="69">
        <f>280000*40</f>
        <v>11200000</v>
      </c>
    </row>
    <row r="246" spans="2:6">
      <c r="B246" s="29" t="s">
        <v>766</v>
      </c>
      <c r="C246" s="69">
        <v>3000000</v>
      </c>
    </row>
    <row r="247" spans="2:6">
      <c r="B247" s="384" t="s">
        <v>767</v>
      </c>
      <c r="C247" s="69">
        <f>50000*100</f>
        <v>5000000</v>
      </c>
    </row>
    <row r="248" spans="2:6">
      <c r="B248" s="384" t="s">
        <v>785</v>
      </c>
      <c r="C248" s="69">
        <v>1500000</v>
      </c>
    </row>
    <row r="249" spans="2:6">
      <c r="B249" s="29" t="s">
        <v>768</v>
      </c>
      <c r="C249" s="384">
        <v>500000</v>
      </c>
    </row>
    <row r="250" spans="2:6" ht="15">
      <c r="B250" s="371" t="s">
        <v>769</v>
      </c>
      <c r="C250" s="386">
        <f>SUM(C244:C249)</f>
        <v>27700000</v>
      </c>
    </row>
    <row r="251" spans="2:6" ht="15">
      <c r="B251" s="371" t="s">
        <v>770</v>
      </c>
      <c r="C251" s="386">
        <f>C250/4</f>
        <v>6925000</v>
      </c>
    </row>
    <row r="252" spans="2:6" ht="15">
      <c r="B252" s="371" t="s">
        <v>771</v>
      </c>
      <c r="C252" s="386">
        <v>7000000</v>
      </c>
    </row>
    <row r="253" spans="2:6">
      <c r="B253" s="2" t="s">
        <v>772</v>
      </c>
    </row>
    <row r="255" spans="2:6" ht="15">
      <c r="B255" s="391" t="s">
        <v>786</v>
      </c>
      <c r="D255" s="13"/>
      <c r="F255" s="336"/>
    </row>
    <row r="256" spans="2:6" ht="15">
      <c r="B256" s="392" t="s">
        <v>787</v>
      </c>
      <c r="C256" s="393" t="s">
        <v>788</v>
      </c>
      <c r="D256" s="393" t="s">
        <v>789</v>
      </c>
      <c r="F256" s="336"/>
    </row>
    <row r="257" spans="1:4">
      <c r="B257" s="66">
        <v>2022</v>
      </c>
      <c r="C257" s="2">
        <v>3913.49</v>
      </c>
      <c r="D257" s="29">
        <v>4394.3</v>
      </c>
    </row>
    <row r="258" spans="1:4">
      <c r="B258" s="66">
        <v>2021</v>
      </c>
      <c r="C258" s="29">
        <v>3743.09</v>
      </c>
      <c r="D258" s="29">
        <v>4419.5600000000004</v>
      </c>
    </row>
    <row r="259" spans="1:4">
      <c r="B259" s="66">
        <v>2020</v>
      </c>
      <c r="C259" s="29">
        <v>3693.36</v>
      </c>
      <c r="D259" s="29">
        <v>4214.03</v>
      </c>
    </row>
    <row r="260" spans="1:4" ht="15">
      <c r="B260" s="394" t="s">
        <v>790</v>
      </c>
      <c r="C260" s="395">
        <f>AVERAGE(C257:C259)</f>
        <v>3783.3133333333335</v>
      </c>
      <c r="D260" s="395">
        <f>AVERAGE(D257:D259)</f>
        <v>4342.63</v>
      </c>
    </row>
    <row r="261" spans="1:4">
      <c r="B261" s="706" t="s">
        <v>791</v>
      </c>
      <c r="C261" s="706"/>
      <c r="D261" s="706"/>
    </row>
    <row r="262" spans="1:4">
      <c r="B262" s="396"/>
      <c r="C262" s="396"/>
      <c r="D262" s="396"/>
    </row>
    <row r="264" spans="1:4" ht="15">
      <c r="B264" s="391" t="s">
        <v>792</v>
      </c>
      <c r="C264" s="397"/>
      <c r="D264" s="397"/>
    </row>
    <row r="265" spans="1:4" ht="15">
      <c r="A265" s="13"/>
      <c r="B265" s="398" t="s">
        <v>793</v>
      </c>
      <c r="C265" s="399" t="s">
        <v>8</v>
      </c>
      <c r="D265" s="330"/>
    </row>
    <row r="266" spans="1:4">
      <c r="A266" s="13"/>
      <c r="B266" s="29" t="s">
        <v>794</v>
      </c>
      <c r="C266" s="400">
        <f>C286</f>
        <v>2550000</v>
      </c>
      <c r="D266" s="330"/>
    </row>
    <row r="267" spans="1:4" ht="15" customHeight="1">
      <c r="A267" s="13"/>
      <c r="B267" s="29" t="s">
        <v>795</v>
      </c>
      <c r="C267" s="400">
        <f>C294</f>
        <v>303500</v>
      </c>
      <c r="D267" s="330"/>
    </row>
    <row r="268" spans="1:4">
      <c r="A268" s="13"/>
      <c r="B268" s="29" t="s">
        <v>796</v>
      </c>
      <c r="C268" s="400">
        <f>C298</f>
        <v>15000000</v>
      </c>
      <c r="D268" s="330"/>
    </row>
    <row r="269" spans="1:4">
      <c r="A269" s="13"/>
      <c r="B269" s="29" t="s">
        <v>797</v>
      </c>
      <c r="C269" s="400">
        <f>C299</f>
        <v>8000000</v>
      </c>
      <c r="D269" s="330"/>
    </row>
    <row r="270" spans="1:4" ht="14.1" customHeight="1">
      <c r="A270" s="13"/>
      <c r="B270" s="101" t="s">
        <v>798</v>
      </c>
      <c r="C270" s="401">
        <v>20000000</v>
      </c>
      <c r="D270" s="330"/>
    </row>
    <row r="271" spans="1:4">
      <c r="A271" s="13"/>
      <c r="B271" s="101" t="s">
        <v>799</v>
      </c>
      <c r="C271" s="401">
        <f>C304</f>
        <v>4000000</v>
      </c>
      <c r="D271" s="330"/>
    </row>
    <row r="272" spans="1:4">
      <c r="A272" s="13"/>
      <c r="B272" s="101" t="s">
        <v>800</v>
      </c>
      <c r="C272" s="402">
        <f>C308</f>
        <v>500000</v>
      </c>
      <c r="D272" s="330"/>
    </row>
    <row r="273" spans="1:8">
      <c r="A273" s="13"/>
      <c r="B273" s="101" t="s">
        <v>801</v>
      </c>
      <c r="C273" s="335">
        <f>E318</f>
        <v>183750000</v>
      </c>
      <c r="D273" s="330"/>
    </row>
    <row r="274" spans="1:8">
      <c r="A274" s="13"/>
      <c r="B274" s="101" t="s">
        <v>802</v>
      </c>
      <c r="C274" s="400">
        <f>E328</f>
        <v>130105000</v>
      </c>
      <c r="D274" s="330"/>
    </row>
    <row r="275" spans="1:8">
      <c r="A275" s="13"/>
      <c r="B275" s="29" t="s">
        <v>803</v>
      </c>
      <c r="C275" s="400">
        <f>E340</f>
        <v>116200000</v>
      </c>
      <c r="D275" s="330"/>
    </row>
    <row r="276" spans="1:8">
      <c r="A276" s="13"/>
      <c r="B276" s="101" t="s">
        <v>804</v>
      </c>
      <c r="C276" s="403">
        <f>C356</f>
        <v>3500000</v>
      </c>
      <c r="D276" s="330"/>
    </row>
    <row r="277" spans="1:8">
      <c r="A277" s="13"/>
      <c r="B277" s="101" t="s">
        <v>805</v>
      </c>
      <c r="C277" s="400">
        <f>C357</f>
        <v>500000</v>
      </c>
      <c r="D277" s="330"/>
    </row>
    <row r="278" spans="1:8">
      <c r="A278" s="13"/>
      <c r="B278" s="29" t="str">
        <f>B361</f>
        <v>l. Plan de Medios radial Nacional</v>
      </c>
      <c r="C278" s="400">
        <f>E365</f>
        <v>30400000</v>
      </c>
      <c r="D278" s="330"/>
    </row>
    <row r="279" spans="1:8" ht="12.95" customHeight="1">
      <c r="A279" s="13"/>
      <c r="B279" s="29" t="str">
        <f>B367</f>
        <v>m. Plan de Medios radial regional</v>
      </c>
      <c r="C279" s="400">
        <f>E371</f>
        <v>12284000</v>
      </c>
      <c r="D279" s="330"/>
    </row>
    <row r="280" spans="1:8">
      <c r="B280" s="29" t="s">
        <v>806</v>
      </c>
      <c r="C280" s="400">
        <f>E378</f>
        <v>25484000</v>
      </c>
      <c r="D280" s="330"/>
    </row>
    <row r="281" spans="1:8">
      <c r="D281" s="330"/>
      <c r="E281" s="367"/>
      <c r="F281" s="367"/>
      <c r="G281" s="367"/>
      <c r="H281" s="367"/>
    </row>
    <row r="282" spans="1:8" ht="15">
      <c r="B282" s="598" t="s">
        <v>1322</v>
      </c>
      <c r="C282" s="404"/>
      <c r="D282" s="330"/>
      <c r="E282" s="330"/>
      <c r="F282" s="330"/>
      <c r="G282" s="330"/>
      <c r="H282" s="330"/>
    </row>
    <row r="283" spans="1:8" ht="15">
      <c r="B283" s="405"/>
      <c r="C283" s="405" t="s">
        <v>8</v>
      </c>
      <c r="D283" s="330"/>
      <c r="E283" s="330"/>
      <c r="F283" s="330"/>
      <c r="G283" s="330"/>
      <c r="H283" s="330"/>
    </row>
    <row r="284" spans="1:8">
      <c r="B284" s="29" t="s">
        <v>807</v>
      </c>
      <c r="C284" s="384">
        <v>3900000</v>
      </c>
      <c r="D284" s="330"/>
      <c r="E284" s="330"/>
      <c r="F284" s="330"/>
      <c r="G284" s="330"/>
      <c r="H284" s="330"/>
    </row>
    <row r="285" spans="1:8">
      <c r="B285" s="29" t="s">
        <v>808</v>
      </c>
      <c r="C285" s="384">
        <v>1200000</v>
      </c>
      <c r="D285" s="330"/>
      <c r="E285" s="330"/>
      <c r="F285" s="330"/>
      <c r="G285" s="330"/>
      <c r="H285" s="330"/>
    </row>
    <row r="286" spans="1:8" ht="15">
      <c r="B286" s="329" t="s">
        <v>809</v>
      </c>
      <c r="C286" s="406">
        <f>AVERAGE(C284:C285)</f>
        <v>2550000</v>
      </c>
      <c r="D286" s="330"/>
      <c r="E286" s="330"/>
      <c r="F286" s="330"/>
      <c r="G286" s="330"/>
      <c r="H286" s="330"/>
    </row>
    <row r="287" spans="1:8">
      <c r="B287" s="219" t="s">
        <v>810</v>
      </c>
      <c r="C287" s="336"/>
      <c r="H287" s="367"/>
    </row>
    <row r="288" spans="1:8">
      <c r="D288" s="330"/>
      <c r="E288" s="367"/>
      <c r="F288" s="367"/>
      <c r="G288" s="367"/>
      <c r="H288" s="367"/>
    </row>
    <row r="289" spans="2:8">
      <c r="C289" s="336"/>
      <c r="F289" s="367"/>
      <c r="G289" s="367"/>
      <c r="H289" s="367"/>
    </row>
    <row r="290" spans="2:8" ht="15">
      <c r="B290" s="712" t="s">
        <v>1321</v>
      </c>
      <c r="C290" s="712"/>
      <c r="D290" s="330"/>
      <c r="E290" s="330"/>
      <c r="F290" s="330"/>
      <c r="G290" s="367"/>
      <c r="H290" s="367"/>
    </row>
    <row r="291" spans="2:8" ht="15">
      <c r="B291" s="407" t="s">
        <v>811</v>
      </c>
      <c r="C291" s="407" t="s">
        <v>8</v>
      </c>
      <c r="D291" s="330"/>
      <c r="E291" s="330"/>
      <c r="F291" s="330"/>
    </row>
    <row r="292" spans="2:8">
      <c r="B292" s="29" t="s">
        <v>812</v>
      </c>
      <c r="C292" s="400">
        <v>522000</v>
      </c>
      <c r="D292" s="330"/>
      <c r="E292" s="330"/>
      <c r="F292" s="330"/>
    </row>
    <row r="293" spans="2:8">
      <c r="B293" s="29" t="s">
        <v>813</v>
      </c>
      <c r="C293" s="400">
        <v>85000</v>
      </c>
      <c r="D293" s="330"/>
      <c r="E293" s="330"/>
      <c r="F293" s="330"/>
    </row>
    <row r="294" spans="2:8" ht="15">
      <c r="B294" s="329" t="s">
        <v>814</v>
      </c>
      <c r="C294" s="408">
        <f>AVERAGE(C292:C293)</f>
        <v>303500</v>
      </c>
      <c r="D294" s="330"/>
      <c r="E294" s="330"/>
      <c r="F294" s="330"/>
    </row>
    <row r="295" spans="2:8">
      <c r="B295" s="219" t="s">
        <v>810</v>
      </c>
    </row>
    <row r="296" spans="2:8">
      <c r="B296" s="367"/>
      <c r="C296" s="367"/>
      <c r="D296" s="367"/>
      <c r="E296" s="367"/>
    </row>
    <row r="297" spans="2:8" ht="15">
      <c r="B297" s="372" t="s">
        <v>1320</v>
      </c>
      <c r="C297" s="372" t="s">
        <v>8</v>
      </c>
      <c r="D297" s="367"/>
      <c r="E297" s="367"/>
    </row>
    <row r="298" spans="2:8">
      <c r="B298" s="29" t="s">
        <v>1319</v>
      </c>
      <c r="C298" s="409">
        <v>15000000</v>
      </c>
      <c r="D298" s="367"/>
      <c r="E298" s="367"/>
    </row>
    <row r="299" spans="2:8">
      <c r="B299" s="29" t="s">
        <v>1318</v>
      </c>
      <c r="C299" s="409">
        <v>8000000</v>
      </c>
      <c r="D299" s="367"/>
      <c r="E299" s="367"/>
    </row>
    <row r="300" spans="2:8">
      <c r="B300" s="707" t="s">
        <v>816</v>
      </c>
      <c r="C300" s="707"/>
      <c r="D300" s="367"/>
      <c r="E300" s="367"/>
    </row>
    <row r="301" spans="2:8">
      <c r="B301" s="410"/>
      <c r="C301" s="410"/>
      <c r="D301" s="367"/>
      <c r="E301" s="367"/>
    </row>
    <row r="302" spans="2:8" ht="15">
      <c r="B302" s="372" t="s">
        <v>1317</v>
      </c>
      <c r="C302" s="372" t="s">
        <v>8</v>
      </c>
      <c r="D302" s="367"/>
      <c r="E302" s="367"/>
    </row>
    <row r="303" spans="2:8">
      <c r="B303" s="101" t="s">
        <v>1316</v>
      </c>
      <c r="C303" s="411">
        <v>10000000</v>
      </c>
      <c r="D303" s="367"/>
      <c r="E303" s="367"/>
    </row>
    <row r="304" spans="2:8">
      <c r="B304" s="101" t="s">
        <v>826</v>
      </c>
      <c r="C304" s="411">
        <v>4000000</v>
      </c>
      <c r="D304" s="367"/>
      <c r="E304" s="367"/>
    </row>
    <row r="305" spans="2:5">
      <c r="B305" s="708" t="s">
        <v>817</v>
      </c>
      <c r="C305" s="708"/>
      <c r="D305" s="367"/>
      <c r="E305" s="367"/>
    </row>
    <row r="306" spans="2:5">
      <c r="B306" s="412"/>
      <c r="C306" s="412"/>
      <c r="D306" s="367"/>
      <c r="E306" s="367"/>
    </row>
    <row r="307" spans="2:5" ht="15">
      <c r="B307" s="372" t="s">
        <v>1244</v>
      </c>
      <c r="C307" s="372" t="s">
        <v>8</v>
      </c>
      <c r="D307" s="367"/>
      <c r="E307" s="367"/>
    </row>
    <row r="308" spans="2:5">
      <c r="B308" s="101" t="s">
        <v>23</v>
      </c>
      <c r="C308" s="411">
        <v>500000</v>
      </c>
      <c r="D308" s="367"/>
      <c r="E308" s="367"/>
    </row>
    <row r="309" spans="2:5">
      <c r="B309" s="413" t="s">
        <v>818</v>
      </c>
      <c r="C309" s="410"/>
      <c r="D309" s="367"/>
      <c r="E309" s="367"/>
    </row>
    <row r="310" spans="2:5">
      <c r="B310" s="410"/>
      <c r="C310" s="410"/>
      <c r="D310" s="367"/>
      <c r="E310" s="367"/>
    </row>
    <row r="311" spans="2:5" ht="15">
      <c r="B311" s="371" t="s">
        <v>1315</v>
      </c>
      <c r="C311" s="414" t="s">
        <v>6</v>
      </c>
      <c r="D311" s="414" t="s">
        <v>8</v>
      </c>
      <c r="E311" s="414" t="s">
        <v>1</v>
      </c>
    </row>
    <row r="312" spans="2:5">
      <c r="B312" s="384" t="s">
        <v>819</v>
      </c>
      <c r="C312" s="384">
        <v>4</v>
      </c>
      <c r="D312" s="384">
        <f>5000000</f>
        <v>5000000</v>
      </c>
      <c r="E312" s="384">
        <f t="shared" ref="E312:E317" si="0">C312*D312</f>
        <v>20000000</v>
      </c>
    </row>
    <row r="313" spans="2:5">
      <c r="B313" s="384" t="s">
        <v>820</v>
      </c>
      <c r="C313" s="384">
        <v>2000</v>
      </c>
      <c r="D313" s="384">
        <v>500</v>
      </c>
      <c r="E313" s="384">
        <f t="shared" si="0"/>
        <v>1000000</v>
      </c>
    </row>
    <row r="314" spans="2:5">
      <c r="B314" s="384" t="s">
        <v>821</v>
      </c>
      <c r="C314" s="384">
        <v>5</v>
      </c>
      <c r="D314" s="384">
        <f>C266</f>
        <v>2550000</v>
      </c>
      <c r="E314" s="384">
        <f t="shared" si="0"/>
        <v>12750000</v>
      </c>
    </row>
    <row r="315" spans="2:5">
      <c r="B315" s="384" t="s">
        <v>822</v>
      </c>
      <c r="C315" s="384">
        <v>2</v>
      </c>
      <c r="D315" s="384">
        <f>C270</f>
        <v>20000000</v>
      </c>
      <c r="E315" s="384">
        <f t="shared" si="0"/>
        <v>40000000</v>
      </c>
    </row>
    <row r="316" spans="2:5">
      <c r="B316" s="384" t="s">
        <v>235</v>
      </c>
      <c r="C316" s="384">
        <v>1</v>
      </c>
      <c r="D316" s="384">
        <v>50000000</v>
      </c>
      <c r="E316" s="384">
        <f t="shared" si="0"/>
        <v>50000000</v>
      </c>
    </row>
    <row r="317" spans="2:5">
      <c r="B317" s="29" t="s">
        <v>815</v>
      </c>
      <c r="C317" s="384">
        <v>4</v>
      </c>
      <c r="D317" s="384">
        <f>C268</f>
        <v>15000000</v>
      </c>
      <c r="E317" s="384">
        <f t="shared" si="0"/>
        <v>60000000</v>
      </c>
    </row>
    <row r="318" spans="2:5" ht="15">
      <c r="B318" s="415" t="s">
        <v>823</v>
      </c>
      <c r="C318" s="415"/>
      <c r="D318" s="415"/>
      <c r="E318" s="416">
        <f>SUM(E312:E317)</f>
        <v>183750000</v>
      </c>
    </row>
    <row r="319" spans="2:5" s="4" customFormat="1" ht="15">
      <c r="B319" s="413" t="s">
        <v>824</v>
      </c>
      <c r="C319" s="3"/>
      <c r="D319" s="3"/>
      <c r="E319" s="417"/>
    </row>
    <row r="320" spans="2:5">
      <c r="B320" s="410"/>
      <c r="C320" s="410"/>
      <c r="D320" s="367"/>
      <c r="E320" s="367"/>
    </row>
    <row r="321" spans="2:5" ht="15">
      <c r="B321" s="371" t="s">
        <v>1314</v>
      </c>
      <c r="C321" s="414" t="s">
        <v>6</v>
      </c>
      <c r="D321" s="414" t="s">
        <v>8</v>
      </c>
      <c r="E321" s="414" t="s">
        <v>1</v>
      </c>
    </row>
    <row r="322" spans="2:5">
      <c r="B322" s="384" t="s">
        <v>819</v>
      </c>
      <c r="C322" s="384">
        <v>2</v>
      </c>
      <c r="D322" s="384">
        <v>5000000</v>
      </c>
      <c r="E322" s="384">
        <f t="shared" ref="E322:E327" si="1">C322*D322</f>
        <v>10000000</v>
      </c>
    </row>
    <row r="323" spans="2:5">
      <c r="B323" s="384" t="s">
        <v>820</v>
      </c>
      <c r="C323" s="384">
        <v>10000</v>
      </c>
      <c r="D323" s="384">
        <v>500</v>
      </c>
      <c r="E323" s="384">
        <f t="shared" si="1"/>
        <v>5000000</v>
      </c>
    </row>
    <row r="324" spans="2:5">
      <c r="B324" s="384" t="s">
        <v>825</v>
      </c>
      <c r="C324" s="384">
        <v>30</v>
      </c>
      <c r="D324" s="384">
        <f>C267</f>
        <v>303500</v>
      </c>
      <c r="E324" s="384">
        <f t="shared" si="1"/>
        <v>9105000</v>
      </c>
    </row>
    <row r="325" spans="2:5">
      <c r="B325" s="384" t="s">
        <v>235</v>
      </c>
      <c r="C325" s="384">
        <v>4</v>
      </c>
      <c r="D325" s="384">
        <v>5000000</v>
      </c>
      <c r="E325" s="384">
        <f t="shared" si="1"/>
        <v>20000000</v>
      </c>
    </row>
    <row r="326" spans="2:5">
      <c r="B326" s="384" t="s">
        <v>826</v>
      </c>
      <c r="C326" s="384">
        <v>12</v>
      </c>
      <c r="D326" s="384">
        <f>C271</f>
        <v>4000000</v>
      </c>
      <c r="E326" s="384">
        <f t="shared" si="1"/>
        <v>48000000</v>
      </c>
    </row>
    <row r="327" spans="2:5">
      <c r="B327" s="29" t="s">
        <v>827</v>
      </c>
      <c r="C327" s="384">
        <v>6</v>
      </c>
      <c r="D327" s="418">
        <f>C269</f>
        <v>8000000</v>
      </c>
      <c r="E327" s="384">
        <f t="shared" si="1"/>
        <v>48000000</v>
      </c>
    </row>
    <row r="328" spans="2:5" ht="15">
      <c r="B328" s="415" t="s">
        <v>828</v>
      </c>
      <c r="C328" s="415"/>
      <c r="D328" s="415"/>
      <c r="E328" s="416">
        <f>SUM(E323:E327)</f>
        <v>130105000</v>
      </c>
    </row>
    <row r="329" spans="2:5" s="4" customFormat="1" ht="15">
      <c r="B329" s="413" t="s">
        <v>829</v>
      </c>
      <c r="C329" s="3"/>
      <c r="D329" s="3"/>
      <c r="E329" s="417"/>
    </row>
    <row r="330" spans="2:5">
      <c r="B330" s="410"/>
      <c r="C330" s="410"/>
      <c r="D330" s="367"/>
      <c r="E330" s="367"/>
    </row>
    <row r="331" spans="2:5" ht="15">
      <c r="B331" s="709" t="s">
        <v>1313</v>
      </c>
      <c r="C331" s="710"/>
    </row>
    <row r="332" spans="2:5" ht="15">
      <c r="B332" s="415" t="s">
        <v>793</v>
      </c>
      <c r="C332" s="419" t="s">
        <v>6</v>
      </c>
      <c r="D332" s="419" t="s">
        <v>8</v>
      </c>
      <c r="E332" s="419" t="s">
        <v>1</v>
      </c>
    </row>
    <row r="333" spans="2:5">
      <c r="B333" s="384" t="s">
        <v>819</v>
      </c>
      <c r="C333" s="384">
        <v>2</v>
      </c>
      <c r="D333" s="384">
        <v>5000000</v>
      </c>
      <c r="E333" s="384">
        <f>C333*D333</f>
        <v>10000000</v>
      </c>
    </row>
    <row r="334" spans="2:5">
      <c r="B334" s="384" t="s">
        <v>820</v>
      </c>
      <c r="C334" s="384">
        <v>2000</v>
      </c>
      <c r="D334" s="384">
        <v>500</v>
      </c>
      <c r="E334" s="384">
        <f>C334*D334</f>
        <v>1000000</v>
      </c>
    </row>
    <row r="335" spans="2:5">
      <c r="B335" s="384" t="s">
        <v>830</v>
      </c>
      <c r="C335" s="384">
        <v>4</v>
      </c>
      <c r="D335" s="384">
        <f>C266</f>
        <v>2550000</v>
      </c>
      <c r="E335" s="384">
        <f>C335*D335</f>
        <v>10200000</v>
      </c>
    </row>
    <row r="336" spans="2:5">
      <c r="B336" s="384" t="s">
        <v>235</v>
      </c>
      <c r="C336" s="384">
        <v>8</v>
      </c>
      <c r="D336" s="384">
        <v>5000000</v>
      </c>
      <c r="E336" s="384">
        <v>10000000</v>
      </c>
    </row>
    <row r="337" spans="1:7">
      <c r="B337" s="384" t="s">
        <v>831</v>
      </c>
      <c r="C337" s="384">
        <v>2</v>
      </c>
      <c r="D337" s="384">
        <f>C270</f>
        <v>20000000</v>
      </c>
      <c r="E337" s="384">
        <f>C337*D337</f>
        <v>40000000</v>
      </c>
    </row>
    <row r="338" spans="1:7">
      <c r="B338" s="29" t="s">
        <v>832</v>
      </c>
      <c r="C338" s="384">
        <v>2</v>
      </c>
      <c r="D338" s="418">
        <f>C298</f>
        <v>15000000</v>
      </c>
      <c r="E338" s="384">
        <f>C338*D338</f>
        <v>30000000</v>
      </c>
    </row>
    <row r="339" spans="1:7">
      <c r="B339" s="29" t="s">
        <v>833</v>
      </c>
      <c r="C339" s="384">
        <v>1000</v>
      </c>
      <c r="D339" s="418">
        <v>15000</v>
      </c>
      <c r="E339" s="384">
        <f>C339*D339</f>
        <v>15000000</v>
      </c>
    </row>
    <row r="340" spans="1:7" ht="15">
      <c r="B340" s="415" t="s">
        <v>834</v>
      </c>
      <c r="C340" s="415"/>
      <c r="D340" s="415"/>
      <c r="E340" s="416">
        <f>SUM(E333:E339)</f>
        <v>116200000</v>
      </c>
    </row>
    <row r="341" spans="1:7" s="4" customFormat="1">
      <c r="A341" s="2"/>
      <c r="B341" s="413" t="s">
        <v>835</v>
      </c>
      <c r="C341" s="2"/>
      <c r="D341" s="2"/>
      <c r="E341" s="2"/>
      <c r="F341" s="2"/>
    </row>
    <row r="342" spans="1:7" s="4" customFormat="1">
      <c r="A342" s="2"/>
      <c r="B342" s="420"/>
      <c r="C342" s="421"/>
      <c r="D342" s="422"/>
      <c r="E342" s="422"/>
      <c r="F342" s="423"/>
      <c r="G342" s="423"/>
    </row>
    <row r="343" spans="1:7" ht="15">
      <c r="B343" s="709" t="s">
        <v>1312</v>
      </c>
      <c r="C343" s="710"/>
    </row>
    <row r="344" spans="1:7" ht="15">
      <c r="B344" s="415" t="s">
        <v>793</v>
      </c>
      <c r="C344" s="419" t="s">
        <v>6</v>
      </c>
      <c r="D344" s="419" t="s">
        <v>8</v>
      </c>
      <c r="E344" s="419" t="s">
        <v>1</v>
      </c>
    </row>
    <row r="345" spans="1:7">
      <c r="B345" s="384" t="s">
        <v>819</v>
      </c>
      <c r="C345" s="384">
        <v>2</v>
      </c>
      <c r="D345" s="384">
        <v>5000000</v>
      </c>
      <c r="E345" s="384">
        <f t="shared" ref="E345:E351" si="2">C345*D345</f>
        <v>10000000</v>
      </c>
    </row>
    <row r="346" spans="1:7">
      <c r="B346" s="384" t="s">
        <v>820</v>
      </c>
      <c r="C346" s="384">
        <v>10000</v>
      </c>
      <c r="D346" s="384">
        <v>500</v>
      </c>
      <c r="E346" s="384">
        <f t="shared" si="2"/>
        <v>5000000</v>
      </c>
    </row>
    <row r="347" spans="1:7">
      <c r="B347" s="384" t="s">
        <v>836</v>
      </c>
      <c r="C347" s="384">
        <v>20</v>
      </c>
      <c r="D347" s="384">
        <f>C267</f>
        <v>303500</v>
      </c>
      <c r="E347" s="384">
        <f t="shared" si="2"/>
        <v>6070000</v>
      </c>
    </row>
    <row r="348" spans="1:7">
      <c r="B348" s="384" t="s">
        <v>235</v>
      </c>
      <c r="C348" s="384">
        <v>1</v>
      </c>
      <c r="D348" s="384">
        <v>5000000</v>
      </c>
      <c r="E348" s="384">
        <f t="shared" si="2"/>
        <v>5000000</v>
      </c>
    </row>
    <row r="349" spans="1:7">
      <c r="B349" s="384" t="s">
        <v>826</v>
      </c>
      <c r="C349" s="384">
        <v>12</v>
      </c>
      <c r="D349" s="384">
        <f>C271</f>
        <v>4000000</v>
      </c>
      <c r="E349" s="384">
        <f t="shared" si="2"/>
        <v>48000000</v>
      </c>
    </row>
    <row r="350" spans="1:7">
      <c r="B350" s="29" t="s">
        <v>837</v>
      </c>
      <c r="C350" s="384">
        <v>4</v>
      </c>
      <c r="D350" s="418">
        <f>C269</f>
        <v>8000000</v>
      </c>
      <c r="E350" s="384">
        <f t="shared" si="2"/>
        <v>32000000</v>
      </c>
    </row>
    <row r="351" spans="1:7">
      <c r="B351" s="29" t="s">
        <v>833</v>
      </c>
      <c r="C351" s="384">
        <v>500</v>
      </c>
      <c r="D351" s="418">
        <v>15000</v>
      </c>
      <c r="E351" s="384">
        <f t="shared" si="2"/>
        <v>7500000</v>
      </c>
    </row>
    <row r="352" spans="1:7" ht="15">
      <c r="B352" s="415" t="s">
        <v>834</v>
      </c>
      <c r="C352" s="415"/>
      <c r="D352" s="415"/>
      <c r="E352" s="416">
        <f>SUM(E345:E351)</f>
        <v>113570000</v>
      </c>
    </row>
    <row r="353" spans="1:7" s="4" customFormat="1" ht="15">
      <c r="A353" s="2"/>
      <c r="B353" s="3" t="s">
        <v>835</v>
      </c>
      <c r="C353" s="2"/>
      <c r="D353" s="2"/>
      <c r="E353" s="2"/>
      <c r="F353" s="2"/>
    </row>
    <row r="354" spans="1:7" s="4" customFormat="1" ht="15">
      <c r="A354" s="2"/>
      <c r="B354" s="3"/>
      <c r="C354" s="2"/>
      <c r="D354" s="2"/>
      <c r="E354" s="2"/>
      <c r="F354" s="2"/>
    </row>
    <row r="355" spans="1:7" s="4" customFormat="1" ht="15">
      <c r="A355" s="2"/>
      <c r="B355" s="371" t="s">
        <v>1311</v>
      </c>
      <c r="C355" s="414" t="s">
        <v>8</v>
      </c>
      <c r="D355" s="422"/>
      <c r="E355" s="422"/>
      <c r="F355" s="2"/>
    </row>
    <row r="356" spans="1:7" s="4" customFormat="1">
      <c r="A356" s="2"/>
      <c r="B356" s="351" t="s">
        <v>1310</v>
      </c>
      <c r="C356" s="384">
        <v>3500000</v>
      </c>
      <c r="D356" s="422"/>
      <c r="E356" s="422"/>
      <c r="F356" s="2"/>
    </row>
    <row r="357" spans="1:7" s="4" customFormat="1">
      <c r="A357" s="2"/>
      <c r="B357" s="29" t="s">
        <v>1309</v>
      </c>
      <c r="C357" s="384">
        <v>500000</v>
      </c>
      <c r="D357" s="422"/>
      <c r="E357" s="422"/>
      <c r="F357" s="2"/>
    </row>
    <row r="358" spans="1:7" s="4" customFormat="1">
      <c r="A358" s="2"/>
      <c r="B358" s="711" t="s">
        <v>838</v>
      </c>
      <c r="C358" s="711"/>
      <c r="D358" s="422"/>
      <c r="E358" s="422"/>
      <c r="F358" s="2"/>
    </row>
    <row r="359" spans="1:7" s="4" customFormat="1">
      <c r="A359" s="2"/>
      <c r="B359" s="367"/>
      <c r="C359" s="367"/>
      <c r="D359" s="422"/>
      <c r="E359" s="422"/>
      <c r="F359" s="2"/>
    </row>
    <row r="360" spans="1:7" s="4" customFormat="1">
      <c r="A360" s="2"/>
      <c r="B360" s="367"/>
      <c r="C360" s="367"/>
      <c r="D360" s="422"/>
      <c r="E360" s="422"/>
      <c r="F360" s="2"/>
    </row>
    <row r="361" spans="1:7" s="4" customFormat="1" ht="15">
      <c r="A361" s="2"/>
      <c r="B361" s="709" t="s">
        <v>1308</v>
      </c>
      <c r="C361" s="710"/>
      <c r="D361" s="2"/>
      <c r="E361" s="2"/>
      <c r="F361" s="2"/>
    </row>
    <row r="362" spans="1:7" s="4" customFormat="1" ht="15">
      <c r="A362" s="2"/>
      <c r="B362" s="415" t="s">
        <v>839</v>
      </c>
      <c r="C362" s="419" t="s">
        <v>6</v>
      </c>
      <c r="D362" s="419" t="s">
        <v>8</v>
      </c>
      <c r="E362" s="419" t="s">
        <v>1</v>
      </c>
      <c r="F362" s="2"/>
    </row>
    <row r="363" spans="1:7" s="4" customFormat="1">
      <c r="A363" s="2"/>
      <c r="B363" s="351" t="s">
        <v>840</v>
      </c>
      <c r="C363" s="384">
        <v>8</v>
      </c>
      <c r="D363" s="384">
        <f>D314</f>
        <v>2550000</v>
      </c>
      <c r="E363" s="384">
        <f>C363*D363</f>
        <v>20400000</v>
      </c>
      <c r="F363" s="2"/>
    </row>
    <row r="364" spans="1:7" s="4" customFormat="1">
      <c r="A364" s="2"/>
      <c r="B364" s="351" t="s">
        <v>235</v>
      </c>
      <c r="C364" s="384">
        <v>1</v>
      </c>
      <c r="D364" s="384">
        <v>10000000</v>
      </c>
      <c r="E364" s="384">
        <f>C364*D364</f>
        <v>10000000</v>
      </c>
      <c r="F364" s="2"/>
    </row>
    <row r="365" spans="1:7" s="4" customFormat="1" ht="15">
      <c r="A365" s="2"/>
      <c r="B365" s="415" t="s">
        <v>841</v>
      </c>
      <c r="C365" s="2"/>
      <c r="D365" s="2"/>
      <c r="E365" s="416">
        <f>SUM(E363:E364)</f>
        <v>30400000</v>
      </c>
      <c r="F365" s="2"/>
    </row>
    <row r="366" spans="1:7" s="4" customFormat="1" ht="15">
      <c r="B366" s="424"/>
      <c r="E366" s="417"/>
    </row>
    <row r="367" spans="1:7" s="4" customFormat="1" ht="15">
      <c r="A367" s="2"/>
      <c r="B367" s="704" t="s">
        <v>1307</v>
      </c>
      <c r="C367" s="705"/>
      <c r="D367" s="2"/>
      <c r="E367" s="2"/>
      <c r="F367" s="423"/>
      <c r="G367" s="423"/>
    </row>
    <row r="368" spans="1:7" s="4" customFormat="1" ht="15">
      <c r="A368" s="2"/>
      <c r="B368" s="415" t="s">
        <v>839</v>
      </c>
      <c r="C368" s="419" t="s">
        <v>6</v>
      </c>
      <c r="D368" s="419" t="s">
        <v>8</v>
      </c>
      <c r="E368" s="419" t="s">
        <v>1</v>
      </c>
      <c r="F368" s="423"/>
      <c r="G368" s="423"/>
    </row>
    <row r="369" spans="1:7" s="4" customFormat="1">
      <c r="A369" s="2"/>
      <c r="B369" s="384" t="s">
        <v>836</v>
      </c>
      <c r="C369" s="384">
        <v>24</v>
      </c>
      <c r="D369" s="384">
        <f>C267</f>
        <v>303500</v>
      </c>
      <c r="E369" s="384">
        <f>C369*D369</f>
        <v>7284000</v>
      </c>
      <c r="F369" s="423"/>
      <c r="G369" s="423"/>
    </row>
    <row r="370" spans="1:7" s="4" customFormat="1">
      <c r="A370" s="2"/>
      <c r="B370" s="384" t="s">
        <v>235</v>
      </c>
      <c r="C370" s="384">
        <v>1</v>
      </c>
      <c r="D370" s="384">
        <v>10000000</v>
      </c>
      <c r="E370" s="384">
        <v>5000000</v>
      </c>
      <c r="F370" s="367"/>
      <c r="G370" s="367"/>
    </row>
    <row r="371" spans="1:7" s="4" customFormat="1" ht="15">
      <c r="A371" s="2"/>
      <c r="B371" s="415" t="s">
        <v>211</v>
      </c>
      <c r="C371" s="2"/>
      <c r="D371" s="2"/>
      <c r="E371" s="416">
        <f>SUM(E369:E370)</f>
        <v>12284000</v>
      </c>
      <c r="F371" s="2"/>
    </row>
    <row r="372" spans="1:7" s="4" customFormat="1">
      <c r="A372" s="2"/>
      <c r="B372" s="421"/>
      <c r="C372" s="421"/>
      <c r="D372" s="422"/>
      <c r="E372" s="422"/>
      <c r="F372" s="367"/>
      <c r="G372" s="367"/>
    </row>
    <row r="373" spans="1:7" s="4" customFormat="1" ht="15">
      <c r="A373" s="2"/>
      <c r="B373" s="704" t="s">
        <v>1306</v>
      </c>
      <c r="C373" s="705"/>
      <c r="D373" s="2"/>
      <c r="E373" s="2"/>
      <c r="F373" s="423"/>
      <c r="G373" s="423"/>
    </row>
    <row r="374" spans="1:7" s="4" customFormat="1" ht="15">
      <c r="A374" s="2"/>
      <c r="B374" s="415" t="s">
        <v>839</v>
      </c>
      <c r="C374" s="419" t="s">
        <v>6</v>
      </c>
      <c r="D374" s="419" t="s">
        <v>8</v>
      </c>
      <c r="E374" s="419" t="s">
        <v>1</v>
      </c>
      <c r="F374" s="423"/>
      <c r="G374" s="423"/>
    </row>
    <row r="375" spans="1:7" s="4" customFormat="1">
      <c r="A375" s="2"/>
      <c r="B375" s="384" t="s">
        <v>840</v>
      </c>
      <c r="C375" s="384">
        <v>4</v>
      </c>
      <c r="D375" s="384">
        <f>C266</f>
        <v>2550000</v>
      </c>
      <c r="E375" s="384">
        <f>C375*D375</f>
        <v>10200000</v>
      </c>
      <c r="F375" s="423"/>
      <c r="G375" s="423"/>
    </row>
    <row r="376" spans="1:7" s="4" customFormat="1">
      <c r="A376" s="2"/>
      <c r="B376" s="384" t="s">
        <v>836</v>
      </c>
      <c r="C376" s="384">
        <v>24</v>
      </c>
      <c r="D376" s="384">
        <f>C267</f>
        <v>303500</v>
      </c>
      <c r="E376" s="384">
        <f>C376*D376</f>
        <v>7284000</v>
      </c>
      <c r="F376" s="423"/>
      <c r="G376" s="423"/>
    </row>
    <row r="377" spans="1:7" s="4" customFormat="1">
      <c r="A377" s="2"/>
      <c r="B377" s="384" t="s">
        <v>235</v>
      </c>
      <c r="C377" s="384">
        <v>1</v>
      </c>
      <c r="D377" s="384">
        <v>10000000</v>
      </c>
      <c r="E377" s="384">
        <v>8000000</v>
      </c>
      <c r="F377" s="367"/>
      <c r="G377" s="367"/>
    </row>
    <row r="378" spans="1:7" s="4" customFormat="1" ht="15">
      <c r="A378" s="2"/>
      <c r="B378" s="415" t="s">
        <v>211</v>
      </c>
      <c r="C378" s="2"/>
      <c r="D378" s="2"/>
      <c r="E378" s="416">
        <f>SUM(E375:E377)</f>
        <v>25484000</v>
      </c>
      <c r="F378" s="2"/>
    </row>
    <row r="379" spans="1:7" s="4" customFormat="1">
      <c r="A379" s="2"/>
      <c r="B379" s="367"/>
      <c r="C379" s="367"/>
      <c r="D379" s="422"/>
      <c r="E379" s="422"/>
      <c r="F379" s="2"/>
    </row>
    <row r="380" spans="1:7" s="4" customFormat="1">
      <c r="A380" s="2"/>
      <c r="B380" s="367"/>
      <c r="C380" s="367"/>
      <c r="D380" s="422"/>
      <c r="E380" s="422"/>
      <c r="F380" s="2"/>
    </row>
    <row r="381" spans="1:7" s="4" customFormat="1" ht="15">
      <c r="A381" s="2"/>
      <c r="B381" s="415" t="s">
        <v>842</v>
      </c>
      <c r="C381" s="2"/>
      <c r="D381" s="422"/>
      <c r="E381" s="422"/>
      <c r="F381" s="2"/>
    </row>
    <row r="382" spans="1:7" s="4" customFormat="1">
      <c r="A382" s="2"/>
      <c r="B382" s="29" t="str">
        <f>B390</f>
        <v>a. Rueda de negocio presencial</v>
      </c>
      <c r="C382" s="384">
        <f>C399</f>
        <v>23700000</v>
      </c>
      <c r="D382" s="2"/>
      <c r="E382" s="2"/>
      <c r="F382" s="2"/>
    </row>
    <row r="383" spans="1:7" s="4" customFormat="1">
      <c r="A383" s="2"/>
      <c r="B383" s="29" t="str">
        <f>B403</f>
        <v>b Rueda de negocio  virtual</v>
      </c>
      <c r="C383" s="384">
        <f>C406</f>
        <v>10000000</v>
      </c>
      <c r="D383" s="2"/>
      <c r="E383" s="2"/>
      <c r="F383" s="2"/>
    </row>
    <row r="384" spans="1:7" s="4" customFormat="1">
      <c r="A384" s="2"/>
      <c r="B384" s="29" t="str">
        <f>B409</f>
        <v>c. Participación en ferias comerciales nacional</v>
      </c>
      <c r="C384" s="418">
        <f>C414</f>
        <v>25000000</v>
      </c>
      <c r="D384" s="2"/>
      <c r="E384" s="2"/>
      <c r="F384" s="2"/>
    </row>
    <row r="385" spans="1:17" s="4" customFormat="1">
      <c r="A385" s="2"/>
      <c r="B385" s="29" t="str">
        <f>B417</f>
        <v>d. Participación en ferias comerciales internacionales</v>
      </c>
      <c r="C385" s="418">
        <f>C422</f>
        <v>46000000</v>
      </c>
      <c r="D385" s="2"/>
      <c r="E385" s="2"/>
      <c r="F385" s="2"/>
    </row>
    <row r="386" spans="1:17" s="4" customFormat="1">
      <c r="A386" s="2"/>
      <c r="B386" s="29" t="s">
        <v>843</v>
      </c>
      <c r="C386" s="418">
        <f>C431</f>
        <v>3800000</v>
      </c>
      <c r="D386" s="422"/>
      <c r="E386" s="422"/>
      <c r="F386" s="367"/>
      <c r="G386" s="367"/>
    </row>
    <row r="387" spans="1:17" s="4" customFormat="1">
      <c r="A387" s="2"/>
      <c r="B387" s="29" t="s">
        <v>1213</v>
      </c>
      <c r="C387" s="418">
        <f>C438</f>
        <v>41000000</v>
      </c>
      <c r="D387" s="422"/>
      <c r="E387" s="422"/>
      <c r="F387" s="367"/>
      <c r="G387" s="367"/>
    </row>
    <row r="388" spans="1:17" s="4" customFormat="1">
      <c r="A388" s="2"/>
      <c r="B388" s="29" t="s">
        <v>844</v>
      </c>
      <c r="C388" s="418">
        <f>C444</f>
        <v>350000</v>
      </c>
      <c r="D388" s="422"/>
      <c r="E388" s="422"/>
      <c r="F388" s="367"/>
      <c r="G388" s="367"/>
    </row>
    <row r="389" spans="1:17" s="4" customFormat="1">
      <c r="A389" s="2"/>
      <c r="B389" s="421"/>
      <c r="C389" s="421"/>
      <c r="D389" s="422"/>
      <c r="E389" s="422"/>
      <c r="F389" s="367"/>
      <c r="G389" s="367"/>
    </row>
    <row r="390" spans="1:17" ht="15">
      <c r="B390" s="415" t="s">
        <v>845</v>
      </c>
      <c r="C390" s="415" t="s">
        <v>846</v>
      </c>
      <c r="J390" s="4"/>
      <c r="K390" s="4"/>
      <c r="L390" s="4"/>
      <c r="M390" s="4"/>
      <c r="N390" s="4"/>
      <c r="O390" s="4"/>
      <c r="P390" s="4"/>
      <c r="Q390" s="4"/>
    </row>
    <row r="391" spans="1:17">
      <c r="B391" s="29" t="s">
        <v>847</v>
      </c>
      <c r="C391" s="384">
        <f>C90*10</f>
        <v>5250000</v>
      </c>
      <c r="J391" s="4"/>
      <c r="K391" s="4"/>
      <c r="L391" s="4"/>
      <c r="M391" s="4"/>
      <c r="N391" s="4"/>
      <c r="O391" s="4"/>
      <c r="P391" s="4"/>
      <c r="Q391" s="4"/>
    </row>
    <row r="392" spans="1:17">
      <c r="B392" s="29" t="s">
        <v>848</v>
      </c>
      <c r="C392" s="384">
        <v>5000000</v>
      </c>
      <c r="J392" s="4"/>
      <c r="K392" s="4"/>
      <c r="L392" s="4"/>
      <c r="M392" s="4"/>
      <c r="N392" s="4"/>
      <c r="O392" s="4"/>
      <c r="P392" s="4"/>
      <c r="Q392" s="4"/>
    </row>
    <row r="393" spans="1:17">
      <c r="B393" s="29" t="s">
        <v>849</v>
      </c>
      <c r="C393" s="384">
        <f>10*30000</f>
        <v>300000</v>
      </c>
      <c r="J393" s="4"/>
      <c r="K393" s="4"/>
      <c r="L393" s="4"/>
      <c r="M393" s="4"/>
      <c r="N393" s="4"/>
      <c r="O393" s="4"/>
      <c r="P393" s="4"/>
      <c r="Q393" s="4"/>
    </row>
    <row r="394" spans="1:17">
      <c r="B394" s="29" t="s">
        <v>747</v>
      </c>
      <c r="C394" s="384">
        <v>100000</v>
      </c>
      <c r="J394" s="4"/>
      <c r="K394" s="4"/>
      <c r="L394" s="4"/>
      <c r="M394" s="4"/>
      <c r="N394" s="4"/>
      <c r="O394" s="4"/>
      <c r="P394" s="4"/>
      <c r="Q394" s="4"/>
    </row>
    <row r="395" spans="1:17">
      <c r="B395" s="29" t="s">
        <v>850</v>
      </c>
      <c r="C395" s="384">
        <f>5000*10</f>
        <v>50000</v>
      </c>
      <c r="J395" s="4"/>
      <c r="K395" s="4"/>
      <c r="L395" s="4"/>
      <c r="M395" s="4"/>
      <c r="N395" s="4"/>
      <c r="O395" s="4"/>
      <c r="P395" s="4"/>
      <c r="Q395" s="4"/>
    </row>
    <row r="396" spans="1:17">
      <c r="B396" s="29" t="s">
        <v>27</v>
      </c>
      <c r="C396" s="384">
        <v>4000000</v>
      </c>
      <c r="J396" s="4"/>
      <c r="K396" s="4"/>
      <c r="L396" s="4"/>
      <c r="M396" s="4"/>
      <c r="N396" s="4"/>
      <c r="O396" s="4"/>
      <c r="P396" s="4"/>
      <c r="Q396" s="4"/>
    </row>
    <row r="397" spans="1:17">
      <c r="B397" s="29" t="s">
        <v>819</v>
      </c>
      <c r="C397" s="384">
        <v>5000000</v>
      </c>
      <c r="J397" s="4"/>
      <c r="K397" s="4"/>
      <c r="L397" s="4"/>
      <c r="M397" s="4"/>
      <c r="N397" s="4"/>
      <c r="O397" s="4"/>
      <c r="P397" s="4"/>
      <c r="Q397" s="4"/>
    </row>
    <row r="398" spans="1:17">
      <c r="B398" s="29" t="s">
        <v>851</v>
      </c>
      <c r="C398" s="384">
        <v>4000000</v>
      </c>
      <c r="J398" s="4"/>
      <c r="K398" s="4"/>
      <c r="L398" s="4"/>
      <c r="M398" s="4"/>
      <c r="N398" s="4"/>
      <c r="O398" s="4"/>
      <c r="P398" s="4"/>
      <c r="Q398" s="4"/>
    </row>
    <row r="399" spans="1:17" ht="15">
      <c r="B399" s="415" t="s">
        <v>852</v>
      </c>
      <c r="C399" s="425">
        <f>SUM(C391:C398)</f>
        <v>23700000</v>
      </c>
      <c r="J399" s="4"/>
      <c r="K399" s="4"/>
      <c r="L399" s="4"/>
      <c r="M399" s="4"/>
      <c r="N399" s="4"/>
      <c r="O399" s="4"/>
      <c r="P399" s="4"/>
      <c r="Q399" s="4"/>
    </row>
    <row r="400" spans="1:17">
      <c r="B400" s="2" t="s">
        <v>853</v>
      </c>
      <c r="J400" s="4"/>
      <c r="K400" s="4"/>
      <c r="L400" s="4"/>
      <c r="M400" s="4"/>
      <c r="N400" s="4"/>
      <c r="O400" s="4"/>
      <c r="P400" s="4"/>
      <c r="Q400" s="4"/>
    </row>
    <row r="401" spans="2:17">
      <c r="J401" s="4"/>
      <c r="K401" s="4"/>
      <c r="L401" s="4"/>
      <c r="M401" s="4"/>
      <c r="N401" s="4"/>
      <c r="O401" s="4"/>
      <c r="P401" s="4"/>
      <c r="Q401" s="4"/>
    </row>
    <row r="402" spans="2:17">
      <c r="J402" s="4"/>
      <c r="K402" s="4"/>
      <c r="L402" s="4"/>
      <c r="M402" s="4"/>
      <c r="N402" s="4"/>
      <c r="O402" s="4"/>
      <c r="P402" s="4"/>
      <c r="Q402" s="4"/>
    </row>
    <row r="403" spans="2:17" ht="15">
      <c r="B403" s="415" t="s">
        <v>854</v>
      </c>
      <c r="C403" s="336"/>
      <c r="J403" s="4"/>
      <c r="K403" s="4"/>
      <c r="L403" s="4"/>
      <c r="M403" s="4"/>
      <c r="N403" s="4"/>
      <c r="O403" s="4"/>
      <c r="P403" s="4"/>
      <c r="Q403" s="4"/>
    </row>
    <row r="404" spans="2:17">
      <c r="B404" s="29" t="s">
        <v>855</v>
      </c>
      <c r="C404" s="384">
        <v>5000000</v>
      </c>
      <c r="J404" s="4"/>
      <c r="K404" s="4"/>
      <c r="L404" s="4"/>
      <c r="M404" s="4"/>
      <c r="N404" s="4"/>
      <c r="O404" s="4"/>
      <c r="P404" s="4"/>
      <c r="Q404" s="4"/>
    </row>
    <row r="405" spans="2:17">
      <c r="B405" s="29" t="s">
        <v>819</v>
      </c>
      <c r="C405" s="384">
        <v>5000000</v>
      </c>
      <c r="J405" s="4"/>
      <c r="K405" s="4"/>
      <c r="L405" s="4"/>
      <c r="M405" s="4"/>
      <c r="N405" s="4"/>
      <c r="O405" s="4"/>
      <c r="P405" s="4"/>
      <c r="Q405" s="4"/>
    </row>
    <row r="406" spans="2:17" ht="15">
      <c r="B406" s="415" t="s">
        <v>852</v>
      </c>
      <c r="C406" s="425">
        <f>SUM(C404:C405)</f>
        <v>10000000</v>
      </c>
      <c r="J406" s="4"/>
      <c r="K406" s="4"/>
      <c r="L406" s="4"/>
      <c r="M406" s="4"/>
      <c r="N406" s="4"/>
      <c r="O406" s="4"/>
      <c r="P406" s="4"/>
      <c r="Q406" s="4"/>
    </row>
    <row r="407" spans="2:17">
      <c r="B407" s="2" t="s">
        <v>63</v>
      </c>
      <c r="J407" s="4"/>
      <c r="K407" s="4"/>
      <c r="L407" s="4"/>
      <c r="M407" s="4"/>
      <c r="N407" s="4"/>
      <c r="O407" s="4"/>
      <c r="P407" s="4"/>
      <c r="Q407" s="4"/>
    </row>
    <row r="408" spans="2:17">
      <c r="J408" s="4"/>
      <c r="K408" s="4"/>
      <c r="L408" s="4"/>
      <c r="M408" s="4"/>
      <c r="N408" s="4"/>
      <c r="O408" s="4"/>
      <c r="P408" s="4"/>
      <c r="Q408" s="4"/>
    </row>
    <row r="409" spans="2:17" ht="15">
      <c r="B409" s="415" t="s">
        <v>856</v>
      </c>
      <c r="C409" s="336"/>
      <c r="J409" s="4"/>
      <c r="K409" s="4"/>
      <c r="L409" s="4"/>
      <c r="M409" s="4"/>
      <c r="N409" s="4"/>
      <c r="O409" s="4"/>
      <c r="P409" s="4"/>
      <c r="Q409" s="4"/>
    </row>
    <row r="410" spans="2:17">
      <c r="B410" s="29" t="s">
        <v>857</v>
      </c>
      <c r="C410" s="384">
        <f>C90+'Categoria Costos Papa'!E42*5</f>
        <v>4752315</v>
      </c>
      <c r="J410" s="4"/>
      <c r="K410" s="4"/>
      <c r="L410" s="4"/>
      <c r="M410" s="4"/>
      <c r="N410" s="4"/>
      <c r="O410" s="4"/>
      <c r="P410" s="4"/>
      <c r="Q410" s="4"/>
    </row>
    <row r="411" spans="2:17">
      <c r="B411" s="29" t="s">
        <v>858</v>
      </c>
      <c r="C411" s="384">
        <f>200000*10</f>
        <v>2000000</v>
      </c>
      <c r="J411" s="4"/>
      <c r="K411" s="4"/>
      <c r="L411" s="4"/>
      <c r="M411" s="4"/>
      <c r="N411" s="4"/>
      <c r="O411" s="4"/>
      <c r="P411" s="4"/>
      <c r="Q411" s="4"/>
    </row>
    <row r="412" spans="2:17">
      <c r="B412" s="29" t="s">
        <v>859</v>
      </c>
      <c r="C412" s="384">
        <f>C276*5</f>
        <v>17500000</v>
      </c>
      <c r="J412" s="4"/>
      <c r="K412" s="4"/>
      <c r="L412" s="4"/>
      <c r="M412" s="4"/>
      <c r="N412" s="4"/>
      <c r="O412" s="4"/>
      <c r="P412" s="4"/>
      <c r="Q412" s="4"/>
    </row>
    <row r="413" spans="2:17" ht="15">
      <c r="B413" s="426" t="s">
        <v>860</v>
      </c>
      <c r="C413" s="425">
        <f>SUM(C410:C412)</f>
        <v>24252315</v>
      </c>
      <c r="J413" s="4"/>
      <c r="K413" s="4"/>
      <c r="L413" s="4"/>
      <c r="M413" s="4"/>
      <c r="N413" s="4"/>
      <c r="O413" s="4"/>
      <c r="P413" s="4"/>
      <c r="Q413" s="4"/>
    </row>
    <row r="414" spans="2:17" ht="15">
      <c r="B414" s="426" t="s">
        <v>861</v>
      </c>
      <c r="C414" s="425">
        <v>25000000</v>
      </c>
      <c r="J414" s="4"/>
      <c r="K414" s="4"/>
      <c r="L414" s="4"/>
      <c r="M414" s="4"/>
      <c r="N414" s="4"/>
      <c r="O414" s="4"/>
      <c r="P414" s="4"/>
      <c r="Q414" s="4"/>
    </row>
    <row r="415" spans="2:17">
      <c r="B415" s="2" t="s">
        <v>862</v>
      </c>
      <c r="J415" s="4"/>
      <c r="K415" s="4"/>
      <c r="L415" s="4"/>
      <c r="M415" s="4"/>
      <c r="N415" s="4"/>
      <c r="O415" s="4"/>
      <c r="P415" s="4"/>
      <c r="Q415" s="4"/>
    </row>
    <row r="416" spans="2:17">
      <c r="J416" s="4"/>
      <c r="K416" s="4"/>
      <c r="L416" s="4"/>
      <c r="M416" s="4"/>
      <c r="N416" s="4"/>
      <c r="O416" s="4"/>
      <c r="P416" s="4"/>
      <c r="Q416" s="4"/>
    </row>
    <row r="417" spans="2:17" ht="15">
      <c r="B417" s="415" t="s">
        <v>863</v>
      </c>
      <c r="C417" s="336"/>
      <c r="J417" s="4"/>
      <c r="K417" s="4"/>
      <c r="L417" s="4"/>
      <c r="M417" s="4"/>
      <c r="N417" s="4"/>
      <c r="O417" s="4"/>
      <c r="P417" s="4"/>
      <c r="Q417" s="4"/>
    </row>
    <row r="418" spans="2:17">
      <c r="B418" s="29" t="s">
        <v>864</v>
      </c>
      <c r="C418" s="384">
        <f>C128*5</f>
        <v>13500000</v>
      </c>
      <c r="J418" s="4"/>
      <c r="K418" s="4"/>
      <c r="L418" s="4"/>
      <c r="M418" s="4"/>
      <c r="N418" s="4"/>
      <c r="O418" s="4"/>
      <c r="P418" s="4"/>
      <c r="Q418" s="4"/>
    </row>
    <row r="419" spans="2:17">
      <c r="B419" s="29" t="s">
        <v>858</v>
      </c>
      <c r="C419" s="384">
        <f>1000*5*C260</f>
        <v>18916566.666666668</v>
      </c>
      <c r="J419" s="4"/>
      <c r="K419" s="4"/>
      <c r="L419" s="4"/>
      <c r="M419" s="4"/>
      <c r="N419" s="4"/>
      <c r="O419" s="4"/>
      <c r="P419" s="4"/>
      <c r="Q419" s="4"/>
    </row>
    <row r="420" spans="2:17">
      <c r="B420" s="29" t="s">
        <v>865</v>
      </c>
      <c r="C420" s="384">
        <f>3500*C260</f>
        <v>13241596.666666668</v>
      </c>
      <c r="J420" s="4"/>
      <c r="K420" s="4"/>
      <c r="L420" s="4"/>
      <c r="M420" s="4"/>
      <c r="N420" s="4"/>
      <c r="O420" s="4"/>
      <c r="P420" s="4"/>
      <c r="Q420" s="4"/>
    </row>
    <row r="421" spans="2:17" ht="15">
      <c r="B421" s="426" t="s">
        <v>866</v>
      </c>
      <c r="C421" s="425">
        <f>SUM(C418:C420)</f>
        <v>45658163.333333336</v>
      </c>
      <c r="J421" s="4"/>
      <c r="K421" s="4"/>
      <c r="L421" s="4"/>
      <c r="M421" s="4"/>
      <c r="N421" s="4"/>
      <c r="O421" s="4"/>
      <c r="P421" s="4"/>
      <c r="Q421" s="4"/>
    </row>
    <row r="422" spans="2:17" ht="15">
      <c r="B422" s="415" t="s">
        <v>783</v>
      </c>
      <c r="C422" s="425">
        <v>46000000</v>
      </c>
      <c r="J422" s="4"/>
      <c r="K422" s="4"/>
      <c r="L422" s="4"/>
      <c r="M422" s="4"/>
      <c r="N422" s="4"/>
      <c r="O422" s="4"/>
      <c r="P422" s="4"/>
      <c r="Q422" s="4"/>
    </row>
    <row r="423" spans="2:17">
      <c r="B423" s="2" t="s">
        <v>867</v>
      </c>
      <c r="J423" s="4"/>
      <c r="K423" s="4"/>
      <c r="L423" s="4"/>
      <c r="M423" s="4"/>
      <c r="N423" s="4"/>
      <c r="O423" s="4"/>
      <c r="P423" s="4"/>
      <c r="Q423" s="4"/>
    </row>
    <row r="424" spans="2:17">
      <c r="J424" s="4"/>
      <c r="K424" s="4"/>
      <c r="L424" s="4"/>
      <c r="M424" s="4"/>
      <c r="N424" s="4"/>
      <c r="O424" s="4"/>
      <c r="P424" s="4"/>
      <c r="Q424" s="4"/>
    </row>
    <row r="425" spans="2:17" ht="30">
      <c r="B425" s="427" t="s">
        <v>868</v>
      </c>
      <c r="C425" s="336"/>
      <c r="J425" s="4"/>
      <c r="K425" s="4"/>
      <c r="L425" s="4"/>
      <c r="M425" s="4"/>
      <c r="N425" s="4"/>
      <c r="O425" s="4"/>
      <c r="P425" s="4"/>
      <c r="Q425" s="4"/>
    </row>
    <row r="426" spans="2:17">
      <c r="B426" s="29" t="s">
        <v>869</v>
      </c>
      <c r="C426" s="384">
        <f>3500000/4</f>
        <v>875000</v>
      </c>
      <c r="J426" s="4"/>
      <c r="K426" s="4"/>
      <c r="L426" s="4"/>
      <c r="M426" s="4"/>
      <c r="N426" s="4"/>
      <c r="O426" s="4"/>
      <c r="P426" s="4"/>
      <c r="Q426" s="4"/>
    </row>
    <row r="427" spans="2:17">
      <c r="B427" s="29" t="s">
        <v>870</v>
      </c>
      <c r="C427" s="384">
        <f>C294*2</f>
        <v>607000</v>
      </c>
      <c r="J427" s="4"/>
      <c r="K427" s="4"/>
      <c r="L427" s="4"/>
      <c r="M427" s="4"/>
      <c r="N427" s="4"/>
      <c r="O427" s="4"/>
      <c r="P427" s="4"/>
      <c r="Q427" s="4"/>
    </row>
    <row r="428" spans="2:17">
      <c r="B428" s="29" t="s">
        <v>871</v>
      </c>
      <c r="C428" s="384">
        <f>C357*4</f>
        <v>2000000</v>
      </c>
      <c r="J428" s="4"/>
      <c r="K428" s="4"/>
      <c r="L428" s="4"/>
      <c r="M428" s="4"/>
      <c r="N428" s="4"/>
      <c r="O428" s="4"/>
      <c r="P428" s="4"/>
      <c r="Q428" s="4"/>
    </row>
    <row r="429" spans="2:17">
      <c r="B429" s="428" t="s">
        <v>872</v>
      </c>
      <c r="C429" s="384">
        <f>15000*20</f>
        <v>300000</v>
      </c>
      <c r="J429" s="4"/>
      <c r="K429" s="4"/>
      <c r="L429" s="4"/>
      <c r="M429" s="4"/>
      <c r="N429" s="4"/>
      <c r="O429" s="4"/>
      <c r="P429" s="4"/>
      <c r="Q429" s="4"/>
    </row>
    <row r="430" spans="2:17" ht="15">
      <c r="B430" s="426" t="s">
        <v>873</v>
      </c>
      <c r="C430" s="425">
        <f>SUM(C426:C429)</f>
        <v>3782000</v>
      </c>
      <c r="J430" s="4"/>
      <c r="K430" s="4"/>
      <c r="L430" s="4"/>
      <c r="M430" s="4"/>
      <c r="N430" s="4"/>
      <c r="O430" s="4"/>
      <c r="P430" s="4"/>
      <c r="Q430" s="4"/>
    </row>
    <row r="431" spans="2:17" ht="15">
      <c r="B431" s="415" t="s">
        <v>783</v>
      </c>
      <c r="C431" s="425">
        <v>3800000</v>
      </c>
      <c r="J431" s="4"/>
      <c r="K431" s="4"/>
      <c r="L431" s="4"/>
      <c r="M431" s="4"/>
      <c r="N431" s="4"/>
      <c r="O431" s="4"/>
      <c r="P431" s="4"/>
      <c r="Q431" s="4"/>
    </row>
    <row r="432" spans="2:17" ht="42.75">
      <c r="B432" s="410" t="s">
        <v>874</v>
      </c>
      <c r="J432" s="4"/>
      <c r="K432" s="4"/>
      <c r="L432" s="4"/>
      <c r="M432" s="4"/>
      <c r="N432" s="4"/>
      <c r="O432" s="4"/>
      <c r="P432" s="4"/>
      <c r="Q432" s="4"/>
    </row>
    <row r="433" spans="2:17">
      <c r="J433" s="4"/>
      <c r="K433" s="4"/>
      <c r="L433" s="4"/>
      <c r="M433" s="4"/>
      <c r="N433" s="4"/>
      <c r="O433" s="4"/>
      <c r="P433" s="4"/>
      <c r="Q433" s="4"/>
    </row>
    <row r="434" spans="2:17" ht="15">
      <c r="B434" s="415" t="s">
        <v>875</v>
      </c>
      <c r="C434" s="415" t="s">
        <v>846</v>
      </c>
      <c r="J434" s="4"/>
      <c r="K434" s="4"/>
      <c r="L434" s="4"/>
      <c r="M434" s="4"/>
      <c r="N434" s="4"/>
      <c r="O434" s="4"/>
      <c r="P434" s="4"/>
      <c r="Q434" s="4"/>
    </row>
    <row r="435" spans="2:17">
      <c r="B435" s="29" t="s">
        <v>876</v>
      </c>
      <c r="C435" s="69">
        <f>C127*3+D260*7</f>
        <v>12630398.41</v>
      </c>
      <c r="J435" s="4"/>
      <c r="K435" s="4"/>
      <c r="L435" s="4"/>
      <c r="M435" s="4"/>
      <c r="N435" s="4"/>
      <c r="O435" s="4"/>
      <c r="P435" s="4"/>
      <c r="Q435" s="4"/>
    </row>
    <row r="436" spans="2:17">
      <c r="B436" s="29" t="s">
        <v>877</v>
      </c>
      <c r="C436" s="384">
        <f>1300*5*D260</f>
        <v>28227095</v>
      </c>
      <c r="J436" s="4"/>
      <c r="K436" s="4"/>
      <c r="L436" s="4"/>
      <c r="M436" s="4"/>
      <c r="N436" s="4"/>
      <c r="O436" s="4"/>
      <c r="P436" s="4"/>
      <c r="Q436" s="4"/>
    </row>
    <row r="437" spans="2:17" ht="15">
      <c r="B437" s="415" t="s">
        <v>878</v>
      </c>
      <c r="C437" s="425">
        <f>SUM(C435:C436)</f>
        <v>40857493.409999996</v>
      </c>
      <c r="J437" s="4"/>
      <c r="K437" s="4"/>
      <c r="L437" s="4"/>
      <c r="M437" s="4"/>
      <c r="N437" s="4"/>
      <c r="O437" s="4"/>
      <c r="P437" s="4"/>
      <c r="Q437" s="4"/>
    </row>
    <row r="438" spans="2:17" ht="15">
      <c r="B438" s="415" t="s">
        <v>783</v>
      </c>
      <c r="C438" s="425">
        <v>41000000</v>
      </c>
      <c r="J438" s="4"/>
      <c r="K438" s="4"/>
      <c r="L438" s="4"/>
      <c r="M438" s="4"/>
      <c r="N438" s="4"/>
      <c r="O438" s="4"/>
      <c r="P438" s="4"/>
      <c r="Q438" s="4"/>
    </row>
    <row r="439" spans="2:17" ht="42.75">
      <c r="B439" s="410" t="s">
        <v>879</v>
      </c>
      <c r="C439" s="367"/>
      <c r="J439" s="4"/>
      <c r="K439" s="4"/>
      <c r="L439" s="4"/>
      <c r="M439" s="4"/>
      <c r="N439" s="4"/>
      <c r="O439" s="4"/>
      <c r="P439" s="4"/>
      <c r="Q439" s="4"/>
    </row>
    <row r="440" spans="2:17">
      <c r="B440" s="410"/>
      <c r="C440" s="367"/>
      <c r="J440" s="4"/>
      <c r="K440" s="4"/>
      <c r="L440" s="4"/>
      <c r="M440" s="4"/>
      <c r="N440" s="4"/>
      <c r="O440" s="4"/>
      <c r="P440" s="4"/>
      <c r="Q440" s="4"/>
    </row>
    <row r="441" spans="2:17" ht="15">
      <c r="B441" s="415" t="s">
        <v>880</v>
      </c>
      <c r="C441" s="415" t="s">
        <v>1305</v>
      </c>
      <c r="J441" s="4"/>
      <c r="K441" s="4"/>
      <c r="L441" s="4"/>
      <c r="M441" s="4"/>
      <c r="N441" s="4"/>
      <c r="O441" s="4"/>
      <c r="P441" s="4"/>
      <c r="Q441" s="4"/>
    </row>
    <row r="442" spans="2:17">
      <c r="B442" s="29" t="s">
        <v>881</v>
      </c>
      <c r="C442" s="69">
        <v>300000</v>
      </c>
      <c r="J442" s="4"/>
      <c r="K442" s="4"/>
      <c r="L442" s="4"/>
      <c r="M442" s="4"/>
      <c r="N442" s="4"/>
      <c r="O442" s="4"/>
      <c r="P442" s="4"/>
      <c r="Q442" s="4"/>
    </row>
    <row r="443" spans="2:17">
      <c r="B443" s="29" t="s">
        <v>202</v>
      </c>
      <c r="C443" s="384">
        <v>50000</v>
      </c>
      <c r="J443" s="4"/>
      <c r="K443" s="4"/>
      <c r="L443" s="4"/>
      <c r="M443" s="4"/>
      <c r="N443" s="4"/>
      <c r="O443" s="4"/>
      <c r="P443" s="4"/>
      <c r="Q443" s="4"/>
    </row>
    <row r="444" spans="2:17" ht="15">
      <c r="B444" s="415" t="s">
        <v>28</v>
      </c>
      <c r="C444" s="425">
        <f>SUM(C442:C443)</f>
        <v>350000</v>
      </c>
      <c r="J444" s="4"/>
      <c r="K444" s="4"/>
      <c r="L444" s="4"/>
      <c r="M444" s="4"/>
      <c r="N444" s="4"/>
      <c r="O444" s="4"/>
      <c r="P444" s="4"/>
      <c r="Q444" s="4"/>
    </row>
    <row r="445" spans="2:17">
      <c r="B445" s="410"/>
      <c r="C445" s="367"/>
      <c r="J445" s="4"/>
      <c r="K445" s="4"/>
      <c r="L445" s="4"/>
      <c r="M445" s="4"/>
      <c r="N445" s="4"/>
      <c r="O445" s="4"/>
      <c r="P445" s="4"/>
      <c r="Q445" s="4"/>
    </row>
    <row r="446" spans="2:17">
      <c r="J446" s="4"/>
      <c r="K446" s="4"/>
      <c r="L446" s="4"/>
      <c r="M446" s="4"/>
      <c r="N446" s="4"/>
      <c r="O446" s="4"/>
      <c r="P446" s="4"/>
      <c r="Q446" s="4"/>
    </row>
    <row r="447" spans="2:17" ht="15">
      <c r="B447" s="429" t="s">
        <v>882</v>
      </c>
      <c r="F447" s="336"/>
      <c r="J447" s="4"/>
      <c r="K447" s="4"/>
      <c r="L447" s="4"/>
      <c r="M447" s="4"/>
      <c r="N447" s="4"/>
      <c r="O447" s="4"/>
      <c r="P447" s="4"/>
      <c r="Q447" s="4"/>
    </row>
    <row r="448" spans="2:17" ht="57">
      <c r="B448" s="50" t="s">
        <v>883</v>
      </c>
      <c r="C448" s="600" t="s">
        <v>884</v>
      </c>
      <c r="D448" s="418">
        <f>200000*25</f>
        <v>5000000</v>
      </c>
      <c r="J448" s="4"/>
      <c r="K448" s="4"/>
      <c r="L448" s="4"/>
      <c r="M448" s="4"/>
      <c r="N448" s="4"/>
      <c r="O448" s="4"/>
      <c r="P448" s="4"/>
      <c r="Q448" s="4"/>
    </row>
    <row r="449" spans="2:17" ht="42.75">
      <c r="B449" s="50" t="s">
        <v>885</v>
      </c>
      <c r="C449" s="600" t="s">
        <v>886</v>
      </c>
      <c r="D449" s="418">
        <f>D448*30%</f>
        <v>1500000</v>
      </c>
      <c r="J449" s="4"/>
      <c r="K449" s="4"/>
      <c r="L449" s="4"/>
      <c r="M449" s="4"/>
      <c r="N449" s="4"/>
      <c r="O449" s="4"/>
      <c r="P449" s="4"/>
      <c r="Q449" s="4"/>
    </row>
    <row r="450" spans="2:17">
      <c r="B450" s="50" t="s">
        <v>887</v>
      </c>
      <c r="C450" s="29" t="s">
        <v>888</v>
      </c>
      <c r="D450" s="418">
        <v>1000000</v>
      </c>
      <c r="J450" s="4"/>
      <c r="K450" s="4"/>
      <c r="L450" s="4"/>
      <c r="M450" s="4"/>
      <c r="N450" s="4"/>
      <c r="O450" s="4"/>
      <c r="P450" s="4"/>
      <c r="Q450" s="4"/>
    </row>
    <row r="451" spans="2:17" ht="28.5">
      <c r="B451" s="50" t="s">
        <v>889</v>
      </c>
      <c r="C451" s="600" t="s">
        <v>890</v>
      </c>
      <c r="D451" s="418">
        <f>D450*30%</f>
        <v>300000</v>
      </c>
      <c r="J451" s="4"/>
      <c r="K451" s="4"/>
      <c r="L451" s="4"/>
      <c r="M451" s="4"/>
      <c r="N451" s="4"/>
      <c r="O451" s="4"/>
      <c r="P451" s="4"/>
      <c r="Q451" s="4"/>
    </row>
    <row r="452" spans="2:17">
      <c r="B452" s="50" t="s">
        <v>891</v>
      </c>
      <c r="C452" s="600" t="s">
        <v>888</v>
      </c>
      <c r="D452" s="418">
        <v>3000000</v>
      </c>
      <c r="J452" s="4"/>
      <c r="K452" s="4"/>
      <c r="L452" s="4"/>
      <c r="M452" s="4"/>
      <c r="N452" s="4"/>
      <c r="O452" s="4"/>
      <c r="P452" s="4"/>
      <c r="Q452" s="4"/>
    </row>
    <row r="453" spans="2:17" ht="28.5">
      <c r="B453" s="50" t="s">
        <v>892</v>
      </c>
      <c r="C453" s="600" t="s">
        <v>893</v>
      </c>
      <c r="D453" s="418">
        <f>D452*30%</f>
        <v>900000</v>
      </c>
      <c r="J453" s="4"/>
      <c r="K453" s="4"/>
      <c r="L453" s="4"/>
      <c r="M453" s="4"/>
      <c r="N453" s="4"/>
      <c r="O453" s="4"/>
      <c r="P453" s="4"/>
      <c r="Q453" s="4"/>
    </row>
    <row r="454" spans="2:17">
      <c r="B454" s="50" t="s">
        <v>894</v>
      </c>
      <c r="C454" s="600" t="s">
        <v>888</v>
      </c>
      <c r="D454" s="418">
        <v>30000000</v>
      </c>
      <c r="J454" s="4"/>
      <c r="K454" s="4"/>
      <c r="L454" s="4"/>
      <c r="M454" s="4"/>
      <c r="N454" s="4"/>
      <c r="O454" s="4"/>
      <c r="P454" s="4"/>
      <c r="Q454" s="4"/>
    </row>
    <row r="455" spans="2:17">
      <c r="B455" s="50" t="s">
        <v>1070</v>
      </c>
      <c r="C455" s="600" t="s">
        <v>888</v>
      </c>
      <c r="D455" s="418">
        <v>16000000</v>
      </c>
      <c r="J455" s="4"/>
      <c r="K455" s="4"/>
      <c r="L455" s="4"/>
      <c r="M455" s="4"/>
      <c r="N455" s="4"/>
      <c r="O455" s="4"/>
      <c r="P455" s="4"/>
      <c r="Q455" s="4"/>
    </row>
    <row r="456" spans="2:17">
      <c r="B456" s="50" t="s">
        <v>895</v>
      </c>
      <c r="C456" s="600" t="s">
        <v>896</v>
      </c>
      <c r="D456" s="418">
        <v>45000000</v>
      </c>
      <c r="P456" s="4"/>
      <c r="Q456" s="4"/>
    </row>
    <row r="457" spans="2:17">
      <c r="B457" s="50" t="s">
        <v>897</v>
      </c>
      <c r="C457" s="600" t="s">
        <v>888</v>
      </c>
      <c r="D457" s="418">
        <v>100000000</v>
      </c>
      <c r="P457" s="4"/>
      <c r="Q457" s="4"/>
    </row>
    <row r="458" spans="2:17">
      <c r="B458" s="50"/>
      <c r="C458" s="600"/>
      <c r="D458" s="418"/>
      <c r="P458" s="4"/>
      <c r="Q458" s="4"/>
    </row>
    <row r="459" spans="2:17" ht="42.75">
      <c r="B459" s="367" t="s">
        <v>898</v>
      </c>
      <c r="P459" s="4"/>
      <c r="Q459" s="4"/>
    </row>
    <row r="460" spans="2:17" ht="14.1" customHeight="1">
      <c r="P460" s="4"/>
      <c r="Q460" s="4"/>
    </row>
    <row r="461" spans="2:17">
      <c r="P461" s="4"/>
      <c r="Q461" s="4"/>
    </row>
    <row r="462" spans="2:17" ht="15">
      <c r="B462" s="429" t="s">
        <v>899</v>
      </c>
      <c r="F462" s="336"/>
      <c r="P462" s="4"/>
      <c r="Q462" s="4"/>
    </row>
    <row r="463" spans="2:17">
      <c r="P463" s="4"/>
      <c r="Q463" s="4"/>
    </row>
    <row r="464" spans="2:17" ht="15">
      <c r="B464" s="430" t="s">
        <v>900</v>
      </c>
      <c r="C464" s="430"/>
      <c r="D464" s="330"/>
      <c r="F464" s="336"/>
      <c r="P464" s="4"/>
      <c r="Q464" s="4"/>
    </row>
    <row r="465" spans="2:17">
      <c r="B465" s="29" t="s">
        <v>901</v>
      </c>
      <c r="C465" s="69">
        <v>5000000</v>
      </c>
      <c r="D465" s="330"/>
      <c r="F465" s="336"/>
      <c r="P465" s="4"/>
      <c r="Q465" s="4"/>
    </row>
    <row r="466" spans="2:17">
      <c r="B466" s="29" t="s">
        <v>902</v>
      </c>
      <c r="C466" s="69">
        <v>30000000</v>
      </c>
      <c r="D466" s="330"/>
      <c r="F466" s="336"/>
      <c r="J466" s="4"/>
      <c r="K466" s="4"/>
      <c r="L466" s="4"/>
      <c r="M466" s="4"/>
      <c r="N466" s="4"/>
      <c r="O466" s="4"/>
      <c r="P466" s="4"/>
      <c r="Q466" s="4"/>
    </row>
    <row r="467" spans="2:17">
      <c r="B467" s="29" t="s">
        <v>280</v>
      </c>
      <c r="C467" s="62">
        <v>1000000</v>
      </c>
      <c r="D467" s="431"/>
      <c r="F467" s="336"/>
      <c r="J467" s="4"/>
      <c r="K467" s="4"/>
      <c r="L467" s="4"/>
      <c r="M467" s="4"/>
      <c r="N467" s="4"/>
      <c r="O467" s="4"/>
      <c r="P467" s="4"/>
      <c r="Q467" s="4"/>
    </row>
    <row r="468" spans="2:17" ht="15">
      <c r="B468" s="430" t="s">
        <v>903</v>
      </c>
      <c r="C468" s="432">
        <f>SUM(C465:C467)</f>
        <v>36000000</v>
      </c>
      <c r="D468" s="330"/>
      <c r="F468" s="336"/>
      <c r="J468" s="4"/>
      <c r="K468" s="4"/>
      <c r="L468" s="4"/>
      <c r="M468" s="4"/>
      <c r="N468" s="4"/>
      <c r="O468" s="4"/>
      <c r="P468" s="4"/>
      <c r="Q468" s="4"/>
    </row>
    <row r="469" spans="2:17">
      <c r="B469" s="2" t="s">
        <v>904</v>
      </c>
      <c r="F469" s="336"/>
    </row>
    <row r="470" spans="2:17">
      <c r="F470" s="336"/>
    </row>
    <row r="471" spans="2:17" s="184" customFormat="1" ht="15">
      <c r="B471" s="430" t="s">
        <v>905</v>
      </c>
      <c r="C471" s="430"/>
      <c r="D471" s="433"/>
      <c r="F471" s="383"/>
      <c r="P471" s="14"/>
      <c r="Q471" s="14"/>
    </row>
    <row r="472" spans="2:17" s="184" customFormat="1">
      <c r="B472" s="33" t="s">
        <v>901</v>
      </c>
      <c r="C472" s="62">
        <f>D12*6*50%</f>
        <v>34438956</v>
      </c>
      <c r="D472" s="433"/>
      <c r="F472" s="383"/>
      <c r="P472" s="14"/>
      <c r="Q472" s="14"/>
    </row>
    <row r="473" spans="2:17" s="184" customFormat="1">
      <c r="B473" s="33" t="s">
        <v>906</v>
      </c>
      <c r="C473" s="62">
        <v>17000000</v>
      </c>
      <c r="D473" s="433"/>
      <c r="F473" s="383"/>
      <c r="J473" s="14"/>
      <c r="K473" s="14"/>
      <c r="L473" s="14"/>
      <c r="M473" s="14"/>
      <c r="N473" s="14"/>
      <c r="O473" s="14"/>
      <c r="P473" s="14"/>
      <c r="Q473" s="14"/>
    </row>
    <row r="474" spans="2:17" s="184" customFormat="1" ht="15">
      <c r="B474" s="430" t="s">
        <v>903</v>
      </c>
      <c r="C474" s="432">
        <f>SUM(C472:C473)</f>
        <v>51438956</v>
      </c>
      <c r="D474" s="433"/>
      <c r="F474" s="383"/>
      <c r="J474" s="14"/>
      <c r="K474" s="14"/>
      <c r="L474" s="14"/>
      <c r="M474" s="14"/>
      <c r="N474" s="14"/>
      <c r="O474" s="14"/>
      <c r="P474" s="14"/>
      <c r="Q474" s="14"/>
    </row>
    <row r="475" spans="2:17" s="184" customFormat="1">
      <c r="B475" s="184" t="s">
        <v>907</v>
      </c>
      <c r="F475" s="383"/>
    </row>
    <row r="476" spans="2:17">
      <c r="F476" s="336"/>
    </row>
    <row r="477" spans="2:17">
      <c r="F477" s="336"/>
    </row>
    <row r="478" spans="2:17" s="184" customFormat="1" ht="15">
      <c r="B478" s="430" t="s">
        <v>908</v>
      </c>
      <c r="C478" s="430"/>
      <c r="D478" s="433"/>
      <c r="F478" s="383"/>
      <c r="P478" s="14"/>
      <c r="Q478" s="14"/>
    </row>
    <row r="479" spans="2:17" s="184" customFormat="1">
      <c r="B479" s="33" t="s">
        <v>901</v>
      </c>
      <c r="C479" s="62">
        <v>26000000</v>
      </c>
      <c r="D479" s="433"/>
      <c r="F479" s="383"/>
      <c r="P479" s="14"/>
      <c r="Q479" s="14"/>
    </row>
    <row r="480" spans="2:17" s="184" customFormat="1">
      <c r="B480" s="33" t="s">
        <v>906</v>
      </c>
      <c r="C480" s="62">
        <v>17000000</v>
      </c>
      <c r="D480" s="433"/>
      <c r="F480" s="383"/>
      <c r="J480" s="14"/>
      <c r="K480" s="14"/>
      <c r="L480" s="14"/>
      <c r="M480" s="14"/>
      <c r="N480" s="14"/>
      <c r="O480" s="14"/>
      <c r="P480" s="14"/>
      <c r="Q480" s="14"/>
    </row>
    <row r="481" spans="2:18" s="184" customFormat="1" ht="15">
      <c r="B481" s="430" t="s">
        <v>903</v>
      </c>
      <c r="C481" s="432">
        <f>SUM(C479:C480)</f>
        <v>43000000</v>
      </c>
      <c r="D481" s="433"/>
      <c r="F481" s="383"/>
      <c r="J481" s="14"/>
      <c r="K481" s="14"/>
      <c r="L481" s="14"/>
      <c r="M481" s="14"/>
      <c r="N481" s="14"/>
      <c r="O481" s="14"/>
      <c r="P481" s="14"/>
      <c r="Q481" s="14"/>
    </row>
    <row r="482" spans="2:18" s="184" customFormat="1">
      <c r="B482" s="184" t="s">
        <v>907</v>
      </c>
      <c r="F482" s="383"/>
    </row>
    <row r="483" spans="2:18">
      <c r="F483" s="336"/>
    </row>
    <row r="484" spans="2:18" s="256" customFormat="1" ht="18.600000000000001" customHeight="1">
      <c r="B484" s="434" t="s">
        <v>909</v>
      </c>
      <c r="C484" s="435" t="s">
        <v>910</v>
      </c>
      <c r="D484" s="435" t="s">
        <v>8</v>
      </c>
      <c r="E484" s="435" t="s">
        <v>911</v>
      </c>
      <c r="F484" s="435" t="s">
        <v>912</v>
      </c>
    </row>
    <row r="485" spans="2:18" ht="43.5" customHeight="1">
      <c r="B485" s="29" t="s">
        <v>913</v>
      </c>
      <c r="C485" s="33" t="s">
        <v>914</v>
      </c>
      <c r="D485" s="62">
        <v>160000</v>
      </c>
      <c r="E485" s="436" t="s">
        <v>915</v>
      </c>
      <c r="F485" s="336"/>
      <c r="G485" s="160"/>
    </row>
    <row r="486" spans="2:18" ht="24.95" customHeight="1">
      <c r="B486" s="29" t="s">
        <v>916</v>
      </c>
      <c r="D486" s="62">
        <v>1000000</v>
      </c>
      <c r="E486" s="29" t="s">
        <v>917</v>
      </c>
      <c r="F486" s="336"/>
      <c r="J486" s="4"/>
      <c r="K486" s="4"/>
      <c r="L486" s="4"/>
      <c r="M486" s="4"/>
      <c r="N486" s="4"/>
      <c r="O486" s="4"/>
      <c r="P486" s="4"/>
      <c r="Q486" s="4"/>
    </row>
    <row r="487" spans="2:18" ht="24.95" customHeight="1">
      <c r="B487" s="33" t="s">
        <v>918</v>
      </c>
      <c r="C487" s="62"/>
      <c r="D487" s="363">
        <v>120000</v>
      </c>
      <c r="E487" s="33" t="s">
        <v>917</v>
      </c>
      <c r="F487" s="437"/>
      <c r="J487" s="4"/>
      <c r="K487" s="4"/>
      <c r="L487" s="4"/>
      <c r="M487" s="4"/>
      <c r="N487" s="4"/>
      <c r="O487" s="4"/>
      <c r="P487" s="4"/>
      <c r="Q487" s="4"/>
    </row>
    <row r="488" spans="2:18" ht="24.95" customHeight="1">
      <c r="B488" s="33" t="s">
        <v>919</v>
      </c>
      <c r="C488" s="62"/>
      <c r="D488" s="363">
        <v>190000</v>
      </c>
      <c r="E488" s="33" t="s">
        <v>917</v>
      </c>
      <c r="F488" s="437"/>
      <c r="J488" s="4"/>
      <c r="K488" s="4"/>
      <c r="L488" s="4"/>
      <c r="M488" s="4"/>
      <c r="N488" s="4"/>
      <c r="O488" s="4"/>
      <c r="P488" s="4"/>
      <c r="Q488" s="4"/>
    </row>
    <row r="489" spans="2:18" s="256" customFormat="1" ht="27" customHeight="1">
      <c r="B489" s="438"/>
      <c r="C489" s="438"/>
      <c r="D489" s="383"/>
      <c r="E489" s="439"/>
      <c r="F489" s="440"/>
    </row>
    <row r="490" spans="2:18">
      <c r="B490" s="441"/>
      <c r="C490" s="441"/>
      <c r="D490" s="442"/>
    </row>
    <row r="491" spans="2:18" ht="15">
      <c r="B491" s="429" t="s">
        <v>920</v>
      </c>
    </row>
    <row r="492" spans="2:18">
      <c r="B492" s="287"/>
      <c r="C492" s="287"/>
    </row>
    <row r="493" spans="2:18" s="4" customFormat="1" ht="15">
      <c r="B493" s="598" t="s">
        <v>1304</v>
      </c>
      <c r="C493" s="336"/>
      <c r="D493" s="336"/>
    </row>
    <row r="494" spans="2:18">
      <c r="B494" s="443" t="s">
        <v>921</v>
      </c>
      <c r="C494" s="30">
        <v>38004</v>
      </c>
      <c r="D494" s="256"/>
      <c r="E494" s="256"/>
      <c r="F494" s="440"/>
      <c r="G494" s="256"/>
      <c r="H494" s="256"/>
      <c r="I494" s="602"/>
      <c r="J494" s="602"/>
      <c r="K494" s="256"/>
      <c r="L494" s="256"/>
      <c r="M494" s="256"/>
      <c r="N494" s="256"/>
      <c r="O494" s="256"/>
      <c r="P494" s="256"/>
      <c r="Q494" s="256"/>
      <c r="R494" s="256"/>
    </row>
    <row r="495" spans="2:18" ht="45">
      <c r="B495" s="444" t="s">
        <v>922</v>
      </c>
      <c r="C495" s="445" t="s">
        <v>923</v>
      </c>
      <c r="D495" s="445" t="s">
        <v>924</v>
      </c>
      <c r="E495" s="445" t="s">
        <v>925</v>
      </c>
      <c r="F495" s="445" t="s">
        <v>926</v>
      </c>
      <c r="G495" s="445" t="s">
        <v>927</v>
      </c>
      <c r="H495" s="445" t="s">
        <v>928</v>
      </c>
      <c r="I495" s="602"/>
      <c r="J495" s="602"/>
      <c r="K495" s="256"/>
      <c r="L495" s="256"/>
      <c r="M495" s="256"/>
      <c r="N495" s="256"/>
      <c r="O495" s="256"/>
      <c r="P495" s="256"/>
      <c r="Q495" s="256"/>
      <c r="R495" s="256"/>
    </row>
    <row r="496" spans="2:18" ht="15">
      <c r="B496" s="446" t="s">
        <v>929</v>
      </c>
      <c r="C496" s="67">
        <v>23563</v>
      </c>
      <c r="D496" s="447">
        <f>C494*C496</f>
        <v>895488252</v>
      </c>
      <c r="E496" s="448">
        <v>0.03</v>
      </c>
      <c r="F496" s="30">
        <f>D496*E496</f>
        <v>26864647.559999999</v>
      </c>
      <c r="G496" s="448">
        <v>0.3</v>
      </c>
      <c r="H496" s="288">
        <f>F496*G496</f>
        <v>8059394.2679999992</v>
      </c>
      <c r="I496" s="602"/>
      <c r="J496" s="602"/>
      <c r="K496" s="256"/>
      <c r="L496" s="256"/>
      <c r="M496" s="256"/>
      <c r="N496" s="256"/>
      <c r="O496" s="256"/>
      <c r="P496" s="256"/>
      <c r="Q496" s="256"/>
      <c r="R496" s="256"/>
    </row>
    <row r="497" spans="2:18" ht="15">
      <c r="B497" s="449" t="s">
        <v>930</v>
      </c>
      <c r="C497" s="67">
        <v>204995</v>
      </c>
      <c r="D497" s="447">
        <f>C494*C497</f>
        <v>7790629980</v>
      </c>
      <c r="E497" s="448">
        <v>0.02</v>
      </c>
      <c r="F497" s="30">
        <f>D497*E497</f>
        <v>155812599.59999999</v>
      </c>
      <c r="G497" s="448">
        <v>0.1</v>
      </c>
      <c r="H497" s="288">
        <f>F497*G497</f>
        <v>15581259.960000001</v>
      </c>
      <c r="I497" s="602"/>
      <c r="J497" s="602"/>
      <c r="K497" s="256"/>
      <c r="L497" s="256"/>
      <c r="M497" s="256"/>
      <c r="N497" s="256"/>
      <c r="O497" s="256"/>
      <c r="P497" s="256"/>
      <c r="Q497" s="256"/>
      <c r="R497" s="256"/>
    </row>
    <row r="498" spans="2:18" ht="15">
      <c r="B498" s="446" t="s">
        <v>931</v>
      </c>
      <c r="C498" s="67">
        <v>1736565</v>
      </c>
      <c r="D498" s="447">
        <f>C494*C498</f>
        <v>65996416260</v>
      </c>
      <c r="E498" s="450">
        <v>5.0000000000000001E-3</v>
      </c>
      <c r="F498" s="30">
        <f>D498*E498</f>
        <v>329982081.30000001</v>
      </c>
      <c r="G498" s="448">
        <v>0.08</v>
      </c>
      <c r="H498" s="288">
        <f>F498*G498</f>
        <v>26398566.504000001</v>
      </c>
      <c r="I498" s="602"/>
      <c r="J498" s="602"/>
      <c r="K498" s="256"/>
      <c r="L498" s="256"/>
      <c r="M498" s="256"/>
      <c r="N498" s="256"/>
      <c r="O498" s="256"/>
      <c r="P498" s="256"/>
      <c r="Q498" s="256"/>
      <c r="R498" s="256"/>
    </row>
    <row r="499" spans="2:18">
      <c r="B499" s="451"/>
      <c r="C499" s="451"/>
      <c r="D499" s="452"/>
      <c r="E499" s="453"/>
      <c r="F499" s="440"/>
      <c r="G499" s="454"/>
      <c r="H499" s="455"/>
      <c r="I499" s="602"/>
      <c r="J499" s="602"/>
      <c r="K499" s="256"/>
      <c r="L499" s="256"/>
      <c r="M499" s="256"/>
      <c r="N499" s="256"/>
      <c r="O499" s="256"/>
      <c r="P499" s="256"/>
      <c r="Q499" s="256"/>
      <c r="R499" s="256"/>
    </row>
    <row r="500" spans="2:18">
      <c r="B500" s="451"/>
      <c r="C500" s="451"/>
      <c r="D500" s="452"/>
      <c r="E500" s="453"/>
      <c r="F500" s="440"/>
      <c r="G500" s="454"/>
      <c r="H500" s="455"/>
      <c r="I500" s="602"/>
      <c r="J500" s="602"/>
      <c r="K500" s="256"/>
      <c r="L500" s="256"/>
      <c r="M500" s="256"/>
      <c r="N500" s="256"/>
      <c r="O500" s="256"/>
      <c r="P500" s="256"/>
      <c r="Q500" s="256"/>
      <c r="R500" s="256"/>
    </row>
    <row r="501" spans="2:18" s="4" customFormat="1" ht="15">
      <c r="B501" s="598" t="s">
        <v>1303</v>
      </c>
      <c r="C501" s="336"/>
      <c r="D501" s="336"/>
    </row>
    <row r="502" spans="2:18">
      <c r="B502" s="443" t="s">
        <v>921</v>
      </c>
      <c r="C502" s="30">
        <v>38004</v>
      </c>
      <c r="D502" s="256"/>
      <c r="E502" s="256"/>
      <c r="F502" s="440"/>
      <c r="G502" s="256"/>
      <c r="H502" s="256"/>
      <c r="I502" s="602"/>
      <c r="J502" s="602"/>
      <c r="K502" s="256"/>
      <c r="L502" s="256"/>
      <c r="M502" s="256"/>
      <c r="N502" s="256"/>
      <c r="O502" s="256"/>
      <c r="P502" s="256"/>
      <c r="Q502" s="256"/>
      <c r="R502" s="256"/>
    </row>
    <row r="503" spans="2:18" ht="30">
      <c r="B503" s="444" t="s">
        <v>922</v>
      </c>
      <c r="C503" s="445" t="s">
        <v>923</v>
      </c>
      <c r="D503" s="445" t="s">
        <v>924</v>
      </c>
      <c r="E503" s="445" t="s">
        <v>932</v>
      </c>
      <c r="F503" s="445" t="s">
        <v>926</v>
      </c>
      <c r="G503" s="445" t="s">
        <v>933</v>
      </c>
      <c r="H503" s="445" t="s">
        <v>934</v>
      </c>
      <c r="I503" s="602"/>
      <c r="J503" s="602"/>
      <c r="K503" s="256"/>
      <c r="L503" s="256"/>
      <c r="M503" s="256"/>
      <c r="N503" s="256"/>
      <c r="O503" s="256"/>
      <c r="P503" s="256"/>
      <c r="Q503" s="256"/>
      <c r="R503" s="256"/>
    </row>
    <row r="504" spans="2:18" ht="15">
      <c r="B504" s="446" t="s">
        <v>929</v>
      </c>
      <c r="C504" s="67">
        <v>23563</v>
      </c>
      <c r="D504" s="447">
        <f>C502*C504</f>
        <v>895488252</v>
      </c>
      <c r="E504" s="448">
        <v>0.03</v>
      </c>
      <c r="F504" s="30">
        <f>D504*E504</f>
        <v>26864647.559999999</v>
      </c>
      <c r="G504" s="448">
        <v>0.4</v>
      </c>
      <c r="H504" s="288">
        <f>F504*G504</f>
        <v>10745859.024</v>
      </c>
      <c r="I504" s="602"/>
      <c r="J504" s="602"/>
      <c r="K504" s="256"/>
      <c r="L504" s="256"/>
      <c r="M504" s="256"/>
      <c r="N504" s="256"/>
      <c r="O504" s="256"/>
      <c r="P504" s="256"/>
      <c r="Q504" s="256"/>
      <c r="R504" s="256"/>
    </row>
    <row r="505" spans="2:18" ht="15">
      <c r="B505" s="449" t="s">
        <v>930</v>
      </c>
      <c r="C505" s="67">
        <v>204995</v>
      </c>
      <c r="D505" s="447">
        <f>C502*C505</f>
        <v>7790629980</v>
      </c>
      <c r="E505" s="448">
        <v>0.02</v>
      </c>
      <c r="F505" s="30">
        <f>D505*E505</f>
        <v>155812599.59999999</v>
      </c>
      <c r="G505" s="448">
        <v>0.2</v>
      </c>
      <c r="H505" s="288">
        <f>F505*G505</f>
        <v>31162519.920000002</v>
      </c>
      <c r="I505" s="602"/>
      <c r="J505" s="602"/>
      <c r="K505" s="256"/>
      <c r="L505" s="256"/>
      <c r="M505" s="256"/>
      <c r="N505" s="256"/>
      <c r="O505" s="256"/>
      <c r="P505" s="256"/>
      <c r="Q505" s="256"/>
      <c r="R505" s="256"/>
    </row>
    <row r="506" spans="2:18" ht="15">
      <c r="B506" s="446" t="s">
        <v>931</v>
      </c>
      <c r="C506" s="67">
        <v>1736565</v>
      </c>
      <c r="D506" s="447">
        <f>C502*C506</f>
        <v>65996416260</v>
      </c>
      <c r="E506" s="450">
        <v>5.0000000000000001E-3</v>
      </c>
      <c r="F506" s="30">
        <f>D506*E506</f>
        <v>329982081.30000001</v>
      </c>
      <c r="G506" s="448">
        <v>0.15</v>
      </c>
      <c r="H506" s="288">
        <f>F506*G506</f>
        <v>49497312.195</v>
      </c>
      <c r="I506" s="602"/>
      <c r="J506" s="602"/>
      <c r="K506" s="256"/>
      <c r="L506" s="256"/>
      <c r="M506" s="256"/>
      <c r="N506" s="256"/>
      <c r="O506" s="256"/>
      <c r="P506" s="256"/>
      <c r="Q506" s="256"/>
      <c r="R506" s="256"/>
    </row>
    <row r="507" spans="2:18">
      <c r="C507" s="451"/>
      <c r="D507" s="452"/>
      <c r="E507" s="453"/>
      <c r="F507" s="440"/>
      <c r="G507" s="454"/>
      <c r="H507" s="455"/>
      <c r="I507" s="602"/>
      <c r="J507" s="602"/>
      <c r="K507" s="256"/>
      <c r="L507" s="256"/>
      <c r="M507" s="256"/>
      <c r="N507" s="256"/>
      <c r="O507" s="256"/>
      <c r="P507" s="256"/>
      <c r="Q507" s="256"/>
      <c r="R507" s="256"/>
    </row>
    <row r="508" spans="2:18">
      <c r="C508" s="451"/>
      <c r="D508" s="452"/>
      <c r="E508" s="453"/>
      <c r="F508" s="440"/>
      <c r="G508" s="454"/>
      <c r="H508" s="455"/>
      <c r="I508" s="602"/>
      <c r="J508" s="602"/>
      <c r="K508" s="256"/>
      <c r="L508" s="256"/>
      <c r="M508" s="256"/>
      <c r="N508" s="256"/>
      <c r="O508" s="256"/>
      <c r="P508" s="256"/>
      <c r="Q508" s="256"/>
      <c r="R508" s="256"/>
    </row>
    <row r="509" spans="2:18" ht="15">
      <c r="B509" s="456" t="s">
        <v>1302</v>
      </c>
      <c r="C509" s="462" t="s">
        <v>947</v>
      </c>
      <c r="D509" s="462" t="s">
        <v>948</v>
      </c>
      <c r="E509" s="462" t="s">
        <v>1</v>
      </c>
      <c r="F509" s="440"/>
      <c r="G509" s="454"/>
      <c r="H509" s="455"/>
      <c r="I509" s="602"/>
      <c r="J509" s="602"/>
      <c r="K509" s="256"/>
      <c r="L509" s="256"/>
      <c r="M509" s="256"/>
      <c r="N509" s="256"/>
      <c r="O509" s="256"/>
      <c r="P509" s="256"/>
      <c r="Q509" s="256"/>
      <c r="R509" s="256"/>
    </row>
    <row r="510" spans="2:18" s="4" customFormat="1" ht="19.5" customHeight="1">
      <c r="B510" s="440"/>
      <c r="C510" s="382">
        <v>1500000</v>
      </c>
      <c r="D510" s="382">
        <v>500</v>
      </c>
      <c r="E510" s="382">
        <f>D510*C510</f>
        <v>750000000</v>
      </c>
    </row>
    <row r="511" spans="2:18" s="4" customFormat="1" ht="15">
      <c r="B511" s="429" t="s">
        <v>937</v>
      </c>
      <c r="D511" s="2"/>
    </row>
    <row r="512" spans="2:18" s="4" customFormat="1" ht="15">
      <c r="B512" s="429" t="s">
        <v>811</v>
      </c>
      <c r="C512" s="429" t="s">
        <v>8</v>
      </c>
      <c r="D512" s="2"/>
    </row>
    <row r="513" spans="2:18" s="4" customFormat="1" ht="18.95" customHeight="1">
      <c r="B513" s="384" t="s">
        <v>938</v>
      </c>
      <c r="C513" s="384">
        <v>4000000</v>
      </c>
      <c r="D513" s="2"/>
    </row>
    <row r="514" spans="2:18" s="4" customFormat="1" ht="19.5" customHeight="1">
      <c r="B514" s="456" t="s">
        <v>939</v>
      </c>
      <c r="C514" s="456">
        <f>C513*10%</f>
        <v>400000</v>
      </c>
      <c r="D514" s="2"/>
    </row>
    <row r="515" spans="2:18" s="4" customFormat="1" ht="19.5" customHeight="1">
      <c r="B515" s="382" t="s">
        <v>940</v>
      </c>
      <c r="C515" s="382">
        <v>1000000</v>
      </c>
      <c r="D515" s="336"/>
    </row>
    <row r="516" spans="2:18" s="4" customFormat="1" ht="19.5" customHeight="1">
      <c r="B516" s="382" t="s">
        <v>941</v>
      </c>
      <c r="C516" s="457">
        <f>C514*C515</f>
        <v>400000000000</v>
      </c>
      <c r="D516" s="336"/>
    </row>
    <row r="517" spans="2:18" s="4" customFormat="1" ht="19.5" customHeight="1">
      <c r="B517" s="382" t="s">
        <v>942</v>
      </c>
      <c r="C517" s="458">
        <v>3.7499999999999999E-2</v>
      </c>
    </row>
    <row r="518" spans="2:18" s="4" customFormat="1" ht="19.5" customHeight="1">
      <c r="B518" s="382" t="s">
        <v>943</v>
      </c>
      <c r="C518" s="459">
        <v>4.0000000000000002E-4</v>
      </c>
      <c r="D518" s="460"/>
    </row>
    <row r="519" spans="2:18" s="4" customFormat="1" ht="36.6" customHeight="1">
      <c r="B519" s="52" t="s">
        <v>944</v>
      </c>
      <c r="C519" s="456">
        <f>C515*(C517+C518)</f>
        <v>37899.999999999993</v>
      </c>
    </row>
    <row r="520" spans="2:18" s="4" customFormat="1" ht="36.6" customHeight="1">
      <c r="B520" s="52" t="s">
        <v>945</v>
      </c>
      <c r="C520" s="456">
        <f>C519*50%</f>
        <v>18949.999999999996</v>
      </c>
    </row>
    <row r="521" spans="2:18" s="4" customFormat="1" ht="14.45" customHeight="1">
      <c r="B521" s="396"/>
      <c r="C521" s="461"/>
    </row>
    <row r="522" spans="2:18">
      <c r="B522" s="460"/>
      <c r="C522" s="460"/>
      <c r="F522" s="440"/>
      <c r="G522" s="454"/>
      <c r="H522" s="455"/>
      <c r="I522" s="602"/>
      <c r="J522" s="602"/>
      <c r="K522" s="256"/>
      <c r="L522" s="256"/>
      <c r="M522" s="256"/>
      <c r="N522" s="256"/>
      <c r="O522" s="256"/>
      <c r="P522" s="256"/>
      <c r="Q522" s="256"/>
      <c r="R522" s="256"/>
    </row>
    <row r="523" spans="2:18" ht="15">
      <c r="B523" s="598" t="s">
        <v>1301</v>
      </c>
      <c r="C523" s="451"/>
      <c r="F523" s="440"/>
      <c r="G523" s="454"/>
      <c r="H523" s="455"/>
      <c r="I523" s="602"/>
      <c r="J523" s="602"/>
      <c r="K523" s="256"/>
      <c r="L523" s="256"/>
      <c r="M523" s="256"/>
      <c r="N523" s="256"/>
      <c r="O523" s="256"/>
      <c r="P523" s="256"/>
      <c r="Q523" s="256"/>
      <c r="R523" s="256"/>
    </row>
    <row r="524" spans="2:18">
      <c r="B524" s="446" t="s">
        <v>935</v>
      </c>
      <c r="C524" s="447">
        <f>1000000*12</f>
        <v>12000000</v>
      </c>
      <c r="F524" s="440"/>
      <c r="G524" s="454"/>
      <c r="H524" s="455"/>
      <c r="I524" s="602"/>
      <c r="J524" s="602"/>
      <c r="K524" s="256"/>
      <c r="L524" s="256"/>
      <c r="M524" s="256"/>
      <c r="N524" s="256"/>
      <c r="O524" s="256"/>
      <c r="P524" s="256"/>
      <c r="Q524" s="256"/>
      <c r="R524" s="256"/>
    </row>
    <row r="525" spans="2:18">
      <c r="B525" s="446" t="s">
        <v>848</v>
      </c>
      <c r="C525" s="447">
        <v>2000000</v>
      </c>
      <c r="F525" s="440"/>
      <c r="G525" s="454"/>
      <c r="H525" s="455"/>
      <c r="I525" s="602"/>
      <c r="J525" s="602"/>
      <c r="K525" s="256"/>
      <c r="L525" s="256"/>
      <c r="M525" s="256"/>
      <c r="N525" s="256"/>
      <c r="O525" s="256"/>
      <c r="P525" s="256"/>
      <c r="Q525" s="256"/>
      <c r="R525" s="256"/>
    </row>
    <row r="526" spans="2:18">
      <c r="B526" s="446" t="s">
        <v>936</v>
      </c>
      <c r="C526" s="447">
        <v>5000000</v>
      </c>
      <c r="F526" s="440"/>
      <c r="G526" s="454"/>
      <c r="H526" s="455"/>
      <c r="I526" s="602"/>
      <c r="J526" s="602"/>
      <c r="K526" s="256"/>
      <c r="L526" s="256"/>
      <c r="M526" s="256"/>
      <c r="N526" s="256"/>
      <c r="O526" s="256"/>
      <c r="P526" s="256"/>
      <c r="Q526" s="256"/>
      <c r="R526" s="256"/>
    </row>
    <row r="527" spans="2:18" ht="15">
      <c r="B527" s="598" t="s">
        <v>1</v>
      </c>
      <c r="C527" s="288">
        <f>SUM(C524:C526)</f>
        <v>19000000</v>
      </c>
      <c r="F527" s="440"/>
      <c r="G527" s="454"/>
      <c r="H527" s="455"/>
      <c r="I527" s="602"/>
      <c r="J527" s="602"/>
      <c r="K527" s="256"/>
      <c r="L527" s="256"/>
      <c r="M527" s="256"/>
      <c r="N527" s="256"/>
      <c r="O527" s="256"/>
      <c r="P527" s="256"/>
      <c r="Q527" s="256"/>
      <c r="R527" s="256"/>
    </row>
    <row r="528" spans="2:18">
      <c r="B528" s="440"/>
      <c r="C528" s="440"/>
      <c r="D528" s="452"/>
      <c r="E528" s="453"/>
      <c r="F528" s="440"/>
      <c r="G528" s="454"/>
      <c r="H528" s="4"/>
      <c r="I528" s="602"/>
      <c r="J528" s="602"/>
      <c r="K528" s="256"/>
      <c r="L528" s="256"/>
      <c r="M528" s="256"/>
      <c r="N528" s="256"/>
      <c r="O528" s="256"/>
      <c r="P528" s="256"/>
      <c r="Q528" s="256"/>
      <c r="R528" s="256"/>
    </row>
    <row r="529" spans="2:18" ht="15">
      <c r="B529" s="456" t="s">
        <v>946</v>
      </c>
      <c r="C529" s="462" t="s">
        <v>947</v>
      </c>
      <c r="D529" s="462" t="s">
        <v>948</v>
      </c>
      <c r="E529" s="462" t="s">
        <v>1</v>
      </c>
      <c r="F529" s="440"/>
      <c r="G529" s="454"/>
      <c r="H529" s="455"/>
      <c r="I529" s="602"/>
      <c r="J529" s="602"/>
      <c r="K529" s="256"/>
      <c r="L529" s="256"/>
      <c r="M529" s="256"/>
      <c r="N529" s="256"/>
      <c r="O529" s="256"/>
      <c r="P529" s="256"/>
      <c r="Q529" s="256"/>
      <c r="R529" s="256"/>
    </row>
    <row r="530" spans="2:18" s="4" customFormat="1" ht="19.5" customHeight="1">
      <c r="B530" s="440"/>
      <c r="C530" s="382">
        <v>1500000</v>
      </c>
      <c r="D530" s="382">
        <v>500</v>
      </c>
      <c r="E530" s="382">
        <f>D530*C530</f>
        <v>750000000</v>
      </c>
    </row>
    <row r="531" spans="2:18" ht="15">
      <c r="B531" s="598" t="s">
        <v>1300</v>
      </c>
      <c r="C531" s="451"/>
      <c r="D531" s="452"/>
      <c r="E531" s="453"/>
      <c r="F531" s="440"/>
      <c r="G531" s="454"/>
      <c r="H531" s="455"/>
      <c r="I531" s="602"/>
      <c r="J531" s="602"/>
      <c r="K531" s="256"/>
      <c r="L531" s="256"/>
      <c r="M531" s="256"/>
      <c r="N531" s="256"/>
      <c r="O531" s="256"/>
      <c r="P531" s="256"/>
      <c r="Q531" s="256"/>
      <c r="R531" s="256"/>
    </row>
    <row r="532" spans="2:18" ht="15">
      <c r="B532" s="463" t="s">
        <v>949</v>
      </c>
      <c r="C532" s="438"/>
      <c r="D532" s="438"/>
      <c r="E532" s="438"/>
      <c r="F532" s="438"/>
      <c r="G532" s="438"/>
      <c r="H532" s="438"/>
      <c r="I532" s="438"/>
      <c r="J532" s="438"/>
      <c r="K532" s="438"/>
      <c r="L532" s="438"/>
      <c r="M532" s="438"/>
      <c r="N532" s="438"/>
      <c r="O532" s="438"/>
      <c r="P532" s="438"/>
      <c r="Q532" s="438"/>
      <c r="R532" s="118"/>
    </row>
    <row r="533" spans="2:18">
      <c r="B533" s="464" t="s">
        <v>950</v>
      </c>
      <c r="C533" s="465">
        <v>40000000</v>
      </c>
      <c r="E533" s="438"/>
      <c r="F533" s="438"/>
      <c r="G533" s="438"/>
      <c r="H533" s="438"/>
      <c r="I533" s="438"/>
      <c r="J533" s="438"/>
      <c r="K533" s="438"/>
      <c r="L533" s="438"/>
      <c r="M533" s="438"/>
      <c r="N533" s="438"/>
      <c r="O533" s="438"/>
      <c r="P533" s="438"/>
      <c r="Q533" s="438"/>
      <c r="R533" s="118"/>
    </row>
    <row r="534" spans="2:18">
      <c r="B534" s="464" t="s">
        <v>951</v>
      </c>
      <c r="C534" s="465">
        <v>50000000</v>
      </c>
      <c r="D534" s="438"/>
      <c r="E534" s="438"/>
      <c r="F534" s="438"/>
      <c r="G534" s="438"/>
      <c r="H534" s="438"/>
      <c r="I534" s="438"/>
      <c r="J534" s="438"/>
      <c r="K534" s="438"/>
      <c r="L534" s="438"/>
      <c r="M534" s="438"/>
      <c r="N534" s="438"/>
      <c r="O534" s="438"/>
      <c r="P534" s="438"/>
      <c r="Q534" s="438"/>
      <c r="R534" s="118"/>
    </row>
    <row r="535" spans="2:18">
      <c r="B535" s="464" t="s">
        <v>952</v>
      </c>
      <c r="C535" s="465">
        <v>5000000</v>
      </c>
      <c r="D535" s="438"/>
      <c r="E535" s="438"/>
      <c r="F535" s="438"/>
      <c r="G535" s="438"/>
      <c r="H535" s="438"/>
      <c r="I535" s="438"/>
      <c r="J535" s="438"/>
      <c r="K535" s="438"/>
      <c r="L535" s="438"/>
      <c r="M535" s="438"/>
      <c r="N535" s="438"/>
      <c r="O535" s="438"/>
      <c r="P535" s="438"/>
      <c r="Q535" s="438"/>
      <c r="R535" s="118"/>
    </row>
    <row r="536" spans="2:18" ht="15">
      <c r="B536" s="390" t="s">
        <v>1</v>
      </c>
      <c r="C536" s="390">
        <f>SUM(C533:C535)</f>
        <v>95000000</v>
      </c>
      <c r="D536" s="438"/>
      <c r="E536" s="438"/>
      <c r="F536" s="438"/>
      <c r="G536" s="438"/>
      <c r="H536" s="438"/>
      <c r="I536" s="438"/>
      <c r="J536" s="438"/>
      <c r="K536" s="438"/>
      <c r="L536" s="438"/>
      <c r="M536" s="438"/>
      <c r="N536" s="438"/>
      <c r="O536" s="438"/>
      <c r="P536" s="438"/>
      <c r="Q536" s="438"/>
      <c r="R536" s="118"/>
    </row>
    <row r="537" spans="2:18" s="4" customFormat="1" ht="15">
      <c r="B537" s="466"/>
      <c r="C537" s="467"/>
      <c r="D537" s="438"/>
      <c r="E537" s="438"/>
      <c r="F537" s="438"/>
      <c r="G537" s="438"/>
      <c r="H537" s="438"/>
      <c r="I537" s="438"/>
      <c r="J537" s="438"/>
      <c r="K537" s="438"/>
      <c r="L537" s="438"/>
      <c r="M537" s="438"/>
      <c r="N537" s="438"/>
      <c r="O537" s="438"/>
      <c r="P537" s="438"/>
      <c r="Q537" s="438"/>
      <c r="R537" s="119"/>
    </row>
    <row r="538" spans="2:18" ht="15">
      <c r="B538" s="463" t="s">
        <v>1299</v>
      </c>
      <c r="C538" s="438"/>
      <c r="D538" s="438"/>
      <c r="E538" s="438"/>
      <c r="F538" s="438"/>
      <c r="G538" s="438"/>
      <c r="H538" s="438"/>
      <c r="I538" s="438"/>
      <c r="J538" s="438"/>
      <c r="K538" s="438"/>
      <c r="L538" s="438"/>
      <c r="M538" s="438"/>
      <c r="N538" s="438"/>
      <c r="O538" s="438"/>
      <c r="P538" s="438"/>
      <c r="Q538" s="438"/>
      <c r="R538" s="118"/>
    </row>
    <row r="539" spans="2:18">
      <c r="B539" s="464" t="s">
        <v>953</v>
      </c>
      <c r="C539" s="468">
        <v>25000000</v>
      </c>
      <c r="D539" s="438"/>
      <c r="E539" s="438"/>
      <c r="F539" s="438"/>
      <c r="G539" s="438"/>
      <c r="H539" s="438"/>
      <c r="I539" s="438"/>
      <c r="J539" s="438"/>
      <c r="K539" s="438"/>
      <c r="L539" s="438"/>
      <c r="M539" s="438"/>
      <c r="N539" s="438"/>
      <c r="O539" s="438"/>
      <c r="P539" s="438"/>
      <c r="Q539" s="438"/>
      <c r="R539" s="118"/>
    </row>
    <row r="540" spans="2:18">
      <c r="B540" s="464" t="s">
        <v>954</v>
      </c>
      <c r="C540" s="468">
        <v>20000000</v>
      </c>
      <c r="D540" s="438"/>
      <c r="E540" s="438"/>
      <c r="F540" s="438"/>
      <c r="G540" s="438"/>
      <c r="H540" s="438"/>
      <c r="I540" s="438"/>
      <c r="J540" s="438"/>
      <c r="K540" s="438"/>
      <c r="L540" s="438"/>
      <c r="M540" s="438"/>
      <c r="N540" s="438"/>
      <c r="O540" s="438"/>
      <c r="P540" s="438"/>
      <c r="Q540" s="438"/>
      <c r="R540" s="118"/>
    </row>
    <row r="541" spans="2:18">
      <c r="B541" s="464" t="s">
        <v>952</v>
      </c>
      <c r="C541" s="465">
        <v>5000000</v>
      </c>
      <c r="D541" s="438"/>
      <c r="E541" s="438"/>
      <c r="F541" s="438"/>
      <c r="G541" s="438"/>
      <c r="H541" s="438"/>
      <c r="I541" s="438"/>
      <c r="J541" s="438"/>
      <c r="K541" s="438"/>
      <c r="L541" s="438"/>
      <c r="M541" s="438"/>
      <c r="N541" s="438"/>
      <c r="O541" s="438"/>
      <c r="P541" s="438"/>
      <c r="Q541" s="438"/>
      <c r="R541" s="118"/>
    </row>
    <row r="542" spans="2:18" ht="15">
      <c r="B542" s="390" t="s">
        <v>1</v>
      </c>
      <c r="C542" s="390">
        <f>C539+C540+C541</f>
        <v>50000000</v>
      </c>
      <c r="D542" s="438"/>
      <c r="E542" s="438"/>
      <c r="F542" s="438"/>
      <c r="G542" s="438"/>
      <c r="H542" s="438"/>
      <c r="I542" s="438"/>
      <c r="J542" s="438"/>
      <c r="K542" s="438"/>
      <c r="L542" s="438"/>
      <c r="M542" s="438"/>
      <c r="N542" s="438"/>
      <c r="O542" s="438"/>
      <c r="P542" s="438"/>
      <c r="Q542" s="438"/>
      <c r="R542" s="118"/>
    </row>
    <row r="543" spans="2:18">
      <c r="B543" s="438"/>
      <c r="C543" s="438"/>
      <c r="D543" s="452"/>
      <c r="E543" s="453"/>
      <c r="F543" s="440"/>
      <c r="G543" s="454"/>
      <c r="H543" s="455"/>
      <c r="I543" s="602"/>
      <c r="J543" s="602"/>
      <c r="K543" s="256"/>
      <c r="L543" s="256"/>
      <c r="M543" s="256"/>
      <c r="N543" s="256"/>
      <c r="O543" s="256"/>
      <c r="P543" s="256"/>
      <c r="Q543" s="256"/>
      <c r="R543" s="256"/>
    </row>
    <row r="544" spans="2:18" ht="26.45" customHeight="1">
      <c r="B544" s="598" t="s">
        <v>1298</v>
      </c>
      <c r="C544" s="451"/>
      <c r="F544" s="440"/>
      <c r="G544" s="454"/>
      <c r="H544" s="455"/>
      <c r="I544" s="602"/>
      <c r="J544" s="602"/>
      <c r="K544" s="256"/>
      <c r="L544" s="256"/>
      <c r="M544" s="256"/>
      <c r="N544" s="256"/>
      <c r="O544" s="256"/>
      <c r="P544" s="256"/>
      <c r="Q544" s="256"/>
      <c r="R544" s="256"/>
    </row>
    <row r="545" spans="2:18">
      <c r="B545" s="446" t="s">
        <v>955</v>
      </c>
      <c r="C545" s="469">
        <v>1250000</v>
      </c>
      <c r="F545" s="440"/>
      <c r="G545" s="454"/>
      <c r="H545" s="455"/>
      <c r="I545" s="602"/>
      <c r="J545" s="602"/>
      <c r="K545" s="256"/>
      <c r="L545" s="256"/>
      <c r="M545" s="256"/>
      <c r="N545" s="256"/>
      <c r="O545" s="256"/>
      <c r="P545" s="256"/>
      <c r="Q545" s="256"/>
      <c r="R545" s="256"/>
    </row>
    <row r="546" spans="2:18">
      <c r="B546" s="29" t="s">
        <v>956</v>
      </c>
      <c r="C546" s="67">
        <v>300</v>
      </c>
      <c r="F546" s="440"/>
      <c r="G546" s="454"/>
      <c r="H546" s="455"/>
      <c r="I546" s="602"/>
      <c r="J546" s="602"/>
      <c r="K546" s="256"/>
      <c r="L546" s="256"/>
      <c r="M546" s="256"/>
      <c r="N546" s="256"/>
      <c r="O546" s="256"/>
      <c r="P546" s="256"/>
      <c r="Q546" s="256"/>
      <c r="R546" s="256"/>
    </row>
    <row r="547" spans="2:18" ht="15">
      <c r="B547" s="470" t="s">
        <v>957</v>
      </c>
      <c r="C547" s="470">
        <f>C545*C546</f>
        <v>375000000</v>
      </c>
      <c r="F547" s="440"/>
      <c r="G547" s="454"/>
      <c r="H547" s="455"/>
      <c r="I547" s="602"/>
      <c r="J547" s="602"/>
      <c r="K547" s="256"/>
      <c r="L547" s="256"/>
      <c r="M547" s="256"/>
      <c r="N547" s="256"/>
      <c r="O547" s="256"/>
      <c r="P547" s="256"/>
      <c r="Q547" s="256"/>
      <c r="R547" s="256"/>
    </row>
    <row r="548" spans="2:18">
      <c r="B548" s="453"/>
      <c r="C548" s="453"/>
      <c r="F548" s="440"/>
      <c r="G548" s="454"/>
      <c r="H548" s="455"/>
      <c r="I548" s="602"/>
      <c r="J548" s="602"/>
      <c r="K548" s="256"/>
      <c r="L548" s="256"/>
      <c r="M548" s="256"/>
      <c r="N548" s="256"/>
      <c r="O548" s="256"/>
      <c r="P548" s="256"/>
      <c r="Q548" s="256"/>
      <c r="R548" s="256"/>
    </row>
    <row r="549" spans="2:18" ht="15">
      <c r="B549" s="471" t="s">
        <v>958</v>
      </c>
      <c r="C549" s="472" t="s">
        <v>6</v>
      </c>
      <c r="D549" s="438"/>
      <c r="E549" s="438"/>
      <c r="F549" s="438"/>
      <c r="G549" s="438"/>
      <c r="H549" s="438"/>
      <c r="I549" s="438"/>
      <c r="J549" s="438"/>
      <c r="K549" s="438"/>
      <c r="L549" s="438"/>
      <c r="M549" s="438"/>
      <c r="N549" s="438"/>
      <c r="O549" s="438"/>
      <c r="P549" s="438"/>
      <c r="Q549" s="438"/>
      <c r="R549" s="118"/>
    </row>
    <row r="550" spans="2:18" ht="28.5">
      <c r="B550" s="59" t="s">
        <v>959</v>
      </c>
      <c r="C550" s="62">
        <v>45000000</v>
      </c>
      <c r="D550" s="438"/>
      <c r="E550" s="438"/>
      <c r="F550" s="438"/>
      <c r="G550" s="438"/>
      <c r="H550" s="438"/>
      <c r="I550" s="438"/>
      <c r="J550" s="438"/>
      <c r="K550" s="438"/>
      <c r="L550" s="438"/>
      <c r="M550" s="438"/>
      <c r="N550" s="438"/>
      <c r="O550" s="438"/>
      <c r="P550" s="438"/>
      <c r="Q550" s="438"/>
      <c r="R550" s="118"/>
    </row>
    <row r="551" spans="2:18">
      <c r="B551" s="59" t="s">
        <v>1296</v>
      </c>
      <c r="C551" s="62">
        <v>48000000</v>
      </c>
      <c r="D551" s="438"/>
      <c r="E551" s="438"/>
      <c r="F551" s="438"/>
      <c r="G551" s="438"/>
      <c r="H551" s="438"/>
      <c r="I551" s="438"/>
      <c r="J551" s="438"/>
      <c r="K551" s="438"/>
      <c r="L551" s="438"/>
      <c r="M551" s="438"/>
      <c r="N551" s="438"/>
      <c r="O551" s="438"/>
      <c r="P551" s="438"/>
      <c r="Q551" s="438"/>
      <c r="R551" s="118"/>
    </row>
    <row r="552" spans="2:18" ht="28.5">
      <c r="B552" s="59" t="s">
        <v>960</v>
      </c>
      <c r="C552" s="62">
        <v>75000000</v>
      </c>
      <c r="D552" s="438"/>
      <c r="E552" s="438"/>
      <c r="F552" s="438"/>
      <c r="G552" s="438"/>
      <c r="H552" s="438"/>
      <c r="I552" s="438"/>
      <c r="J552" s="438"/>
      <c r="K552" s="438"/>
      <c r="L552" s="438"/>
      <c r="M552" s="438"/>
      <c r="N552" s="438"/>
      <c r="O552" s="438"/>
      <c r="P552" s="438"/>
      <c r="Q552" s="438"/>
      <c r="R552" s="118"/>
    </row>
    <row r="553" spans="2:18">
      <c r="B553" s="59" t="s">
        <v>961</v>
      </c>
      <c r="C553" s="62">
        <v>46000000</v>
      </c>
      <c r="D553" s="438"/>
      <c r="E553" s="438"/>
      <c r="F553" s="438"/>
      <c r="G553" s="438"/>
      <c r="H553" s="438"/>
      <c r="I553" s="438"/>
      <c r="J553" s="438"/>
      <c r="K553" s="438"/>
      <c r="L553" s="438"/>
      <c r="M553" s="438"/>
      <c r="N553" s="438"/>
      <c r="O553" s="438"/>
      <c r="P553" s="438"/>
      <c r="Q553" s="438"/>
      <c r="R553" s="118"/>
    </row>
    <row r="554" spans="2:18" ht="28.5">
      <c r="B554" s="59" t="s">
        <v>1068</v>
      </c>
      <c r="C554" s="62">
        <v>23000000</v>
      </c>
      <c r="D554" s="438"/>
      <c r="E554" s="438"/>
      <c r="F554" s="438"/>
      <c r="G554" s="438"/>
      <c r="H554" s="438"/>
      <c r="I554" s="438"/>
      <c r="J554" s="438"/>
      <c r="K554" s="438"/>
      <c r="L554" s="438"/>
      <c r="M554" s="438"/>
      <c r="N554" s="438"/>
      <c r="O554" s="438"/>
      <c r="P554" s="438"/>
      <c r="Q554" s="438"/>
      <c r="R554" s="118"/>
    </row>
    <row r="555" spans="2:18" ht="28.5">
      <c r="B555" s="59" t="s">
        <v>1071</v>
      </c>
      <c r="C555" s="62">
        <v>20000000</v>
      </c>
      <c r="D555" s="438"/>
      <c r="E555" s="438"/>
      <c r="F555" s="438"/>
      <c r="G555" s="438"/>
      <c r="H555" s="438"/>
      <c r="I555" s="438"/>
      <c r="J555" s="438"/>
      <c r="K555" s="438"/>
      <c r="L555" s="438"/>
      <c r="M555" s="438"/>
      <c r="N555" s="438"/>
      <c r="O555" s="438"/>
      <c r="P555" s="438"/>
      <c r="Q555" s="438"/>
      <c r="R555" s="118"/>
    </row>
    <row r="556" spans="2:18" ht="15">
      <c r="B556" s="471" t="s">
        <v>1</v>
      </c>
      <c r="C556" s="473">
        <f>SUM(C550:C554)</f>
        <v>237000000</v>
      </c>
      <c r="D556" s="438"/>
      <c r="E556" s="438"/>
      <c r="F556" s="438"/>
      <c r="G556" s="438"/>
      <c r="H556" s="438"/>
      <c r="I556" s="438"/>
      <c r="J556" s="438"/>
      <c r="K556" s="438"/>
      <c r="L556" s="438"/>
      <c r="M556" s="438"/>
      <c r="N556" s="438"/>
      <c r="O556" s="438"/>
      <c r="P556" s="438"/>
      <c r="Q556" s="438"/>
      <c r="R556" s="118"/>
    </row>
    <row r="557" spans="2:18" ht="15">
      <c r="B557" s="601" t="s">
        <v>962</v>
      </c>
      <c r="C557"/>
      <c r="D557"/>
      <c r="E557"/>
      <c r="F557" s="438"/>
      <c r="G557" s="438"/>
      <c r="H557" s="438"/>
      <c r="I557" s="438"/>
      <c r="J557" s="438"/>
      <c r="K557" s="438"/>
      <c r="L557" s="438"/>
      <c r="M557" s="438"/>
      <c r="N557" s="438"/>
      <c r="O557" s="438"/>
      <c r="P557" s="438"/>
      <c r="Q557" s="438"/>
      <c r="R557" s="118"/>
    </row>
    <row r="558" spans="2:18">
      <c r="B558" s="438"/>
      <c r="C558" s="438"/>
      <c r="D558" s="438"/>
      <c r="E558" s="438"/>
      <c r="F558" s="438"/>
      <c r="G558" s="438"/>
      <c r="H558" s="438"/>
      <c r="I558" s="438"/>
      <c r="J558" s="438"/>
      <c r="K558" s="438"/>
      <c r="L558" s="438"/>
      <c r="M558" s="438"/>
      <c r="N558" s="438"/>
      <c r="O558" s="438"/>
      <c r="P558" s="438"/>
      <c r="Q558" s="438"/>
      <c r="R558" s="118"/>
    </row>
    <row r="559" spans="2:18" ht="15">
      <c r="B559" s="471" t="s">
        <v>963</v>
      </c>
      <c r="C559" s="451"/>
      <c r="D559" s="452"/>
      <c r="E559" s="454"/>
      <c r="F559" s="440"/>
      <c r="G559" s="454"/>
      <c r="H559" s="455"/>
      <c r="I559" s="602"/>
      <c r="J559" s="602"/>
      <c r="K559" s="256"/>
      <c r="L559" s="256"/>
      <c r="M559" s="256"/>
      <c r="N559" s="256"/>
      <c r="O559" s="256"/>
      <c r="P559" s="256"/>
      <c r="Q559" s="256"/>
      <c r="R559" s="256"/>
    </row>
    <row r="560" spans="2:18" ht="15">
      <c r="B560" s="607" t="s">
        <v>964</v>
      </c>
      <c r="C560" s="67">
        <v>135000</v>
      </c>
      <c r="D560" s="452"/>
      <c r="E560" s="454"/>
      <c r="F560" s="440"/>
      <c r="G560" s="454"/>
      <c r="H560" s="455"/>
      <c r="I560" s="602"/>
      <c r="J560" s="602"/>
      <c r="K560" s="256"/>
      <c r="L560" s="256"/>
      <c r="M560" s="256"/>
      <c r="N560" s="256"/>
      <c r="O560" s="256"/>
      <c r="P560" s="256"/>
      <c r="Q560" s="256"/>
      <c r="R560" s="256"/>
    </row>
    <row r="561" spans="2:18" ht="15">
      <c r="B561" s="606" t="s">
        <v>728</v>
      </c>
      <c r="C561" s="69">
        <v>90000</v>
      </c>
      <c r="D561" s="287"/>
    </row>
    <row r="562" spans="2:18" ht="15">
      <c r="B562" s="606" t="s">
        <v>965</v>
      </c>
      <c r="C562" s="447">
        <f>C561*80%</f>
        <v>72000</v>
      </c>
      <c r="D562" s="287"/>
    </row>
    <row r="563" spans="2:18" ht="15">
      <c r="B563" s="371" t="s">
        <v>72</v>
      </c>
      <c r="C563" s="605">
        <f>C562/5</f>
        <v>14400</v>
      </c>
    </row>
    <row r="564" spans="2:18" ht="15">
      <c r="B564" s="371" t="s">
        <v>966</v>
      </c>
      <c r="C564" s="447">
        <v>200</v>
      </c>
    </row>
    <row r="565" spans="2:18" ht="15">
      <c r="B565" s="371" t="s">
        <v>967</v>
      </c>
      <c r="C565" s="371">
        <f>C563/C564</f>
        <v>72</v>
      </c>
    </row>
    <row r="566" spans="2:18" ht="15">
      <c r="B566" s="371" t="s">
        <v>968</v>
      </c>
      <c r="C566" s="371">
        <f>C560/C561</f>
        <v>1.5</v>
      </c>
      <c r="D566" s="287"/>
    </row>
    <row r="567" spans="2:18">
      <c r="B567" s="438"/>
      <c r="C567" s="438"/>
      <c r="D567" s="287"/>
    </row>
    <row r="568" spans="2:18" s="4" customFormat="1" ht="20.45" customHeight="1">
      <c r="B568" s="598" t="s">
        <v>978</v>
      </c>
      <c r="C568" s="336"/>
      <c r="D568" s="336"/>
    </row>
    <row r="569" spans="2:18" ht="21.6" customHeight="1">
      <c r="B569" s="443" t="s">
        <v>921</v>
      </c>
      <c r="C569" s="30">
        <v>38004</v>
      </c>
      <c r="D569" s="256"/>
      <c r="E569" s="256"/>
      <c r="F569" s="440"/>
      <c r="G569" s="256"/>
      <c r="H569" s="256"/>
      <c r="I569" s="602"/>
      <c r="J569" s="602"/>
      <c r="K569" s="256"/>
      <c r="L569" s="256"/>
      <c r="M569" s="256"/>
      <c r="N569" s="256"/>
      <c r="O569" s="256"/>
      <c r="P569" s="256"/>
      <c r="Q569" s="256"/>
      <c r="R569" s="256"/>
    </row>
    <row r="570" spans="2:18" ht="46.5" customHeight="1">
      <c r="B570" s="444" t="s">
        <v>922</v>
      </c>
      <c r="C570" s="445" t="s">
        <v>923</v>
      </c>
      <c r="D570" s="445" t="s">
        <v>924</v>
      </c>
      <c r="E570" s="445" t="s">
        <v>979</v>
      </c>
      <c r="F570" s="445" t="s">
        <v>926</v>
      </c>
      <c r="G570" s="445" t="s">
        <v>980</v>
      </c>
      <c r="H570" s="445" t="s">
        <v>981</v>
      </c>
      <c r="I570" s="602"/>
      <c r="J570" s="602"/>
      <c r="K570" s="256"/>
      <c r="L570" s="256"/>
      <c r="M570" s="256"/>
      <c r="N570" s="256"/>
      <c r="O570" s="256"/>
      <c r="P570" s="256"/>
      <c r="Q570" s="256"/>
      <c r="R570" s="256"/>
    </row>
    <row r="571" spans="2:18">
      <c r="B571" s="446" t="s">
        <v>929</v>
      </c>
      <c r="C571" s="67">
        <v>23563</v>
      </c>
      <c r="D571" s="447">
        <f>C569*C571</f>
        <v>895488252</v>
      </c>
      <c r="E571" s="448">
        <v>0.03</v>
      </c>
      <c r="F571" s="30">
        <f>D571*E571</f>
        <v>26864647.559999999</v>
      </c>
      <c r="G571" s="448">
        <v>0.5</v>
      </c>
      <c r="H571" s="30">
        <f>F571*G571</f>
        <v>13432323.779999999</v>
      </c>
      <c r="I571" s="602"/>
      <c r="J571" s="602"/>
      <c r="K571" s="256"/>
      <c r="L571" s="256"/>
      <c r="M571" s="256"/>
      <c r="N571" s="256"/>
      <c r="O571" s="256"/>
      <c r="P571" s="256"/>
      <c r="Q571" s="256"/>
      <c r="R571" s="256"/>
    </row>
    <row r="572" spans="2:18">
      <c r="B572" s="449" t="s">
        <v>930</v>
      </c>
      <c r="C572" s="67">
        <v>204995</v>
      </c>
      <c r="D572" s="447">
        <f>C569*C572</f>
        <v>7790629980</v>
      </c>
      <c r="E572" s="448">
        <v>0.02</v>
      </c>
      <c r="F572" s="30">
        <f>D572*E572</f>
        <v>155812599.59999999</v>
      </c>
      <c r="G572" s="448">
        <v>0.15</v>
      </c>
      <c r="H572" s="30">
        <f>F572*G572</f>
        <v>23371889.939999998</v>
      </c>
      <c r="I572" s="602"/>
      <c r="J572" s="602"/>
      <c r="K572" s="256"/>
      <c r="L572" s="256"/>
      <c r="M572" s="256"/>
      <c r="N572" s="256"/>
      <c r="O572" s="256"/>
      <c r="P572" s="256"/>
      <c r="Q572" s="256"/>
      <c r="R572" s="256"/>
    </row>
    <row r="573" spans="2:18">
      <c r="B573" s="446" t="s">
        <v>931</v>
      </c>
      <c r="C573" s="67">
        <v>1736565</v>
      </c>
      <c r="D573" s="447">
        <f>C569*C573</f>
        <v>65996416260</v>
      </c>
      <c r="E573" s="450">
        <v>5.0000000000000001E-3</v>
      </c>
      <c r="F573" s="30">
        <f>D573*E573</f>
        <v>329982081.30000001</v>
      </c>
      <c r="G573" s="448">
        <v>0.1</v>
      </c>
      <c r="H573" s="30">
        <f>F573*G573</f>
        <v>32998208.130000003</v>
      </c>
      <c r="I573" s="602"/>
      <c r="J573" s="602"/>
      <c r="K573" s="256"/>
      <c r="L573" s="256"/>
      <c r="M573" s="256"/>
      <c r="N573" s="256"/>
      <c r="O573" s="256"/>
      <c r="P573" s="256"/>
      <c r="Q573" s="256"/>
      <c r="R573" s="256"/>
    </row>
    <row r="574" spans="2:18">
      <c r="B574" s="440"/>
      <c r="C574" s="440"/>
      <c r="D574" s="440"/>
      <c r="E574" s="440"/>
      <c r="F574" s="440"/>
      <c r="G574" s="454"/>
      <c r="H574" s="440"/>
      <c r="I574" s="602"/>
      <c r="J574" s="602"/>
      <c r="K574" s="256"/>
      <c r="L574" s="256"/>
      <c r="M574" s="256"/>
      <c r="N574" s="256"/>
      <c r="O574" s="256"/>
      <c r="P574" s="256"/>
      <c r="Q574" s="256"/>
      <c r="R574" s="256"/>
    </row>
    <row r="575" spans="2:18">
      <c r="B575" s="440"/>
      <c r="C575" s="440"/>
      <c r="D575" s="440"/>
      <c r="E575" s="440"/>
      <c r="F575" s="440"/>
      <c r="G575" s="454"/>
      <c r="H575" s="440"/>
      <c r="I575" s="602"/>
      <c r="J575" s="602"/>
      <c r="K575" s="256"/>
      <c r="L575" s="256"/>
      <c r="M575" s="256"/>
      <c r="N575" s="256"/>
      <c r="O575" s="256"/>
      <c r="P575" s="256"/>
      <c r="Q575" s="256"/>
      <c r="R575" s="256"/>
    </row>
    <row r="576" spans="2:18" ht="15">
      <c r="B576" s="598" t="s">
        <v>1297</v>
      </c>
      <c r="C576" s="484" t="s">
        <v>8</v>
      </c>
      <c r="D576" s="484" t="s">
        <v>974</v>
      </c>
      <c r="E576" s="484" t="s">
        <v>74</v>
      </c>
      <c r="F576" s="440"/>
      <c r="G576" s="454"/>
      <c r="H576" s="455"/>
      <c r="I576" s="602"/>
      <c r="J576" s="602"/>
      <c r="K576" s="256"/>
      <c r="L576" s="256"/>
      <c r="M576" s="256"/>
      <c r="N576" s="256"/>
      <c r="O576" s="256"/>
      <c r="P576" s="256"/>
      <c r="Q576" s="256"/>
      <c r="R576" s="256"/>
    </row>
    <row r="577" spans="2:18" ht="15">
      <c r="B577" s="598" t="s">
        <v>975</v>
      </c>
      <c r="C577" s="485">
        <v>30000000</v>
      </c>
      <c r="D577" s="485">
        <v>50</v>
      </c>
      <c r="E577" s="69">
        <f>50*10</f>
        <v>500</v>
      </c>
      <c r="F577" s="440"/>
      <c r="G577" s="454"/>
      <c r="H577" s="455"/>
      <c r="I577" s="602"/>
      <c r="J577" s="602"/>
      <c r="K577" s="256"/>
      <c r="L577" s="256"/>
      <c r="M577" s="256"/>
      <c r="N577" s="256"/>
      <c r="O577" s="256"/>
      <c r="P577" s="256"/>
      <c r="Q577" s="256"/>
      <c r="R577" s="256"/>
    </row>
    <row r="578" spans="2:18" ht="15">
      <c r="B578" s="598" t="s">
        <v>976</v>
      </c>
      <c r="C578" s="485">
        <v>10000000</v>
      </c>
      <c r="D578" s="485">
        <v>100</v>
      </c>
      <c r="E578" s="69">
        <f>100*10</f>
        <v>1000</v>
      </c>
      <c r="F578" s="440"/>
      <c r="G578" s="454"/>
      <c r="H578" s="455"/>
      <c r="I578" s="602"/>
      <c r="J578" s="602"/>
      <c r="K578" s="256"/>
      <c r="L578" s="256"/>
      <c r="M578" s="256"/>
      <c r="N578" s="256"/>
      <c r="O578" s="256"/>
      <c r="P578" s="256"/>
      <c r="Q578" s="256"/>
      <c r="R578" s="256"/>
    </row>
    <row r="579" spans="2:18">
      <c r="B579" s="454" t="s">
        <v>977</v>
      </c>
      <c r="C579" s="454"/>
      <c r="D579" s="452"/>
      <c r="E579" s="453"/>
      <c r="F579" s="440"/>
      <c r="G579" s="454"/>
      <c r="H579" s="455"/>
      <c r="I579" s="602"/>
      <c r="J579" s="602"/>
      <c r="K579" s="256"/>
      <c r="L579" s="256"/>
      <c r="M579" s="256"/>
      <c r="N579" s="256"/>
      <c r="O579" s="256"/>
      <c r="P579" s="256"/>
      <c r="Q579" s="256"/>
      <c r="R579" s="256"/>
    </row>
    <row r="580" spans="2:18">
      <c r="B580" s="454"/>
      <c r="C580" s="454"/>
      <c r="D580" s="452"/>
      <c r="E580" s="453"/>
      <c r="F580" s="440"/>
      <c r="G580" s="454"/>
      <c r="H580" s="455"/>
      <c r="I580" s="602"/>
      <c r="J580" s="602"/>
      <c r="K580" s="256"/>
      <c r="L580" s="256"/>
      <c r="M580" s="256"/>
      <c r="N580" s="256"/>
      <c r="O580" s="256"/>
      <c r="P580" s="256"/>
      <c r="Q580" s="256"/>
      <c r="R580" s="256"/>
    </row>
    <row r="581" spans="2:18" ht="15">
      <c r="B581" s="474" t="s">
        <v>982</v>
      </c>
      <c r="C581" s="429" t="s">
        <v>8</v>
      </c>
      <c r="D581"/>
      <c r="E581"/>
      <c r="F581"/>
      <c r="G581"/>
      <c r="H581"/>
      <c r="I581"/>
      <c r="J581" s="486"/>
    </row>
    <row r="582" spans="2:18" ht="15">
      <c r="B582" s="29" t="s">
        <v>983</v>
      </c>
      <c r="C582" s="487">
        <v>185000000</v>
      </c>
      <c r="D582"/>
      <c r="E582"/>
      <c r="F582"/>
      <c r="G582"/>
      <c r="H582"/>
      <c r="I582"/>
      <c r="J582" s="486"/>
    </row>
    <row r="583" spans="2:18" ht="15">
      <c r="B583" s="33" t="s">
        <v>984</v>
      </c>
      <c r="C583" s="488">
        <f>C591</f>
        <v>88530750</v>
      </c>
      <c r="D583"/>
      <c r="E583"/>
      <c r="F583"/>
      <c r="G583"/>
      <c r="H583"/>
      <c r="I583"/>
      <c r="J583" s="486"/>
    </row>
    <row r="584" spans="2:18" ht="15">
      <c r="B584" s="29" t="s">
        <v>985</v>
      </c>
      <c r="C584" s="487">
        <v>18200000</v>
      </c>
      <c r="E584"/>
      <c r="F584"/>
      <c r="G584"/>
      <c r="H584"/>
      <c r="I584"/>
      <c r="J584" s="486"/>
    </row>
    <row r="585" spans="2:18" ht="15">
      <c r="B585" s="29" t="s">
        <v>986</v>
      </c>
      <c r="C585" s="487">
        <v>125433000</v>
      </c>
      <c r="E585"/>
      <c r="F585"/>
      <c r="G585"/>
      <c r="H585"/>
      <c r="I585"/>
      <c r="J585" s="486"/>
    </row>
    <row r="586" spans="2:18" ht="15">
      <c r="B586" s="474" t="s">
        <v>987</v>
      </c>
      <c r="C586" s="390">
        <f>SUM(C582:C584)</f>
        <v>291730750</v>
      </c>
      <c r="D586"/>
      <c r="E586" s="486"/>
      <c r="F586" s="486"/>
      <c r="G586" s="486"/>
      <c r="H586" s="486"/>
      <c r="I586" s="486"/>
      <c r="J586" s="486"/>
    </row>
    <row r="587" spans="2:18" ht="15">
      <c r="B587" s="486" t="s">
        <v>988</v>
      </c>
      <c r="C587"/>
      <c r="D587"/>
      <c r="E587" s="486"/>
      <c r="F587" s="486"/>
      <c r="G587" s="486"/>
      <c r="H587" s="486"/>
      <c r="I587" s="486"/>
      <c r="J587" s="486"/>
    </row>
    <row r="588" spans="2:18" ht="15">
      <c r="B588" s="486"/>
      <c r="C588"/>
      <c r="D588"/>
      <c r="E588" s="486"/>
      <c r="F588" s="486"/>
      <c r="G588" s="486"/>
      <c r="H588" s="486"/>
      <c r="I588" s="486"/>
      <c r="J588" s="486"/>
    </row>
    <row r="589" spans="2:18" s="4" customFormat="1" ht="15">
      <c r="B589" s="59" t="s">
        <v>984</v>
      </c>
      <c r="C589" s="489">
        <v>72534000</v>
      </c>
    </row>
    <row r="590" spans="2:18" ht="15">
      <c r="B590" s="59" t="s">
        <v>989</v>
      </c>
      <c r="C590" s="489">
        <v>104527500</v>
      </c>
      <c r="E590" s="486"/>
      <c r="F590" s="486"/>
      <c r="G590" s="486"/>
      <c r="H590" s="486"/>
      <c r="I590" s="486"/>
      <c r="J590" s="486"/>
    </row>
    <row r="591" spans="2:18" ht="15">
      <c r="B591" s="474" t="s">
        <v>990</v>
      </c>
      <c r="C591" s="390">
        <f>AVERAGE(C589:C590)</f>
        <v>88530750</v>
      </c>
      <c r="E591" s="486"/>
      <c r="F591" s="486"/>
      <c r="G591" s="486"/>
      <c r="H591" s="486"/>
      <c r="I591" s="486"/>
      <c r="J591" s="486"/>
    </row>
    <row r="592" spans="2:18">
      <c r="B592" s="486" t="s">
        <v>991</v>
      </c>
      <c r="C592" s="486"/>
      <c r="E592" s="486"/>
      <c r="F592" s="486"/>
      <c r="G592" s="486"/>
      <c r="H592" s="486"/>
      <c r="I592" s="486"/>
      <c r="J592" s="486"/>
    </row>
    <row r="593" spans="2:24">
      <c r="B593" s="453"/>
      <c r="C593" s="453"/>
      <c r="D593" s="452"/>
      <c r="E593" s="453"/>
      <c r="F593" s="440"/>
      <c r="G593" s="454"/>
      <c r="H593" s="440"/>
      <c r="I593" s="602"/>
      <c r="J593" s="602"/>
      <c r="K593" s="256"/>
      <c r="L593" s="256"/>
      <c r="M593" s="256"/>
      <c r="N593" s="256"/>
      <c r="O593" s="256"/>
      <c r="P593" s="256"/>
      <c r="Q593" s="256"/>
      <c r="R593" s="256"/>
    </row>
    <row r="594" spans="2:24" ht="15">
      <c r="B594" s="474" t="s">
        <v>969</v>
      </c>
      <c r="C594" s="438"/>
      <c r="D594" s="452"/>
      <c r="E594" s="453"/>
      <c r="F594" s="440"/>
      <c r="G594" s="454"/>
      <c r="H594" s="455"/>
      <c r="I594" s="602"/>
      <c r="J594" s="602"/>
      <c r="K594" s="256"/>
      <c r="L594" s="256"/>
      <c r="M594" s="256"/>
      <c r="N594" s="256"/>
      <c r="O594" s="256"/>
      <c r="P594" s="256"/>
      <c r="Q594" s="256"/>
      <c r="R594" s="256"/>
    </row>
    <row r="595" spans="2:24" ht="15">
      <c r="B595" s="474" t="s">
        <v>970</v>
      </c>
      <c r="C595" s="475">
        <v>1250000</v>
      </c>
      <c r="D595" s="452"/>
      <c r="E595" s="453"/>
      <c r="F595" s="440"/>
      <c r="G595" s="454"/>
      <c r="H595" s="455"/>
      <c r="I595" s="602"/>
      <c r="J595" s="602"/>
      <c r="K595" s="256"/>
      <c r="L595" s="256"/>
      <c r="M595" s="256"/>
      <c r="N595" s="256"/>
      <c r="O595" s="256"/>
      <c r="P595" s="256"/>
      <c r="Q595" s="256"/>
      <c r="R595" s="256"/>
      <c r="S595" s="256"/>
      <c r="T595" s="256"/>
      <c r="U595" s="256"/>
      <c r="V595" s="256"/>
      <c r="W595" s="256"/>
      <c r="X595" s="256"/>
    </row>
    <row r="596" spans="2:24" ht="15">
      <c r="B596" s="463" t="s">
        <v>6</v>
      </c>
      <c r="C596" s="476">
        <v>28000</v>
      </c>
      <c r="D596" s="452"/>
      <c r="E596" s="477">
        <v>2025</v>
      </c>
      <c r="F596" s="477">
        <v>2026</v>
      </c>
      <c r="G596" s="477">
        <v>2027</v>
      </c>
      <c r="H596" s="477">
        <v>2028</v>
      </c>
      <c r="I596" s="477">
        <v>2029</v>
      </c>
      <c r="J596" s="477">
        <v>2030</v>
      </c>
      <c r="K596" s="477">
        <v>2031</v>
      </c>
      <c r="L596" s="477">
        <v>2032</v>
      </c>
      <c r="M596" s="477">
        <v>2033</v>
      </c>
      <c r="N596" s="477">
        <v>2034</v>
      </c>
      <c r="O596" s="477">
        <v>2035</v>
      </c>
      <c r="P596" s="477">
        <v>2036</v>
      </c>
      <c r="Q596" s="477">
        <v>2037</v>
      </c>
      <c r="R596" s="256"/>
      <c r="S596" s="256"/>
      <c r="T596" s="256"/>
      <c r="U596" s="256"/>
      <c r="V596" s="256"/>
      <c r="W596" s="256"/>
      <c r="X596" s="256"/>
    </row>
    <row r="597" spans="2:24" ht="15">
      <c r="B597" s="474" t="s">
        <v>6</v>
      </c>
      <c r="C597" s="390">
        <v>13600</v>
      </c>
      <c r="D597" s="478">
        <v>15000</v>
      </c>
      <c r="E597" s="479">
        <f t="shared" ref="E597:Q597" si="3">D597+(D597*6%)</f>
        <v>15900</v>
      </c>
      <c r="F597" s="479">
        <f t="shared" si="3"/>
        <v>16854</v>
      </c>
      <c r="G597" s="479">
        <f t="shared" si="3"/>
        <v>17865.240000000002</v>
      </c>
      <c r="H597" s="479">
        <f t="shared" si="3"/>
        <v>18937.154400000003</v>
      </c>
      <c r="I597" s="479">
        <f t="shared" si="3"/>
        <v>20073.383664000005</v>
      </c>
      <c r="J597" s="479">
        <f t="shared" si="3"/>
        <v>21277.786683840004</v>
      </c>
      <c r="K597" s="479">
        <f t="shared" si="3"/>
        <v>22554.453884870403</v>
      </c>
      <c r="L597" s="479">
        <f t="shared" si="3"/>
        <v>23907.721117962628</v>
      </c>
      <c r="M597" s="479">
        <f t="shared" si="3"/>
        <v>25342.184385040386</v>
      </c>
      <c r="N597" s="479">
        <f t="shared" si="3"/>
        <v>26862.715448142808</v>
      </c>
      <c r="O597" s="479">
        <f t="shared" si="3"/>
        <v>28474.478375031376</v>
      </c>
      <c r="P597" s="479">
        <f t="shared" si="3"/>
        <v>30182.947077533259</v>
      </c>
      <c r="Q597" s="479">
        <f t="shared" si="3"/>
        <v>31993.923902185255</v>
      </c>
      <c r="R597" s="256"/>
      <c r="S597" s="256"/>
      <c r="T597" s="256"/>
      <c r="U597" s="256"/>
      <c r="V597" s="256"/>
      <c r="W597" s="256"/>
      <c r="X597" s="256"/>
    </row>
    <row r="598" spans="2:24" ht="15">
      <c r="B598" s="474" t="s">
        <v>971</v>
      </c>
      <c r="C598" s="390"/>
      <c r="D598" s="480"/>
      <c r="E598" s="479">
        <f t="shared" ref="E598:Q598" si="4">$C$595*E597</f>
        <v>19875000000</v>
      </c>
      <c r="F598" s="479">
        <f t="shared" si="4"/>
        <v>21067500000</v>
      </c>
      <c r="G598" s="479">
        <f t="shared" si="4"/>
        <v>22331550000.000004</v>
      </c>
      <c r="H598" s="479">
        <f t="shared" si="4"/>
        <v>23671443000.000004</v>
      </c>
      <c r="I598" s="479">
        <f t="shared" si="4"/>
        <v>25091729580.000004</v>
      </c>
      <c r="J598" s="479">
        <f t="shared" si="4"/>
        <v>26597233354.800007</v>
      </c>
      <c r="K598" s="479">
        <f t="shared" si="4"/>
        <v>28193067356.088005</v>
      </c>
      <c r="L598" s="479">
        <f t="shared" si="4"/>
        <v>29884651397.453285</v>
      </c>
      <c r="M598" s="479">
        <f t="shared" si="4"/>
        <v>31677730481.300484</v>
      </c>
      <c r="N598" s="479">
        <f t="shared" si="4"/>
        <v>33578394310.178509</v>
      </c>
      <c r="O598" s="479">
        <f t="shared" si="4"/>
        <v>35593097968.789223</v>
      </c>
      <c r="P598" s="479">
        <f t="shared" si="4"/>
        <v>37728683846.916573</v>
      </c>
      <c r="Q598" s="479">
        <f t="shared" si="4"/>
        <v>39992404877.731567</v>
      </c>
      <c r="R598" s="256"/>
      <c r="S598" s="256"/>
      <c r="T598" s="256"/>
      <c r="U598" s="256"/>
      <c r="V598" s="256"/>
      <c r="W598" s="256"/>
      <c r="X598" s="256"/>
    </row>
    <row r="599" spans="2:24" ht="15">
      <c r="B599" s="474" t="s">
        <v>972</v>
      </c>
      <c r="C599" s="481">
        <v>0.15</v>
      </c>
      <c r="D599" s="480"/>
      <c r="E599" s="482">
        <f t="shared" ref="E599:Q599" si="5">$C$599*E598</f>
        <v>2981250000</v>
      </c>
      <c r="F599" s="482">
        <f t="shared" si="5"/>
        <v>3160125000</v>
      </c>
      <c r="G599" s="482">
        <f t="shared" si="5"/>
        <v>3349732500.0000005</v>
      </c>
      <c r="H599" s="482">
        <f t="shared" si="5"/>
        <v>3550716450.0000005</v>
      </c>
      <c r="I599" s="482">
        <f t="shared" si="5"/>
        <v>3763759437.0000005</v>
      </c>
      <c r="J599" s="482">
        <f t="shared" si="5"/>
        <v>3989585003.2200007</v>
      </c>
      <c r="K599" s="482">
        <f t="shared" si="5"/>
        <v>4228960103.4132004</v>
      </c>
      <c r="L599" s="482">
        <f t="shared" si="5"/>
        <v>4482697709.6179924</v>
      </c>
      <c r="M599" s="482">
        <f t="shared" si="5"/>
        <v>4751659572.1950722</v>
      </c>
      <c r="N599" s="482">
        <f t="shared" si="5"/>
        <v>5036759146.5267763</v>
      </c>
      <c r="O599" s="482">
        <f t="shared" si="5"/>
        <v>5338964695.3183832</v>
      </c>
      <c r="P599" s="482">
        <f t="shared" si="5"/>
        <v>5659302577.0374861</v>
      </c>
      <c r="Q599" s="482">
        <f t="shared" si="5"/>
        <v>5998860731.6597347</v>
      </c>
      <c r="R599" s="256"/>
      <c r="S599" s="256"/>
      <c r="T599" s="256"/>
      <c r="U599" s="256"/>
      <c r="V599" s="256"/>
      <c r="W599" s="256"/>
      <c r="X599" s="256"/>
    </row>
    <row r="600" spans="2:24" s="4" customFormat="1" ht="15">
      <c r="B600" s="438" t="s">
        <v>973</v>
      </c>
      <c r="C600" s="438"/>
      <c r="D600" s="438"/>
      <c r="E600" s="438"/>
      <c r="F600" s="438"/>
      <c r="G600" s="483"/>
      <c r="H600" s="483"/>
      <c r="I600" s="483"/>
      <c r="J600" s="483"/>
      <c r="K600" s="483"/>
      <c r="L600" s="483"/>
      <c r="M600" s="483"/>
      <c r="N600" s="483"/>
      <c r="O600" s="483"/>
      <c r="P600" s="483"/>
      <c r="Q600" s="483"/>
      <c r="R600" s="483"/>
      <c r="S600" s="483"/>
      <c r="T600" s="483"/>
      <c r="U600" s="483"/>
      <c r="V600" s="483"/>
      <c r="W600" s="483"/>
    </row>
    <row r="601" spans="2:24" s="4" customFormat="1" ht="15">
      <c r="B601" s="438"/>
      <c r="C601" s="438"/>
      <c r="D601" s="438"/>
      <c r="E601" s="438"/>
      <c r="F601" s="438"/>
      <c r="G601" s="483"/>
      <c r="H601" s="483"/>
      <c r="I601" s="483"/>
      <c r="J601" s="483"/>
      <c r="K601" s="483"/>
      <c r="L601" s="483"/>
      <c r="M601" s="483"/>
      <c r="N601" s="483"/>
      <c r="O601" s="483"/>
      <c r="P601" s="483"/>
      <c r="Q601" s="483"/>
      <c r="R601" s="483"/>
      <c r="S601" s="483"/>
      <c r="T601" s="483"/>
      <c r="U601" s="483"/>
      <c r="V601" s="483"/>
      <c r="W601" s="483"/>
    </row>
    <row r="602" spans="2:24">
      <c r="B602" s="454"/>
      <c r="C602" s="454"/>
      <c r="D602" s="454"/>
      <c r="E602" s="454"/>
      <c r="F602" s="440"/>
      <c r="G602" s="454"/>
      <c r="H602" s="455"/>
      <c r="I602" s="602"/>
      <c r="J602" s="602"/>
      <c r="K602" s="256"/>
      <c r="L602" s="256"/>
      <c r="M602" s="256"/>
      <c r="N602" s="256"/>
      <c r="O602" s="256"/>
      <c r="P602" s="256"/>
      <c r="Q602" s="256"/>
      <c r="R602" s="256"/>
    </row>
    <row r="603" spans="2:24" ht="15">
      <c r="B603" s="490"/>
      <c r="C603" s="491"/>
      <c r="D603" s="491"/>
      <c r="E603" s="486"/>
      <c r="F603" s="486"/>
      <c r="G603" s="486"/>
      <c r="H603" s="486"/>
      <c r="I603" s="486"/>
      <c r="J603" s="486"/>
    </row>
    <row r="604" spans="2:24" ht="15">
      <c r="B604" s="492" t="s">
        <v>992</v>
      </c>
      <c r="C604" s="493" t="s">
        <v>8</v>
      </c>
      <c r="E604" s="486"/>
      <c r="F604" s="438"/>
      <c r="G604" s="438"/>
      <c r="H604" s="438"/>
      <c r="I604" s="438"/>
      <c r="J604" s="438"/>
      <c r="K604" s="438"/>
      <c r="L604" s="438"/>
      <c r="M604" s="438"/>
      <c r="N604" s="438"/>
      <c r="O604" s="438"/>
      <c r="P604" s="438"/>
      <c r="Q604" s="438"/>
      <c r="R604" s="118"/>
    </row>
    <row r="605" spans="2:24" ht="28.5">
      <c r="B605" s="59" t="s">
        <v>959</v>
      </c>
      <c r="C605" s="62">
        <v>45000000</v>
      </c>
      <c r="D605" s="438"/>
      <c r="E605" s="486"/>
      <c r="F605" s="438"/>
      <c r="G605" s="438"/>
      <c r="H605" s="438"/>
      <c r="I605" s="438"/>
      <c r="J605" s="438"/>
      <c r="K605" s="438"/>
      <c r="L605" s="438"/>
      <c r="M605" s="438"/>
      <c r="N605" s="438"/>
      <c r="O605" s="438"/>
      <c r="P605" s="438"/>
      <c r="Q605" s="438"/>
      <c r="R605" s="118"/>
    </row>
    <row r="606" spans="2:24">
      <c r="B606" s="59" t="s">
        <v>1296</v>
      </c>
      <c r="C606" s="62">
        <v>48000000</v>
      </c>
      <c r="D606" s="438"/>
      <c r="E606" s="486"/>
      <c r="F606" s="438"/>
      <c r="G606" s="438"/>
      <c r="H606" s="438"/>
      <c r="I606" s="438"/>
      <c r="J606" s="438"/>
      <c r="K606" s="438"/>
      <c r="L606" s="438"/>
      <c r="M606" s="438"/>
      <c r="N606" s="438"/>
      <c r="O606" s="438"/>
      <c r="P606" s="438"/>
      <c r="Q606" s="438"/>
      <c r="R606" s="118"/>
    </row>
    <row r="607" spans="2:24" ht="28.5">
      <c r="B607" s="59" t="s">
        <v>1295</v>
      </c>
      <c r="C607" s="62">
        <v>78000000</v>
      </c>
      <c r="D607" s="438"/>
      <c r="E607" s="438"/>
      <c r="F607" s="438"/>
      <c r="G607" s="438"/>
      <c r="H607" s="438"/>
      <c r="I607" s="438"/>
      <c r="J607" s="438"/>
      <c r="K607" s="438"/>
      <c r="L607" s="438"/>
      <c r="M607" s="438"/>
      <c r="N607" s="438"/>
      <c r="O607" s="438"/>
      <c r="P607" s="438"/>
      <c r="Q607" s="438"/>
      <c r="R607" s="118"/>
    </row>
    <row r="608" spans="2:24">
      <c r="B608" s="59" t="s">
        <v>1294</v>
      </c>
      <c r="C608" s="62">
        <v>36000000</v>
      </c>
      <c r="D608" s="438"/>
      <c r="E608" s="438"/>
      <c r="F608" s="438"/>
      <c r="G608" s="438"/>
      <c r="H608" s="438"/>
      <c r="I608" s="438"/>
      <c r="J608" s="438"/>
      <c r="K608" s="438"/>
      <c r="L608" s="438"/>
      <c r="M608" s="438"/>
      <c r="N608" s="438"/>
      <c r="O608" s="438"/>
      <c r="P608" s="438"/>
      <c r="Q608" s="438"/>
      <c r="R608" s="118"/>
    </row>
    <row r="609" spans="2:18" ht="28.5">
      <c r="B609" s="59" t="s">
        <v>1293</v>
      </c>
      <c r="C609" s="62">
        <v>72000000</v>
      </c>
      <c r="D609" s="438"/>
      <c r="E609" s="438"/>
      <c r="F609" s="438"/>
      <c r="G609" s="438"/>
      <c r="H609" s="438"/>
      <c r="I609" s="438"/>
      <c r="J609" s="438"/>
      <c r="K609" s="438"/>
      <c r="L609" s="438"/>
      <c r="M609" s="438"/>
      <c r="N609" s="438"/>
      <c r="O609" s="438"/>
      <c r="P609" s="438"/>
      <c r="Q609" s="438"/>
      <c r="R609" s="118"/>
    </row>
    <row r="610" spans="2:18" ht="28.5">
      <c r="B610" s="59" t="s">
        <v>1292</v>
      </c>
      <c r="C610" s="62">
        <v>46000000</v>
      </c>
      <c r="D610" s="438"/>
      <c r="E610" s="438"/>
      <c r="F610" s="438"/>
      <c r="G610" s="438"/>
      <c r="H610" s="438"/>
      <c r="I610" s="438"/>
      <c r="J610" s="438"/>
      <c r="K610" s="438"/>
      <c r="L610" s="438"/>
      <c r="M610" s="438"/>
      <c r="N610" s="438"/>
      <c r="O610" s="438"/>
      <c r="P610" s="438"/>
      <c r="Q610" s="438"/>
      <c r="R610" s="118"/>
    </row>
    <row r="611" spans="2:18">
      <c r="B611" s="59" t="s">
        <v>1291</v>
      </c>
      <c r="C611" s="62">
        <v>23000000</v>
      </c>
      <c r="D611" s="438"/>
      <c r="E611" s="438"/>
      <c r="F611" s="438"/>
      <c r="G611" s="438"/>
      <c r="H611" s="438"/>
      <c r="I611" s="438"/>
      <c r="J611" s="438"/>
      <c r="K611" s="438"/>
      <c r="L611" s="438"/>
      <c r="M611" s="438"/>
      <c r="N611" s="438"/>
      <c r="O611" s="438"/>
      <c r="P611" s="438"/>
      <c r="Q611" s="438"/>
      <c r="R611" s="118"/>
    </row>
    <row r="612" spans="2:18" ht="28.5">
      <c r="B612" s="59" t="s">
        <v>1068</v>
      </c>
      <c r="C612" s="62">
        <v>24000000</v>
      </c>
      <c r="D612" s="438"/>
      <c r="E612" s="438"/>
      <c r="F612" s="438"/>
      <c r="G612" s="438"/>
      <c r="H612" s="438"/>
      <c r="I612" s="438"/>
      <c r="J612" s="438"/>
      <c r="K612" s="438"/>
      <c r="L612" s="438"/>
      <c r="M612" s="438"/>
      <c r="N612" s="438"/>
      <c r="O612" s="438"/>
      <c r="P612" s="438"/>
      <c r="Q612" s="438"/>
      <c r="R612" s="118"/>
    </row>
    <row r="613" spans="2:18">
      <c r="B613" s="59" t="s">
        <v>1069</v>
      </c>
      <c r="C613" s="62">
        <v>20000000</v>
      </c>
      <c r="D613" s="438"/>
      <c r="E613" s="438"/>
      <c r="F613" s="438"/>
      <c r="G613" s="438"/>
      <c r="H613" s="438"/>
      <c r="I613" s="438"/>
      <c r="J613" s="438"/>
      <c r="K613" s="438"/>
      <c r="L613" s="438"/>
      <c r="M613" s="438"/>
      <c r="N613" s="438"/>
      <c r="O613" s="438"/>
      <c r="P613" s="438"/>
      <c r="Q613" s="438"/>
      <c r="R613" s="118"/>
    </row>
    <row r="614" spans="2:18" ht="15">
      <c r="B614" s="492" t="s">
        <v>1</v>
      </c>
      <c r="C614" s="473">
        <f>SUM(C605:C613)</f>
        <v>392000000</v>
      </c>
      <c r="D614" s="438"/>
      <c r="E614" s="438"/>
      <c r="F614" s="438"/>
      <c r="G614" s="438"/>
      <c r="H614" s="438"/>
      <c r="I614" s="438"/>
      <c r="J614" s="438"/>
      <c r="K614" s="438"/>
      <c r="L614" s="438"/>
      <c r="M614" s="438"/>
      <c r="N614" s="438"/>
      <c r="O614" s="438"/>
      <c r="P614" s="438"/>
      <c r="Q614" s="438"/>
      <c r="R614" s="118"/>
    </row>
    <row r="615" spans="2:18" ht="15">
      <c r="B615" s="601" t="s">
        <v>962</v>
      </c>
      <c r="C615"/>
      <c r="D615" s="438"/>
      <c r="E615" s="438"/>
      <c r="F615" s="438"/>
      <c r="G615" s="438"/>
      <c r="H615" s="438"/>
      <c r="I615" s="438"/>
      <c r="J615" s="438"/>
      <c r="K615" s="438"/>
      <c r="L615" s="438"/>
      <c r="M615" s="438"/>
      <c r="N615" s="438"/>
      <c r="O615" s="438"/>
      <c r="P615" s="438"/>
      <c r="Q615" s="438"/>
      <c r="R615" s="118"/>
    </row>
    <row r="616" spans="2:18">
      <c r="B616" s="438"/>
      <c r="C616" s="438"/>
      <c r="D616" s="438"/>
      <c r="E616" s="438"/>
      <c r="F616" s="438"/>
      <c r="G616" s="438"/>
      <c r="H616" s="438"/>
      <c r="I616" s="438"/>
      <c r="J616" s="438"/>
      <c r="K616" s="438"/>
      <c r="L616" s="438"/>
      <c r="M616" s="438"/>
      <c r="N616" s="438"/>
      <c r="O616" s="438"/>
      <c r="P616" s="438"/>
      <c r="Q616" s="438"/>
      <c r="R616" s="118"/>
    </row>
    <row r="617" spans="2:18" s="4" customFormat="1" ht="15">
      <c r="B617" s="598" t="s">
        <v>993</v>
      </c>
      <c r="C617" s="336"/>
      <c r="D617" s="336"/>
    </row>
    <row r="618" spans="2:18">
      <c r="B618" s="443" t="s">
        <v>921</v>
      </c>
      <c r="C618" s="30">
        <v>38004</v>
      </c>
      <c r="D618" s="256"/>
      <c r="E618" s="256"/>
      <c r="F618" s="440"/>
      <c r="G618" s="256"/>
      <c r="H618" s="256"/>
      <c r="I618" s="602"/>
      <c r="J618" s="602"/>
      <c r="K618" s="256"/>
      <c r="L618" s="256"/>
      <c r="M618" s="256"/>
      <c r="N618" s="256"/>
      <c r="O618" s="256"/>
      <c r="P618" s="256"/>
      <c r="Q618" s="256"/>
      <c r="R618" s="256"/>
    </row>
    <row r="619" spans="2:18" ht="30">
      <c r="B619" s="444" t="s">
        <v>922</v>
      </c>
      <c r="C619" s="445" t="s">
        <v>923</v>
      </c>
      <c r="D619" s="445" t="s">
        <v>924</v>
      </c>
      <c r="E619" s="445" t="s">
        <v>979</v>
      </c>
      <c r="F619" s="445" t="s">
        <v>926</v>
      </c>
      <c r="G619" s="445" t="s">
        <v>980</v>
      </c>
      <c r="H619" s="445" t="s">
        <v>994</v>
      </c>
      <c r="I619" s="602"/>
      <c r="J619" s="602"/>
      <c r="K619" s="256"/>
      <c r="L619" s="256"/>
      <c r="M619" s="256"/>
      <c r="N619" s="256"/>
      <c r="O619" s="256"/>
      <c r="P619" s="256"/>
      <c r="Q619" s="256"/>
      <c r="R619" s="256"/>
    </row>
    <row r="620" spans="2:18">
      <c r="B620" s="449" t="s">
        <v>930</v>
      </c>
      <c r="C620" s="67">
        <v>204995</v>
      </c>
      <c r="D620" s="447">
        <f>C618*C620</f>
        <v>7790629980</v>
      </c>
      <c r="E620" s="448">
        <v>0.02</v>
      </c>
      <c r="F620" s="30">
        <f>D620*E620</f>
        <v>155812599.59999999</v>
      </c>
      <c r="G620" s="448">
        <v>0.35</v>
      </c>
      <c r="H620" s="30">
        <f>F620*G620</f>
        <v>54534409.859999992</v>
      </c>
      <c r="I620" s="602"/>
      <c r="J620" s="602"/>
      <c r="K620" s="256"/>
      <c r="L620" s="256"/>
      <c r="M620" s="256"/>
      <c r="N620" s="256"/>
      <c r="O620" s="256"/>
      <c r="P620" s="256"/>
      <c r="Q620" s="256"/>
      <c r="R620" s="256"/>
    </row>
    <row r="621" spans="2:18">
      <c r="B621" s="446" t="s">
        <v>931</v>
      </c>
      <c r="C621" s="67">
        <v>1736565</v>
      </c>
      <c r="D621" s="447">
        <f>C618*C621</f>
        <v>65996416260</v>
      </c>
      <c r="E621" s="450">
        <v>5.0000000000000001E-3</v>
      </c>
      <c r="F621" s="30">
        <f>D621*E621</f>
        <v>329982081.30000001</v>
      </c>
      <c r="G621" s="448">
        <v>0.35</v>
      </c>
      <c r="H621" s="30">
        <f>F621*G621</f>
        <v>115493728.455</v>
      </c>
      <c r="I621" s="602"/>
      <c r="J621" s="602"/>
      <c r="K621" s="256"/>
      <c r="L621" s="256"/>
      <c r="M621" s="256"/>
      <c r="N621" s="256"/>
      <c r="O621" s="256"/>
      <c r="P621" s="256"/>
      <c r="Q621" s="256"/>
      <c r="R621" s="256"/>
    </row>
    <row r="622" spans="2:18">
      <c r="B622" s="602"/>
      <c r="C622" s="451"/>
      <c r="D622" s="452"/>
      <c r="E622" s="453"/>
      <c r="F622" s="440"/>
      <c r="G622" s="454"/>
      <c r="H622" s="440"/>
      <c r="I622" s="602"/>
      <c r="J622" s="602"/>
      <c r="K622" s="256"/>
      <c r="L622" s="256"/>
      <c r="M622" s="256"/>
      <c r="N622" s="256"/>
      <c r="O622" s="256"/>
      <c r="P622" s="256"/>
      <c r="Q622" s="256"/>
      <c r="R622" s="256"/>
    </row>
    <row r="623" spans="2:18">
      <c r="B623" s="486"/>
      <c r="C623" s="486"/>
      <c r="D623" s="486"/>
      <c r="E623" s="486"/>
      <c r="F623" s="486"/>
      <c r="G623" s="486"/>
      <c r="H623" s="486"/>
      <c r="I623" s="486"/>
      <c r="J623" s="486"/>
      <c r="K623" s="486"/>
      <c r="L623" s="486"/>
      <c r="M623" s="486"/>
      <c r="N623" s="486"/>
      <c r="O623" s="486"/>
      <c r="P623" s="486"/>
      <c r="Q623" s="486"/>
      <c r="R623" s="486"/>
    </row>
    <row r="624" spans="2:18" s="4" customFormat="1" ht="20.45" customHeight="1">
      <c r="B624" s="598" t="s">
        <v>995</v>
      </c>
      <c r="C624" s="336"/>
      <c r="D624" s="336"/>
    </row>
    <row r="625" spans="2:18" ht="21.6" customHeight="1">
      <c r="B625" s="443" t="s">
        <v>921</v>
      </c>
      <c r="C625" s="30">
        <v>38004</v>
      </c>
      <c r="D625" s="256"/>
      <c r="E625" s="256"/>
      <c r="F625" s="440"/>
      <c r="G625" s="256"/>
      <c r="H625" s="256"/>
      <c r="I625" s="602"/>
      <c r="J625" s="602"/>
      <c r="K625" s="256"/>
      <c r="L625" s="256"/>
      <c r="M625" s="256"/>
      <c r="N625" s="256"/>
      <c r="O625" s="256"/>
      <c r="P625" s="256"/>
      <c r="Q625" s="256"/>
      <c r="R625" s="256"/>
    </row>
    <row r="626" spans="2:18" ht="46.5" customHeight="1">
      <c r="B626" s="444" t="s">
        <v>922</v>
      </c>
      <c r="C626" s="445" t="s">
        <v>923</v>
      </c>
      <c r="D626" s="445" t="s">
        <v>924</v>
      </c>
      <c r="E626" s="445" t="s">
        <v>996</v>
      </c>
      <c r="F626" s="445" t="s">
        <v>926</v>
      </c>
      <c r="G626" s="445" t="s">
        <v>980</v>
      </c>
      <c r="H626" s="445" t="s">
        <v>981</v>
      </c>
      <c r="I626" s="602"/>
      <c r="J626" s="602"/>
      <c r="K626" s="256"/>
      <c r="L626" s="256"/>
      <c r="M626" s="256"/>
      <c r="N626" s="256"/>
      <c r="O626" s="256"/>
      <c r="P626" s="256"/>
      <c r="Q626" s="256"/>
      <c r="R626" s="256"/>
    </row>
    <row r="627" spans="2:18">
      <c r="B627" s="449" t="s">
        <v>930</v>
      </c>
      <c r="C627" s="67">
        <v>204995</v>
      </c>
      <c r="D627" s="447">
        <f>C625*C627</f>
        <v>7790629980</v>
      </c>
      <c r="E627" s="448">
        <v>0.02</v>
      </c>
      <c r="F627" s="30">
        <f>D627*E627</f>
        <v>155812599.59999999</v>
      </c>
      <c r="G627" s="448">
        <v>0.25</v>
      </c>
      <c r="H627" s="30">
        <f>F627*G627</f>
        <v>38953149.899999999</v>
      </c>
      <c r="I627" s="602"/>
      <c r="J627" s="602"/>
      <c r="K627" s="256"/>
      <c r="L627" s="256"/>
      <c r="M627" s="256"/>
      <c r="N627" s="256"/>
      <c r="O627" s="256"/>
      <c r="P627" s="256"/>
      <c r="Q627" s="256"/>
      <c r="R627" s="256"/>
    </row>
    <row r="628" spans="2:18">
      <c r="B628" s="446" t="s">
        <v>931</v>
      </c>
      <c r="C628" s="67">
        <v>1736565</v>
      </c>
      <c r="D628" s="447">
        <f>C625*C628</f>
        <v>65996416260</v>
      </c>
      <c r="E628" s="450">
        <v>5.0000000000000001E-3</v>
      </c>
      <c r="F628" s="30">
        <f>D628*E628</f>
        <v>329982081.30000001</v>
      </c>
      <c r="G628" s="448">
        <v>0.15</v>
      </c>
      <c r="H628" s="30">
        <f>F628*G628</f>
        <v>49497312.195</v>
      </c>
      <c r="I628" s="602"/>
      <c r="J628" s="602"/>
      <c r="K628" s="256"/>
      <c r="L628" s="256"/>
      <c r="M628" s="256"/>
      <c r="N628" s="256"/>
      <c r="O628" s="256"/>
      <c r="P628" s="256"/>
      <c r="Q628" s="256"/>
      <c r="R628" s="256"/>
    </row>
    <row r="629" spans="2:18">
      <c r="B629" s="486"/>
      <c r="C629" s="486"/>
      <c r="D629" s="452"/>
      <c r="E629" s="453"/>
      <c r="F629" s="440"/>
      <c r="G629" s="454"/>
      <c r="H629" s="440"/>
      <c r="I629" s="602"/>
      <c r="J629" s="602"/>
      <c r="K629" s="256"/>
      <c r="L629" s="256"/>
      <c r="M629" s="256"/>
      <c r="N629" s="256"/>
      <c r="O629" s="256"/>
      <c r="P629" s="256"/>
      <c r="Q629" s="256"/>
      <c r="R629" s="256"/>
    </row>
    <row r="630" spans="2:18" ht="21" customHeight="1">
      <c r="B630" s="474" t="s">
        <v>1002</v>
      </c>
      <c r="C630" s="438"/>
      <c r="D630" s="438"/>
      <c r="E630" s="438"/>
      <c r="F630" s="438"/>
      <c r="G630" s="438"/>
      <c r="H630" s="438"/>
      <c r="I630" s="438"/>
      <c r="J630" s="438"/>
      <c r="K630" s="438"/>
      <c r="L630" s="438"/>
      <c r="M630" s="438"/>
      <c r="N630" s="438"/>
      <c r="O630" s="438"/>
      <c r="P630" s="438"/>
      <c r="Q630" s="438"/>
      <c r="R630" s="118"/>
    </row>
    <row r="631" spans="2:18" ht="15">
      <c r="B631" s="474" t="s">
        <v>409</v>
      </c>
      <c r="C631" s="499" t="s">
        <v>1003</v>
      </c>
      <c r="D631" s="499" t="s">
        <v>1004</v>
      </c>
      <c r="E631" s="499" t="s">
        <v>1</v>
      </c>
      <c r="F631" s="438"/>
      <c r="G631" s="438"/>
      <c r="H631" s="438"/>
      <c r="I631" s="438"/>
      <c r="J631" s="438"/>
      <c r="K631" s="438"/>
      <c r="L631" s="438"/>
      <c r="M631" s="438"/>
      <c r="N631" s="438"/>
      <c r="O631" s="438"/>
      <c r="P631" s="438"/>
      <c r="Q631" s="438"/>
      <c r="R631" s="118"/>
    </row>
    <row r="632" spans="2:18">
      <c r="B632" s="464" t="s">
        <v>1005</v>
      </c>
      <c r="C632" s="464" t="s">
        <v>46</v>
      </c>
      <c r="D632" s="464"/>
      <c r="E632" s="464"/>
      <c r="F632" s="438"/>
      <c r="G632" s="438"/>
      <c r="H632" s="438"/>
      <c r="I632" s="438"/>
      <c r="J632" s="438"/>
      <c r="K632" s="438"/>
      <c r="L632" s="438"/>
      <c r="M632" s="438"/>
      <c r="N632" s="438"/>
      <c r="O632" s="438"/>
      <c r="P632" s="438"/>
      <c r="Q632" s="438"/>
      <c r="R632" s="118"/>
    </row>
    <row r="633" spans="2:18">
      <c r="B633" s="464" t="s">
        <v>1006</v>
      </c>
      <c r="C633" s="464">
        <v>120</v>
      </c>
      <c r="D633" s="468">
        <v>1200000</v>
      </c>
      <c r="E633" s="500">
        <f>C633*D633</f>
        <v>144000000</v>
      </c>
      <c r="F633" s="438"/>
      <c r="G633" s="438"/>
      <c r="H633" s="438"/>
      <c r="I633" s="438"/>
      <c r="J633" s="438"/>
      <c r="K633" s="438"/>
      <c r="L633" s="438"/>
      <c r="M633" s="438"/>
      <c r="N633" s="438"/>
      <c r="O633" s="438"/>
      <c r="P633" s="438"/>
      <c r="Q633" s="438"/>
      <c r="R633" s="118"/>
    </row>
    <row r="634" spans="2:18">
      <c r="B634" s="464" t="s">
        <v>1007</v>
      </c>
      <c r="C634" s="468"/>
      <c r="D634" s="468"/>
      <c r="E634" s="468">
        <v>60000000</v>
      </c>
      <c r="F634" s="438"/>
      <c r="G634" s="438"/>
      <c r="H634" s="438"/>
      <c r="I634" s="438"/>
      <c r="J634" s="438"/>
      <c r="K634" s="438"/>
      <c r="L634" s="438"/>
      <c r="M634" s="438"/>
      <c r="N634" s="438"/>
      <c r="O634" s="438"/>
      <c r="P634" s="438"/>
      <c r="Q634" s="438"/>
      <c r="R634" s="118"/>
    </row>
    <row r="635" spans="2:18" ht="15">
      <c r="B635" s="474" t="s">
        <v>1</v>
      </c>
      <c r="C635" s="464"/>
      <c r="D635" s="464"/>
      <c r="E635" s="473">
        <f>E633+E634</f>
        <v>204000000</v>
      </c>
      <c r="F635" s="438"/>
      <c r="G635" s="438"/>
      <c r="H635" s="438"/>
      <c r="I635" s="438"/>
      <c r="J635" s="438"/>
      <c r="K635" s="438"/>
      <c r="L635" s="438"/>
      <c r="M635" s="438"/>
      <c r="N635" s="438"/>
      <c r="O635" s="438"/>
      <c r="P635" s="438"/>
      <c r="Q635" s="438"/>
      <c r="R635" s="118"/>
    </row>
    <row r="636" spans="2:18" s="4" customFormat="1" ht="15">
      <c r="B636" s="438"/>
      <c r="C636" s="438"/>
      <c r="D636" s="438"/>
      <c r="E636" s="501"/>
      <c r="F636" s="438"/>
      <c r="G636" s="438"/>
      <c r="H636" s="438"/>
      <c r="I636" s="438"/>
      <c r="J636" s="438"/>
      <c r="K636" s="438"/>
      <c r="L636" s="438"/>
      <c r="M636" s="438"/>
      <c r="N636" s="438"/>
      <c r="O636" s="438"/>
      <c r="P636" s="438"/>
      <c r="Q636" s="438"/>
      <c r="R636" s="119"/>
    </row>
    <row r="637" spans="2:18" ht="18" customHeight="1">
      <c r="B637" s="474" t="s">
        <v>1008</v>
      </c>
      <c r="C637" s="438"/>
      <c r="D637" s="438"/>
      <c r="E637" s="438"/>
      <c r="F637" s="438"/>
      <c r="G637" s="438"/>
      <c r="H637" s="438"/>
      <c r="I637" s="438"/>
      <c r="J637" s="438"/>
      <c r="K637" s="438"/>
      <c r="L637" s="438"/>
      <c r="M637" s="438"/>
      <c r="N637" s="438"/>
      <c r="O637" s="438"/>
      <c r="P637" s="438"/>
      <c r="Q637" s="438"/>
      <c r="R637" s="118"/>
    </row>
    <row r="638" spans="2:18" ht="15">
      <c r="B638" s="463" t="s">
        <v>1009</v>
      </c>
      <c r="C638" s="499" t="s">
        <v>1003</v>
      </c>
      <c r="D638" s="499" t="s">
        <v>1010</v>
      </c>
      <c r="E638" s="499" t="s">
        <v>1</v>
      </c>
      <c r="F638" s="438"/>
      <c r="G638" s="438"/>
      <c r="H638" s="438"/>
      <c r="I638" s="438"/>
      <c r="J638" s="438"/>
      <c r="K638" s="438"/>
      <c r="L638" s="438"/>
      <c r="M638" s="438"/>
      <c r="N638" s="438"/>
      <c r="O638" s="438"/>
      <c r="P638" s="438"/>
      <c r="Q638" s="438"/>
      <c r="R638" s="118"/>
    </row>
    <row r="639" spans="2:18">
      <c r="B639" s="464" t="s">
        <v>1005</v>
      </c>
      <c r="C639" s="464" t="s">
        <v>46</v>
      </c>
      <c r="D639" s="464"/>
      <c r="E639" s="464"/>
      <c r="F639" s="438"/>
      <c r="G639" s="438"/>
      <c r="H639" s="438"/>
      <c r="I639" s="438"/>
      <c r="J639" s="438"/>
      <c r="K639" s="438"/>
      <c r="L639" s="438"/>
      <c r="M639" s="438"/>
      <c r="N639" s="438"/>
      <c r="O639" s="438"/>
      <c r="P639" s="438"/>
      <c r="Q639" s="438"/>
      <c r="R639" s="118"/>
    </row>
    <row r="640" spans="2:18">
      <c r="B640" s="464" t="s">
        <v>1006</v>
      </c>
      <c r="C640" s="464">
        <v>1000</v>
      </c>
      <c r="D640" s="468">
        <v>750000</v>
      </c>
      <c r="E640" s="500">
        <f>C640*D640</f>
        <v>750000000</v>
      </c>
      <c r="F640" s="438"/>
      <c r="G640" s="438"/>
      <c r="H640" s="438"/>
      <c r="I640" s="438"/>
      <c r="J640" s="438"/>
      <c r="K640" s="438"/>
      <c r="L640" s="438"/>
      <c r="M640" s="438"/>
      <c r="N640" s="438"/>
      <c r="O640" s="438"/>
      <c r="P640" s="438"/>
      <c r="Q640" s="438"/>
      <c r="R640" s="118"/>
    </row>
    <row r="641" spans="1:18">
      <c r="B641" s="464" t="s">
        <v>1007</v>
      </c>
      <c r="C641" s="468"/>
      <c r="D641" s="468"/>
      <c r="E641" s="500">
        <v>240000000</v>
      </c>
      <c r="F641" s="438"/>
      <c r="G641" s="438"/>
      <c r="H641" s="438"/>
      <c r="I641" s="438"/>
      <c r="J641" s="438"/>
      <c r="K641" s="438"/>
      <c r="L641" s="438"/>
      <c r="M641" s="438"/>
      <c r="N641" s="438"/>
      <c r="O641" s="438"/>
      <c r="P641" s="438"/>
      <c r="Q641" s="438"/>
      <c r="R641" s="118"/>
    </row>
    <row r="642" spans="1:18" ht="15">
      <c r="B642" s="474" t="s">
        <v>1</v>
      </c>
      <c r="C642" s="438"/>
      <c r="D642" s="438"/>
      <c r="E642" s="473">
        <f>E640+E641</f>
        <v>990000000</v>
      </c>
      <c r="F642" s="438"/>
      <c r="G642" s="438"/>
      <c r="H642" s="438"/>
      <c r="I642" s="438"/>
      <c r="J642" s="438"/>
      <c r="K642" s="438"/>
      <c r="L642" s="438"/>
      <c r="M642" s="438"/>
      <c r="N642" s="438"/>
      <c r="O642" s="438"/>
      <c r="P642" s="438"/>
      <c r="Q642" s="438"/>
      <c r="R642" s="118"/>
    </row>
    <row r="643" spans="1:18">
      <c r="B643" s="486"/>
      <c r="C643" s="486"/>
      <c r="D643" s="452"/>
      <c r="E643" s="453"/>
      <c r="F643" s="440"/>
      <c r="G643" s="454"/>
      <c r="H643" s="440"/>
      <c r="I643" s="602"/>
      <c r="J643" s="602"/>
      <c r="K643" s="256"/>
      <c r="L643" s="256"/>
      <c r="M643" s="256"/>
      <c r="N643" s="256"/>
      <c r="O643" s="256"/>
      <c r="P643" s="256"/>
      <c r="Q643" s="256"/>
      <c r="R643" s="256"/>
    </row>
    <row r="644" spans="1:18" ht="26.45" customHeight="1">
      <c r="B644" s="598" t="s">
        <v>997</v>
      </c>
      <c r="C644" s="451"/>
      <c r="F644" s="440"/>
      <c r="G644" s="454"/>
      <c r="H644" s="455"/>
      <c r="I644" s="602"/>
      <c r="J644" s="602"/>
      <c r="K644" s="256"/>
      <c r="L644" s="256"/>
      <c r="M644" s="256"/>
      <c r="N644" s="256"/>
      <c r="O644" s="256"/>
      <c r="P644" s="256"/>
      <c r="Q644" s="256"/>
      <c r="R644" s="256"/>
    </row>
    <row r="645" spans="1:18">
      <c r="B645" s="446" t="s">
        <v>998</v>
      </c>
      <c r="C645" s="469">
        <v>1000000</v>
      </c>
      <c r="F645" s="440"/>
      <c r="G645" s="454"/>
      <c r="H645" s="455"/>
      <c r="I645" s="602"/>
      <c r="J645" s="602"/>
      <c r="K645" s="256"/>
      <c r="L645" s="256"/>
      <c r="M645" s="256"/>
      <c r="N645" s="256"/>
      <c r="O645" s="256"/>
      <c r="P645" s="256"/>
      <c r="Q645" s="256"/>
      <c r="R645" s="256"/>
    </row>
    <row r="646" spans="1:18">
      <c r="B646" s="29" t="s">
        <v>999</v>
      </c>
      <c r="C646" s="67">
        <f>5000/20</f>
        <v>250</v>
      </c>
      <c r="D646" s="2" t="s">
        <v>1000</v>
      </c>
      <c r="F646" s="440"/>
      <c r="G646" s="454"/>
      <c r="H646" s="455"/>
      <c r="I646" s="602"/>
      <c r="J646" s="602"/>
      <c r="K646" s="256"/>
      <c r="L646" s="256"/>
      <c r="M646" s="256"/>
      <c r="N646" s="256"/>
      <c r="O646" s="256"/>
      <c r="P646" s="256"/>
      <c r="Q646" s="256"/>
      <c r="R646" s="256"/>
    </row>
    <row r="647" spans="1:18" ht="15">
      <c r="B647" s="470" t="s">
        <v>1001</v>
      </c>
      <c r="C647" s="470">
        <f>C645*C646</f>
        <v>250000000</v>
      </c>
      <c r="F647" s="440"/>
      <c r="G647" s="454"/>
      <c r="H647" s="455"/>
      <c r="I647" s="602"/>
      <c r="J647" s="602"/>
      <c r="K647" s="256"/>
      <c r="L647" s="256"/>
      <c r="M647" s="256"/>
      <c r="N647" s="256"/>
      <c r="O647" s="256"/>
      <c r="P647" s="256"/>
      <c r="Q647" s="256"/>
      <c r="R647" s="256"/>
    </row>
    <row r="648" spans="1:18" s="4" customFormat="1" ht="15">
      <c r="B648" s="494"/>
      <c r="C648" s="495"/>
      <c r="F648" s="496"/>
      <c r="G648" s="497"/>
      <c r="H648" s="498"/>
      <c r="I648" s="98"/>
      <c r="J648" s="98"/>
      <c r="K648" s="260"/>
      <c r="L648" s="260"/>
      <c r="M648" s="260"/>
      <c r="N648" s="260"/>
      <c r="O648" s="260"/>
      <c r="P648" s="260"/>
      <c r="Q648" s="260"/>
      <c r="R648" s="260"/>
    </row>
    <row r="649" spans="1:18" s="4" customFormat="1" ht="15">
      <c r="A649" s="438"/>
      <c r="B649" s="438"/>
      <c r="C649" s="438"/>
      <c r="D649" s="438"/>
      <c r="E649" s="501"/>
      <c r="F649" s="438"/>
      <c r="G649" s="438"/>
      <c r="H649" s="438"/>
      <c r="I649" s="438"/>
      <c r="J649" s="438"/>
      <c r="K649" s="438"/>
      <c r="L649" s="438"/>
      <c r="M649" s="438"/>
      <c r="N649" s="438"/>
      <c r="O649" s="438"/>
      <c r="P649" s="438"/>
      <c r="Q649" s="438"/>
      <c r="R649" s="119"/>
    </row>
    <row r="650" spans="1:18" s="4" customFormat="1" ht="20.45" customHeight="1">
      <c r="B650" s="598" t="s">
        <v>1011</v>
      </c>
      <c r="C650" s="336"/>
      <c r="D650" s="336"/>
    </row>
    <row r="651" spans="1:18" ht="21.6" customHeight="1">
      <c r="B651" s="443" t="s">
        <v>921</v>
      </c>
      <c r="C651" s="30">
        <v>38004</v>
      </c>
      <c r="D651" s="256"/>
      <c r="E651" s="256"/>
      <c r="F651" s="440"/>
      <c r="G651" s="256"/>
      <c r="H651" s="256"/>
      <c r="I651" s="602"/>
      <c r="J651" s="602"/>
      <c r="K651" s="256"/>
      <c r="L651" s="256"/>
      <c r="M651" s="256"/>
      <c r="N651" s="256"/>
      <c r="O651" s="256"/>
      <c r="P651" s="256"/>
      <c r="Q651" s="256"/>
      <c r="R651" s="256"/>
    </row>
    <row r="652" spans="1:18" ht="46.5" customHeight="1">
      <c r="B652" s="444" t="s">
        <v>922</v>
      </c>
      <c r="C652" s="445" t="s">
        <v>923</v>
      </c>
      <c r="D652" s="445" t="s">
        <v>924</v>
      </c>
      <c r="E652" s="445" t="s">
        <v>996</v>
      </c>
      <c r="F652" s="445" t="s">
        <v>926</v>
      </c>
      <c r="G652" s="445" t="s">
        <v>980</v>
      </c>
      <c r="H652" s="445" t="s">
        <v>981</v>
      </c>
      <c r="I652" s="602"/>
      <c r="J652" s="602"/>
      <c r="K652" s="256"/>
      <c r="L652" s="256"/>
      <c r="M652" s="256"/>
      <c r="N652" s="256"/>
      <c r="O652" s="256"/>
      <c r="P652" s="256"/>
      <c r="Q652" s="256"/>
      <c r="R652" s="256"/>
    </row>
    <row r="653" spans="1:18">
      <c r="B653" s="446" t="s">
        <v>929</v>
      </c>
      <c r="C653" s="67">
        <v>23563</v>
      </c>
      <c r="D653" s="447">
        <f>C651*C653</f>
        <v>895488252</v>
      </c>
      <c r="E653" s="448">
        <v>0.03</v>
      </c>
      <c r="F653" s="30">
        <f>D653*E653</f>
        <v>26864647.559999999</v>
      </c>
      <c r="G653" s="448"/>
      <c r="H653" s="30">
        <f>F653*G653</f>
        <v>0</v>
      </c>
      <c r="I653" s="602"/>
      <c r="J653" s="602"/>
      <c r="K653" s="256"/>
      <c r="L653" s="256"/>
      <c r="M653" s="256"/>
      <c r="N653" s="256"/>
      <c r="O653" s="256"/>
      <c r="P653" s="256"/>
      <c r="Q653" s="256"/>
      <c r="R653" s="256"/>
    </row>
    <row r="654" spans="1:18" ht="15">
      <c r="B654" s="449" t="s">
        <v>930</v>
      </c>
      <c r="C654" s="67">
        <v>204995</v>
      </c>
      <c r="D654" s="447">
        <f>C651*C654</f>
        <v>7790629980</v>
      </c>
      <c r="E654" s="448">
        <v>0.02</v>
      </c>
      <c r="F654" s="30">
        <f>D654*E654</f>
        <v>155812599.59999999</v>
      </c>
      <c r="G654" s="448">
        <v>0.25</v>
      </c>
      <c r="H654" s="288">
        <f>F654*G654</f>
        <v>38953149.899999999</v>
      </c>
      <c r="I654" s="602"/>
      <c r="J654" s="602"/>
      <c r="K654" s="256"/>
      <c r="L654" s="256"/>
      <c r="M654" s="256"/>
      <c r="N654" s="256"/>
      <c r="O654" s="256"/>
      <c r="P654" s="256"/>
      <c r="Q654" s="256"/>
      <c r="R654" s="256"/>
    </row>
    <row r="655" spans="1:18">
      <c r="B655" s="446" t="s">
        <v>931</v>
      </c>
      <c r="C655" s="67">
        <v>1736565</v>
      </c>
      <c r="D655" s="447">
        <f>C651*C655</f>
        <v>65996416260</v>
      </c>
      <c r="E655" s="450">
        <v>5.0000000000000001E-3</v>
      </c>
      <c r="F655" s="30">
        <f>D655*E655</f>
        <v>329982081.30000001</v>
      </c>
      <c r="G655" s="448"/>
      <c r="H655" s="30">
        <f>F655*G655</f>
        <v>0</v>
      </c>
      <c r="I655" s="602"/>
      <c r="J655" s="602"/>
      <c r="K655" s="256"/>
      <c r="L655" s="256"/>
      <c r="M655" s="256"/>
      <c r="N655" s="256"/>
      <c r="O655" s="256"/>
      <c r="P655" s="256"/>
      <c r="Q655" s="256"/>
      <c r="R655" s="256"/>
    </row>
    <row r="656" spans="1:18" ht="15">
      <c r="B656" s="502"/>
      <c r="C656"/>
      <c r="D656"/>
      <c r="E656" s="486"/>
      <c r="F656" s="486"/>
      <c r="G656" s="486"/>
      <c r="H656" s="486"/>
      <c r="I656" s="486"/>
      <c r="J656" s="486"/>
    </row>
    <row r="657" spans="2:18" s="4" customFormat="1" ht="20.45" customHeight="1">
      <c r="B657" s="598" t="s">
        <v>1012</v>
      </c>
      <c r="C657" s="336"/>
      <c r="D657" s="336"/>
    </row>
    <row r="658" spans="2:18" ht="21.6" customHeight="1">
      <c r="B658" s="443" t="s">
        <v>921</v>
      </c>
      <c r="C658" s="30">
        <v>38004</v>
      </c>
      <c r="D658" s="256"/>
      <c r="E658" s="256"/>
      <c r="F658" s="440"/>
      <c r="G658" s="256"/>
      <c r="H658" s="256"/>
      <c r="I658" s="602"/>
      <c r="J658" s="602"/>
      <c r="K658" s="256"/>
      <c r="L658" s="256"/>
      <c r="M658" s="256"/>
      <c r="N658" s="256"/>
      <c r="O658" s="256"/>
      <c r="P658" s="256"/>
      <c r="Q658" s="256"/>
      <c r="R658" s="256"/>
    </row>
    <row r="659" spans="2:18" ht="46.5" customHeight="1">
      <c r="B659" s="444" t="s">
        <v>922</v>
      </c>
      <c r="C659" s="445" t="s">
        <v>923</v>
      </c>
      <c r="D659" s="445" t="s">
        <v>924</v>
      </c>
      <c r="E659" s="445" t="s">
        <v>979</v>
      </c>
      <c r="F659" s="445" t="s">
        <v>926</v>
      </c>
      <c r="G659" s="445" t="s">
        <v>980</v>
      </c>
      <c r="H659" s="445" t="s">
        <v>981</v>
      </c>
      <c r="I659" s="602"/>
      <c r="J659" s="602"/>
      <c r="K659" s="256"/>
      <c r="L659" s="256"/>
      <c r="M659" s="256"/>
      <c r="N659" s="256"/>
      <c r="O659" s="256"/>
      <c r="P659" s="256"/>
      <c r="Q659" s="256"/>
      <c r="R659" s="256"/>
    </row>
    <row r="660" spans="2:18">
      <c r="B660" s="446" t="s">
        <v>929</v>
      </c>
      <c r="C660" s="67">
        <v>23563</v>
      </c>
      <c r="D660" s="447">
        <f>C658*C660</f>
        <v>895488252</v>
      </c>
      <c r="E660" s="448">
        <v>0.03</v>
      </c>
      <c r="F660" s="30">
        <f>D660*E660</f>
        <v>26864647.559999999</v>
      </c>
      <c r="G660" s="448"/>
      <c r="H660" s="30">
        <f>F660*G660</f>
        <v>0</v>
      </c>
      <c r="I660" s="602"/>
      <c r="J660" s="602"/>
      <c r="K660" s="256"/>
      <c r="L660" s="256"/>
      <c r="M660" s="256"/>
      <c r="N660" s="256"/>
      <c r="O660" s="256"/>
      <c r="P660" s="256"/>
      <c r="Q660" s="256"/>
      <c r="R660" s="256"/>
    </row>
    <row r="661" spans="2:18">
      <c r="B661" s="449" t="s">
        <v>930</v>
      </c>
      <c r="C661" s="67">
        <v>204995</v>
      </c>
      <c r="D661" s="447">
        <f>C658*C661</f>
        <v>7790629980</v>
      </c>
      <c r="E661" s="448">
        <v>0.02</v>
      </c>
      <c r="F661" s="30">
        <f>D661*E661</f>
        <v>155812599.59999999</v>
      </c>
      <c r="G661" s="448">
        <v>0.4</v>
      </c>
      <c r="H661" s="30">
        <f>F661*G661</f>
        <v>62325039.840000004</v>
      </c>
      <c r="I661" s="602"/>
      <c r="J661" s="602"/>
      <c r="K661" s="256"/>
      <c r="L661" s="256"/>
      <c r="M661" s="256"/>
      <c r="N661" s="256"/>
      <c r="O661" s="256"/>
      <c r="P661" s="256"/>
      <c r="Q661" s="256"/>
      <c r="R661" s="256"/>
    </row>
    <row r="662" spans="2:18">
      <c r="B662" s="446" t="s">
        <v>931</v>
      </c>
      <c r="C662" s="67">
        <v>1736565</v>
      </c>
      <c r="D662" s="447">
        <f>C658*C662</f>
        <v>65996416260</v>
      </c>
      <c r="E662" s="450">
        <v>5.0000000000000001E-3</v>
      </c>
      <c r="F662" s="30">
        <f>D662*E662</f>
        <v>329982081.30000001</v>
      </c>
      <c r="G662" s="448">
        <v>0.3</v>
      </c>
      <c r="H662" s="30">
        <f>F662*G662</f>
        <v>98994624.390000001</v>
      </c>
      <c r="I662" s="602"/>
      <c r="J662" s="602"/>
      <c r="K662" s="256"/>
      <c r="L662" s="256"/>
      <c r="M662" s="256"/>
      <c r="N662" s="256"/>
      <c r="O662" s="256"/>
      <c r="P662" s="256"/>
      <c r="Q662" s="256"/>
      <c r="R662" s="256"/>
    </row>
    <row r="663" spans="2:18" s="4" customFormat="1">
      <c r="D663" s="2"/>
    </row>
    <row r="664" spans="2:18" s="184" customFormat="1" ht="26.45" customHeight="1">
      <c r="B664" s="503" t="s">
        <v>1013</v>
      </c>
      <c r="C664" s="504"/>
      <c r="F664" s="505"/>
      <c r="G664" s="506"/>
      <c r="H664" s="507"/>
      <c r="I664" s="508"/>
      <c r="J664" s="508"/>
      <c r="K664" s="509"/>
      <c r="L664" s="509"/>
      <c r="M664" s="509"/>
      <c r="N664" s="509"/>
      <c r="O664" s="509"/>
      <c r="P664" s="509"/>
      <c r="Q664" s="509"/>
      <c r="R664" s="509"/>
    </row>
    <row r="665" spans="2:18" s="184" customFormat="1">
      <c r="B665" s="510" t="s">
        <v>1014</v>
      </c>
      <c r="C665" s="511">
        <v>1000000</v>
      </c>
      <c r="F665" s="505"/>
      <c r="G665" s="506"/>
      <c r="H665" s="507"/>
      <c r="I665" s="508"/>
      <c r="J665" s="508"/>
      <c r="K665" s="509"/>
      <c r="L665" s="509"/>
      <c r="M665" s="509"/>
      <c r="N665" s="509"/>
      <c r="O665" s="509"/>
      <c r="P665" s="509"/>
      <c r="Q665" s="509"/>
      <c r="R665" s="509"/>
    </row>
    <row r="666" spans="2:18" s="184" customFormat="1">
      <c r="B666" s="33" t="s">
        <v>1015</v>
      </c>
      <c r="C666" s="89">
        <f>8000/20</f>
        <v>400</v>
      </c>
      <c r="F666" s="505"/>
      <c r="G666" s="506"/>
      <c r="H666" s="507"/>
      <c r="I666" s="508"/>
      <c r="J666" s="508"/>
      <c r="K666" s="509"/>
      <c r="L666" s="509"/>
      <c r="M666" s="509"/>
      <c r="N666" s="509"/>
      <c r="O666" s="509"/>
      <c r="P666" s="509"/>
      <c r="Q666" s="509"/>
      <c r="R666" s="509"/>
    </row>
    <row r="667" spans="2:18" s="184" customFormat="1" ht="15">
      <c r="B667" s="512" t="s">
        <v>1001</v>
      </c>
      <c r="C667" s="512">
        <f>C665*C666</f>
        <v>400000000</v>
      </c>
      <c r="F667" s="505"/>
      <c r="G667" s="506"/>
      <c r="H667" s="507"/>
      <c r="I667" s="508"/>
      <c r="J667" s="508"/>
      <c r="K667" s="509"/>
      <c r="L667" s="509"/>
      <c r="M667" s="509"/>
      <c r="N667" s="509"/>
      <c r="O667" s="509"/>
      <c r="P667" s="509"/>
      <c r="Q667" s="509"/>
      <c r="R667" s="509"/>
    </row>
    <row r="668" spans="2:18">
      <c r="B668" s="452"/>
      <c r="C668" s="451"/>
      <c r="D668" s="452"/>
      <c r="E668" s="454"/>
      <c r="F668" s="440"/>
      <c r="G668" s="454"/>
      <c r="H668" s="455"/>
      <c r="I668" s="602"/>
      <c r="J668" s="602"/>
      <c r="K668" s="256"/>
      <c r="L668" s="256"/>
      <c r="M668" s="256"/>
      <c r="N668" s="256"/>
      <c r="O668" s="256"/>
      <c r="P668" s="256"/>
      <c r="Q668" s="256"/>
      <c r="R668" s="256"/>
    </row>
    <row r="669" spans="2:18">
      <c r="B669" s="287"/>
      <c r="C669" s="287"/>
      <c r="D669" s="287"/>
    </row>
    <row r="670" spans="2:18" s="4" customFormat="1" ht="46.5" customHeight="1">
      <c r="B670" s="598" t="s">
        <v>1016</v>
      </c>
      <c r="C670" s="336"/>
      <c r="D670" s="336"/>
    </row>
    <row r="671" spans="2:18" ht="21.6" customHeight="1">
      <c r="B671" s="443" t="s">
        <v>1017</v>
      </c>
      <c r="C671" s="30">
        <v>38004</v>
      </c>
      <c r="D671" s="256"/>
      <c r="E671" s="256"/>
      <c r="F671" s="440"/>
      <c r="G671" s="256"/>
      <c r="H671" s="256"/>
      <c r="I671" s="602"/>
      <c r="J671" s="602"/>
      <c r="K671" s="256"/>
      <c r="L671" s="256"/>
      <c r="M671" s="256"/>
      <c r="N671" s="256"/>
      <c r="O671" s="256"/>
      <c r="P671" s="256"/>
      <c r="Q671" s="256"/>
      <c r="R671" s="256"/>
    </row>
    <row r="672" spans="2:18" ht="46.5" customHeight="1">
      <c r="B672" s="444" t="s">
        <v>922</v>
      </c>
      <c r="C672" s="445" t="s">
        <v>923</v>
      </c>
      <c r="D672" s="445" t="s">
        <v>924</v>
      </c>
      <c r="E672" s="445" t="s">
        <v>979</v>
      </c>
      <c r="F672" s="445" t="s">
        <v>926</v>
      </c>
      <c r="G672" s="445" t="s">
        <v>980</v>
      </c>
      <c r="H672" s="445" t="s">
        <v>981</v>
      </c>
      <c r="I672" s="602"/>
      <c r="J672" s="602"/>
      <c r="K672" s="256"/>
      <c r="L672" s="256"/>
      <c r="M672" s="256"/>
      <c r="N672" s="256"/>
      <c r="O672" s="256"/>
      <c r="P672" s="256"/>
      <c r="Q672" s="256"/>
      <c r="R672" s="256"/>
    </row>
    <row r="673" spans="2:18">
      <c r="B673" s="446" t="s">
        <v>929</v>
      </c>
      <c r="C673" s="67">
        <v>23563</v>
      </c>
      <c r="D673" s="447">
        <f>C671*C673</f>
        <v>895488252</v>
      </c>
      <c r="E673" s="448">
        <v>0.03</v>
      </c>
      <c r="F673" s="30">
        <f>D673*E673</f>
        <v>26864647.559999999</v>
      </c>
      <c r="G673" s="448">
        <v>0.5</v>
      </c>
      <c r="H673" s="513">
        <f>F673*G673</f>
        <v>13432323.779999999</v>
      </c>
      <c r="I673" s="602"/>
      <c r="J673" s="602"/>
      <c r="K673" s="256"/>
      <c r="L673" s="256"/>
      <c r="M673" s="256"/>
      <c r="N673" s="256"/>
      <c r="O673" s="256"/>
      <c r="P673" s="256"/>
      <c r="Q673" s="256"/>
      <c r="R673" s="256"/>
    </row>
    <row r="674" spans="2:18">
      <c r="B674" s="449" t="s">
        <v>930</v>
      </c>
      <c r="C674" s="67">
        <v>204995</v>
      </c>
      <c r="D674" s="447">
        <f>C671*C674</f>
        <v>7790629980</v>
      </c>
      <c r="E674" s="448">
        <v>0.02</v>
      </c>
      <c r="F674" s="30">
        <f>D674*E674</f>
        <v>155812599.59999999</v>
      </c>
      <c r="G674" s="448">
        <v>0.15</v>
      </c>
      <c r="H674" s="513">
        <f>F674*G674</f>
        <v>23371889.939999998</v>
      </c>
      <c r="I674" s="602"/>
      <c r="J674" s="602"/>
      <c r="K674" s="256"/>
      <c r="L674" s="256"/>
      <c r="M674" s="256"/>
      <c r="N674" s="256"/>
      <c r="O674" s="256"/>
      <c r="P674" s="256"/>
      <c r="Q674" s="256"/>
      <c r="R674" s="256"/>
    </row>
    <row r="675" spans="2:18">
      <c r="B675" s="446" t="s">
        <v>931</v>
      </c>
      <c r="C675" s="67">
        <v>1736565</v>
      </c>
      <c r="D675" s="447">
        <f>C671*C675</f>
        <v>65996416260</v>
      </c>
      <c r="E675" s="450">
        <v>5.0000000000000001E-3</v>
      </c>
      <c r="F675" s="30">
        <f>D675*E675</f>
        <v>329982081.30000001</v>
      </c>
      <c r="G675" s="448">
        <v>0.1</v>
      </c>
      <c r="H675" s="513">
        <f>F675*G675</f>
        <v>32998208.130000003</v>
      </c>
      <c r="I675" s="602"/>
      <c r="J675" s="602"/>
      <c r="K675" s="256"/>
      <c r="L675" s="256"/>
      <c r="M675" s="256"/>
      <c r="N675" s="256"/>
      <c r="O675" s="256"/>
      <c r="P675" s="256"/>
      <c r="Q675" s="256"/>
      <c r="R675" s="256"/>
    </row>
    <row r="676" spans="2:18" customFormat="1" ht="15"/>
    <row r="677" spans="2:18" s="515" customFormat="1" ht="12.95" customHeight="1">
      <c r="B677" s="514"/>
      <c r="C677" s="514"/>
      <c r="E677" s="516"/>
    </row>
    <row r="678" spans="2:18" s="515" customFormat="1" ht="12.95" customHeight="1">
      <c r="B678" s="514"/>
      <c r="C678" s="514"/>
      <c r="E678" s="516"/>
    </row>
    <row r="679" spans="2:18" ht="15">
      <c r="B679" s="598" t="s">
        <v>1018</v>
      </c>
      <c r="C679" s="486"/>
      <c r="D679" s="452"/>
      <c r="E679" s="454"/>
      <c r="F679" s="440"/>
      <c r="G679" s="454"/>
      <c r="H679" s="455"/>
      <c r="I679" s="602"/>
      <c r="J679" s="602"/>
      <c r="K679" s="256"/>
      <c r="L679" s="256"/>
      <c r="M679" s="256"/>
      <c r="N679" s="256"/>
      <c r="O679" s="256"/>
      <c r="P679" s="256"/>
      <c r="Q679" s="256"/>
      <c r="R679" s="256"/>
    </row>
    <row r="680" spans="2:18">
      <c r="B680" s="604" t="s">
        <v>1019</v>
      </c>
      <c r="C680" s="517">
        <f>+C150*5%</f>
        <v>9841.1404999999995</v>
      </c>
      <c r="D680" s="452"/>
      <c r="E680" s="454"/>
      <c r="F680" s="440"/>
      <c r="G680" s="454"/>
      <c r="H680" s="455"/>
      <c r="I680" s="602"/>
      <c r="J680" s="602"/>
      <c r="K680" s="256"/>
      <c r="L680" s="256"/>
      <c r="M680" s="256"/>
      <c r="N680" s="256"/>
      <c r="O680" s="256"/>
      <c r="P680" s="256"/>
      <c r="Q680" s="256"/>
      <c r="R680" s="256"/>
    </row>
    <row r="681" spans="2:18">
      <c r="B681" s="604" t="s">
        <v>1020</v>
      </c>
      <c r="C681" s="152">
        <v>0.2</v>
      </c>
      <c r="D681" s="452"/>
      <c r="E681" s="454"/>
      <c r="F681" s="440"/>
      <c r="G681" s="454"/>
      <c r="H681" s="455"/>
      <c r="I681" s="602"/>
      <c r="J681" s="602"/>
      <c r="K681" s="256"/>
      <c r="L681" s="256"/>
      <c r="M681" s="256"/>
      <c r="N681" s="256"/>
      <c r="O681" s="256"/>
      <c r="P681" s="256"/>
      <c r="Q681" s="256"/>
      <c r="R681" s="256"/>
    </row>
    <row r="682" spans="2:18">
      <c r="B682" s="604" t="s">
        <v>1021</v>
      </c>
      <c r="C682" s="517">
        <f>+C680*C681</f>
        <v>1968.2281</v>
      </c>
      <c r="D682" s="452"/>
      <c r="E682" s="454"/>
      <c r="F682" s="440"/>
      <c r="G682" s="454"/>
      <c r="H682" s="455"/>
      <c r="I682" s="602"/>
      <c r="J682" s="602"/>
      <c r="K682" s="256"/>
      <c r="L682" s="256"/>
      <c r="M682" s="256"/>
      <c r="N682" s="256"/>
      <c r="O682" s="256"/>
      <c r="P682" s="256"/>
      <c r="Q682" s="256"/>
      <c r="R682" s="256"/>
    </row>
    <row r="683" spans="2:18" ht="15">
      <c r="B683" s="604" t="s">
        <v>1022</v>
      </c>
      <c r="C683" s="518">
        <v>6000000</v>
      </c>
      <c r="D683" s="452"/>
      <c r="E683" s="454"/>
      <c r="F683" s="440"/>
      <c r="G683" s="454"/>
      <c r="H683" s="455"/>
      <c r="I683" s="602"/>
      <c r="J683" s="602"/>
      <c r="K683" s="256"/>
      <c r="L683" s="256"/>
      <c r="M683" s="256"/>
      <c r="N683" s="256"/>
      <c r="O683" s="256"/>
      <c r="P683" s="256"/>
      <c r="Q683" s="256"/>
      <c r="R683" s="256"/>
    </row>
    <row r="684" spans="2:18">
      <c r="B684" s="602"/>
      <c r="C684" s="451"/>
      <c r="D684" s="452"/>
      <c r="E684" s="454"/>
      <c r="F684" s="440"/>
      <c r="G684" s="454"/>
      <c r="H684" s="455"/>
      <c r="I684" s="602"/>
      <c r="J684" s="602"/>
      <c r="K684" s="256"/>
      <c r="L684" s="256"/>
      <c r="M684" s="256"/>
      <c r="N684" s="256"/>
      <c r="O684" s="256"/>
      <c r="P684" s="256"/>
      <c r="Q684" s="256"/>
      <c r="R684" s="256"/>
    </row>
    <row r="685" spans="2:18">
      <c r="B685" s="602"/>
      <c r="C685" s="451"/>
      <c r="D685" s="452"/>
      <c r="E685" s="454"/>
      <c r="F685" s="440"/>
      <c r="G685" s="454"/>
      <c r="H685" s="455"/>
      <c r="I685" s="602"/>
      <c r="J685" s="602"/>
      <c r="K685" s="256"/>
      <c r="L685" s="256"/>
      <c r="M685" s="256"/>
      <c r="N685" s="256"/>
      <c r="O685" s="256"/>
      <c r="P685" s="256"/>
      <c r="Q685" s="256"/>
      <c r="R685" s="256"/>
    </row>
    <row r="686" spans="2:18" ht="15">
      <c r="B686" s="598" t="s">
        <v>1023</v>
      </c>
      <c r="C686" s="486"/>
      <c r="D686" s="486"/>
    </row>
    <row r="687" spans="2:18">
      <c r="B687" s="604" t="s">
        <v>1024</v>
      </c>
      <c r="C687" s="517">
        <f>C150</f>
        <v>196822.80999999997</v>
      </c>
      <c r="D687" s="486"/>
    </row>
    <row r="688" spans="2:18">
      <c r="B688" s="604" t="s">
        <v>1025</v>
      </c>
      <c r="C688" s="152">
        <v>0.05</v>
      </c>
      <c r="D688" s="486"/>
    </row>
    <row r="689" spans="2:18">
      <c r="B689" s="604" t="s">
        <v>1021</v>
      </c>
      <c r="C689" s="517">
        <f>+C687*C688</f>
        <v>9841.1404999999995</v>
      </c>
      <c r="D689" s="486"/>
    </row>
    <row r="690" spans="2:18" ht="15">
      <c r="B690" s="604" t="s">
        <v>1022</v>
      </c>
      <c r="C690" s="518">
        <v>1500000</v>
      </c>
      <c r="D690" s="486"/>
    </row>
    <row r="691" spans="2:18" customFormat="1" ht="15"/>
    <row r="692" spans="2:18" customFormat="1" ht="15"/>
    <row r="693" spans="2:18" ht="15">
      <c r="B693" s="598" t="s">
        <v>1026</v>
      </c>
      <c r="C693" s="256"/>
      <c r="D693" s="256"/>
      <c r="E693" s="256"/>
      <c r="F693" s="440"/>
      <c r="G693" s="256"/>
      <c r="H693" s="256"/>
      <c r="I693" s="602"/>
      <c r="J693" s="602"/>
      <c r="K693" s="256"/>
      <c r="L693" s="256"/>
      <c r="M693" s="256"/>
      <c r="N693" s="256"/>
      <c r="O693" s="256"/>
      <c r="P693" s="256"/>
      <c r="Q693" s="256"/>
      <c r="R693" s="256"/>
    </row>
    <row r="694" spans="2:18">
      <c r="B694" s="443" t="s">
        <v>921</v>
      </c>
      <c r="C694" s="30">
        <f>C671</f>
        <v>38004</v>
      </c>
      <c r="D694" s="256"/>
      <c r="E694" s="256"/>
      <c r="F694" s="440"/>
      <c r="G694" s="256"/>
      <c r="H694" s="256"/>
      <c r="I694" s="602"/>
      <c r="J694" s="602"/>
      <c r="K694" s="256"/>
      <c r="L694" s="256"/>
      <c r="M694" s="256"/>
      <c r="N694" s="256"/>
      <c r="O694" s="256"/>
      <c r="P694" s="256"/>
      <c r="Q694" s="256"/>
      <c r="R694" s="256"/>
    </row>
    <row r="695" spans="2:18" ht="30">
      <c r="B695" s="444" t="s">
        <v>922</v>
      </c>
      <c r="C695" s="445" t="s">
        <v>923</v>
      </c>
      <c r="D695" s="445" t="s">
        <v>924</v>
      </c>
      <c r="E695" s="445" t="s">
        <v>979</v>
      </c>
      <c r="F695" s="445" t="s">
        <v>926</v>
      </c>
      <c r="G695" s="445" t="s">
        <v>980</v>
      </c>
      <c r="H695" s="445" t="s">
        <v>981</v>
      </c>
      <c r="I695" s="602"/>
      <c r="J695" s="602"/>
      <c r="K695" s="256"/>
      <c r="L695" s="256"/>
      <c r="M695" s="256"/>
      <c r="N695" s="256"/>
      <c r="O695" s="256"/>
      <c r="P695" s="256"/>
      <c r="Q695" s="256"/>
      <c r="R695" s="256"/>
    </row>
    <row r="696" spans="2:18">
      <c r="B696" s="446" t="s">
        <v>929</v>
      </c>
      <c r="C696" s="67">
        <v>23563</v>
      </c>
      <c r="D696" s="447">
        <f>C694*C696</f>
        <v>895488252</v>
      </c>
      <c r="E696" s="448">
        <v>0.03</v>
      </c>
      <c r="F696" s="30">
        <f>D696*E696</f>
        <v>26864647.559999999</v>
      </c>
      <c r="G696" s="448">
        <v>0.4</v>
      </c>
      <c r="H696" s="513">
        <f>F696*G696</f>
        <v>10745859.024</v>
      </c>
      <c r="I696" s="602"/>
      <c r="J696" s="602"/>
      <c r="K696" s="256"/>
      <c r="L696" s="256"/>
      <c r="M696" s="256"/>
      <c r="N696" s="256"/>
      <c r="O696" s="256"/>
      <c r="P696" s="256"/>
      <c r="Q696" s="256"/>
      <c r="R696" s="256"/>
    </row>
    <row r="697" spans="2:18">
      <c r="B697" s="449" t="s">
        <v>930</v>
      </c>
      <c r="C697" s="67">
        <v>204995</v>
      </c>
      <c r="D697" s="447">
        <f>C694*C697</f>
        <v>7790629980</v>
      </c>
      <c r="E697" s="448">
        <v>0.02</v>
      </c>
      <c r="F697" s="30">
        <f>D697*E697</f>
        <v>155812599.59999999</v>
      </c>
      <c r="G697" s="448">
        <v>0.25</v>
      </c>
      <c r="H697" s="513">
        <f>F697*G697</f>
        <v>38953149.899999999</v>
      </c>
      <c r="I697" s="602"/>
      <c r="J697" s="602"/>
      <c r="K697" s="256"/>
      <c r="L697" s="256"/>
      <c r="M697" s="256"/>
      <c r="N697" s="256"/>
      <c r="O697" s="256"/>
      <c r="P697" s="256"/>
      <c r="Q697" s="256"/>
      <c r="R697" s="256"/>
    </row>
    <row r="698" spans="2:18">
      <c r="B698" s="446" t="s">
        <v>931</v>
      </c>
      <c r="C698" s="67">
        <v>1736565</v>
      </c>
      <c r="D698" s="447">
        <f>C694*C698</f>
        <v>65996416260</v>
      </c>
      <c r="E698" s="450">
        <v>5.0000000000000001E-3</v>
      </c>
      <c r="F698" s="30">
        <f>D698*E698</f>
        <v>329982081.30000001</v>
      </c>
      <c r="G698" s="448">
        <v>0.15</v>
      </c>
      <c r="H698" s="513">
        <f>F698*G698</f>
        <v>49497312.195</v>
      </c>
      <c r="I698" s="602"/>
      <c r="J698" s="602"/>
      <c r="K698" s="256"/>
      <c r="L698" s="256"/>
      <c r="M698" s="256"/>
      <c r="N698" s="256"/>
      <c r="O698" s="256"/>
      <c r="P698" s="256"/>
      <c r="Q698" s="256"/>
      <c r="R698" s="256"/>
    </row>
    <row r="699" spans="2:18">
      <c r="B699" s="602"/>
      <c r="C699" s="451"/>
      <c r="D699" s="452"/>
      <c r="E699" s="454"/>
      <c r="F699" s="440"/>
      <c r="G699" s="454"/>
      <c r="H699" s="455"/>
      <c r="I699" s="602"/>
      <c r="J699" s="602"/>
      <c r="K699" s="256"/>
      <c r="L699" s="256"/>
      <c r="M699" s="256"/>
      <c r="N699" s="256"/>
      <c r="O699" s="256"/>
      <c r="P699" s="256"/>
      <c r="Q699" s="256"/>
      <c r="R699" s="256"/>
    </row>
    <row r="700" spans="2:18">
      <c r="B700" s="486"/>
      <c r="C700" s="486"/>
      <c r="D700" s="486"/>
      <c r="E700" s="486"/>
      <c r="F700" s="486"/>
      <c r="G700" s="486"/>
      <c r="H700" s="486"/>
      <c r="I700" s="486"/>
      <c r="J700" s="486"/>
      <c r="K700" s="486"/>
      <c r="L700" s="486"/>
      <c r="M700" s="486"/>
      <c r="N700" s="486"/>
      <c r="O700" s="486"/>
      <c r="P700" s="486"/>
      <c r="Q700" s="486"/>
      <c r="R700" s="486"/>
    </row>
    <row r="701" spans="2:18" ht="15">
      <c r="B701" s="463" t="s">
        <v>1031</v>
      </c>
      <c r="C701" s="521">
        <v>300000</v>
      </c>
      <c r="D701" s="486"/>
      <c r="E701" s="486"/>
      <c r="F701" s="486"/>
      <c r="G701" s="486"/>
      <c r="H701" s="486"/>
      <c r="I701" s="486"/>
      <c r="J701" s="486"/>
    </row>
    <row r="702" spans="2:18">
      <c r="B702" s="519" t="s">
        <v>1032</v>
      </c>
      <c r="D702" s="486"/>
      <c r="E702" s="486"/>
      <c r="F702" s="486"/>
      <c r="G702" s="486"/>
      <c r="H702" s="486"/>
      <c r="I702" s="486"/>
      <c r="J702" s="486"/>
    </row>
    <row r="703" spans="2:18">
      <c r="B703" s="523"/>
      <c r="C703" s="524"/>
      <c r="D703" s="486"/>
      <c r="E703" s="486"/>
      <c r="F703" s="486"/>
      <c r="G703" s="486"/>
      <c r="H703" s="486"/>
      <c r="I703" s="486"/>
      <c r="J703" s="486"/>
    </row>
    <row r="704" spans="2:18" ht="15">
      <c r="B704" s="463" t="s">
        <v>1033</v>
      </c>
      <c r="C704" s="464"/>
      <c r="D704" s="486"/>
      <c r="E704" s="486"/>
      <c r="F704" s="486"/>
      <c r="G704" s="486"/>
      <c r="H704" s="486"/>
      <c r="I704" s="486"/>
      <c r="J704" s="486"/>
    </row>
    <row r="705" spans="2:18">
      <c r="B705" s="464" t="s">
        <v>1034</v>
      </c>
      <c r="C705" s="525">
        <v>50000</v>
      </c>
      <c r="D705" s="486"/>
      <c r="E705" s="486"/>
      <c r="F705" s="486"/>
      <c r="G705" s="486"/>
      <c r="H705" s="486"/>
      <c r="I705" s="486"/>
      <c r="J705" s="486"/>
    </row>
    <row r="706" spans="2:18">
      <c r="B706" s="464" t="s">
        <v>1034</v>
      </c>
      <c r="C706" s="525">
        <v>600000</v>
      </c>
      <c r="D706" s="486"/>
      <c r="E706" s="486"/>
      <c r="F706" s="486"/>
      <c r="G706" s="486"/>
      <c r="H706" s="486"/>
      <c r="I706" s="486"/>
      <c r="J706" s="486"/>
    </row>
    <row r="707" spans="2:18">
      <c r="B707" s="603"/>
      <c r="C707" s="603"/>
      <c r="D707" s="486"/>
      <c r="E707" s="486"/>
      <c r="F707" s="486"/>
      <c r="G707" s="486"/>
      <c r="H707" s="486"/>
      <c r="I707" s="486"/>
      <c r="J707" s="486"/>
    </row>
    <row r="708" spans="2:18" ht="15">
      <c r="B708" s="463" t="s">
        <v>1290</v>
      </c>
      <c r="C708" s="519"/>
      <c r="D708" s="486"/>
      <c r="E708" s="486"/>
      <c r="F708" s="486"/>
      <c r="G708" s="486"/>
      <c r="H708" s="486"/>
      <c r="I708" s="486"/>
      <c r="J708" s="486"/>
    </row>
    <row r="709" spans="2:18">
      <c r="B709" s="519" t="s">
        <v>1027</v>
      </c>
      <c r="C709" s="520">
        <v>70000000</v>
      </c>
      <c r="D709" s="486"/>
      <c r="E709" s="486"/>
      <c r="F709" s="486"/>
      <c r="G709" s="486"/>
      <c r="H709" s="486"/>
      <c r="I709" s="486"/>
      <c r="J709" s="486"/>
    </row>
    <row r="710" spans="2:18">
      <c r="B710" s="519" t="s">
        <v>1028</v>
      </c>
      <c r="C710" s="519">
        <v>30</v>
      </c>
      <c r="D710" s="486"/>
      <c r="E710" s="486"/>
      <c r="F710" s="486"/>
      <c r="G710" s="486"/>
      <c r="H710" s="486"/>
      <c r="I710" s="486"/>
      <c r="J710" s="486"/>
    </row>
    <row r="711" spans="2:18" ht="15">
      <c r="B711" s="519" t="s">
        <v>1029</v>
      </c>
      <c r="C711" s="521">
        <f>C709*30%</f>
        <v>21000000</v>
      </c>
      <c r="D711" s="486"/>
      <c r="E711" s="486"/>
      <c r="F711" s="486"/>
      <c r="G711" s="486"/>
      <c r="H711" s="486"/>
      <c r="I711" s="486"/>
      <c r="J711" s="486"/>
    </row>
    <row r="712" spans="2:18">
      <c r="B712" s="486"/>
      <c r="C712" s="486"/>
      <c r="D712" s="486"/>
      <c r="E712" s="486"/>
      <c r="F712" s="486"/>
      <c r="G712" s="486"/>
      <c r="H712" s="486"/>
      <c r="I712" s="486"/>
      <c r="J712" s="486"/>
    </row>
    <row r="713" spans="2:18" ht="15">
      <c r="B713" s="463" t="s">
        <v>1289</v>
      </c>
      <c r="C713" s="522">
        <v>50000</v>
      </c>
      <c r="D713" s="486"/>
      <c r="E713" s="486"/>
      <c r="F713" s="486"/>
      <c r="G713" s="486"/>
      <c r="H713" s="486"/>
      <c r="I713" s="486"/>
      <c r="J713" s="486"/>
    </row>
    <row r="714" spans="2:18" ht="15">
      <c r="B714" s="519" t="s">
        <v>1030</v>
      </c>
      <c r="C714" s="521">
        <f>C713*50%</f>
        <v>25000</v>
      </c>
      <c r="D714" s="486"/>
      <c r="E714" s="486"/>
      <c r="F714" s="486"/>
      <c r="G714" s="486"/>
      <c r="H714" s="486"/>
      <c r="I714" s="486"/>
      <c r="J714" s="486"/>
    </row>
    <row r="715" spans="2:18">
      <c r="B715" s="486"/>
      <c r="C715" s="486"/>
      <c r="D715" s="486"/>
      <c r="E715" s="486"/>
      <c r="F715" s="486"/>
      <c r="G715" s="486"/>
      <c r="H715" s="486"/>
      <c r="I715" s="486"/>
      <c r="J715" s="486"/>
    </row>
    <row r="717" spans="2:18" ht="15">
      <c r="B717" s="598" t="s">
        <v>1035</v>
      </c>
      <c r="C717" s="486"/>
      <c r="D717" s="486"/>
      <c r="E717" s="486"/>
      <c r="F717" s="486"/>
      <c r="G717" s="486"/>
      <c r="H717" s="486"/>
      <c r="I717" s="486"/>
      <c r="J717" s="486"/>
      <c r="K717" s="486"/>
      <c r="L717" s="486"/>
      <c r="M717" s="486"/>
      <c r="N717" s="486"/>
      <c r="O717" s="486"/>
      <c r="P717" s="486"/>
      <c r="Q717" s="486"/>
      <c r="R717" s="486"/>
    </row>
    <row r="718" spans="2:18" s="4" customFormat="1" ht="15">
      <c r="B718" s="526" t="s">
        <v>1036</v>
      </c>
      <c r="C718" s="438">
        <v>15</v>
      </c>
      <c r="D718" s="438"/>
      <c r="E718" s="438"/>
      <c r="F718" s="438"/>
      <c r="G718" s="438"/>
      <c r="H718" s="438"/>
      <c r="I718" s="438"/>
      <c r="J718" s="438"/>
      <c r="K718" s="438"/>
      <c r="L718" s="438"/>
      <c r="M718" s="438"/>
      <c r="N718" s="438"/>
      <c r="O718" s="438"/>
      <c r="P718" s="438"/>
      <c r="Q718" s="438"/>
      <c r="R718" s="438"/>
    </row>
    <row r="719" spans="2:18">
      <c r="B719" s="519" t="s">
        <v>1037</v>
      </c>
      <c r="C719" s="527">
        <v>1800000</v>
      </c>
      <c r="D719" s="486"/>
      <c r="E719" s="486"/>
      <c r="F719" s="486"/>
      <c r="G719" s="486"/>
      <c r="H719" s="486"/>
      <c r="I719" s="486"/>
      <c r="J719" s="486"/>
      <c r="K719" s="486"/>
      <c r="L719" s="486"/>
      <c r="M719" s="486"/>
      <c r="N719" s="486"/>
      <c r="O719" s="486"/>
      <c r="P719" s="486"/>
      <c r="Q719" s="486"/>
      <c r="R719" s="486"/>
    </row>
    <row r="720" spans="2:18" ht="15">
      <c r="B720" s="598" t="s">
        <v>1038</v>
      </c>
      <c r="C720" s="521">
        <f>C718*C719</f>
        <v>27000000</v>
      </c>
      <c r="D720" s="486"/>
      <c r="E720" s="486"/>
      <c r="F720" s="486"/>
      <c r="G720" s="486"/>
      <c r="H720" s="486"/>
      <c r="I720" s="486"/>
      <c r="J720" s="486"/>
      <c r="K720" s="486"/>
      <c r="L720" s="486"/>
      <c r="M720" s="486"/>
      <c r="N720" s="486"/>
      <c r="O720" s="486"/>
      <c r="P720" s="486"/>
      <c r="Q720" s="486"/>
      <c r="R720" s="486"/>
    </row>
    <row r="721" spans="2:18">
      <c r="B721" s="486"/>
      <c r="C721" s="486"/>
      <c r="D721" s="486"/>
      <c r="E721" s="486"/>
      <c r="F721" s="486"/>
      <c r="G721" s="486"/>
      <c r="H721" s="486"/>
      <c r="I721" s="486"/>
      <c r="J721" s="486"/>
      <c r="K721" s="486"/>
      <c r="L721" s="486"/>
      <c r="M721" s="486"/>
      <c r="N721" s="486"/>
      <c r="O721" s="486"/>
      <c r="P721" s="486"/>
      <c r="Q721" s="486"/>
      <c r="R721" s="486"/>
    </row>
    <row r="722" spans="2:18" s="184" customFormat="1" ht="26.45" customHeight="1">
      <c r="B722" s="503" t="s">
        <v>1039</v>
      </c>
      <c r="C722" s="504"/>
      <c r="F722" s="505"/>
      <c r="G722" s="506"/>
      <c r="H722" s="507"/>
      <c r="I722" s="508"/>
      <c r="J722" s="508"/>
      <c r="K722" s="509"/>
      <c r="L722" s="509"/>
      <c r="M722" s="509"/>
      <c r="N722" s="509"/>
      <c r="O722" s="509"/>
      <c r="P722" s="509"/>
      <c r="Q722" s="509"/>
      <c r="R722" s="509"/>
    </row>
    <row r="723" spans="2:18" s="184" customFormat="1">
      <c r="B723" s="510" t="s">
        <v>1014</v>
      </c>
      <c r="C723" s="511">
        <v>1000000</v>
      </c>
      <c r="F723" s="505"/>
      <c r="G723" s="506"/>
      <c r="H723" s="507"/>
      <c r="I723" s="508"/>
      <c r="J723" s="508"/>
      <c r="K723" s="509"/>
      <c r="L723" s="509"/>
      <c r="M723" s="509"/>
      <c r="N723" s="509"/>
      <c r="O723" s="509"/>
      <c r="P723" s="509"/>
      <c r="Q723" s="509"/>
      <c r="R723" s="509"/>
    </row>
    <row r="724" spans="2:18" s="184" customFormat="1">
      <c r="B724" s="33" t="s">
        <v>1015</v>
      </c>
      <c r="C724" s="89">
        <f>8000/20</f>
        <v>400</v>
      </c>
      <c r="F724" s="505"/>
      <c r="G724" s="506"/>
      <c r="H724" s="507"/>
      <c r="I724" s="508"/>
      <c r="J724" s="508"/>
      <c r="K724" s="509"/>
      <c r="L724" s="509"/>
      <c r="M724" s="509"/>
      <c r="N724" s="509"/>
      <c r="O724" s="509"/>
      <c r="P724" s="509"/>
      <c r="Q724" s="509"/>
      <c r="R724" s="509"/>
    </row>
    <row r="725" spans="2:18" s="184" customFormat="1" ht="15">
      <c r="B725" s="512" t="s">
        <v>1001</v>
      </c>
      <c r="C725" s="512">
        <f>C723*C724</f>
        <v>400000000</v>
      </c>
      <c r="F725" s="505"/>
      <c r="G725" s="506"/>
      <c r="H725" s="507"/>
      <c r="I725" s="508"/>
      <c r="J725" s="508"/>
      <c r="K725" s="509"/>
      <c r="L725" s="509"/>
      <c r="M725" s="509"/>
      <c r="N725" s="509"/>
      <c r="O725" s="509"/>
      <c r="P725" s="509"/>
      <c r="Q725" s="509"/>
      <c r="R725" s="509"/>
    </row>
    <row r="728" spans="2:18" s="4" customFormat="1" ht="15">
      <c r="B728" s="598" t="s">
        <v>1040</v>
      </c>
      <c r="C728" s="336"/>
      <c r="D728" s="336"/>
    </row>
    <row r="729" spans="2:18">
      <c r="B729" s="443" t="s">
        <v>921</v>
      </c>
      <c r="C729" s="30">
        <v>38004</v>
      </c>
      <c r="D729" s="256"/>
      <c r="E729" s="256"/>
      <c r="F729" s="440"/>
      <c r="G729" s="256"/>
      <c r="H729" s="256"/>
      <c r="I729" s="602"/>
      <c r="J729" s="602"/>
      <c r="K729" s="256"/>
      <c r="L729" s="256"/>
      <c r="M729" s="256"/>
      <c r="N729" s="256"/>
      <c r="O729" s="256"/>
      <c r="P729" s="256"/>
      <c r="Q729" s="256"/>
      <c r="R729" s="256"/>
    </row>
    <row r="730" spans="2:18" ht="30">
      <c r="B730" s="444" t="s">
        <v>922</v>
      </c>
      <c r="C730" s="445" t="s">
        <v>923</v>
      </c>
      <c r="D730" s="445" t="s">
        <v>924</v>
      </c>
      <c r="E730" s="445" t="s">
        <v>1041</v>
      </c>
      <c r="F730" s="445" t="s">
        <v>926</v>
      </c>
      <c r="G730" s="445" t="s">
        <v>1042</v>
      </c>
      <c r="H730" s="445" t="s">
        <v>981</v>
      </c>
      <c r="I730" s="602"/>
      <c r="J730" s="602"/>
      <c r="K730" s="256"/>
      <c r="L730" s="256"/>
      <c r="M730" s="256"/>
      <c r="N730" s="256"/>
      <c r="O730" s="256"/>
      <c r="P730" s="256"/>
      <c r="Q730" s="256"/>
      <c r="R730" s="256"/>
    </row>
    <row r="731" spans="2:18">
      <c r="B731" s="446" t="s">
        <v>929</v>
      </c>
      <c r="C731" s="67">
        <v>23563</v>
      </c>
      <c r="D731" s="447">
        <f>C729*C731</f>
        <v>895488252</v>
      </c>
      <c r="E731" s="448">
        <v>0.03</v>
      </c>
      <c r="F731" s="30">
        <f>D731*E731</f>
        <v>26864647.559999999</v>
      </c>
      <c r="G731" s="448">
        <v>0.5</v>
      </c>
      <c r="H731" s="513">
        <f>F731*G731</f>
        <v>13432323.779999999</v>
      </c>
      <c r="I731" s="602"/>
      <c r="J731" s="602"/>
      <c r="K731" s="256"/>
      <c r="L731" s="256"/>
      <c r="M731" s="256"/>
      <c r="N731" s="256"/>
      <c r="O731" s="256"/>
      <c r="P731" s="256"/>
      <c r="Q731" s="256"/>
      <c r="R731" s="256"/>
    </row>
    <row r="732" spans="2:18">
      <c r="B732" s="449" t="s">
        <v>930</v>
      </c>
      <c r="C732" s="67">
        <v>204995</v>
      </c>
      <c r="D732" s="447">
        <f>C729*C732</f>
        <v>7790629980</v>
      </c>
      <c r="E732" s="448">
        <v>0.02</v>
      </c>
      <c r="F732" s="30">
        <f>D732*E732</f>
        <v>155812599.59999999</v>
      </c>
      <c r="G732" s="448">
        <v>0.25</v>
      </c>
      <c r="H732" s="513">
        <f>F732*G732</f>
        <v>38953149.899999999</v>
      </c>
      <c r="I732" s="602"/>
      <c r="J732" s="602"/>
      <c r="K732" s="256"/>
      <c r="L732" s="256"/>
      <c r="M732" s="256"/>
      <c r="N732" s="256"/>
      <c r="O732" s="256"/>
      <c r="P732" s="256"/>
      <c r="Q732" s="256"/>
      <c r="R732" s="256"/>
    </row>
    <row r="733" spans="2:18">
      <c r="B733" s="446" t="s">
        <v>931</v>
      </c>
      <c r="C733" s="67">
        <v>1736565</v>
      </c>
      <c r="D733" s="447">
        <f>C729*C733</f>
        <v>65996416260</v>
      </c>
      <c r="E733" s="450">
        <v>5.0000000000000001E-3</v>
      </c>
      <c r="F733" s="30">
        <f>D733*E733</f>
        <v>329982081.30000001</v>
      </c>
      <c r="G733" s="448">
        <v>0.15</v>
      </c>
      <c r="H733" s="513">
        <f>F733*G733</f>
        <v>49497312.195</v>
      </c>
      <c r="I733" s="602"/>
      <c r="J733" s="602"/>
      <c r="K733" s="256"/>
      <c r="L733" s="256"/>
      <c r="M733" s="256"/>
      <c r="N733" s="256"/>
      <c r="O733" s="256"/>
      <c r="P733" s="256"/>
      <c r="Q733" s="256"/>
      <c r="R733" s="256"/>
    </row>
  </sheetData>
  <sheetProtection algorithmName="SHA-512" hashValue="n9XX0quZA4MAUjzZ1Ut3YPxwt4Eg0vz39mKnr5jr8IXMadvXQakuP7pe8PamaXFhc/Uy44ZOGIMKkOnMVMOuPA==" saltValue="a2F9JNfVzcXCnt8TSR33/Q==" spinCount="100000" sheet="1" objects="1" scenarios="1"/>
  <mergeCells count="20">
    <mergeCell ref="B108:C108"/>
    <mergeCell ref="B109:C109"/>
    <mergeCell ref="B119:C119"/>
    <mergeCell ref="B215:C215"/>
    <mergeCell ref="B1:J1"/>
    <mergeCell ref="B6:E6"/>
    <mergeCell ref="B71:D71"/>
    <mergeCell ref="C73:C83"/>
    <mergeCell ref="B95:C95"/>
    <mergeCell ref="B232:C232"/>
    <mergeCell ref="B261:D261"/>
    <mergeCell ref="B367:C367"/>
    <mergeCell ref="B373:C373"/>
    <mergeCell ref="B300:C300"/>
    <mergeCell ref="B305:C305"/>
    <mergeCell ref="B331:C331"/>
    <mergeCell ref="B343:C343"/>
    <mergeCell ref="B358:C358"/>
    <mergeCell ref="B361:C361"/>
    <mergeCell ref="B290:C290"/>
  </mergeCells>
  <hyperlinks>
    <hyperlink ref="B33" r:id="rId1"/>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1"/>
  <sheetViews>
    <sheetView tabSelected="1" zoomScale="70" zoomScaleNormal="70" workbookViewId="0">
      <pane xSplit="4" ySplit="1" topLeftCell="E2" activePane="bottomRight" state="frozen"/>
      <selection activeCell="A2" sqref="A2:X2"/>
      <selection pane="topRight" activeCell="A2" sqref="A2:X2"/>
      <selection pane="bottomLeft" activeCell="A2" sqref="A2:X2"/>
      <selection pane="bottomRight" activeCell="E129" sqref="E129"/>
    </sheetView>
  </sheetViews>
  <sheetFormatPr baseColWidth="10" defaultColWidth="11.42578125" defaultRowHeight="15"/>
  <cols>
    <col min="1" max="1" width="22.140625" style="92" customWidth="1"/>
    <col min="2" max="2" width="22.42578125" style="92" customWidth="1"/>
    <col min="3" max="3" width="20.42578125" style="92" customWidth="1"/>
    <col min="4" max="4" width="24.42578125" style="92" customWidth="1"/>
    <col min="5" max="5" width="101.42578125" style="92" customWidth="1"/>
    <col min="6" max="6" width="89.140625" style="325" customWidth="1"/>
    <col min="7" max="7" width="26.7109375" style="327" bestFit="1" customWidth="1"/>
    <col min="8" max="16384" width="11.42578125" style="92"/>
  </cols>
  <sheetData>
    <row r="1" spans="1:7" s="90" customFormat="1" ht="57" customHeight="1">
      <c r="A1" s="577" t="s">
        <v>105</v>
      </c>
      <c r="B1" s="577" t="s">
        <v>106</v>
      </c>
      <c r="C1" s="577" t="s">
        <v>107</v>
      </c>
      <c r="D1" s="577" t="s">
        <v>108</v>
      </c>
      <c r="E1" s="577" t="s">
        <v>1095</v>
      </c>
      <c r="F1" s="577" t="s">
        <v>558</v>
      </c>
      <c r="G1" s="578" t="s">
        <v>557</v>
      </c>
    </row>
    <row r="2" spans="1:7" s="91" customFormat="1" ht="72" customHeight="1">
      <c r="A2" s="726" t="s">
        <v>109</v>
      </c>
      <c r="B2" s="726" t="s">
        <v>285</v>
      </c>
      <c r="C2" s="726" t="s">
        <v>1094</v>
      </c>
      <c r="D2" s="726" t="s">
        <v>110</v>
      </c>
      <c r="E2" s="104" t="s">
        <v>111</v>
      </c>
      <c r="F2" s="724" t="str">
        <f>'P1 '!B58</f>
        <v>Se supone la intervención en 10 regiones, que involucren las principales ciudades consumidoras, las cuales pueden ser modificadas cada año, para intervenir regiones distintas enfocadas al consumo. Se estima la realización de mesas de trabajo presenciales (10)  y virtuales (1) para intervenir las regiones mencionadas, se estiman 10 talleres y/o eventos de divulgación nacionales y/o regionales, se estima un pago de suscripción anual a plataformas de información por un valor de $3000 dólares año y un desarrollador de aplicaciones  que pueda implementar estrategias de análisis a través de herramientas TI, con un salario mensual de $6.604.729   por un período de 4 meses.  Se estima 1 campaña publicitaria institucional nacional, 5 campañas publicitarias regionales, 2  stands de promoción y divulgación a nivel nacional y 20 a nivel regional, 5 pendones por región  para apoyar en eventos comerciales a los agricultores o asociaciones, es decir 60. Para complementar las campañas regionales a otras regiones no intervenidas se estima un plan de medios radial institucional a otras 10 regiones del país, también se estima 10 vallas publicitarias regionales, un monto global para impresión de folletos- recetarios que promuevan el consumo, también se estima un monto global para pautas en redes sociales como otra forma distinta de divulgación. Se estima degustaciones en canales de comercialización como supermercados, plazas de mercados, entre otros, se estiman 1000 en total, como resultantes de 10 al mes por región, por 10 meses. Se estiman 6 personas que realicen capacitación a tenderos por 10 meses, con un salario y valor para degustaciones de $2.300.000, también se estima apoyar a 4 tiendas especializadas de papa al año, cuyo valor see estimó en $19 millones, se estimó un incentivo marcas y sellos microempresas, el cual se halló partiendo de la clasificación de empresas realizadas por la Dian, a la cual se le estimó el 3% , 2% y 0.5% de sus ingresos y se supuso un apoyo del  30%, 10% y 8% de acuerdo al tamaño de la empresa, los valores propuestos serían $8.059.394 para microempresas, $15.581.260 para pequeñas empresas y  $26.398.567 para medianas empresas, se estiman apoyar con el 50% del costo de las certificaciones diferenciadores, una por región. Como complemento a la educación al consumidor y a compradores, se estima la realización de 5 cursos libres virtuales por región, un curso corto por región de manera presencial y uno virtual.  Se estima un equipo humano de 5 personas a nivel nacional con un salario promedio mensual de $7.862.772 por 12 meses, se estima 4 desplazamientos aéreos,  con sus tiquetes y viáticos y 4 terrestres. Se estima equipo de trabajo, rodamiento, y apoyos tecnológicos en las 10 regiones a intervenir. Se deja por definir  convenios con expertos, con médicos, universidades, establecimientos de horeca (hoteles, restaurantes y caterings y  otras formas de incremento.</v>
      </c>
      <c r="G2" s="725">
        <f>'P1 '!Y8</f>
        <v>60601163879.637314</v>
      </c>
    </row>
    <row r="3" spans="1:7" s="91" customFormat="1" ht="90" customHeight="1">
      <c r="A3" s="726"/>
      <c r="B3" s="726"/>
      <c r="C3" s="726"/>
      <c r="D3" s="726"/>
      <c r="E3" s="104" t="s">
        <v>153</v>
      </c>
      <c r="F3" s="724"/>
      <c r="G3" s="725"/>
    </row>
    <row r="4" spans="1:7" s="91" customFormat="1" ht="114.75" customHeight="1">
      <c r="A4" s="726"/>
      <c r="B4" s="726"/>
      <c r="C4" s="726"/>
      <c r="D4" s="726"/>
      <c r="E4" s="322" t="s">
        <v>286</v>
      </c>
      <c r="F4" s="724"/>
      <c r="G4" s="725"/>
    </row>
    <row r="5" spans="1:7" s="91" customFormat="1" ht="78" customHeight="1">
      <c r="A5" s="726"/>
      <c r="B5" s="726"/>
      <c r="C5" s="726"/>
      <c r="D5" s="726"/>
      <c r="E5" s="105" t="s">
        <v>1079</v>
      </c>
      <c r="F5" s="724"/>
      <c r="G5" s="725"/>
    </row>
    <row r="6" spans="1:7" s="91" customFormat="1" ht="90" customHeight="1">
      <c r="A6" s="726"/>
      <c r="B6" s="726"/>
      <c r="C6" s="726"/>
      <c r="D6" s="726"/>
      <c r="E6" s="322" t="s">
        <v>394</v>
      </c>
      <c r="F6" s="724"/>
      <c r="G6" s="725"/>
    </row>
    <row r="7" spans="1:7" s="91" customFormat="1" ht="108.75" customHeight="1">
      <c r="A7" s="726" t="s">
        <v>109</v>
      </c>
      <c r="B7" s="726" t="s">
        <v>287</v>
      </c>
      <c r="C7" s="726" t="s">
        <v>1094</v>
      </c>
      <c r="D7" s="726" t="s">
        <v>1097</v>
      </c>
      <c r="E7" s="106" t="s">
        <v>1080</v>
      </c>
      <c r="F7" s="724" t="str">
        <f>'P1 '!B98</f>
        <v>Se estiman 12 mesas de trabajo presencial y 12 virtuales (una por mes y por región), pago en la suscripción de plataformas  base de datos por un valor de $3.000 dólares anuales. Se suponen dos viajes internacionales con sus viáticos, 3 misiones comerciales, participación en 2 ferias comerciales internacionales para apoyar a empresarios a abrir mercados. Se estiman incentivos para valor agregado de acuerdo al tamaño de la empresa, el cual se halló partiendo de la clasificación de empresas realizadas por la Dian, a la cual se le estimó el 3% , 2% y 0.5% de sus ingresos y se supuso un apoyo del  40%, 20% y 15% de acuerdo al tamaño de la empresa, se estima un incentivo para pequeñas y medianas empresas y no para microempresas ya que se considera que no estarían listos para el mercado de exportación, los valores propuestos serían $31.162.520 para pequeñas y un valor de $49.497.312 para dos medianas. También se estiman la realización de 12 giras técnicas  o visitas a regiones, una por región,  4 ruedas de negocios virtuales para terminar de concertar acercamientos realizados en los viajes y misiones comerciales.  Se estima apoyar con el 50% del costo de certificaciones diferenciadoras o sellos  a 4 empresas al año. Se estima un monto para pautas en redes sociales de $10 millones.  Se estimó un incentivo marcas y sellos el cual se halló partiendo de la clasificación de empresas realizadas por la Dian, a la cual se le estimó en 2% y 0.5% de sus ingresos y se supuso un apoyo del   10% y 8% de acuerdo al tamaño de la empresa, los valores propuestos serían  $15.581.260 para pequeñas empresas y  $26.398.567 para medianas empresas, no se estima incentivo para microempresa ya que se considera difícil que incursionen en el mercado exportador. Se estima un equipo humano  de 4 personas  con un salario promedio mensual de $7.862.772 por 12 meses, se estima 4 desplazamientos  aéreos con sus tiquetes y viáticos y 8 desplazamientos terrestres. Se estima una persona por región, para gestionar las actividades planteadas, que incluye honorarios, rodamiento y apoyos tecnológicos. Se deja por definir  otras formas de posicionamiento.</v>
      </c>
      <c r="G7" s="725">
        <f>'P1 '!Y9</f>
        <v>26501767604.909996</v>
      </c>
    </row>
    <row r="8" spans="1:7" s="91" customFormat="1" ht="87.75" customHeight="1">
      <c r="A8" s="726"/>
      <c r="B8" s="726"/>
      <c r="C8" s="726"/>
      <c r="D8" s="726"/>
      <c r="E8" s="223" t="s">
        <v>288</v>
      </c>
      <c r="F8" s="724"/>
      <c r="G8" s="725"/>
    </row>
    <row r="9" spans="1:7" s="91" customFormat="1" ht="51" customHeight="1">
      <c r="A9" s="726"/>
      <c r="B9" s="726"/>
      <c r="C9" s="726"/>
      <c r="D9" s="726"/>
      <c r="E9" s="223" t="s">
        <v>154</v>
      </c>
      <c r="F9" s="724"/>
      <c r="G9" s="725"/>
    </row>
    <row r="10" spans="1:7" s="91" customFormat="1" ht="50.1" customHeight="1">
      <c r="A10" s="726"/>
      <c r="B10" s="726"/>
      <c r="C10" s="726"/>
      <c r="D10" s="726"/>
      <c r="E10" s="223" t="s">
        <v>155</v>
      </c>
      <c r="F10" s="724"/>
      <c r="G10" s="725"/>
    </row>
    <row r="11" spans="1:7" s="91" customFormat="1" ht="50.25" customHeight="1">
      <c r="A11" s="726"/>
      <c r="B11" s="726"/>
      <c r="C11" s="726"/>
      <c r="D11" s="726"/>
      <c r="E11" s="106" t="s">
        <v>395</v>
      </c>
      <c r="F11" s="724"/>
      <c r="G11" s="725"/>
    </row>
    <row r="12" spans="1:7" s="91" customFormat="1" ht="62.45" customHeight="1">
      <c r="A12" s="726"/>
      <c r="B12" s="726"/>
      <c r="C12" s="726"/>
      <c r="D12" s="726"/>
      <c r="E12" s="106" t="s">
        <v>156</v>
      </c>
      <c r="F12" s="724"/>
      <c r="G12" s="725"/>
    </row>
    <row r="13" spans="1:7" s="91" customFormat="1" ht="86.25" customHeight="1">
      <c r="A13" s="726" t="s">
        <v>109</v>
      </c>
      <c r="B13" s="726" t="s">
        <v>285</v>
      </c>
      <c r="C13" s="726" t="s">
        <v>1094</v>
      </c>
      <c r="D13" s="726" t="s">
        <v>289</v>
      </c>
      <c r="E13" s="106" t="s">
        <v>396</v>
      </c>
      <c r="F13" s="724" t="str">
        <f>'P1 '!B140</f>
        <v>Se estiman 12 mesas de trabajo presencial y 12 virtuales (una por mes y por región),se estiman 24 talleres y/o eventos de divulgación nacionales y/o regionales presenciales y 24 virtuales para brindar acompañamiento técnico a productores y organizaciones de productores, también se estiman giras técnicas y/o visitas para realizar acercamientos con clientes y revisar requisitos de comercialización. Se estima realización de 24 ruedas de negocios presenciales y 24 virtuales, se estima realizar 4 mercados campesinos y/o circuitos cortos de comercialización por región al año, se estima participación en 12 ferias comerciales nacionales. Se estima un monto global para pautas en redes sociales como otra forma distinta de apoyo a la comercialización.  Se estiman 6 desarrolladores de aplicaciones para desarrollar aplicaciones que apoyen a los productores y organizaciones de productores a comercializar por aplicaciones tecnológicas. Se sugiere la creación de un incentivo para el pago de la comisión FAG de contratos de suministro,  se estima 4 millones de toneladas de papa anuales, de las cuales, se estima que el 10% , es decir 400.000 toneladas se estima que suscriban contratos de suministro. Se supuso un valor de papa de $1.000.000 por tonelada  y se estimó que el porcentaje de comisión del FAG es del 3.75% y el registro en la BMC del vendedor es de 0.04% del valor de la negociación, lo que arroja un valor de $37.900 por tonelada de papa  registrada en la BMC, se estima que el 50% de este valor sea asumido por el estado durante los ocho primeros años. Se estima un incentivo para posicionar marcas y sellos a los productores y/organización de productores una por región, se estima un incentivo al valor agregado se calculó partiendo de la clasificación de la DIAN, a la cual se le estimó el 3% , 2% y 0.5% de sus ingresos y se supuso un apoyo del  40%, 20% y 15% de acuerdo al tamaño de la empresa, los valores propuestos serían $10.745.859 para microempresas,  $31. 162.520 para pequeñas empresas y $49.497.312 para medianas empresas, se estima apoyar a 2 empresas al año de cada tamaño. Se estima el requerimiento de recursos para fortalecer infraestructura de comercialización local y/o regional por medio de la mejora en la planta física, la cual tiene un valor de $750 millones, como resultado de un área estimada de 500 mts con un costo por metro cuadrado de $1.500.000,  se sugiere apoyar 4 sitios de mejora al año, durante 8 años, se estima que este apoyo sea asumido por el ente territorial en su totalidad. Se estima un equipo humano  de 3 personas para los proyectos con un salario promedio mensual de $7.862.772 por 12 meses, se estima 3 desplazamientos aéreos,  con sus tiquetes y viáticos y 9 terrestres. Se estima equipo de trabajo, rodamiento, y apoyos tecnológicos en las 12 regiones a intervenir. Se deja por definir  fomento compras convenios públicos, incentivo a seguros agropecuarios y/o instrumentos de mitigación de riesgos, implementación de otros instrumentos de comercialización para la cadena y  otras formas de aumento.</v>
      </c>
      <c r="G13" s="725">
        <f>'P1 '!Y10</f>
        <v>116746944445.37466</v>
      </c>
    </row>
    <row r="14" spans="1:7" s="91" customFormat="1" ht="132.75" customHeight="1">
      <c r="A14" s="726"/>
      <c r="B14" s="726"/>
      <c r="C14" s="726"/>
      <c r="D14" s="726"/>
      <c r="E14" s="106" t="s">
        <v>290</v>
      </c>
      <c r="F14" s="724"/>
      <c r="G14" s="725"/>
    </row>
    <row r="15" spans="1:7" s="91" customFormat="1" ht="82.5" customHeight="1">
      <c r="A15" s="726"/>
      <c r="B15" s="726"/>
      <c r="C15" s="726"/>
      <c r="D15" s="726"/>
      <c r="E15" s="106" t="s">
        <v>291</v>
      </c>
      <c r="F15" s="724"/>
      <c r="G15" s="725"/>
    </row>
    <row r="16" spans="1:7" s="91" customFormat="1" ht="60.75" customHeight="1">
      <c r="A16" s="726"/>
      <c r="B16" s="726"/>
      <c r="C16" s="726"/>
      <c r="D16" s="726"/>
      <c r="E16" s="224" t="s">
        <v>1081</v>
      </c>
      <c r="F16" s="724"/>
      <c r="G16" s="725"/>
    </row>
    <row r="17" spans="1:7" s="91" customFormat="1" ht="88.5" customHeight="1">
      <c r="A17" s="726"/>
      <c r="B17" s="726"/>
      <c r="C17" s="726"/>
      <c r="D17" s="726"/>
      <c r="E17" s="224" t="s">
        <v>397</v>
      </c>
      <c r="F17" s="724"/>
      <c r="G17" s="725"/>
    </row>
    <row r="18" spans="1:7" s="91" customFormat="1" ht="69" customHeight="1">
      <c r="A18" s="726"/>
      <c r="B18" s="726"/>
      <c r="C18" s="726"/>
      <c r="D18" s="726"/>
      <c r="E18" s="106" t="s">
        <v>292</v>
      </c>
      <c r="F18" s="724"/>
      <c r="G18" s="725"/>
    </row>
    <row r="19" spans="1:7" s="91" customFormat="1" ht="82.5" customHeight="1">
      <c r="A19" s="726" t="s">
        <v>293</v>
      </c>
      <c r="B19" s="726" t="s">
        <v>294</v>
      </c>
      <c r="C19" s="726" t="s">
        <v>157</v>
      </c>
      <c r="D19" s="726" t="s">
        <v>295</v>
      </c>
      <c r="E19" s="106" t="s">
        <v>296</v>
      </c>
      <c r="F19" s="724" t="str">
        <f>'P2'!B56</f>
        <v xml:space="preserve">Se estiman 12 mesas de trabajo presencial y 12 virtuales (una por mes y por región),  se estima la realización de 12  talleres y/o eventos de divulgación nacionales y/o regionales presenciales y 12 virtuales como una forma para capacitar a los agricultores y asociaciones,  se estiman 4 asesorías especializadas por 10 meses, se estima un incentivo para la realización de análisis biológicos de suelos 50 por región, incentivo del 30% para la realización de 40  análisis de virus por región,  se estiman talleres especializados y/o encuentros técnicos, se estima la realización de parcelas demostrativas o lotes modelos de semilla certificadas 4 por región, se supone realizar talleres prácticos  4 por región, se estima la realización de 12 campañas institucionales, una por región, se estima la realización de 48 ruedas de negocios presenciales (4 por región) y 36   ruedas de negocios virtual (3 por región), se estima un monto global para pautas en redes sociales de $3.000.000 para 12 regiones, se estima un material de divulgación por un valor  de $5 millones para 12 regiones, se estima un incentivo a la producción de semilla certificada  para 2 empresas, el cual se halló, estimando el valor de requerimientos de laboratorios, casa de malla y registro por un valor de 95 millones para lo cual se estimó un ICR del 40%, también se estimó un valor para la producción de semilla certificada fase 2, para lo cual se estimó requerimiento en la compra de mini tubérculos, bodega, canastillas y selladoras y el registro por un valor de $50 millones para 10 empresas al año, para lo cual se estimó un ICR del 40%,  se estima dos planes de medios radiales por región, se estima un LEC del 7,% para capital de trabajo para comercialización de semilla para 8 empresas al año, el valor calculado por empresa es $375 millones, que es el resultado de estimar un valor promedio por tonelada de semilla de papa en el mercado y suponer 400 toneladas de semillas anuales, es decir 6000 bultos de semilla,  para comercializar por una asociación/empresa. Se estimó equipos para el manejo poscosecha de semilla certificada, a través de procesos de selección, clasificación, limpieza y disposición, para su posterior comercialización, para lo cual se estimó un ICR del 20%., Se estima apoyar a 4 asociaciones/empresas año, durante 5 años con un incentivo del ICR del 20%. Se estima la realización de plan de medios radial institucional para socializar los talleres y eventos a realizar. Se estima un equipo humano de 3 personas con un salario promedio mensual de $8.963.563  por 12 meses, se estima 8 desplazamientos terrestres  con sus viáticos y desplazamientos,  cuatro desplazamientos aéreos con sus tiquetes y viáticos, se estima una persona en región con su rodamiento y apoyos tecnológicos.  Se deja por definir  otras formas de implementación. </v>
      </c>
      <c r="G19" s="725">
        <f>'P2'!Y8</f>
        <v>89318745704</v>
      </c>
    </row>
    <row r="20" spans="1:7" s="91" customFormat="1" ht="66.75" customHeight="1">
      <c r="A20" s="726"/>
      <c r="B20" s="726"/>
      <c r="C20" s="726"/>
      <c r="D20" s="726"/>
      <c r="E20" s="104" t="s">
        <v>297</v>
      </c>
      <c r="F20" s="724"/>
      <c r="G20" s="725"/>
    </row>
    <row r="21" spans="1:7" s="91" customFormat="1" ht="119.25" customHeight="1">
      <c r="A21" s="726"/>
      <c r="B21" s="726"/>
      <c r="C21" s="726"/>
      <c r="D21" s="726"/>
      <c r="E21" s="223" t="s">
        <v>298</v>
      </c>
      <c r="F21" s="724"/>
      <c r="G21" s="725"/>
    </row>
    <row r="22" spans="1:7" s="91" customFormat="1" ht="72.95" customHeight="1">
      <c r="A22" s="726"/>
      <c r="B22" s="726"/>
      <c r="C22" s="726"/>
      <c r="D22" s="726"/>
      <c r="E22" s="223" t="s">
        <v>1072</v>
      </c>
      <c r="F22" s="724"/>
      <c r="G22" s="725"/>
    </row>
    <row r="23" spans="1:7" s="91" customFormat="1" ht="65.099999999999994" customHeight="1">
      <c r="A23" s="726"/>
      <c r="B23" s="726"/>
      <c r="C23" s="726"/>
      <c r="D23" s="726"/>
      <c r="E23" s="104" t="s">
        <v>398</v>
      </c>
      <c r="F23" s="724"/>
      <c r="G23" s="725"/>
    </row>
    <row r="24" spans="1:7" ht="122.25" customHeight="1">
      <c r="A24" s="726" t="s">
        <v>109</v>
      </c>
      <c r="B24" s="726" t="s">
        <v>299</v>
      </c>
      <c r="C24" s="726" t="s">
        <v>157</v>
      </c>
      <c r="D24" s="726" t="s">
        <v>300</v>
      </c>
      <c r="E24" s="223" t="s">
        <v>301</v>
      </c>
      <c r="F24" s="724" t="str">
        <f>'P2'!B112</f>
        <v xml:space="preserve">Se estiman 12 mesas de trabajo presencial y 12 virtuales  (una por mes y por región),  se estima la realización de 48 talleres y/o eventos de divulgación nacionales y/o regionales presenciales y 48 virtuales, es decir 4 por región,  para clasificar, priorizar y también para realizar acompañamiento a los agricultores y asociaciones en distintos temas,  se estima la realización de plan de medios radial institucional 2 por región, para socializar los talleres y eventos a realizar y también como un mecanismo alternativo para divulgación y capacitación. Se estima un apoyo del 25% al costo de análisis de agua, suelos, foliar y multiresiduos  con un costo de $1 millón de pesos para el paquete de análisis, para  el 50% del total  de UPAS productoras (40.952) durante 19 años, es decir 2368 UPAS al año, también se estima 72 agricultores para realizar asistencia técnica dirigido a pequeños productores, cifra que se halló, partiendo de 90.000 productores de papa, y estimando que se va a realizar asistencia técnica al 80% de estos productores (72.000)  durante 5 años (14.400), se supone que una persona realice asistencia técnica a 200 productores al año, asumiendo que en promedio cada productor tendría una hectárea, por lo que se requeriría 72 asistentes técnicos, también se estiman 2 asesores especializados con un salario promedio de $14.467.506 durante 2 meses.  Para capacitar y brindar asistencia técnica integral, se estiman 60 cursos libres virtuales 5 por región productoras, cursos cortos por región, cursos cortos virtuales por región, días de campo, y/o giras técnicas y/ o demostraciones de método, 3 por región, 12 parcelas demostrativas o lotes modelos por región. Se estima realizar 24 ruedas de negocios virtuales y 24 presenciales  para conectar empresas especializadas en diferentes temas como semilla, insumos, servicios  y productores. Se estiman  desarrolladores para realizar monitoreo con honorarios promedio mensuales de $5.661.197 por cinco meses, se estiman talleres especializados y/o encuentros técnicos por región. Se estima el 50% del costo de certificaciones BPA para 5 empresas/productores para las 12 regiones, se estima apoyar con el 50% del valor de las certificaciones o sellos por región.  Se sugiere la creación de un incentivo para la agregación del valor de acuerdo al tamaño de la empresa, valores que se hallaron basados en la clasificación de la DIAN a la cual se le estimó el 3% , 2% y 0.5% de sus ingresos y se supuso un apoyo del  40%, 20% y 15% de acuerdo al tamaño de la empresa, los valores propuestos serían $10.745.859 para dos microempresas, $31.162.520,  para dos pequeñas empresas y $49.497.312 para dos medianas empresas, que requieran un apoyo para lograr generar valor agregado en su producto. Se sugiere un incentivo del 80% a un valor de apoyo de $30 millones a suelos degradados en distritos de riesgo, se estima apoyar a 50 has año,  también se sugiere un incentivo a suelos degradados el cual es el  60%  de $10 millones  estimados.  Se estima Kits de maquinaria y equipo producción primaria compuesta por un tractor, una sembradora, un arado de cincel y una cosechadora que permita mejorar la eficiencia de las labores de cultivo por un valor global de $291.730.750 para 10 regiones durante 10 años, se estima in ICR del 30% para esta maquinaria. Se estima kit de equipos para adecuación de papa compuestos por  módulos para recepción, selección por calidad, clasificación, lavado, escurrido y secado de papa con sus respectivos controles eléctricos de velocidad y controles de encendido y apagado, estimados en $392 millones.  Se estima 5 kits por año durante 5 años, con un ICR del 20%.  Se estima un equipo humano de 5 personas con un salario promedio mensual de $8.963.563  por 12 meses, se estima 8 desplazamientos terrestres  con sus viáticos y desplazamientos,  cuatro desplazamientos aéreos con sus tiquetes y viáticos, se estima una persona en región con su rodamiento y apoyos tecnológicos.  Se deja por definir  otras formas de implementación.  Se calculó un incentivo a la compra de semilla certificada, el cual se estimo de manera creciente suponiendo un incremento anual el uso de semillas certificadas, se parte de un valor has 13.600 has sembrada con semilla certificada en el 2017, por tanto se parte en el cuarto año de un valor de 15.600 has sembradas con semilla certificada y se estima un crecimiento anual del 6% por 10 años, se estima un  valor en el precio de la semilla de $1.250.000 y se estima un apoyo del 25% para la compra de la semilla certificada. </v>
      </c>
      <c r="G24" s="725">
        <f>'P2'!Y9</f>
        <v>221715376443.89209</v>
      </c>
    </row>
    <row r="25" spans="1:7" ht="129.75" customHeight="1">
      <c r="A25" s="726"/>
      <c r="B25" s="726"/>
      <c r="C25" s="726"/>
      <c r="D25" s="726"/>
      <c r="E25" s="223" t="s">
        <v>302</v>
      </c>
      <c r="F25" s="724"/>
      <c r="G25" s="725"/>
    </row>
    <row r="26" spans="1:7" ht="122.25" customHeight="1">
      <c r="A26" s="726"/>
      <c r="B26" s="726"/>
      <c r="C26" s="726"/>
      <c r="D26" s="726"/>
      <c r="E26" s="223" t="s">
        <v>303</v>
      </c>
      <c r="F26" s="724"/>
      <c r="G26" s="725"/>
    </row>
    <row r="27" spans="1:7" ht="107.25" customHeight="1">
      <c r="A27" s="726"/>
      <c r="B27" s="726"/>
      <c r="C27" s="726"/>
      <c r="D27" s="726"/>
      <c r="E27" s="223" t="s">
        <v>304</v>
      </c>
      <c r="F27" s="724"/>
      <c r="G27" s="725"/>
    </row>
    <row r="28" spans="1:7" ht="91.5" customHeight="1">
      <c r="A28" s="726"/>
      <c r="B28" s="726"/>
      <c r="C28" s="726"/>
      <c r="D28" s="726"/>
      <c r="E28" s="223" t="s">
        <v>1073</v>
      </c>
      <c r="F28" s="724"/>
      <c r="G28" s="725"/>
    </row>
    <row r="29" spans="1:7" ht="145.5" customHeight="1">
      <c r="A29" s="726"/>
      <c r="B29" s="726"/>
      <c r="C29" s="726"/>
      <c r="D29" s="726"/>
      <c r="E29" s="223" t="s">
        <v>305</v>
      </c>
      <c r="F29" s="724"/>
      <c r="G29" s="725"/>
    </row>
    <row r="30" spans="1:7" ht="95.25" customHeight="1">
      <c r="A30" s="726"/>
      <c r="B30" s="726"/>
      <c r="C30" s="726"/>
      <c r="D30" s="726"/>
      <c r="E30" s="223" t="s">
        <v>306</v>
      </c>
      <c r="F30" s="724"/>
      <c r="G30" s="725"/>
    </row>
    <row r="31" spans="1:7" ht="98.25" customHeight="1">
      <c r="A31" s="726"/>
      <c r="B31" s="726"/>
      <c r="C31" s="726"/>
      <c r="D31" s="726"/>
      <c r="E31" s="223" t="s">
        <v>1105</v>
      </c>
      <c r="F31" s="724"/>
      <c r="G31" s="725"/>
    </row>
    <row r="32" spans="1:7" ht="87" customHeight="1">
      <c r="A32" s="726"/>
      <c r="B32" s="726"/>
      <c r="C32" s="726"/>
      <c r="D32" s="726"/>
      <c r="E32" s="223" t="s">
        <v>307</v>
      </c>
      <c r="F32" s="724"/>
      <c r="G32" s="725"/>
    </row>
    <row r="33" spans="1:7" ht="105.75" customHeight="1">
      <c r="A33" s="726" t="s">
        <v>109</v>
      </c>
      <c r="B33" s="726" t="s">
        <v>299</v>
      </c>
      <c r="C33" s="726" t="s">
        <v>157</v>
      </c>
      <c r="D33" s="726" t="s">
        <v>308</v>
      </c>
      <c r="E33" s="104" t="s">
        <v>309</v>
      </c>
      <c r="F33" s="724" t="str">
        <f>'P2'!B162</f>
        <v xml:space="preserve">Se estima 20 mesas de trabajo presencial y virtuales que son las zonas que se consideran con componente industrial, dos por zonas,   se estiman 4 asesores especializados durante 2 meses para profundizar en distintas regiones del país sobre temas especializados, se estima la realización de una gira técnica y/o visita y/ demostración de método por región, se estima  2 talleres y/o eventos de divulgación presenciales  por región, 2 talleres y/o eventos virtuales por región,  1 taller y/o eventos prácticos por región, un monto global de material divulgativo por región por $3 millones para 10 regiones, también se estiman 2 talleres y/o encuentros especializados por región, se estima plan de medios radial regional para promocionar los distintos eventos grupales para realizar capacitación, se estima pautas en redes sociales por región por un valor de $2 millones.  Se estima la realización de 2 ruedas de negocios presenciales por región y 2 ruedas de negocios virtuales, se estima la realización de 2 cursos cortar por región, 2 cursos cortos virtuales por región, 2 cursos libres presenciales y virtuales por región, así como 2 diplomados presenciales y 2 virtuales por región. Se estima la realización de 4 ferias comerciales nacionales.  Se estima incentivar la agregación de valor de acuerdo al tamaño de la empresa, el valor estimado se halla de acuerdo a la Resolución 957 del 2019  de la DIAN, relacionado con la clasificación de las empresas por el valor de ingresos, en micro, pequeñas y medianas, se tomó el valor de los ingresos  y se estimó un porcentaje del 3%, 1% y 0.2%, partiendo de este valor, se consideró un incentivo de 40%, 25% y 20% respectivamente, los valores propuestos serían $10.745.859 para dos microempresas, $31.162.520,  para dos pequeñas empresas y $49.497.312 para dos medianas empresas, que requieran un apoyo para generar valor agregado.  Se estima el 50% del costo de certificaciones BPA para 4 empresas al año, se estima apoyar con el 50% del valor de cuatro certificaciones o sellos al año, durante 10 años.  Se estima incentivar el desarrollo de procesos para 3 pequeñas y 2 medianas empresas al año, el valor estimado se halla de acuerdo a la Resolución 957 del 2019  de la DIAN, relacionado con la  clasificación de las empresas por el valor de ingresos, se tomó el valor de los ingresos  y se estimó un porcentaje del 2% y 0.5%, partiendo de este valor, se consideró un incentivo de 35% para los cosas, los valores propuestos son $54.534.956 y $115.493.728 por diez años.   Se estima un equipo humano de 4 personas con un salario promedio mensual de $8.963.563  por 12 meses, se estima 8 desplazamientos terrestres  con sus viáticos y desplazamientos,  cuatro desplazamientos aéreos con sus tiquetes y viáticos, se estima una persona en región con su rodamiento y apoyos tecnológicos.  Se deja por definir  otras formas de implementación. </v>
      </c>
      <c r="G33" s="725">
        <f>'P2'!Y10</f>
        <v>46567542514.728317</v>
      </c>
    </row>
    <row r="34" spans="1:7" ht="81.75" customHeight="1">
      <c r="A34" s="726"/>
      <c r="B34" s="726"/>
      <c r="C34" s="726"/>
      <c r="D34" s="726"/>
      <c r="E34" s="104" t="s">
        <v>310</v>
      </c>
      <c r="F34" s="724"/>
      <c r="G34" s="725"/>
    </row>
    <row r="35" spans="1:7" ht="108" customHeight="1">
      <c r="A35" s="726"/>
      <c r="B35" s="726"/>
      <c r="C35" s="726"/>
      <c r="D35" s="726"/>
      <c r="E35" s="104" t="s">
        <v>311</v>
      </c>
      <c r="F35" s="724"/>
      <c r="G35" s="725"/>
    </row>
    <row r="36" spans="1:7" ht="105" customHeight="1">
      <c r="A36" s="726"/>
      <c r="B36" s="726"/>
      <c r="C36" s="726"/>
      <c r="D36" s="726"/>
      <c r="E36" s="104" t="s">
        <v>312</v>
      </c>
      <c r="F36" s="724"/>
      <c r="G36" s="725"/>
    </row>
    <row r="37" spans="1:7" ht="106.5" customHeight="1">
      <c r="A37" s="726"/>
      <c r="B37" s="726"/>
      <c r="C37" s="726"/>
      <c r="D37" s="726"/>
      <c r="E37" s="104" t="s">
        <v>313</v>
      </c>
      <c r="F37" s="724"/>
      <c r="G37" s="725"/>
    </row>
    <row r="38" spans="1:7" ht="69.75" customHeight="1">
      <c r="A38" s="726"/>
      <c r="B38" s="726"/>
      <c r="C38" s="726"/>
      <c r="D38" s="726"/>
      <c r="E38" s="104" t="s">
        <v>314</v>
      </c>
      <c r="F38" s="724"/>
      <c r="G38" s="725"/>
    </row>
    <row r="39" spans="1:7" ht="69.75" customHeight="1">
      <c r="A39" s="726" t="s">
        <v>109</v>
      </c>
      <c r="B39" s="726" t="s">
        <v>299</v>
      </c>
      <c r="C39" s="726" t="s">
        <v>157</v>
      </c>
      <c r="D39" s="726" t="s">
        <v>315</v>
      </c>
      <c r="E39" s="104" t="s">
        <v>1087</v>
      </c>
      <c r="F39" s="724" t="str">
        <f>'P2'!B204</f>
        <v xml:space="preserve">Se estima 24 mesas de trabajo presencial y 24 virtuales, es decir dos por región, se estima asesoría especializada para profundizar sobre temas de interés durante dos meses, se estiman giras técnicas, visitas y/o demostraciones de método una por región, se estima la realización de 2 talleres y/o eventos de divulgación presenciales por región y 2 talleres y/o eventos virtuales por región, se estima un monto de $ 3 millones de material divulgativo por región, se estiman talleres especializados uno por región, un plan de medios radial por región para realizar divulgación, se estiman pautas en redes sociales por un monto de $2 millones, una por región, Se estiman 2 ruedas de negocios presenciales y 12 virtuales, Se estima la realización de 2 cursos cortos presenciales por región, 2 virtuales por región, 2 cursos libres por región, 2 cursos libres virtuales por región, también se considera la participación en 4 ferias comerciales nacionales.  Se estima incentivar al desarrollo de marcas y sellos para pequeñas dos por año, por un valor de $15. 581.260 , valor que se halló  de acuerdo a la Resolución 957 del 2019  de la DIAN, relacionado con la clasificación de las empresas por el valor de ingresos y se tomo solo el valor para pequeñas empresas, estimando un %10 del valor de los ingresos, este incentivo se considera por 10 años. Adicionalmente se consideró un incentivo para el desarrollo de procesos de transformación para pequeñas y medianas, el cual se halló de la misma manera, pero se consideró un 2% y 0.5% del valor de los ingresos para pequeñas y medianas y se consideró un incentivo de 35% para ambos casos. Adicionalmente se sugiere un incentivo para la integración vertical y horizontal para 2 empresas pequeñas y 2 empresas medianas, cuyo valor se halló partiendo también de un 2% y un 0.5% del valor de los ingresos  y se considera un incentivo del 25% y 15% respectivamente.  Se estima un equipo humano de 4 personas con un salario promedio mensual de $8.963.563  por 12 meses, se estima 8 desplazamientos terrestres  con sus viáticos y desplazamientos,  cuatro desplazamientos aéreos con sus tiquetes y viáticos, se estima una persona en región con su rodamiento y apoyos tecnológicos.  Se deja por definir  otros mecanismos. </v>
      </c>
      <c r="G39" s="725">
        <f>'P2'!Y11</f>
        <v>40483625093.166664</v>
      </c>
    </row>
    <row r="40" spans="1:7" ht="75.75" customHeight="1">
      <c r="A40" s="726"/>
      <c r="B40" s="726"/>
      <c r="C40" s="726"/>
      <c r="D40" s="726"/>
      <c r="E40" s="104" t="s">
        <v>316</v>
      </c>
      <c r="F40" s="724"/>
      <c r="G40" s="725"/>
    </row>
    <row r="41" spans="1:7" ht="165.6" customHeight="1">
      <c r="A41" s="726"/>
      <c r="B41" s="726"/>
      <c r="C41" s="726"/>
      <c r="D41" s="726"/>
      <c r="E41" s="104" t="s">
        <v>317</v>
      </c>
      <c r="F41" s="724"/>
      <c r="G41" s="725"/>
    </row>
    <row r="42" spans="1:7" ht="99" customHeight="1">
      <c r="A42" s="726" t="s">
        <v>109</v>
      </c>
      <c r="B42" s="726" t="s">
        <v>299</v>
      </c>
      <c r="C42" s="726" t="s">
        <v>157</v>
      </c>
      <c r="D42" s="726" t="s">
        <v>1088</v>
      </c>
      <c r="E42" s="322" t="s">
        <v>1082</v>
      </c>
      <c r="F42" s="724" t="str">
        <f>'P2'!B248</f>
        <v xml:space="preserve">Se estiman 12 mesas de trabajo presencial y 12 virtuales (una por mes y por región), se estima 1 visita y/o gira técnica por región,  se estiman 12 talleres y/o eventos de divulgación nacionales y/o regionales presenciales y 12 virtuales. Se estiman dos viajes internacional y sus viáticos a dos empresarios para que conozcan otras experiencias en el acopio, almacenamiento y procesamiento de la papa. Se estiman capacitaciones dirigidas a fortalecer los empresarios a través de cursos cortos por región de manera presencial y curso cortos virtuales, cursos libres presenciales por región, también  cursos libres virtuales por región, 6 diplomados presenciales y 6 virtuales. Se estima un monto global requerido para capital de trabajo para el procesamiento para 30 empresas al año, se sugiere un LEC para capital de trabajo para el procesamiento de papa con aptitud industrial, el cual se halló considerando $ 1 millón como valor promedio para la tonelada de papa con aptitud industrial se estima que una empresa procese 250 toneladas al año, es decir 5.000 bultos de papa industrial , para lo cual se sugiere existe una línea especial de crédito del 7,5% anual.  Adicionalmente se estima un ICR del 20% para incentiva la adecuación de 6 bodegas de mediana capacidad (hasta 120 ton de papa) por un valor de $204 millones que incluye obra civil, implementos y equipamientos, se estima 8 bodegas de gran capacidad y el valor  comercial se estima en 990 millones, el cual incluye el costo de obra civil, equipamiento e implementos. Se estima un ICR del 30%, al mejoramiento de infraestructura de procesamiento para pequeñas y medianas empresas, no para microempresas, el cual se calculó teniendo en cuenta  la clasificación de la DIAN partiendo del 2%  y 0.5% del valor de ingresos y se sugiere un incentivo del 40% y 30%, lo que arroja $62.325.040 para pequeñas y $98.994.624 para medianas, este incentivo se considera por 10 años. También se estima dos asesores especializada para proyectos con un valor promedio de $14.467.506 por 8 meses.  Se estima un incentivo al mejoramiento de infraestructura de procesamiento para pequeñas y medianas empresas, no para microempresas, el cual se calculó teniendo en cuenta  la clasificación de la DIAN partiendo del 2%  del valor de ingresos y se sugiere un incentivo del 40% y 30%, lo que arroja $62.325.040 para pequeñas y $98.994.624 para medianas, este incentivo se considera por 10 años. Se estima un incentivo al fortalecimiento para las empresas medianas de papa y para la creación y fortalecimiento agroindustriales para el procesamiento de derivados y otros, el cual se calculó teniendo en cuenta  la clasificación de la DIAN partiendo del 2%  del valor de ingresos y se sugiere un incentivo del 25% lo que arroja $38.953.150 para medianas, este incentivo se considera por 10 años, se calcularon estos incentivos a partir de la clasificación de la Dian al no contar con elementos suficientes para realizar el costeo de los requerimientos de maquinaria para el procesamiento de la papa.  Se estima un equipo humano de 4 personas con un salario promedio mensual de $8.963.563 por 12 meses, el cual comparte actividades con el proyecto 2.5, se estima 8 desplazamientos terrestres  con sus tiquetes y viáticos y 4 desplazamientos aéreos. Se estima equipo de trabajo en región que incluye salario, rodamiento y apoyos tecnológicos que requiere  12 personas que comparten funciones con el proyecto 2.6.  Se deja por definir  otros mecanismos para mejora. </v>
      </c>
      <c r="G42" s="725">
        <f>'P2'!Y12</f>
        <v>45725115638.133339</v>
      </c>
    </row>
    <row r="43" spans="1:7" s="93" customFormat="1" ht="78.75" customHeight="1">
      <c r="A43" s="726"/>
      <c r="B43" s="726"/>
      <c r="C43" s="726"/>
      <c r="D43" s="726"/>
      <c r="E43" s="322" t="s">
        <v>1083</v>
      </c>
      <c r="F43" s="724"/>
      <c r="G43" s="725"/>
    </row>
    <row r="44" spans="1:7" s="93" customFormat="1" ht="77.25" customHeight="1">
      <c r="A44" s="726"/>
      <c r="B44" s="726"/>
      <c r="C44" s="726"/>
      <c r="D44" s="726"/>
      <c r="E44" s="322" t="s">
        <v>1084</v>
      </c>
      <c r="F44" s="724"/>
      <c r="G44" s="725"/>
    </row>
    <row r="45" spans="1:7" s="93" customFormat="1" ht="77.25" customHeight="1">
      <c r="A45" s="726"/>
      <c r="B45" s="726"/>
      <c r="C45" s="726"/>
      <c r="D45" s="726"/>
      <c r="E45" s="214" t="s">
        <v>318</v>
      </c>
      <c r="F45" s="724"/>
      <c r="G45" s="725"/>
    </row>
    <row r="46" spans="1:7" s="93" customFormat="1" ht="87" customHeight="1">
      <c r="A46" s="726"/>
      <c r="B46" s="726"/>
      <c r="C46" s="726"/>
      <c r="D46" s="726"/>
      <c r="E46" s="214" t="s">
        <v>1085</v>
      </c>
      <c r="F46" s="724"/>
      <c r="G46" s="725"/>
    </row>
    <row r="47" spans="1:7" s="93" customFormat="1" ht="72" customHeight="1">
      <c r="A47" s="726"/>
      <c r="B47" s="726"/>
      <c r="C47" s="726"/>
      <c r="D47" s="726"/>
      <c r="E47" s="214" t="s">
        <v>1086</v>
      </c>
      <c r="F47" s="724"/>
      <c r="G47" s="725"/>
    </row>
    <row r="48" spans="1:7" s="93" customFormat="1" ht="127.5" customHeight="1">
      <c r="A48" s="726" t="s">
        <v>109</v>
      </c>
      <c r="B48" s="726" t="s">
        <v>299</v>
      </c>
      <c r="C48" s="726" t="s">
        <v>157</v>
      </c>
      <c r="D48" s="726" t="s">
        <v>319</v>
      </c>
      <c r="E48" s="223" t="s">
        <v>320</v>
      </c>
      <c r="F48" s="724" t="str">
        <f>'P2'!B287</f>
        <v xml:space="preserve">Se estiman 12 mesas de trabajo presencial y 12 virtuales (una por mes y por región), se estiman 2 visitas y/o giras técnicas por región,  se estiman 12 talleres y/o eventos de divulgación nacionales y/o regionales presenciales y 12 virtuales, se estiman 12 ruedas de negocios presenciales y 12 virtuales, se estima la realización de 4 ferias comerciales nacionales y 2 ferias internacionales. Se estima capacitaciones  dirigidas a fortalecer los empresarios a través de cursos cortos por región de manera presencial y curso cortos virtuales, cursos libres presenciales por región, también  cursos libres virtuales por región. Se estimó apoyar con un LEC del 7,5% de capital de trabajo para 15 empresas al año, durante 10 años, que realizan adecuación y comercialización de papa adecuada, el valor hallado se calculó es de $ 400 millones por empresas, que es el resultado de  estimar un valor promedio de papa adecuada de un millón de pesos por tonelada y de una cantidad de 400 toneladas al año que es un equivalente a 8000 bultos de papa de diferentes presentaciones. Se estiman incentivos a la especialización para el embalaje y transporte, el cual se halló partiendo de la clasificación de empresas realizadas por la Dian, a la cual se le estimó el 3% , 2% y 0.5% de sus ingresos y se supuso un apoyo del  50%, 15% y 10% de acuerdo al tamaño de la empresa, los valores propuestos serían $13.432.324 para dos microempresas, $23.371.890  para dos pequeñas empresas y $32.998.208  para dos medianas empresas, que requieran apoyo para su especialización de acuerdo al tipo de empresa. Se estiman incentivos al emprendimiento para incentivar  el fortalecimiento de 24 pequeñas empresas al año, el valor estimado  es de $38.953.150, el cual se estimó partiendo de la clasificación de empresas realizadas por la Dian, estimando el 2% de sus ingresos y se supuso un apoyo del 25% de estos.  Se estima un equipo humano de 4 personas con un salario promedio mensual de $8.963.563 por 12 meses, el cual comparte actividades con el proyecto 2.5, se estima 8 desplazamientos terrestres  con sus tiquetes y viáticos y 4 desplazamientos aéreos. Se estima equipo de trabajo en región que incluye salario, rodamiento y apoyos tecnológicos que requiere  12 personas que comparten funciones con el proyecto 2.5.  Se deja por definir  otros mecanismos de posicionamiento. </v>
      </c>
      <c r="G48" s="725">
        <f>'P2'!Y13</f>
        <v>37040395274.333336</v>
      </c>
    </row>
    <row r="49" spans="1:7" s="93" customFormat="1" ht="112.5" customHeight="1">
      <c r="A49" s="726"/>
      <c r="B49" s="726"/>
      <c r="C49" s="726"/>
      <c r="D49" s="726"/>
      <c r="E49" s="224" t="s">
        <v>321</v>
      </c>
      <c r="F49" s="724"/>
      <c r="G49" s="725"/>
    </row>
    <row r="50" spans="1:7" s="93" customFormat="1" ht="103.5" customHeight="1">
      <c r="A50" s="726"/>
      <c r="B50" s="726"/>
      <c r="C50" s="726"/>
      <c r="D50" s="726"/>
      <c r="E50" s="223" t="s">
        <v>322</v>
      </c>
      <c r="F50" s="724"/>
      <c r="G50" s="725"/>
    </row>
    <row r="51" spans="1:7" s="93" customFormat="1" ht="126" customHeight="1">
      <c r="A51" s="726"/>
      <c r="B51" s="726"/>
      <c r="C51" s="726"/>
      <c r="D51" s="726"/>
      <c r="E51" s="223" t="s">
        <v>323</v>
      </c>
      <c r="F51" s="724"/>
      <c r="G51" s="725"/>
    </row>
    <row r="52" spans="1:7" s="93" customFormat="1" ht="100.5" customHeight="1">
      <c r="A52" s="726"/>
      <c r="B52" s="726"/>
      <c r="C52" s="726"/>
      <c r="D52" s="726"/>
      <c r="E52" s="107" t="s">
        <v>324</v>
      </c>
      <c r="F52" s="724"/>
      <c r="G52" s="725"/>
    </row>
    <row r="53" spans="1:7" s="93" customFormat="1" ht="81" customHeight="1">
      <c r="A53" s="726" t="s">
        <v>112</v>
      </c>
      <c r="B53" s="726" t="s">
        <v>113</v>
      </c>
      <c r="C53" s="726" t="s">
        <v>158</v>
      </c>
      <c r="D53" s="726" t="s">
        <v>159</v>
      </c>
      <c r="E53" s="107" t="s">
        <v>325</v>
      </c>
      <c r="F53" s="724" t="str">
        <f>'P3'!B35</f>
        <v xml:space="preserve">Se consideran 10 de las 12 regiones productoras de papa (no se incluye para la estimación de costos de este proyecto, región Sabana de Bogotá y región Sur de Antioquia, teniendo en cuenta las áreas de influencia en las cuales se busca apoyar la gestión del ordenamiento ambiental, fuera de la frontera agrícola). Se estiman mesas de trabajo y talleres y/o eventos de divulgación nacionales y/o regionales, presenciales (1 por región) y virtuales (2 por región), días de campo/giras técnicas (5 por región), plan de medios regional y material de promoción (1 por región). Se estima un equipo humano en región de 10 personas, con rodamiento (peajes y combustible) y apoyos tecnológicos (GPS y Tablet); y se considera "Por definir" otras formas de contribución.  </v>
      </c>
      <c r="G53" s="725">
        <f>'P3'!Y8</f>
        <v>14903521650</v>
      </c>
    </row>
    <row r="54" spans="1:7" s="93" customFormat="1" ht="82.5" customHeight="1">
      <c r="A54" s="726"/>
      <c r="B54" s="726"/>
      <c r="C54" s="726"/>
      <c r="D54" s="726"/>
      <c r="E54" s="107" t="s">
        <v>114</v>
      </c>
      <c r="F54" s="724"/>
      <c r="G54" s="725"/>
    </row>
    <row r="55" spans="1:7" s="93" customFormat="1" ht="123" customHeight="1">
      <c r="A55" s="726"/>
      <c r="B55" s="726"/>
      <c r="C55" s="726"/>
      <c r="D55" s="726"/>
      <c r="E55" s="107" t="s">
        <v>115</v>
      </c>
      <c r="F55" s="724"/>
      <c r="G55" s="725"/>
    </row>
    <row r="56" spans="1:7" s="93" customFormat="1" ht="143.25" customHeight="1">
      <c r="A56" s="726" t="s">
        <v>112</v>
      </c>
      <c r="B56" s="726" t="s">
        <v>113</v>
      </c>
      <c r="C56" s="726" t="s">
        <v>158</v>
      </c>
      <c r="D56" s="726" t="s">
        <v>326</v>
      </c>
      <c r="E56" s="107" t="s">
        <v>327</v>
      </c>
      <c r="F56" s="724" t="str">
        <f>'P3'!B75</f>
        <v>Se estiman 28 mesas de trabajo (4 presenciales y 24 virtuales, 2 por región), talleres y/o eventos de divulgación nacionales y/o regionales (16 presenciales y 24 virtuales), 12 parcelas demostrativas (1 por región),  días de campo, giras técnicas,  visitas y/o demostraciones de método (5 en cada región), plan de medios radial regional y material de divulgación (1 por región). Se estiman, cursos cortos, cursos libres, y diplomados (presenciales 1 en cada región, y virtuales 2 en cada región); un equipo humano nacional de 3 personas, con 3 desplazamientos aéreos,  con sus tiquetes y viáticos y 8 terrestres con viáticos y desplazamientos, un desarrollador, un equipo en región de 12 personas, con rodamiento (peajes y combustible) y apoyos tecnológicos (GPS y Tablet). Se estima un ICR del 20% para soluciones individuales en riego, del área sembrada (196.823 ha) se asume que aproximadamente un 5% equivalente a 9.841 ha cuenta con riego, por lo cual se calcula un incremento anual del 20% sobre esa área, es decir 1.968 ha/año, durante los 20 años,  con un valor estimado de $6.000.000/ha, este valor corresponde a un sistema de riego por bombeo que incluye equipos, y no incluye mano de obra, ni transporte. Se estima un 7,5% de apoyo LEC de adecuación de tierras para uso agropecuario, en un 5% del área sembrada, es decir 9.841 ha/año, durante 10 años. Se estima apoyar con un ICR del 30% para la construcción  de reservorios con geomembrana, bomba captadora alimentada con paneles solares, se estima la construcción  de 500 reservorios durante la implementación del plan. Se considera "Por definir" Otros tipos de captación, almacenamiento y aprovechamiento de agua, y otras formas de promoción.</v>
      </c>
      <c r="G56" s="725">
        <f>'P3'!Y9</f>
        <v>69949095618.916656</v>
      </c>
    </row>
    <row r="57" spans="1:7" s="93" customFormat="1" ht="147.75" customHeight="1">
      <c r="A57" s="726"/>
      <c r="B57" s="726"/>
      <c r="C57" s="726"/>
      <c r="D57" s="726"/>
      <c r="E57" s="107" t="s">
        <v>328</v>
      </c>
      <c r="F57" s="724"/>
      <c r="G57" s="725"/>
    </row>
    <row r="58" spans="1:7" ht="137.25" customHeight="1">
      <c r="A58" s="726"/>
      <c r="B58" s="726"/>
      <c r="C58" s="726"/>
      <c r="D58" s="726"/>
      <c r="E58" s="107" t="s">
        <v>329</v>
      </c>
      <c r="F58" s="724"/>
      <c r="G58" s="725"/>
    </row>
    <row r="59" spans="1:7" ht="123" customHeight="1">
      <c r="A59" s="726"/>
      <c r="B59" s="726"/>
      <c r="C59" s="726"/>
      <c r="D59" s="726"/>
      <c r="E59" s="107" t="s">
        <v>1333</v>
      </c>
      <c r="F59" s="724"/>
      <c r="G59" s="725"/>
    </row>
    <row r="60" spans="1:7" ht="73.5" customHeight="1">
      <c r="A60" s="726"/>
      <c r="B60" s="726"/>
      <c r="C60" s="726"/>
      <c r="D60" s="726"/>
      <c r="E60" s="224" t="s">
        <v>330</v>
      </c>
      <c r="F60" s="724"/>
      <c r="G60" s="725"/>
    </row>
    <row r="61" spans="1:7" ht="74.25" customHeight="1">
      <c r="A61" s="726"/>
      <c r="B61" s="726"/>
      <c r="C61" s="726"/>
      <c r="D61" s="726"/>
      <c r="E61" s="107" t="s">
        <v>160</v>
      </c>
      <c r="F61" s="724"/>
      <c r="G61" s="725"/>
    </row>
    <row r="62" spans="1:7" ht="92.25" customHeight="1">
      <c r="A62" s="726" t="s">
        <v>112</v>
      </c>
      <c r="B62" s="726" t="s">
        <v>113</v>
      </c>
      <c r="C62" s="726" t="s">
        <v>158</v>
      </c>
      <c r="D62" s="726" t="s">
        <v>161</v>
      </c>
      <c r="E62" s="104" t="s">
        <v>331</v>
      </c>
      <c r="F62" s="724" t="str">
        <f>'P3'!B112</f>
        <v xml:space="preserve">Se estiman 28 mesas de trabajo (4 presenciales y 24 virtuales - 2 por región), talleres y/o eventos de divulgación nacionales y/o regionales (16 presenciales y 24 virtuales), Días de campo, giras técnicas, visitas y/o demostraciones de método (5 en cada región), y 4 asesores especializados. Se estiman, cursos cortos, cursos libres, y diplomados (presenciales 1 en cada región, y virtuales 2 en cada región). Se propone un incentivo durante 8 años para inversiones en tecnologías y prácticas sostenibles para microempresas comercializadoras (5 por año), pequeñas empresas comercializadoras (2 por año) y medianas empresas comercializadoras (2 por año), microempresas procesadoras (10 por año), pequeñas empresas procesadoras (3 por año) y medianas empresas procesadoras (2 por año), el cual se halla partiendo de la Resolución 957 del 2019  de la DIAN, relacionado con la clasificación de las empresas por el valor de ingresos, en micro, pequeñas y medianas, se tomó el valor de los ingresos  y se estimó un porcentaje del 3%, 2% y 0.5%, partiendo de este valor, se considero un incentivo de 40%, 25% y 15% respectivamente, los valores propuestos serían $10.745.859 para dos microempresas, $38.953.150,  para dos pequeñas empresas y $49.497.312 para dos medianas. Se considera un equipo humano nacional de 3 personas, con 3 desplazamientos aéreos  con sus tiquetes y viáticos y 9 desplazamientos terrestres con viáticos y desplazamientos,  un equipo en región de 12 personas, con rodamiento (peajes y combustible) y apoyos tecnológicos (GPS y Tablet) Se considera "Por definir" otras formas de mejora. </v>
      </c>
      <c r="G62" s="725">
        <f>'P3'!Y10</f>
        <v>41471261101.786667</v>
      </c>
    </row>
    <row r="63" spans="1:7" ht="117.75" customHeight="1">
      <c r="A63" s="726"/>
      <c r="B63" s="726"/>
      <c r="C63" s="726"/>
      <c r="D63" s="726"/>
      <c r="E63" s="107" t="s">
        <v>332</v>
      </c>
      <c r="F63" s="724"/>
      <c r="G63" s="725"/>
    </row>
    <row r="64" spans="1:7" ht="84.75" customHeight="1">
      <c r="A64" s="726"/>
      <c r="B64" s="726"/>
      <c r="C64" s="726"/>
      <c r="D64" s="726"/>
      <c r="E64" s="104" t="s">
        <v>162</v>
      </c>
      <c r="F64" s="724"/>
      <c r="G64" s="725"/>
    </row>
    <row r="65" spans="1:7" s="91" customFormat="1" ht="57.75" customHeight="1">
      <c r="A65" s="726" t="s">
        <v>112</v>
      </c>
      <c r="B65" s="726" t="s">
        <v>116</v>
      </c>
      <c r="C65" s="726" t="s">
        <v>117</v>
      </c>
      <c r="D65" s="726" t="s">
        <v>118</v>
      </c>
      <c r="E65" s="107" t="s">
        <v>333</v>
      </c>
      <c r="F65" s="724" t="str">
        <f>'P4'!B38</f>
        <v>Se estiman 12 mesas de trabajo presencial, 36 mesas de trabajo virtuales (3 por región), talleres y/o eventos de divulgación nacionales y/o regionales presenciales 1 por región y virtuales 2 por región, material de divulgación, pauta en redes sociales, cursos cortos presenciales 1 por región y virtuales 5 por región, 4 personas que apoyen la realización de actividades a nivel nacional, se estima 2 desplazamientos aéreos,  con sus tiquetes y  2 desplazamientos terrestres, se estima una persona por cada región, con rodamiento (peajes y combustible) y apoyos tecnológicos (GPS y Tablet); y se considera "Por definir" la implementación de los Planes Maestros de Reconversión Productiva y otras formas de articulación.</v>
      </c>
      <c r="G65" s="725">
        <f>'P4'!Y8</f>
        <v>33771921232</v>
      </c>
    </row>
    <row r="66" spans="1:7" s="91" customFormat="1" ht="66" customHeight="1">
      <c r="A66" s="726"/>
      <c r="B66" s="726"/>
      <c r="C66" s="726"/>
      <c r="D66" s="726"/>
      <c r="E66" s="107" t="s">
        <v>119</v>
      </c>
      <c r="F66" s="724"/>
      <c r="G66" s="725"/>
    </row>
    <row r="67" spans="1:7" s="91" customFormat="1" ht="118.5" customHeight="1">
      <c r="A67" s="726"/>
      <c r="B67" s="726"/>
      <c r="C67" s="726"/>
      <c r="D67" s="726"/>
      <c r="E67" s="107" t="s">
        <v>334</v>
      </c>
      <c r="F67" s="724"/>
      <c r="G67" s="725"/>
    </row>
    <row r="68" spans="1:7" s="91" customFormat="1" ht="106.5" customHeight="1">
      <c r="A68" s="726"/>
      <c r="B68" s="726"/>
      <c r="C68" s="726"/>
      <c r="D68" s="726"/>
      <c r="E68" s="107" t="s">
        <v>163</v>
      </c>
      <c r="F68" s="724"/>
      <c r="G68" s="725"/>
    </row>
    <row r="69" spans="1:7" s="91" customFormat="1" ht="76.5" customHeight="1">
      <c r="A69" s="726" t="s">
        <v>112</v>
      </c>
      <c r="B69" s="726" t="s">
        <v>116</v>
      </c>
      <c r="C69" s="726" t="s">
        <v>117</v>
      </c>
      <c r="D69" s="726" t="s">
        <v>164</v>
      </c>
      <c r="E69" s="107" t="s">
        <v>165</v>
      </c>
      <c r="F69" s="724" t="str">
        <f>'P4'!B68</f>
        <v xml:space="preserve">Se estiman 4 mesas de trabajo presencial y 24 mesas de trabajo virtuales, 12 talleres y/o eventos de divulgación nacionales y/o regionales presenciales (1 por región) y 24 virtuales (2 por región), 4 asesores especializados, una campaña institucional, plan de medios regional y material promocional (1 por región), un desarrollador de plataforma, cursos cortos presenciales 1 por región y virtuales 5 por región, 4 personas que apoyen la realización de actividades a nivel nacional, se estima 2 desplazamientos aéreos,  con sus tiquetes y  2 desplazamientos terrestres, se estima una persona por región, con rodamiento (peajes y combustible) y apoyos tecnológicos (GPS y Tablet). Se considera "Por definir" otras formas de promoción.  </v>
      </c>
      <c r="G69" s="725">
        <f>'P4'!Y9</f>
        <v>40174738045.333336</v>
      </c>
    </row>
    <row r="70" spans="1:7" s="91" customFormat="1" ht="81" customHeight="1">
      <c r="A70" s="726"/>
      <c r="B70" s="726"/>
      <c r="C70" s="726"/>
      <c r="D70" s="726"/>
      <c r="E70" s="107" t="s">
        <v>166</v>
      </c>
      <c r="F70" s="724"/>
      <c r="G70" s="725"/>
    </row>
    <row r="71" spans="1:7" s="91" customFormat="1" ht="92.1" customHeight="1">
      <c r="A71" s="726"/>
      <c r="B71" s="726"/>
      <c r="C71" s="726"/>
      <c r="D71" s="726"/>
      <c r="E71" s="224" t="s">
        <v>335</v>
      </c>
      <c r="F71" s="724"/>
      <c r="G71" s="725"/>
    </row>
    <row r="72" spans="1:7" s="91" customFormat="1" ht="89.25" customHeight="1">
      <c r="A72" s="726"/>
      <c r="B72" s="726"/>
      <c r="C72" s="726"/>
      <c r="D72" s="726"/>
      <c r="E72" s="224" t="s">
        <v>167</v>
      </c>
      <c r="F72" s="724"/>
      <c r="G72" s="725"/>
    </row>
    <row r="73" spans="1:7" s="91" customFormat="1" ht="74.25" customHeight="1">
      <c r="A73" s="726" t="s">
        <v>112</v>
      </c>
      <c r="B73" s="726" t="s">
        <v>116</v>
      </c>
      <c r="C73" s="726" t="s">
        <v>120</v>
      </c>
      <c r="D73" s="726" t="s">
        <v>336</v>
      </c>
      <c r="E73" s="223" t="s">
        <v>337</v>
      </c>
      <c r="F73" s="724" t="str">
        <f>'P5'!B45</f>
        <v xml:space="preserve">Se estiman 12 mesas de trabajo presencial, 6 mesas de trabajo virtuales, talleres y/o eventos de divulgación nacionales y/o regionales 1 por región, talleres y/o evento de divulgación nacional y/o regional virtuales,  plan de medios radial regional, pautas en redes sociales por un monto global de $10 millones, se estiman cursos cortos presenciales 1 por región y virtuales 1 por región,  cursos libres por región, cursos libres virtuales por región, un monto de material promocional de 10 millones.  Se propone un incentivo a las Tics por un valor de $300.000, que corresponde al valor de la Tablet para 10 personas por región, también se estima un incentivo a la conectividad por un valor de $600.000 el cual se calculó para pagar el servicio de internet por un año por región, se estima un monto global de material de promocional de 10 millones. Se estima un equipo humano de  4 personas con un promedio mensual de $7.862.772, se calcula 8 desplazamientos terrestres con sus viáticos y 4 desplazamientos aéreos con sus viáticos, se estima una persona por región, su rodamiento y apoyos tecnológicos, se considera "Por definir" otras formas de articulación. </v>
      </c>
      <c r="G73" s="725">
        <f>'P5'!Y8</f>
        <v>28602035706.666668</v>
      </c>
    </row>
    <row r="74" spans="1:7" s="91" customFormat="1" ht="93.75" customHeight="1">
      <c r="A74" s="726"/>
      <c r="B74" s="726"/>
      <c r="C74" s="726"/>
      <c r="D74" s="726"/>
      <c r="E74" s="107" t="s">
        <v>338</v>
      </c>
      <c r="F74" s="724"/>
      <c r="G74" s="725"/>
    </row>
    <row r="75" spans="1:7" s="91" customFormat="1" ht="67.5" customHeight="1">
      <c r="A75" s="726"/>
      <c r="B75" s="726"/>
      <c r="C75" s="726"/>
      <c r="D75" s="726"/>
      <c r="E75" s="107" t="s">
        <v>339</v>
      </c>
      <c r="F75" s="724"/>
      <c r="G75" s="725"/>
    </row>
    <row r="76" spans="1:7" s="91" customFormat="1" ht="70.5" customHeight="1">
      <c r="A76" s="726"/>
      <c r="B76" s="726"/>
      <c r="C76" s="726"/>
      <c r="D76" s="726"/>
      <c r="E76" s="107" t="s">
        <v>340</v>
      </c>
      <c r="F76" s="724"/>
      <c r="G76" s="725"/>
    </row>
    <row r="77" spans="1:7" s="91" customFormat="1" ht="67.5" customHeight="1">
      <c r="A77" s="726" t="s">
        <v>112</v>
      </c>
      <c r="B77" s="726" t="s">
        <v>116</v>
      </c>
      <c r="C77" s="726" t="s">
        <v>120</v>
      </c>
      <c r="D77" s="726" t="s">
        <v>341</v>
      </c>
      <c r="E77" s="223" t="s">
        <v>342</v>
      </c>
      <c r="F77" s="724" t="str">
        <f>'P5'!B76</f>
        <v>Se estiman 12 mesas de trabajo presencial y virtuales, se estima la realización de  talleres y/o eventos de divulgación nacional y/regional, uno por región a intervenir, tanto de  manera presencial como virtual.   Se estima la realización de un plan de medios radial regional,  se estima material de divulgación y promocional para apoyar a 1200 hogares año por un valor de $100.000, se estima un incentivo a Vivienda para apoyar 6 hogares al año, por un valor de 21 millones, que corresponde a un 20% del valor de la cuota inicial del valor estimado para una vivienda rural, se estima un valor de incentivo a servicios públicos para 2 familias por región por un valor de $25.000 para apoyar en pagar el valor de un mes de servicios públicos una vez,  se estima la realización de mercados campesinos y/o circuitos cortos de comercialización, 2 por región, por un valor global estimado de $3.800.000. Se estima  un equipo humano a nivel nacional  de 4 personas  con un salario promedio de $7.862.772 por diez meses se calcula 8 desplazamiento terrestres con sus viáticos y 4 desplazamientos aéreos con sus viáticos, se estima una persona por región, con su rodamiento y apoyos tecnológicos. Se considera por definir convenios y programas y otras formas de contribución.</v>
      </c>
      <c r="G77" s="725">
        <f>'P5'!Y9</f>
        <v>29856969040</v>
      </c>
    </row>
    <row r="78" spans="1:7" s="91" customFormat="1" ht="97.5" customHeight="1">
      <c r="A78" s="726"/>
      <c r="B78" s="726"/>
      <c r="C78" s="726"/>
      <c r="D78" s="726"/>
      <c r="E78" s="223" t="s">
        <v>343</v>
      </c>
      <c r="F78" s="724"/>
      <c r="G78" s="725"/>
    </row>
    <row r="79" spans="1:7" s="91" customFormat="1" ht="75" customHeight="1">
      <c r="A79" s="726"/>
      <c r="B79" s="726"/>
      <c r="C79" s="726"/>
      <c r="D79" s="726"/>
      <c r="E79" s="223" t="s">
        <v>344</v>
      </c>
      <c r="F79" s="724"/>
      <c r="G79" s="725"/>
    </row>
    <row r="80" spans="1:7" s="91" customFormat="1" ht="95.25" customHeight="1">
      <c r="A80" s="726"/>
      <c r="B80" s="726"/>
      <c r="C80" s="726"/>
      <c r="D80" s="726"/>
      <c r="E80" s="223" t="s">
        <v>345</v>
      </c>
      <c r="F80" s="724"/>
      <c r="G80" s="725"/>
    </row>
    <row r="81" spans="1:7" s="91" customFormat="1" ht="74.099999999999994" customHeight="1">
      <c r="A81" s="726" t="s">
        <v>112</v>
      </c>
      <c r="B81" s="726" t="s">
        <v>116</v>
      </c>
      <c r="C81" s="726" t="s">
        <v>120</v>
      </c>
      <c r="D81" s="726" t="s">
        <v>346</v>
      </c>
      <c r="E81" s="107" t="s">
        <v>347</v>
      </c>
      <c r="F81" s="724" t="str">
        <f>'P5'!B107</f>
        <v>Se estima 12 mesas de trabajo presencial y virtuales, 12 talleres y/o eventos de divulgación nacionales y/o regionales,  talleres y/o eventos virtuales  por región.  Se estima giras técnicas, visitas 2 por región,  cursos cortos presenciales y virtuales  por región, cursos libres virtuales y presenciales  dos por región, plan de medios radial institucional por región, ruedas de negocio presenciales por región, ruedas de negocios virtuales por región.  Se estima un equipo humano  de 4 personas con un salario promedio mensual de $7.862.772 por 10 meses, se estima 8 desplazamientos terrestres y 4 desplazamientos aéreos, se estima equipo humano por región por un valor promedio de $3.931.184 con rodamiento y apoyos tecnológicos. Se deja por definir convenios y programas y compras públicas.  Se deja por definir  otras formas de fomento.</v>
      </c>
      <c r="G81" s="725">
        <f>'P5'!Y10</f>
        <v>39836249040</v>
      </c>
    </row>
    <row r="82" spans="1:7" s="91" customFormat="1" ht="117" customHeight="1">
      <c r="A82" s="726"/>
      <c r="B82" s="726"/>
      <c r="C82" s="726"/>
      <c r="D82" s="726"/>
      <c r="E82" s="107" t="s">
        <v>348</v>
      </c>
      <c r="F82" s="724"/>
      <c r="G82" s="725"/>
    </row>
    <row r="83" spans="1:7" s="91" customFormat="1" ht="75" customHeight="1">
      <c r="A83" s="726"/>
      <c r="B83" s="726"/>
      <c r="C83" s="726"/>
      <c r="D83" s="726"/>
      <c r="E83" s="224" t="s">
        <v>349</v>
      </c>
      <c r="F83" s="724"/>
      <c r="G83" s="725"/>
    </row>
    <row r="84" spans="1:7" s="91" customFormat="1" ht="114.75" customHeight="1">
      <c r="A84" s="726" t="s">
        <v>112</v>
      </c>
      <c r="B84" s="726" t="s">
        <v>116</v>
      </c>
      <c r="C84" s="726" t="s">
        <v>120</v>
      </c>
      <c r="D84" s="726" t="s">
        <v>350</v>
      </c>
      <c r="E84" s="223" t="s">
        <v>351</v>
      </c>
      <c r="F84" s="724" t="str">
        <f>'P5'!B146</f>
        <v xml:space="preserve">Se estima 24 mesas de trabajo presencial y virtuales, dos por región, 24 talleres y/o eventos de divulgación nacionales y/o regionales,  dos talleres y/o eventos virtuales  por región.  Se estiman giras técnicas por región,  cursos cortos presenciales y virtuales  por región, cursos libres virtuales y presenciales  por región, plan de medios radial regional,  ruedas de negocio presenciales por región, dos ruedas de negocios virtuales por región, dos mercados campesinos y/o circuitos cortos de comercialización por región. Se estima un incentivo modular para promover la asociatividad por región, el valor se halló partiendo del valor del incentivo de alianzas productivas de $1.800.00  para incentivar 15 agricultores, es decir el incentivo por asociación es de $27 millones.  Se estima LEC para  capital de trabajo para adecuación y comercialización de papa adecuada para asociaciones una por región, el valor se calculó teniendo en cuenta un valor promedio a la tonelada de papa adecuada de $1 millón y se estima 400  toneladas  de papa para ser adecuada en un año, que es equivalente a 8000 bultos de papa de diferentes presentaciones. Se estima un desarrollador de software por 4 meses con un valor promedio de $5.032.173.  Se estima un equipo humano  de 4 personas con un salario promedio mensual de $7.862.772 por 10 meses, se estima 8 desplazamientos terrestres y 4 desplazamientos aéreos, se estima equipo humano por región por un valor promedio de 3.931.184 con rodamiento y apoyos  tecnológicos.  Se deja por definir  otras formas de fomento. </v>
      </c>
      <c r="G84" s="725">
        <f>'P5'!Y11</f>
        <v>48895563752</v>
      </c>
    </row>
    <row r="85" spans="1:7" s="91" customFormat="1" ht="83.25" customHeight="1">
      <c r="A85" s="726"/>
      <c r="B85" s="726"/>
      <c r="C85" s="726"/>
      <c r="D85" s="726"/>
      <c r="E85" s="223" t="s">
        <v>352</v>
      </c>
      <c r="F85" s="724"/>
      <c r="G85" s="725"/>
    </row>
    <row r="86" spans="1:7" s="91" customFormat="1" ht="115.5" customHeight="1">
      <c r="A86" s="726"/>
      <c r="B86" s="726"/>
      <c r="C86" s="726"/>
      <c r="D86" s="726"/>
      <c r="E86" s="223" t="s">
        <v>353</v>
      </c>
      <c r="F86" s="724"/>
      <c r="G86" s="725"/>
    </row>
    <row r="87" spans="1:7" s="91" customFormat="1" ht="126.75" customHeight="1">
      <c r="A87" s="726"/>
      <c r="B87" s="726"/>
      <c r="C87" s="726"/>
      <c r="D87" s="726"/>
      <c r="E87" s="223" t="s">
        <v>354</v>
      </c>
      <c r="F87" s="724"/>
      <c r="G87" s="725"/>
    </row>
    <row r="88" spans="1:7" s="91" customFormat="1" ht="96" customHeight="1">
      <c r="A88" s="726"/>
      <c r="B88" s="726"/>
      <c r="C88" s="726"/>
      <c r="D88" s="726"/>
      <c r="E88" s="223" t="s">
        <v>355</v>
      </c>
      <c r="F88" s="724"/>
      <c r="G88" s="725"/>
    </row>
    <row r="89" spans="1:7" s="91" customFormat="1" ht="78" customHeight="1">
      <c r="A89" s="726" t="s">
        <v>121</v>
      </c>
      <c r="B89" s="726" t="s">
        <v>168</v>
      </c>
      <c r="C89" s="726" t="s">
        <v>169</v>
      </c>
      <c r="D89" s="726" t="s">
        <v>122</v>
      </c>
      <c r="E89" s="214" t="s">
        <v>399</v>
      </c>
      <c r="F89" s="724" t="str">
        <f>'P6'!B54</f>
        <v>Para impulsar la actualización del PECTIA y las agendas de I+D+i de la cadena de la papa, se estiman 4 mesas de trabajo virtuales con las Mesas de CTIA para las regiones que tienen las Agendas de I+D+i actualizadas (1 para Boyacá Centro,  1 para Antioquia Norte y 1 para Antioquia Sur y 1 para Norte de Santander). Se estiman 11 mesas de trabajo presencial en  las regiones que tienen desactualizadas las Agendas, estas regiones son Cundinamarca (Norte, Oriente, Sabana de Bogotá y Sumapaz), Macizo (Nariño, Ipiales, Pasto), Cauca, Santanderes Norte Boyacá, Nevados (Norte del Tolima y Caldas), Centro Tolima Valle (Cajamarca. Tuluá).  Se estima 1 taller y/o evento de divulgación nacional para socializar el estado de actualización del PECTIA nacional, se estima 12 talleres y/o eventos de divulgación regionales un taller para cada región y 4 talleres virtuales.  Se estima asesores especializados para la evaluación técnica del centro de investigación con un salario promedio de $14.467.506 mensuales por seis meses, también se estima dos viaje internacional con sus viáticos para formar redes colaborativas o algún ejercicio de benchmarking que se requiera, se estima la realización de 6 ruedas de negocios presenciales y 6 virtuales para conectar oferta y demanda de servicios de innovación, se estiman cursos cortos por región y cursos cortos virtuales por región. Basados en la clasificación de la DIAN se estiman incentivos al la innovación para las empresas, de acuerdo a su tamaño, el cual se halló partiendo de la clasificación de empresas realizadas por la Dian, a la cual se le estimó el 3% , 2% y 0.5% de sus ingresos y se supuso un apoyo del  50%, 25% y 15% de acuerdo al tamaño de la empresa, los valores propuestos serían $13.432.324 para dos microempresa. $38.953.150 para dos pequeñas empresas y $49.497.312 para dos medianas empresas. Partiendo del programa de Váuchers de innovación se estima un apoyo de $30 millones para 4 empresas innovadoras al año, se estima dos desarrolladores de software por seis meses con un promedio salarial de $6.604.729. Se estima un equipo humano nacional de 4 personas para concertar  el modelo de I+D+i específico para la cadena de la papa, este equipo se le asigna viáticos y costo de  4 desplazamientos terrestres y 4 aéreos, también se estima un equipo humano en región de 12 personas  con rodamiento y apoyos tecnológicos. Por tener elementos insuficientes para el costeo se deja por definir la implementación de la estrategia financiera, el fortalecimiento al desarrollo de nuevas variedades, implementación del modelo de I+D+I y otras formas de implementación.</v>
      </c>
      <c r="G89" s="725">
        <f>'P6'!Y8</f>
        <v>47515521889.94001</v>
      </c>
    </row>
    <row r="90" spans="1:7" s="91" customFormat="1" ht="119.1" customHeight="1">
      <c r="A90" s="726"/>
      <c r="B90" s="726"/>
      <c r="C90" s="726"/>
      <c r="D90" s="726"/>
      <c r="E90" s="214" t="s">
        <v>400</v>
      </c>
      <c r="F90" s="724"/>
      <c r="G90" s="725"/>
    </row>
    <row r="91" spans="1:7" s="91" customFormat="1" ht="117" customHeight="1">
      <c r="A91" s="726"/>
      <c r="B91" s="726"/>
      <c r="C91" s="726"/>
      <c r="D91" s="726"/>
      <c r="E91" s="214" t="s">
        <v>401</v>
      </c>
      <c r="F91" s="724"/>
      <c r="G91" s="725"/>
    </row>
    <row r="92" spans="1:7" s="91" customFormat="1" ht="157.5" customHeight="1">
      <c r="A92" s="726"/>
      <c r="B92" s="726"/>
      <c r="C92" s="726"/>
      <c r="D92" s="726"/>
      <c r="E92" s="214" t="s">
        <v>1106</v>
      </c>
      <c r="F92" s="724"/>
      <c r="G92" s="725"/>
    </row>
    <row r="93" spans="1:7" s="91" customFormat="1" ht="94.5" customHeight="1">
      <c r="A93" s="726"/>
      <c r="B93" s="726"/>
      <c r="C93" s="726"/>
      <c r="D93" s="726"/>
      <c r="E93" s="107" t="s">
        <v>356</v>
      </c>
      <c r="F93" s="724"/>
      <c r="G93" s="725"/>
    </row>
    <row r="94" spans="1:7" s="91" customFormat="1" ht="88.5" customHeight="1">
      <c r="A94" s="726"/>
      <c r="B94" s="726"/>
      <c r="C94" s="726"/>
      <c r="D94" s="726"/>
      <c r="E94" s="214" t="s">
        <v>402</v>
      </c>
      <c r="F94" s="724"/>
      <c r="G94" s="725"/>
    </row>
    <row r="95" spans="1:7" s="91" customFormat="1" ht="83.25" customHeight="1">
      <c r="A95" s="726"/>
      <c r="B95" s="726"/>
      <c r="C95" s="726"/>
      <c r="D95" s="726"/>
      <c r="E95" s="107" t="s">
        <v>357</v>
      </c>
      <c r="F95" s="724"/>
      <c r="G95" s="725"/>
    </row>
    <row r="96" spans="1:7" s="91" customFormat="1" ht="65.25" customHeight="1">
      <c r="A96" s="726"/>
      <c r="B96" s="726"/>
      <c r="C96" s="726"/>
      <c r="D96" s="726"/>
      <c r="E96" s="107" t="s">
        <v>358</v>
      </c>
      <c r="F96" s="724"/>
      <c r="G96" s="725"/>
    </row>
    <row r="97" spans="1:7" s="91" customFormat="1" ht="84" customHeight="1">
      <c r="A97" s="726"/>
      <c r="B97" s="726"/>
      <c r="C97" s="726"/>
      <c r="D97" s="726"/>
      <c r="E97" s="107" t="s">
        <v>359</v>
      </c>
      <c r="F97" s="724"/>
      <c r="G97" s="725"/>
    </row>
    <row r="98" spans="1:7" s="91" customFormat="1" ht="92.25" customHeight="1">
      <c r="A98" s="726" t="s">
        <v>121</v>
      </c>
      <c r="B98" s="726" t="s">
        <v>170</v>
      </c>
      <c r="C98" s="726" t="s">
        <v>169</v>
      </c>
      <c r="D98" s="726" t="s">
        <v>171</v>
      </c>
      <c r="E98" s="543" t="s">
        <v>360</v>
      </c>
      <c r="F98" s="724" t="str">
        <f>'P6'!B93</f>
        <v>Se estiman 4 mesas de trabajo (presenciales); 24 mesas de trabajo virtual (2 mesas para cada región), se sugiere la realización de 12 talleres y/o eventos de divulgación nacionales y/o regionales presenciales, 12 talleres y/o eventos de divulgación nacionales y/o regionales virtuales. Se estima material de divulgación global de 10 millones, se estima la  realización de giras técnicas por región, se estima fortalecimiento al a formación de cursos cortos por región, cursos cortos virtuales por región, 5 cursos libres por región, 5 cursos libres virtuales por región, 1 diplomado presencial por región, 1 diplomado virtual por región, un apoyo del 30%  a 4 personas para la formación tecnológica y/o universitaria,  un apoyo del 30% para 4 personas para especialización, un apoyo del 30% para la formación de dos doctores al año. Se sugiere dos viajes internacionales y viáticos para  procesos de benchmarking, también se estima plan de medios radial institucional por región y 2 desarrolladores de módulos por 5 meses con un salario promedio de $6.604.729. Se estima un equipo humano nacional de 3 personas  y un equipo en región de 12 personas (1 por cada región), con rodamiento  y apoyos tecnológicos.</v>
      </c>
      <c r="G98" s="725">
        <f>'P6'!Y9</f>
        <v>36772071091.666664</v>
      </c>
    </row>
    <row r="99" spans="1:7" s="91" customFormat="1" ht="68.099999999999994" customHeight="1">
      <c r="A99" s="726"/>
      <c r="B99" s="726"/>
      <c r="C99" s="726"/>
      <c r="D99" s="726"/>
      <c r="E99" s="543" t="s">
        <v>172</v>
      </c>
      <c r="F99" s="724"/>
      <c r="G99" s="725"/>
    </row>
    <row r="100" spans="1:7" s="91" customFormat="1" ht="67.5" customHeight="1">
      <c r="A100" s="726"/>
      <c r="B100" s="726"/>
      <c r="C100" s="726"/>
      <c r="D100" s="726"/>
      <c r="E100" s="543" t="s">
        <v>1089</v>
      </c>
      <c r="F100" s="724"/>
      <c r="G100" s="725"/>
    </row>
    <row r="101" spans="1:7" s="91" customFormat="1" ht="86.1" customHeight="1">
      <c r="A101" s="726"/>
      <c r="B101" s="726"/>
      <c r="C101" s="726"/>
      <c r="D101" s="726"/>
      <c r="E101" s="543" t="s">
        <v>1090</v>
      </c>
      <c r="F101" s="724"/>
      <c r="G101" s="725"/>
    </row>
    <row r="102" spans="1:7" s="91" customFormat="1" ht="69" customHeight="1">
      <c r="A102" s="726"/>
      <c r="B102" s="726"/>
      <c r="C102" s="726"/>
      <c r="D102" s="726"/>
      <c r="E102" s="543" t="s">
        <v>1091</v>
      </c>
      <c r="F102" s="724"/>
      <c r="G102" s="725"/>
    </row>
    <row r="103" spans="1:7" s="91" customFormat="1" ht="87.75" customHeight="1">
      <c r="A103" s="726"/>
      <c r="B103" s="726"/>
      <c r="C103" s="726"/>
      <c r="D103" s="726"/>
      <c r="E103" s="543" t="s">
        <v>1092</v>
      </c>
      <c r="F103" s="724"/>
      <c r="G103" s="725"/>
    </row>
    <row r="104" spans="1:7" s="91" customFormat="1" ht="75" customHeight="1">
      <c r="A104" s="726" t="s">
        <v>121</v>
      </c>
      <c r="B104" s="726" t="s">
        <v>173</v>
      </c>
      <c r="C104" s="726" t="s">
        <v>174</v>
      </c>
      <c r="D104" s="726" t="s">
        <v>175</v>
      </c>
      <c r="E104" s="107" t="s">
        <v>123</v>
      </c>
      <c r="F104" s="724" t="str">
        <f>'P7'!B44</f>
        <v xml:space="preserve">Se estima realizar 1 taller nacional y 1 taller presencial por región (12),  para la gestión interinstitucional  y actualización de los planes de las autoridades sanitarias y de inocuidad, se plantea una mesa presencial de trabajo por región (12) y el seguimiento de los avances a través de dos mesas de trabajo virtuales por región (24) y una gira técnica por región (12), adicionalmente se contempla un monto de $3.000.000 para material de divulgación promocional por región. Se considera la contratación de desarrolladores para el sistema de monitoreo y alerta temprana con un promedio salarial de $7.862.772 por cinco meses. Para liderar el desarrollo de las actividades se proyectan 4 profesionales con un promedio salarial de $8.963.563 (priorizando los departamentos de Cundinamarca, Boyacá, Nariño y Antioquia) y el fortalecimiento de un equipo regional con profesionales y técnicos asignados para cada región  (12) con un promedio salarial de $3.931.384, más rodamiento y apoyo tecnológico. Se contemplan un viaje internacional por parte de dos coordinadores del proyecto  para evaluar las experiencias de los países lideres en materia de inspección, vigilancia y control (por ejemplo al Centro Internacional de la Papa en Lima), se contempla, tiquetes aéreos y viáticos por cinco días.  Se fortalecen la estrategia de comunicación con plan de medios radial institucional a nivel regional  (12). El proyecto contempla actividades de fortalecimiento de capacidad operativa, infraestructura de laboratorios e instalaciones, sistemas de información geográfica y herramientas TIC, así como , la implementación de la estrategia financiera y otras formas de fortalecimiento que se deja por definir, considerando el nivel de información con que se cuenta. </v>
      </c>
      <c r="G104" s="725">
        <f>'P7'!Y8</f>
        <v>6314160710.333333</v>
      </c>
    </row>
    <row r="105" spans="1:7" s="91" customFormat="1" ht="65.25" customHeight="1">
      <c r="A105" s="726"/>
      <c r="B105" s="726"/>
      <c r="C105" s="726"/>
      <c r="D105" s="726"/>
      <c r="E105" s="107" t="s">
        <v>124</v>
      </c>
      <c r="F105" s="724"/>
      <c r="G105" s="725"/>
    </row>
    <row r="106" spans="1:7" s="91" customFormat="1" ht="104.25" customHeight="1">
      <c r="A106" s="726"/>
      <c r="B106" s="726"/>
      <c r="C106" s="726"/>
      <c r="D106" s="726"/>
      <c r="E106" s="223" t="s">
        <v>361</v>
      </c>
      <c r="F106" s="724"/>
      <c r="G106" s="725"/>
    </row>
    <row r="107" spans="1:7" s="91" customFormat="1" ht="110.25" customHeight="1">
      <c r="A107" s="726"/>
      <c r="B107" s="726"/>
      <c r="C107" s="726"/>
      <c r="D107" s="726"/>
      <c r="E107" s="107" t="s">
        <v>362</v>
      </c>
      <c r="F107" s="724"/>
      <c r="G107" s="725"/>
    </row>
    <row r="108" spans="1:7" s="91" customFormat="1" ht="102" customHeight="1">
      <c r="A108" s="726"/>
      <c r="B108" s="726"/>
      <c r="C108" s="726"/>
      <c r="D108" s="726"/>
      <c r="E108" s="107" t="s">
        <v>125</v>
      </c>
      <c r="F108" s="724"/>
      <c r="G108" s="725"/>
    </row>
    <row r="109" spans="1:7" s="91" customFormat="1" ht="129" customHeight="1">
      <c r="A109" s="726"/>
      <c r="B109" s="726"/>
      <c r="C109" s="726"/>
      <c r="D109" s="726"/>
      <c r="E109" s="322" t="s">
        <v>1107</v>
      </c>
      <c r="F109" s="724"/>
      <c r="G109" s="725"/>
    </row>
    <row r="110" spans="1:7" s="91" customFormat="1" ht="148.5" customHeight="1">
      <c r="A110" s="726"/>
      <c r="B110" s="726"/>
      <c r="C110" s="726"/>
      <c r="D110" s="726"/>
      <c r="E110" s="223" t="s">
        <v>176</v>
      </c>
      <c r="F110" s="724"/>
      <c r="G110" s="725"/>
    </row>
    <row r="111" spans="1:7" s="91" customFormat="1" ht="88.5" customHeight="1">
      <c r="A111" s="726"/>
      <c r="B111" s="726"/>
      <c r="C111" s="726"/>
      <c r="D111" s="726"/>
      <c r="E111" s="223" t="s">
        <v>126</v>
      </c>
      <c r="F111" s="724"/>
      <c r="G111" s="725"/>
    </row>
    <row r="112" spans="1:7" s="91" customFormat="1" ht="81" customHeight="1">
      <c r="A112" s="727" t="s">
        <v>121</v>
      </c>
      <c r="B112" s="726" t="s">
        <v>173</v>
      </c>
      <c r="C112" s="726" t="s">
        <v>174</v>
      </c>
      <c r="D112" s="726" t="s">
        <v>127</v>
      </c>
      <c r="E112" s="104" t="s">
        <v>363</v>
      </c>
      <c r="F112" s="724" t="str">
        <f>'P7'!B66</f>
        <v>Se estima realizar 1 taller nacional y 1 taller presencial por región (5) (se priorizan las 4 regiones de papa de los departamentos de Cundinamarca, Boyacá, Nariño y Antioquia),  para la socialización  y acompañamiento en temas de aplicación de normatividad, así mismo la revisión normativa se plantea una mesa presencial de trabajo por región (4) y el seguimiento de los avances a través de una mesa de trabajo virtual por región (4), se fortalece la estrategia de divulgación con un plan de medios radial institucional y un monto por región para material de divulgación de $3.000.000.  Para liderar el desarrollo de las actividades se proyecta un equipo experto interdisciplinario de 3 personas con un promedio salarial de $8.963.563,  considerando el desplazamiento y viáticos, así como un profesional encargado de la revisión y actualización gradual y permanente de la normatividad, con un promedio salarial de $7.233.751 durante 10 meses.</v>
      </c>
      <c r="G112" s="725">
        <f>'P7'!Y9</f>
        <v>2330371477.3333335</v>
      </c>
    </row>
    <row r="113" spans="1:7" s="91" customFormat="1" ht="81" customHeight="1">
      <c r="A113" s="727"/>
      <c r="B113" s="726"/>
      <c r="C113" s="726"/>
      <c r="D113" s="726"/>
      <c r="E113" s="104" t="s">
        <v>364</v>
      </c>
      <c r="F113" s="724"/>
      <c r="G113" s="725"/>
    </row>
    <row r="114" spans="1:7" s="91" customFormat="1" ht="81" customHeight="1">
      <c r="A114" s="727"/>
      <c r="B114" s="726"/>
      <c r="C114" s="726"/>
      <c r="D114" s="726"/>
      <c r="E114" s="223" t="s">
        <v>365</v>
      </c>
      <c r="F114" s="724"/>
      <c r="G114" s="725"/>
    </row>
    <row r="115" spans="1:7" s="91" customFormat="1" ht="81" customHeight="1">
      <c r="A115" s="727"/>
      <c r="B115" s="726"/>
      <c r="C115" s="726"/>
      <c r="D115" s="726"/>
      <c r="E115" s="104" t="s">
        <v>366</v>
      </c>
      <c r="F115" s="724"/>
      <c r="G115" s="725"/>
    </row>
    <row r="116" spans="1:7" s="91" customFormat="1" ht="81" customHeight="1">
      <c r="A116" s="727" t="s">
        <v>121</v>
      </c>
      <c r="B116" s="726" t="s">
        <v>173</v>
      </c>
      <c r="C116" s="728" t="s">
        <v>174</v>
      </c>
      <c r="D116" s="726" t="s">
        <v>177</v>
      </c>
      <c r="E116" s="224" t="s">
        <v>178</v>
      </c>
      <c r="F116" s="724" t="str">
        <f>'P7'!B86</f>
        <v xml:space="preserve">Se estima realizar 1 taller nacional y 1 taller presencial por región (5) (se priorizan las 4 regiones de papa de los departamentos de Cundinamarca, Boyacá, Nariño y Antioquia),   se plantea una mesa presencial de trabajo por región (4) y mesas virtuales de trabajo internacionales y regionales para el seguimiento de los avances (8).  Para liderar el desarrollo de las actividades se proyecta un equipo experto interdisciplinario de 2 personas con un promedio salarial de $8.963.563,  considerando el desplazamiento y viáticos, se estima un viaje internacional con su viáticos por cinco días. Se considera un profesional encargado de la gestión y revisión y actualización gradual de medidas sanitarias y de defensa comercial, con un promedio salarial de $7.233.751, con dedicación de 50%. </v>
      </c>
      <c r="G116" s="725">
        <f>'P7'!Y10</f>
        <v>2866425170.5</v>
      </c>
    </row>
    <row r="117" spans="1:7" s="91" customFormat="1" ht="81" customHeight="1">
      <c r="A117" s="727"/>
      <c r="B117" s="726"/>
      <c r="C117" s="728"/>
      <c r="D117" s="726"/>
      <c r="E117" s="104" t="s">
        <v>179</v>
      </c>
      <c r="F117" s="724"/>
      <c r="G117" s="725"/>
    </row>
    <row r="118" spans="1:7" s="91" customFormat="1" ht="81" customHeight="1">
      <c r="A118" s="727"/>
      <c r="B118" s="726"/>
      <c r="C118" s="728"/>
      <c r="D118" s="726"/>
      <c r="E118" s="223" t="s">
        <v>367</v>
      </c>
      <c r="F118" s="724"/>
      <c r="G118" s="725"/>
    </row>
    <row r="119" spans="1:7" ht="60.75" customHeight="1">
      <c r="A119" s="726" t="s">
        <v>121</v>
      </c>
      <c r="B119" s="726" t="s">
        <v>173</v>
      </c>
      <c r="C119" s="726" t="s">
        <v>180</v>
      </c>
      <c r="D119" s="726" t="s">
        <v>181</v>
      </c>
      <c r="E119" s="107" t="s">
        <v>128</v>
      </c>
      <c r="F119" s="724" t="str">
        <f>'P8'!B39</f>
        <v xml:space="preserve">Se estima realizar una mesa de trabajo presencial por cada región(12)  y dos mesas de trabajo virtuales por cada región (24). La socialización y divulgación del  POP de la cadena de la papa se realiza a partir de 1  taller nacional y 12 talleres regionales presenciales, se estima el monto de material promocional de $3.000.000 por región. Para el desarrollo de las actividades se proyectan  un equipo gestor especializado de 4 profesionales con un salario promedio de $8.963.563  que comparte funciones con el proyecto 8.2, y el fortalecimiento de un equipo de 9 personas a nivel región/dpto., teniendo en cuenta que se pueden unir funciones para trabajar subregiones como Antioquia, Tolima, y 1 de Cundinamarca, quedando 9 regiones a intervenir,  con salario promedio de $3.931.382 con rodamiento y apoyo tecnológico. La implementación del sistema de seguimiento y evaluación del POP para la cadena de la papa que se proyecta durante los 20 años y se considera un profesional con valor promedio de $8.963563 por 4 meses, cada dos años. </v>
      </c>
      <c r="G119" s="725">
        <f>'P8'!Y8</f>
        <v>1909832228</v>
      </c>
    </row>
    <row r="120" spans="1:7" ht="51" customHeight="1">
      <c r="A120" s="726"/>
      <c r="B120" s="726"/>
      <c r="C120" s="726"/>
      <c r="D120" s="726"/>
      <c r="E120" s="107" t="s">
        <v>129</v>
      </c>
      <c r="F120" s="724"/>
      <c r="G120" s="725"/>
    </row>
    <row r="121" spans="1:7" ht="72.95" customHeight="1">
      <c r="A121" s="726"/>
      <c r="B121" s="726"/>
      <c r="C121" s="726"/>
      <c r="D121" s="726"/>
      <c r="E121" s="107" t="s">
        <v>182</v>
      </c>
      <c r="F121" s="724"/>
      <c r="G121" s="725"/>
    </row>
    <row r="122" spans="1:7" ht="93" customHeight="1">
      <c r="A122" s="726"/>
      <c r="B122" s="726"/>
      <c r="C122" s="726"/>
      <c r="D122" s="726"/>
      <c r="E122" s="107" t="s">
        <v>130</v>
      </c>
      <c r="F122" s="724"/>
      <c r="G122" s="725"/>
    </row>
    <row r="123" spans="1:7" ht="57.75" customHeight="1">
      <c r="A123" s="726"/>
      <c r="B123" s="726"/>
      <c r="C123" s="726"/>
      <c r="D123" s="726"/>
      <c r="E123" s="107" t="s">
        <v>183</v>
      </c>
      <c r="F123" s="724"/>
      <c r="G123" s="725"/>
    </row>
    <row r="124" spans="1:7" ht="130.5" customHeight="1">
      <c r="A124" s="726" t="s">
        <v>121</v>
      </c>
      <c r="B124" s="726" t="s">
        <v>173</v>
      </c>
      <c r="C124" s="726" t="s">
        <v>180</v>
      </c>
      <c r="D124" s="726" t="s">
        <v>184</v>
      </c>
      <c r="E124" s="104" t="s">
        <v>368</v>
      </c>
      <c r="F124" s="724" t="str">
        <f>'P8'!B61</f>
        <v xml:space="preserve">Se estima realizar dos mesas de trabajo presencial por cada región (8) y dos mesas de trabajo virtual por cada región (8) (se priorizan los comités regionales Cundinamarca, Boyacá, Nariño y Antioquia). Se realiza un taller de divulgación regional presencial (4). Para el desarrollo de las actividades nacionales se proyecta  un equipo gestor especializado de 4 profesionales con un salario promedio de $8.963.563 dedicación de 50% 1 que comparte funciones con el proyecto 8.1 y el fortalecimiento de un equipo regional conformado por 1 persona por región con salario promedio de $3.931.384 (4 áreas priorizadas)  y rodamientos y apoyos tecnológicos. Se deja por definir otras formas de fortalecimiento del CNP, considerando la información con la que se cuenta. </v>
      </c>
      <c r="G124" s="725">
        <f>'P8'!Y9</f>
        <v>7336682565.333333</v>
      </c>
    </row>
    <row r="125" spans="1:7" ht="71.099999999999994" customHeight="1">
      <c r="A125" s="726"/>
      <c r="B125" s="726"/>
      <c r="C125" s="726"/>
      <c r="D125" s="726"/>
      <c r="E125" s="104" t="s">
        <v>185</v>
      </c>
      <c r="F125" s="724"/>
      <c r="G125" s="725"/>
    </row>
    <row r="126" spans="1:7" ht="87.95" customHeight="1">
      <c r="A126" s="726"/>
      <c r="B126" s="726"/>
      <c r="C126" s="726"/>
      <c r="D126" s="726"/>
      <c r="E126" s="104" t="s">
        <v>186</v>
      </c>
      <c r="F126" s="724"/>
      <c r="G126" s="725"/>
    </row>
    <row r="127" spans="1:7" ht="152.25" customHeight="1">
      <c r="A127" s="726" t="s">
        <v>121</v>
      </c>
      <c r="B127" s="726" t="s">
        <v>173</v>
      </c>
      <c r="C127" s="726" t="s">
        <v>180</v>
      </c>
      <c r="D127" s="726" t="s">
        <v>187</v>
      </c>
      <c r="E127" s="107" t="s">
        <v>369</v>
      </c>
      <c r="F127" s="724" t="str">
        <f>'P8'!B83</f>
        <v xml:space="preserve">Se estima realizar talleres de divulgación presenciales uno a nivel nacional y una taller por región (13), se estima pago anual de la plataforma de información para el monitoreo del mercado internacional la cual se estima en $3000 dólares, el trabajo entre entidades y actores de la cadena se prevé realizar a través de mesas de trabajo, una mesa presencial por cada región (12) y dos mesas de trabajo virtual por región (24).  Para este proyecto se requiere de un equipo especializado de gestión y fortalecer el equipo regional que tiene la función principal de recoger la información primaria que permita la caracterización de la cadena y línea base actualizada, además de articular los diferentes actores en cada región, para tal fin se proyectan  3 profesionales con un promedio salarial de $8.963.563 para el apoyo de las actividades del proyecto a nivel nacional y el fortalecimiento de un equipo regional con profesionales con una asignación salarial de $3.931.384 para cada una de las regiones (12), considerando el rodamientos y apoyos tecnológicos.  El funcionamiento del sistema de información que incluye los sistemas de información y servicios tecnológicos, Hardware, software y conectividad necesarios para el despliegue del sistema y estrategias de operación, se deja por definir considerando el nivel de información con el que se cuenta. </v>
      </c>
      <c r="G127" s="725">
        <f>'P8'!Y10</f>
        <v>308263973.33333331</v>
      </c>
    </row>
    <row r="128" spans="1:7" ht="210" customHeight="1">
      <c r="A128" s="726"/>
      <c r="B128" s="726"/>
      <c r="C128" s="726"/>
      <c r="D128" s="726"/>
      <c r="E128" s="107" t="s">
        <v>1334</v>
      </c>
      <c r="F128" s="724"/>
      <c r="G128" s="725"/>
    </row>
    <row r="129" spans="1:7" ht="120" customHeight="1">
      <c r="A129" s="726"/>
      <c r="B129" s="726"/>
      <c r="C129" s="726"/>
      <c r="D129" s="726"/>
      <c r="E129" s="107" t="s">
        <v>370</v>
      </c>
      <c r="F129" s="724"/>
      <c r="G129" s="725"/>
    </row>
    <row r="130" spans="1:7" ht="104.25" customHeight="1">
      <c r="A130" s="726"/>
      <c r="B130" s="726"/>
      <c r="C130" s="726"/>
      <c r="D130" s="726"/>
      <c r="E130" s="107" t="s">
        <v>131</v>
      </c>
      <c r="F130" s="724"/>
      <c r="G130" s="725"/>
    </row>
    <row r="131" spans="1:7" ht="95.25" customHeight="1">
      <c r="A131" s="726" t="s">
        <v>121</v>
      </c>
      <c r="B131" s="726" t="s">
        <v>173</v>
      </c>
      <c r="C131" s="726" t="s">
        <v>180</v>
      </c>
      <c r="D131" s="726" t="s">
        <v>188</v>
      </c>
      <c r="E131" s="107" t="s">
        <v>132</v>
      </c>
      <c r="F131" s="724" t="str">
        <f>'P8'!B107</f>
        <v xml:space="preserve">Se estima realizar 1 taller nacional y los talleres presenciales por región para divulgación de instrumentos (13), para la realización de los estudios requeridos de diseño y mejora de los diferentes instrumentos se proyecta realizar mesas de trabajo presenciales una nacional y una por cada región (se priorizan las 4 regiones de papa de los departamentos de Cundinamarca, Boyacá, Nariño y Antioquia) y dos mesas de trabajo virtuales a nivel regional (priorizando 4) se incluye mesas internacionales para conocer experiencias (2), para el desarrollo de las actividades se proyectan 3 profesionales con un promedio salarial de $8.963.563 para el apoyo de las actividades del proyecto a nivel nacional, considerando el desplazamiento y viáticos. El proyecto contempla acciones de contribuir en el recaudo de la cuota de fomento de la papa y otras formas de fortalecimiento se deja por definir, considerando el nivel de información con que se cuenta. </v>
      </c>
      <c r="G131" s="725">
        <f>'P8'!Y11</f>
        <v>687943465</v>
      </c>
    </row>
    <row r="132" spans="1:7" ht="91.5" customHeight="1">
      <c r="A132" s="726"/>
      <c r="B132" s="726"/>
      <c r="C132" s="726"/>
      <c r="D132" s="726"/>
      <c r="E132" s="223" t="s">
        <v>133</v>
      </c>
      <c r="F132" s="724"/>
      <c r="G132" s="725"/>
    </row>
    <row r="133" spans="1:7" ht="82.5" customHeight="1">
      <c r="A133" s="726"/>
      <c r="B133" s="726"/>
      <c r="C133" s="726"/>
      <c r="D133" s="726"/>
      <c r="E133" s="223" t="s">
        <v>371</v>
      </c>
      <c r="F133" s="724"/>
      <c r="G133" s="725"/>
    </row>
    <row r="134" spans="1:7" ht="78.75" customHeight="1">
      <c r="A134" s="726"/>
      <c r="B134" s="726"/>
      <c r="C134" s="726"/>
      <c r="D134" s="726"/>
      <c r="E134" s="107" t="s">
        <v>189</v>
      </c>
      <c r="F134" s="724"/>
      <c r="G134" s="725"/>
    </row>
    <row r="135" spans="1:7" ht="86.25" customHeight="1">
      <c r="A135" s="726"/>
      <c r="B135" s="726"/>
      <c r="C135" s="726"/>
      <c r="D135" s="726"/>
      <c r="E135" s="107" t="s">
        <v>372</v>
      </c>
      <c r="F135" s="724"/>
      <c r="G135" s="725"/>
    </row>
    <row r="136" spans="1:7" ht="76.5" customHeight="1">
      <c r="A136" s="726"/>
      <c r="B136" s="726"/>
      <c r="C136" s="726"/>
      <c r="D136" s="726"/>
      <c r="E136" s="107" t="s">
        <v>373</v>
      </c>
      <c r="F136" s="724"/>
      <c r="G136" s="725"/>
    </row>
    <row r="137" spans="1:7" ht="69.75" customHeight="1">
      <c r="A137" s="726"/>
      <c r="B137" s="726"/>
      <c r="C137" s="726"/>
      <c r="D137" s="726"/>
      <c r="E137" s="107" t="s">
        <v>374</v>
      </c>
      <c r="F137" s="724"/>
      <c r="G137" s="725"/>
    </row>
    <row r="138" spans="1:7" ht="80.25" customHeight="1">
      <c r="A138" s="726"/>
      <c r="B138" s="726"/>
      <c r="C138" s="726"/>
      <c r="D138" s="726"/>
      <c r="E138" s="107" t="s">
        <v>375</v>
      </c>
      <c r="F138" s="724"/>
      <c r="G138" s="725"/>
    </row>
    <row r="139" spans="1:7" ht="69.75" customHeight="1">
      <c r="A139" s="726"/>
      <c r="B139" s="726"/>
      <c r="C139" s="726"/>
      <c r="D139" s="726"/>
      <c r="E139" s="107" t="s">
        <v>376</v>
      </c>
      <c r="F139" s="724"/>
      <c r="G139" s="725"/>
    </row>
    <row r="140" spans="1:7" ht="68.25" customHeight="1">
      <c r="A140" s="726"/>
      <c r="B140" s="726"/>
      <c r="C140" s="726"/>
      <c r="D140" s="726"/>
      <c r="E140" s="107" t="s">
        <v>377</v>
      </c>
      <c r="F140" s="724"/>
      <c r="G140" s="725"/>
    </row>
    <row r="141" spans="1:7" ht="57" customHeight="1">
      <c r="G141" s="326">
        <f>SUM(G2:G140)</f>
        <v>1138203304356.3186</v>
      </c>
    </row>
  </sheetData>
  <sheetProtection algorithmName="SHA-512" hashValue="uhlRihFVXpAxMjmOxQqOieIbScptDpm1yDBMSgxoi2zKu8dufxyaST5DXTsd+dRitnVyqWWnQjPs9kLwTyjGBg==" saltValue="bDqaa7+HWBHMOwM9Ry6nFw==" spinCount="100000" sheet="1" objects="1" scenarios="1"/>
  <mergeCells count="162">
    <mergeCell ref="A131:A140"/>
    <mergeCell ref="B131:B140"/>
    <mergeCell ref="C131:C140"/>
    <mergeCell ref="D131:D140"/>
    <mergeCell ref="A127:A130"/>
    <mergeCell ref="B127:B130"/>
    <mergeCell ref="C127:C130"/>
    <mergeCell ref="D127:D130"/>
    <mergeCell ref="A124:A126"/>
    <mergeCell ref="B124:B126"/>
    <mergeCell ref="C124:C126"/>
    <mergeCell ref="D124:D126"/>
    <mergeCell ref="A112:A115"/>
    <mergeCell ref="B112:B115"/>
    <mergeCell ref="C112:C115"/>
    <mergeCell ref="D112:D115"/>
    <mergeCell ref="A104:A111"/>
    <mergeCell ref="B104:B111"/>
    <mergeCell ref="C104:C111"/>
    <mergeCell ref="D104:D111"/>
    <mergeCell ref="A119:A123"/>
    <mergeCell ref="B119:B123"/>
    <mergeCell ref="C119:C123"/>
    <mergeCell ref="D119:D123"/>
    <mergeCell ref="A116:A118"/>
    <mergeCell ref="B116:B118"/>
    <mergeCell ref="C116:C118"/>
    <mergeCell ref="D116:D118"/>
    <mergeCell ref="A84:A88"/>
    <mergeCell ref="B84:B88"/>
    <mergeCell ref="C84:C88"/>
    <mergeCell ref="D84:D88"/>
    <mergeCell ref="A81:A83"/>
    <mergeCell ref="B81:B83"/>
    <mergeCell ref="C81:C83"/>
    <mergeCell ref="D81:D83"/>
    <mergeCell ref="A98:A103"/>
    <mergeCell ref="B98:B103"/>
    <mergeCell ref="C98:C103"/>
    <mergeCell ref="D98:D103"/>
    <mergeCell ref="A89:A97"/>
    <mergeCell ref="B89:B97"/>
    <mergeCell ref="C89:C97"/>
    <mergeCell ref="D89:D97"/>
    <mergeCell ref="A69:A72"/>
    <mergeCell ref="B69:B72"/>
    <mergeCell ref="C69:C72"/>
    <mergeCell ref="D69:D72"/>
    <mergeCell ref="A65:A68"/>
    <mergeCell ref="B65:B68"/>
    <mergeCell ref="C65:C68"/>
    <mergeCell ref="D65:D68"/>
    <mergeCell ref="A77:A80"/>
    <mergeCell ref="B77:B80"/>
    <mergeCell ref="C77:C80"/>
    <mergeCell ref="D77:D80"/>
    <mergeCell ref="A73:A76"/>
    <mergeCell ref="B73:B76"/>
    <mergeCell ref="C73:C76"/>
    <mergeCell ref="D73:D76"/>
    <mergeCell ref="A53:A55"/>
    <mergeCell ref="B53:B55"/>
    <mergeCell ref="C53:C55"/>
    <mergeCell ref="D53:D55"/>
    <mergeCell ref="A48:A52"/>
    <mergeCell ref="B48:B52"/>
    <mergeCell ref="C48:C52"/>
    <mergeCell ref="D48:D52"/>
    <mergeCell ref="A62:A64"/>
    <mergeCell ref="B62:B64"/>
    <mergeCell ref="C62:C64"/>
    <mergeCell ref="D62:D64"/>
    <mergeCell ref="A56:A61"/>
    <mergeCell ref="B56:B61"/>
    <mergeCell ref="C56:C61"/>
    <mergeCell ref="D56:D61"/>
    <mergeCell ref="A33:A38"/>
    <mergeCell ref="B33:B38"/>
    <mergeCell ref="C33:C38"/>
    <mergeCell ref="D33:D38"/>
    <mergeCell ref="A24:A32"/>
    <mergeCell ref="B24:B32"/>
    <mergeCell ref="C24:C32"/>
    <mergeCell ref="D24:D32"/>
    <mergeCell ref="A42:A47"/>
    <mergeCell ref="B42:B47"/>
    <mergeCell ref="C42:C47"/>
    <mergeCell ref="D42:D47"/>
    <mergeCell ref="A39:A41"/>
    <mergeCell ref="B39:B41"/>
    <mergeCell ref="C39:C41"/>
    <mergeCell ref="D39:D41"/>
    <mergeCell ref="A7:A12"/>
    <mergeCell ref="B7:B12"/>
    <mergeCell ref="C7:C12"/>
    <mergeCell ref="D7:D12"/>
    <mergeCell ref="A2:A6"/>
    <mergeCell ref="B2:B6"/>
    <mergeCell ref="C2:C6"/>
    <mergeCell ref="D2:D6"/>
    <mergeCell ref="A19:A23"/>
    <mergeCell ref="B19:B23"/>
    <mergeCell ref="C19:C23"/>
    <mergeCell ref="D19:D23"/>
    <mergeCell ref="A13:A18"/>
    <mergeCell ref="B13:B18"/>
    <mergeCell ref="C13:C18"/>
    <mergeCell ref="D13:D18"/>
    <mergeCell ref="F2:F6"/>
    <mergeCell ref="G2:G6"/>
    <mergeCell ref="F7:F12"/>
    <mergeCell ref="G7:G12"/>
    <mergeCell ref="F13:F18"/>
    <mergeCell ref="G13:G18"/>
    <mergeCell ref="F19:F23"/>
    <mergeCell ref="G19:G23"/>
    <mergeCell ref="F24:F32"/>
    <mergeCell ref="G24:G32"/>
    <mergeCell ref="F33:F38"/>
    <mergeCell ref="G33:G38"/>
    <mergeCell ref="F39:F41"/>
    <mergeCell ref="G39:G41"/>
    <mergeCell ref="F42:F47"/>
    <mergeCell ref="G42:G47"/>
    <mergeCell ref="F48:F52"/>
    <mergeCell ref="G48:G52"/>
    <mergeCell ref="F53:F55"/>
    <mergeCell ref="G53:G55"/>
    <mergeCell ref="F56:F61"/>
    <mergeCell ref="G56:G61"/>
    <mergeCell ref="F62:F64"/>
    <mergeCell ref="G62:G64"/>
    <mergeCell ref="F65:F68"/>
    <mergeCell ref="G65:G68"/>
    <mergeCell ref="F69:F72"/>
    <mergeCell ref="G69:G72"/>
    <mergeCell ref="F73:F76"/>
    <mergeCell ref="G73:G76"/>
    <mergeCell ref="F77:F80"/>
    <mergeCell ref="G77:G80"/>
    <mergeCell ref="F81:F83"/>
    <mergeCell ref="G81:G83"/>
    <mergeCell ref="F84:F88"/>
    <mergeCell ref="G84:G88"/>
    <mergeCell ref="F89:F97"/>
    <mergeCell ref="G89:G97"/>
    <mergeCell ref="F98:F103"/>
    <mergeCell ref="G98:G103"/>
    <mergeCell ref="F127:F130"/>
    <mergeCell ref="G127:G130"/>
    <mergeCell ref="F131:F140"/>
    <mergeCell ref="G131:G140"/>
    <mergeCell ref="F104:F111"/>
    <mergeCell ref="G104:G111"/>
    <mergeCell ref="F112:F115"/>
    <mergeCell ref="G112:G115"/>
    <mergeCell ref="F116:F118"/>
    <mergeCell ref="G116:G118"/>
    <mergeCell ref="F119:F123"/>
    <mergeCell ref="G119:G123"/>
    <mergeCell ref="F124:F126"/>
    <mergeCell ref="G124:G12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showGridLines="0" zoomScale="80" zoomScaleNormal="80" workbookViewId="0">
      <pane xSplit="1" ySplit="2" topLeftCell="B3" activePane="bottomRight" state="frozen"/>
      <selection pane="topRight" activeCell="B1" sqref="B1"/>
      <selection pane="bottomLeft" activeCell="A3" sqref="A3"/>
      <selection pane="bottomRight" activeCell="A5" sqref="A5"/>
    </sheetView>
  </sheetViews>
  <sheetFormatPr baseColWidth="10" defaultColWidth="10.85546875" defaultRowHeight="14.25"/>
  <cols>
    <col min="1" max="1" width="100.42578125" style="555" customWidth="1"/>
    <col min="2" max="2" width="19.7109375" style="556" bestFit="1" customWidth="1"/>
    <col min="3" max="3" width="21.42578125" style="556" bestFit="1" customWidth="1"/>
    <col min="4" max="4" width="20.5703125" style="556" bestFit="1" customWidth="1"/>
    <col min="5" max="7" width="21" style="556" bestFit="1" customWidth="1"/>
    <col min="8" max="8" width="21.5703125" style="556" customWidth="1"/>
    <col min="9" max="9" width="21.42578125" style="556" bestFit="1" customWidth="1"/>
    <col min="10" max="10" width="21" style="556" bestFit="1" customWidth="1"/>
    <col min="11" max="11" width="21.5703125" style="556" customWidth="1"/>
    <col min="12" max="13" width="21.42578125" style="556" bestFit="1" customWidth="1"/>
    <col min="14" max="14" width="21" style="556" bestFit="1" customWidth="1"/>
    <col min="15" max="19" width="20.140625" style="556" bestFit="1" customWidth="1"/>
    <col min="20" max="20" width="21.5703125" style="556" customWidth="1"/>
    <col min="21" max="21" width="21" style="556" bestFit="1" customWidth="1"/>
    <col min="22" max="22" width="23.42578125" style="556" customWidth="1"/>
    <col min="23" max="23" width="23.42578125" style="576" bestFit="1" customWidth="1"/>
    <col min="24" max="16384" width="10.85546875" style="556"/>
  </cols>
  <sheetData>
    <row r="1" spans="1:23" ht="15">
      <c r="A1" s="729" t="s">
        <v>522</v>
      </c>
      <c r="B1" s="730"/>
      <c r="C1" s="730"/>
      <c r="D1" s="730"/>
      <c r="E1" s="730"/>
      <c r="F1" s="730"/>
      <c r="G1" s="730"/>
      <c r="H1" s="730"/>
      <c r="I1" s="730"/>
      <c r="J1" s="730"/>
      <c r="K1" s="730"/>
      <c r="L1" s="730"/>
      <c r="M1" s="730"/>
      <c r="N1" s="730"/>
      <c r="O1" s="730"/>
      <c r="P1" s="730"/>
      <c r="Q1" s="730"/>
      <c r="R1" s="730"/>
      <c r="S1" s="730"/>
      <c r="T1" s="730"/>
      <c r="U1" s="730"/>
      <c r="V1" s="730"/>
      <c r="W1" s="730"/>
    </row>
    <row r="2" spans="1:23" ht="15">
      <c r="A2" s="729" t="s">
        <v>470</v>
      </c>
      <c r="B2" s="730"/>
      <c r="C2" s="730"/>
      <c r="D2" s="730"/>
      <c r="E2" s="730"/>
      <c r="F2" s="730"/>
      <c r="G2" s="730"/>
      <c r="H2" s="730"/>
      <c r="I2" s="730"/>
      <c r="J2" s="730"/>
      <c r="K2" s="730"/>
      <c r="L2" s="730"/>
      <c r="M2" s="730"/>
      <c r="N2" s="730"/>
      <c r="O2" s="730"/>
      <c r="P2" s="730"/>
      <c r="Q2" s="730"/>
      <c r="R2" s="730"/>
      <c r="S2" s="730"/>
      <c r="T2" s="730"/>
      <c r="U2" s="730"/>
      <c r="V2" s="730"/>
      <c r="W2" s="730"/>
    </row>
    <row r="3" spans="1:23" ht="18.75">
      <c r="A3" s="550"/>
      <c r="B3" s="566"/>
      <c r="C3" s="566"/>
      <c r="D3" s="566"/>
      <c r="E3" s="566"/>
      <c r="F3" s="566"/>
      <c r="G3" s="566"/>
      <c r="H3" s="566"/>
      <c r="I3" s="566"/>
      <c r="J3" s="566"/>
      <c r="K3" s="566"/>
      <c r="L3" s="566"/>
      <c r="M3" s="566"/>
      <c r="N3" s="566"/>
      <c r="O3" s="566"/>
      <c r="P3" s="566"/>
      <c r="Q3" s="566"/>
      <c r="R3" s="566"/>
      <c r="S3" s="566"/>
      <c r="T3" s="566"/>
      <c r="U3" s="566"/>
      <c r="V3" s="566"/>
      <c r="W3" s="567"/>
    </row>
    <row r="5" spans="1:23" ht="22.5" customHeight="1">
      <c r="A5" s="559" t="s">
        <v>471</v>
      </c>
      <c r="B5" s="559">
        <v>1</v>
      </c>
      <c r="C5" s="559">
        <v>2</v>
      </c>
      <c r="D5" s="559">
        <v>3</v>
      </c>
      <c r="E5" s="559">
        <v>4</v>
      </c>
      <c r="F5" s="559">
        <v>5</v>
      </c>
      <c r="G5" s="559">
        <v>6</v>
      </c>
      <c r="H5" s="559">
        <v>7</v>
      </c>
      <c r="I5" s="559">
        <v>8</v>
      </c>
      <c r="J5" s="559">
        <v>9</v>
      </c>
      <c r="K5" s="559">
        <v>10</v>
      </c>
      <c r="L5" s="559">
        <v>11</v>
      </c>
      <c r="M5" s="559">
        <v>12</v>
      </c>
      <c r="N5" s="559">
        <v>13</v>
      </c>
      <c r="O5" s="559">
        <v>14</v>
      </c>
      <c r="P5" s="559">
        <v>15</v>
      </c>
      <c r="Q5" s="559">
        <v>16</v>
      </c>
      <c r="R5" s="559">
        <v>17</v>
      </c>
      <c r="S5" s="559">
        <v>18</v>
      </c>
      <c r="T5" s="559">
        <v>19</v>
      </c>
      <c r="U5" s="559">
        <v>20</v>
      </c>
      <c r="V5" s="559" t="s">
        <v>472</v>
      </c>
      <c r="W5" s="560" t="s">
        <v>443</v>
      </c>
    </row>
    <row r="6" spans="1:23" s="568" customFormat="1" ht="15">
      <c r="A6" s="561" t="str">
        <f>Portafolio_PA_Papa!C2</f>
        <v>1. Incremento del consumo y mejora de la comercialización de la papa</v>
      </c>
      <c r="B6" s="562">
        <f>SUM(B7:B9)</f>
        <v>2308315656.3889999</v>
      </c>
      <c r="C6" s="562">
        <f t="shared" ref="C6:U6" si="0">SUM(C7:C9)</f>
        <v>7137703755.1029997</v>
      </c>
      <c r="D6" s="562">
        <f t="shared" si="0"/>
        <v>7137703755.1029997</v>
      </c>
      <c r="E6" s="562">
        <f t="shared" si="0"/>
        <v>7137703755.1029997</v>
      </c>
      <c r="F6" s="562">
        <f t="shared" si="0"/>
        <v>15617703755.102997</v>
      </c>
      <c r="G6" s="562">
        <f t="shared" si="0"/>
        <v>15617703755.102997</v>
      </c>
      <c r="H6" s="562">
        <f t="shared" si="0"/>
        <v>15617703755.102997</v>
      </c>
      <c r="I6" s="562">
        <f t="shared" si="0"/>
        <v>15617703755.102997</v>
      </c>
      <c r="J6" s="562">
        <f t="shared" si="0"/>
        <v>15617703755.102997</v>
      </c>
      <c r="K6" s="562">
        <f t="shared" si="0"/>
        <v>15617703755.102997</v>
      </c>
      <c r="L6" s="562">
        <f t="shared" si="0"/>
        <v>15617703755.102997</v>
      </c>
      <c r="M6" s="562">
        <f t="shared" si="0"/>
        <v>15404946969.166998</v>
      </c>
      <c r="N6" s="562">
        <f t="shared" si="0"/>
        <v>6924946969.1669998</v>
      </c>
      <c r="O6" s="562">
        <f t="shared" si="0"/>
        <v>6924946969.1669998</v>
      </c>
      <c r="P6" s="562">
        <f t="shared" si="0"/>
        <v>6924946969.1669998</v>
      </c>
      <c r="Q6" s="562">
        <f t="shared" si="0"/>
        <v>6924946969.1669998</v>
      </c>
      <c r="R6" s="562">
        <f t="shared" si="0"/>
        <v>6924946969.1669998</v>
      </c>
      <c r="S6" s="562">
        <f t="shared" si="0"/>
        <v>6924946969.1669998</v>
      </c>
      <c r="T6" s="562">
        <f t="shared" si="0"/>
        <v>6924946969.1669998</v>
      </c>
      <c r="U6" s="562">
        <f t="shared" si="0"/>
        <v>6924946969.1669998</v>
      </c>
      <c r="V6" s="562">
        <f>SUM(B6:U6)</f>
        <v>203849875929.92191</v>
      </c>
      <c r="W6" s="563">
        <f>V6/V$41</f>
        <v>0.17909794774774776</v>
      </c>
    </row>
    <row r="7" spans="1:23" s="568" customFormat="1" ht="28.5" customHeight="1">
      <c r="A7" s="272" t="str">
        <f>Portafolio_PA_Papa!D2</f>
        <v>1.1. Incremento del consumo interno de papa y sus derivados</v>
      </c>
      <c r="B7" s="569">
        <f>'P1 '!E8</f>
        <v>1031744204.8213333</v>
      </c>
      <c r="C7" s="569">
        <f>'P1 '!F8</f>
        <v>3171232614.4639997</v>
      </c>
      <c r="D7" s="569">
        <f>'P1 '!G8</f>
        <v>3171232614.4639997</v>
      </c>
      <c r="E7" s="569">
        <f>'P1 '!H8</f>
        <v>3171232614.4639997</v>
      </c>
      <c r="F7" s="569">
        <f>'P1 '!I8</f>
        <v>3171232614.4639997</v>
      </c>
      <c r="G7" s="569">
        <f>'P1 '!J8</f>
        <v>3171232614.4639997</v>
      </c>
      <c r="H7" s="569">
        <f>'P1 '!K8</f>
        <v>3171232614.4639997</v>
      </c>
      <c r="I7" s="569">
        <f>'P1 '!L8</f>
        <v>3171232614.4639997</v>
      </c>
      <c r="J7" s="569">
        <f>'P1 '!M8</f>
        <v>3171232614.4639997</v>
      </c>
      <c r="K7" s="569">
        <f>'P1 '!N8</f>
        <v>3171232614.4639997</v>
      </c>
      <c r="L7" s="569">
        <f>'P1 '!O8</f>
        <v>3171232614.4639997</v>
      </c>
      <c r="M7" s="569">
        <f>'P1 '!P8</f>
        <v>3095232614.4639997</v>
      </c>
      <c r="N7" s="569">
        <f>'P1 '!Q8</f>
        <v>3095232614.4639997</v>
      </c>
      <c r="O7" s="569">
        <f>'P1 '!R8</f>
        <v>3095232614.4639997</v>
      </c>
      <c r="P7" s="569">
        <f>'P1 '!S8</f>
        <v>3095232614.4639997</v>
      </c>
      <c r="Q7" s="569">
        <f>'P1 '!T8</f>
        <v>3095232614.4639997</v>
      </c>
      <c r="R7" s="569">
        <f>'P1 '!U8</f>
        <v>3095232614.4639997</v>
      </c>
      <c r="S7" s="569">
        <f>'P1 '!V8</f>
        <v>3095232614.4639997</v>
      </c>
      <c r="T7" s="569">
        <f>'P1 '!W8</f>
        <v>3095232614.4639997</v>
      </c>
      <c r="U7" s="569">
        <f>'P1 '!X8</f>
        <v>3095232614.4639997</v>
      </c>
      <c r="V7" s="569">
        <f>'P1 '!Y8</f>
        <v>60601163879.637314</v>
      </c>
      <c r="W7" s="570">
        <f>V7/V$41</f>
        <v>5.3242828981162282E-2</v>
      </c>
    </row>
    <row r="8" spans="1:23" s="568" customFormat="1" ht="28.5" customHeight="1">
      <c r="A8" s="272" t="str">
        <f>Portafolio_PA_Papa!D7</f>
        <v>1.2. Incursión y posicionamiento de la papa colombiana y sus derivados, en el mercado internacional</v>
      </c>
      <c r="B8" s="569">
        <f>'P1 '!E9</f>
        <v>433348271.47500008</v>
      </c>
      <c r="C8" s="569">
        <f>'P1 '!F9</f>
        <v>1436801600.3610001</v>
      </c>
      <c r="D8" s="569">
        <f>'P1 '!G9</f>
        <v>1436801600.3610001</v>
      </c>
      <c r="E8" s="569">
        <f>'P1 '!H9</f>
        <v>1436801600.3610001</v>
      </c>
      <c r="F8" s="569">
        <f>'P1 '!I9</f>
        <v>1436801600.3610001</v>
      </c>
      <c r="G8" s="569">
        <f>'P1 '!J9</f>
        <v>1436801600.3610001</v>
      </c>
      <c r="H8" s="569">
        <f>'P1 '!K9</f>
        <v>1436801600.3610001</v>
      </c>
      <c r="I8" s="569">
        <f>'P1 '!L9</f>
        <v>1436801600.3610001</v>
      </c>
      <c r="J8" s="569">
        <f>'P1 '!M9</f>
        <v>1436801600.3610001</v>
      </c>
      <c r="K8" s="569">
        <f>'P1 '!N9</f>
        <v>1436801600.3610001</v>
      </c>
      <c r="L8" s="569">
        <f>'P1 '!O9</f>
        <v>1436801600.3610001</v>
      </c>
      <c r="M8" s="569">
        <f>'P1 '!P9</f>
        <v>1300044814.4250002</v>
      </c>
      <c r="N8" s="569">
        <f>'P1 '!Q9</f>
        <v>1300044814.4250002</v>
      </c>
      <c r="O8" s="569">
        <f>'P1 '!R9</f>
        <v>1300044814.4250002</v>
      </c>
      <c r="P8" s="569">
        <f>'P1 '!S9</f>
        <v>1300044814.4250002</v>
      </c>
      <c r="Q8" s="569">
        <f>'P1 '!T9</f>
        <v>1300044814.4250002</v>
      </c>
      <c r="R8" s="569">
        <f>'P1 '!U9</f>
        <v>1300044814.4250002</v>
      </c>
      <c r="S8" s="569">
        <f>'P1 '!V9</f>
        <v>1300044814.4250002</v>
      </c>
      <c r="T8" s="569">
        <f>'P1 '!W9</f>
        <v>1300044814.4250002</v>
      </c>
      <c r="U8" s="569">
        <f>'P1 '!X9</f>
        <v>1300044814.4250002</v>
      </c>
      <c r="V8" s="569">
        <f>'P1 '!Y9</f>
        <v>26501767604.909996</v>
      </c>
      <c r="W8" s="570">
        <f>V8/V$41</f>
        <v>2.3283861067243488E-2</v>
      </c>
    </row>
    <row r="9" spans="1:23" s="568" customFormat="1" ht="28.5" customHeight="1">
      <c r="A9" s="272" t="str">
        <f>Portafolio_PA_Papa!D13</f>
        <v>1.3. Mejora de la comercialización de la papa y sus derivados</v>
      </c>
      <c r="B9" s="569">
        <f>'P1 '!E10</f>
        <v>843223180.09266663</v>
      </c>
      <c r="C9" s="569">
        <f>'P1 '!F10</f>
        <v>2529669540.2779999</v>
      </c>
      <c r="D9" s="569">
        <f>'P1 '!G10</f>
        <v>2529669540.2779999</v>
      </c>
      <c r="E9" s="569">
        <f>'P1 '!H10</f>
        <v>2529669540.2779999</v>
      </c>
      <c r="F9" s="569">
        <f>'P1 '!I10</f>
        <v>11009669540.277998</v>
      </c>
      <c r="G9" s="569">
        <f>'P1 '!J10</f>
        <v>11009669540.277998</v>
      </c>
      <c r="H9" s="569">
        <f>'P1 '!K10</f>
        <v>11009669540.277998</v>
      </c>
      <c r="I9" s="569">
        <f>'P1 '!L10</f>
        <v>11009669540.277998</v>
      </c>
      <c r="J9" s="569">
        <f>'P1 '!M10</f>
        <v>11009669540.277998</v>
      </c>
      <c r="K9" s="569">
        <f>'P1 '!N10</f>
        <v>11009669540.277998</v>
      </c>
      <c r="L9" s="569">
        <f>'P1 '!O10</f>
        <v>11009669540.277998</v>
      </c>
      <c r="M9" s="569">
        <f>'P1 '!P10</f>
        <v>11009669540.277998</v>
      </c>
      <c r="N9" s="569">
        <f>'P1 '!Q10</f>
        <v>2529669540.2779999</v>
      </c>
      <c r="O9" s="569">
        <f>'P1 '!R10</f>
        <v>2529669540.2779999</v>
      </c>
      <c r="P9" s="569">
        <f>'P1 '!S10</f>
        <v>2529669540.2779999</v>
      </c>
      <c r="Q9" s="569">
        <f>'P1 '!T10</f>
        <v>2529669540.2779999</v>
      </c>
      <c r="R9" s="569">
        <f>'P1 '!U10</f>
        <v>2529669540.2779999</v>
      </c>
      <c r="S9" s="569">
        <f>'P1 '!V10</f>
        <v>2529669540.2779999</v>
      </c>
      <c r="T9" s="569">
        <f>'P1 '!W10</f>
        <v>2529669540.2779999</v>
      </c>
      <c r="U9" s="569">
        <f>'P1 '!X10</f>
        <v>2529669540.2779999</v>
      </c>
      <c r="V9" s="569">
        <f>'P1 '!Y10</f>
        <v>116746944445.37466</v>
      </c>
      <c r="W9" s="570">
        <f>V9/V$41</f>
        <v>0.10257125769934203</v>
      </c>
    </row>
    <row r="10" spans="1:23" s="568" customFormat="1" ht="28.5" customHeight="1">
      <c r="A10" s="561" t="str">
        <f>Portafolio_PA_Papa!C19</f>
        <v>2. Mejora de la productividad en la producción y procesamiento de papa</v>
      </c>
      <c r="B10" s="562">
        <f>SUM(B11:B16)</f>
        <v>2749724523.3333335</v>
      </c>
      <c r="C10" s="562">
        <f t="shared" ref="C10:V10" si="1">SUM(C11:C16)</f>
        <v>23280923977.298244</v>
      </c>
      <c r="D10" s="562">
        <f t="shared" si="1"/>
        <v>29626157430.700893</v>
      </c>
      <c r="E10" s="562">
        <f t="shared" si="1"/>
        <v>32607407430.700893</v>
      </c>
      <c r="F10" s="562">
        <f t="shared" si="1"/>
        <v>32786282430.700893</v>
      </c>
      <c r="G10" s="562">
        <f t="shared" si="1"/>
        <v>32975889930.700893</v>
      </c>
      <c r="H10" s="562">
        <f t="shared" si="1"/>
        <v>29782407518.432892</v>
      </c>
      <c r="I10" s="562">
        <f t="shared" si="1"/>
        <v>29995450505.432892</v>
      </c>
      <c r="J10" s="562">
        <f t="shared" si="1"/>
        <v>30221276071.652893</v>
      </c>
      <c r="K10" s="562">
        <f t="shared" si="1"/>
        <v>30460651171.846092</v>
      </c>
      <c r="L10" s="562">
        <f t="shared" si="1"/>
        <v>28507326504.050884</v>
      </c>
      <c r="M10" s="562">
        <f t="shared" si="1"/>
        <v>23904443665.692966</v>
      </c>
      <c r="N10" s="562">
        <f t="shared" si="1"/>
        <v>23918000770.174667</v>
      </c>
      <c r="O10" s="562">
        <f t="shared" si="1"/>
        <v>18881241623.647892</v>
      </c>
      <c r="P10" s="562">
        <f t="shared" si="1"/>
        <v>18881241623.647892</v>
      </c>
      <c r="Q10" s="562">
        <f t="shared" si="1"/>
        <v>18881241623.647892</v>
      </c>
      <c r="R10" s="562">
        <f t="shared" si="1"/>
        <v>18881241623.647892</v>
      </c>
      <c r="S10" s="562">
        <f t="shared" si="1"/>
        <v>18881241623.647892</v>
      </c>
      <c r="T10" s="562">
        <f t="shared" si="1"/>
        <v>18881241623.647892</v>
      </c>
      <c r="U10" s="562">
        <f t="shared" si="1"/>
        <v>16747408995.647894</v>
      </c>
      <c r="V10" s="562">
        <f t="shared" si="1"/>
        <v>480850800668.25378</v>
      </c>
      <c r="W10" s="563">
        <f t="shared" ref="W10:W20" si="2">V10/V$41</f>
        <v>0.42246477305755686</v>
      </c>
    </row>
    <row r="11" spans="1:23" s="568" customFormat="1" ht="28.5" customHeight="1">
      <c r="A11" s="272" t="str">
        <f>Portafolio_PA_Papa!D19</f>
        <v>2.1. Mejora de la producción de semilla certificada de papa</v>
      </c>
      <c r="B11" s="569">
        <f>'P2'!E8</f>
        <v>1488409388</v>
      </c>
      <c r="C11" s="569">
        <f>'P2'!F8</f>
        <v>5063428404</v>
      </c>
      <c r="D11" s="569">
        <f>'P2'!G8</f>
        <v>5063428404</v>
      </c>
      <c r="E11" s="569">
        <f>'P2'!H8</f>
        <v>5063428404</v>
      </c>
      <c r="F11" s="569">
        <f>'P2'!I8</f>
        <v>5063428404</v>
      </c>
      <c r="G11" s="569">
        <f>'P2'!J8</f>
        <v>5063428404</v>
      </c>
      <c r="H11" s="569">
        <f>'P2'!K8</f>
        <v>4465228164</v>
      </c>
      <c r="I11" s="569">
        <f>'P2'!L8</f>
        <v>4465228164</v>
      </c>
      <c r="J11" s="569">
        <f>'P2'!M8</f>
        <v>4465228164</v>
      </c>
      <c r="K11" s="569">
        <f>'P2'!N8</f>
        <v>4465228164</v>
      </c>
      <c r="L11" s="569">
        <f>'P2'!O8</f>
        <v>4465228164</v>
      </c>
      <c r="M11" s="569">
        <f>'P2'!P8</f>
        <v>4465228164</v>
      </c>
      <c r="N11" s="569">
        <f>'P2'!Q8</f>
        <v>4465228164</v>
      </c>
      <c r="O11" s="569">
        <f>'P2'!R8</f>
        <v>4465228164</v>
      </c>
      <c r="P11" s="569">
        <f>'P2'!S8</f>
        <v>4465228164</v>
      </c>
      <c r="Q11" s="569">
        <f>'P2'!T8</f>
        <v>4465228164</v>
      </c>
      <c r="R11" s="569">
        <f>'P2'!U8</f>
        <v>4465228164</v>
      </c>
      <c r="S11" s="569">
        <f>'P2'!V8</f>
        <v>4465228164</v>
      </c>
      <c r="T11" s="569">
        <f>'P2'!W8</f>
        <v>4465228164</v>
      </c>
      <c r="U11" s="569">
        <f>'P2'!X8</f>
        <v>4465228164</v>
      </c>
      <c r="V11" s="569">
        <f>'P2'!Y8</f>
        <v>89318745704</v>
      </c>
      <c r="W11" s="570">
        <f t="shared" si="2"/>
        <v>7.8473454928609479E-2</v>
      </c>
    </row>
    <row r="12" spans="1:23" s="568" customFormat="1" ht="28.5" customHeight="1">
      <c r="A12" s="272" t="str">
        <f>Portafolio_PA_Papa!D24</f>
        <v>2.2. Fortalecimiento de la asistencia técnica y extensión agrícola a productores de papa</v>
      </c>
      <c r="B12" s="569">
        <f>'P2'!E9</f>
        <v>0</v>
      </c>
      <c r="C12" s="569">
        <f>'P2'!F9</f>
        <v>6919697515.9649124</v>
      </c>
      <c r="D12" s="569">
        <f>'P2'!G9</f>
        <v>12605316660.435894</v>
      </c>
      <c r="E12" s="569">
        <f>'P2'!H9</f>
        <v>15586566660.435894</v>
      </c>
      <c r="F12" s="569">
        <f>'P2'!I9</f>
        <v>15765441660.435894</v>
      </c>
      <c r="G12" s="569">
        <f>'P2'!J9</f>
        <v>15955049160.435894</v>
      </c>
      <c r="H12" s="569">
        <f>'P2'!K9</f>
        <v>14061415743.157894</v>
      </c>
      <c r="I12" s="569">
        <f>'P2'!L9</f>
        <v>14274458730.157894</v>
      </c>
      <c r="J12" s="569">
        <f>'P2'!M9</f>
        <v>14500284296.377895</v>
      </c>
      <c r="K12" s="569">
        <f>'P2'!N9</f>
        <v>14739659396.571095</v>
      </c>
      <c r="L12" s="569">
        <f>'P2'!O9</f>
        <v>12786334728.775887</v>
      </c>
      <c r="M12" s="569">
        <f>'P2'!P9</f>
        <v>13055296591.352966</v>
      </c>
      <c r="N12" s="569">
        <f>'P2'!Q9</f>
        <v>13340396165.684669</v>
      </c>
      <c r="O12" s="569">
        <f>'P2'!R9</f>
        <v>8303637019.1578941</v>
      </c>
      <c r="P12" s="569">
        <f>'P2'!S9</f>
        <v>8303637019.1578941</v>
      </c>
      <c r="Q12" s="569">
        <f>'P2'!T9</f>
        <v>8303637019.1578941</v>
      </c>
      <c r="R12" s="569">
        <f>'P2'!U9</f>
        <v>8303637019.1578941</v>
      </c>
      <c r="S12" s="569">
        <f>'P2'!V9</f>
        <v>8303637019.1578941</v>
      </c>
      <c r="T12" s="569">
        <f>'P2'!W9</f>
        <v>8303637019.1578941</v>
      </c>
      <c r="U12" s="569">
        <f>'P2'!X9</f>
        <v>8303637019.1578941</v>
      </c>
      <c r="V12" s="569">
        <f>'P2'!Y9</f>
        <v>221715376443.89209</v>
      </c>
      <c r="W12" s="570">
        <f t="shared" si="2"/>
        <v>0.19479417745081784</v>
      </c>
    </row>
    <row r="13" spans="1:23" s="568" customFormat="1" ht="28.5" customHeight="1">
      <c r="A13" s="272" t="str">
        <f>Portafolio_PA_Papa!D33</f>
        <v>2.3.  Fortalecimiento de las capacidades técnicas y empresariales de MiPymes procesadoras  de papa</v>
      </c>
      <c r="B13" s="569">
        <f>'P2'!E10</f>
        <v>0</v>
      </c>
      <c r="C13" s="569">
        <f>'P2'!F10</f>
        <v>1940359195.4083333</v>
      </c>
      <c r="D13" s="569">
        <f>'P2'!G10</f>
        <v>2599973504.3400002</v>
      </c>
      <c r="E13" s="569">
        <f>'P2'!H10</f>
        <v>2599973504.3400002</v>
      </c>
      <c r="F13" s="569">
        <f>'P2'!I10</f>
        <v>2599973504.3400002</v>
      </c>
      <c r="G13" s="569">
        <f>'P2'!J10</f>
        <v>2599973504.3400002</v>
      </c>
      <c r="H13" s="569">
        <f>'P2'!K10</f>
        <v>2599973504.3400002</v>
      </c>
      <c r="I13" s="569">
        <f>'P2'!L10</f>
        <v>2599973504.3400002</v>
      </c>
      <c r="J13" s="569">
        <f>'P2'!M10</f>
        <v>2599973504.3400002</v>
      </c>
      <c r="K13" s="569">
        <f>'P2'!N10</f>
        <v>2599973504.3400002</v>
      </c>
      <c r="L13" s="569">
        <f>'P2'!O10</f>
        <v>2599973504.3400002</v>
      </c>
      <c r="M13" s="569">
        <f>'P2'!P10</f>
        <v>2599973504.3400002</v>
      </c>
      <c r="N13" s="569">
        <f>'P2'!Q10</f>
        <v>2328431034.4899998</v>
      </c>
      <c r="O13" s="569">
        <f>'P2'!R10</f>
        <v>2328431034.4899998</v>
      </c>
      <c r="P13" s="569">
        <f>'P2'!S10</f>
        <v>2328431034.4899998</v>
      </c>
      <c r="Q13" s="569">
        <f>'P2'!T10</f>
        <v>2328431034.4899998</v>
      </c>
      <c r="R13" s="569">
        <f>'P2'!U10</f>
        <v>2328431034.4899998</v>
      </c>
      <c r="S13" s="569">
        <f>'P2'!V10</f>
        <v>2328431034.4899998</v>
      </c>
      <c r="T13" s="569">
        <f>'P2'!W10</f>
        <v>2328431034.4899998</v>
      </c>
      <c r="U13" s="569">
        <f>'P2'!X10</f>
        <v>2328431034.4899998</v>
      </c>
      <c r="V13" s="569">
        <f>'P2'!Y10</f>
        <v>46567542514.728317</v>
      </c>
      <c r="W13" s="570">
        <f t="shared" si="2"/>
        <v>4.0913202708599897E-2</v>
      </c>
    </row>
    <row r="14" spans="1:23" s="568" customFormat="1" ht="28.5" customHeight="1">
      <c r="A14" s="272" t="str">
        <f>Portafolio_PA_Papa!D39</f>
        <v>2.4. Promoción de la integración y las alianzas estratégicas en la cadena de la papa</v>
      </c>
      <c r="B14" s="569">
        <f>'P2'!E11</f>
        <v>711277542.66666663</v>
      </c>
      <c r="C14" s="569">
        <f>'P2'!F11</f>
        <v>2620993030.145</v>
      </c>
      <c r="D14" s="569">
        <f>'P2'!G11</f>
        <v>2620993030.145</v>
      </c>
      <c r="E14" s="569">
        <f>'P2'!H11</f>
        <v>2620993030.145</v>
      </c>
      <c r="F14" s="569">
        <f>'P2'!I11</f>
        <v>2620993030.145</v>
      </c>
      <c r="G14" s="569">
        <f>'P2'!J11</f>
        <v>2620993030.145</v>
      </c>
      <c r="H14" s="569">
        <f>'P2'!K11</f>
        <v>1919344275.1549997</v>
      </c>
      <c r="I14" s="569">
        <f>'P2'!L11</f>
        <v>1919344275.1549997</v>
      </c>
      <c r="J14" s="569">
        <f>'P2'!M11</f>
        <v>1919344275.1549997</v>
      </c>
      <c r="K14" s="569">
        <f>'P2'!N11</f>
        <v>1919344275.1549997</v>
      </c>
      <c r="L14" s="569">
        <f>'P2'!O11</f>
        <v>1919344275.1549997</v>
      </c>
      <c r="M14" s="569">
        <f>'P2'!P11</f>
        <v>2133832627.9999998</v>
      </c>
      <c r="N14" s="569">
        <f>'P2'!Q11</f>
        <v>2133832627.9999998</v>
      </c>
      <c r="O14" s="569">
        <f>'P2'!R11</f>
        <v>2133832627.9999998</v>
      </c>
      <c r="P14" s="569">
        <f>'P2'!S11</f>
        <v>2133832627.9999998</v>
      </c>
      <c r="Q14" s="569">
        <f>'P2'!T11</f>
        <v>2133832627.9999998</v>
      </c>
      <c r="R14" s="569">
        <f>'P2'!U11</f>
        <v>2133832627.9999998</v>
      </c>
      <c r="S14" s="569">
        <f>'P2'!V11</f>
        <v>2133832627.9999998</v>
      </c>
      <c r="T14" s="569">
        <f>'P2'!W11</f>
        <v>2133832627.9999998</v>
      </c>
      <c r="U14" s="569">
        <f>'P2'!X11</f>
        <v>0</v>
      </c>
      <c r="V14" s="569">
        <f>'P2'!Y11</f>
        <v>40483625093.166664</v>
      </c>
      <c r="W14" s="570">
        <f t="shared" si="2"/>
        <v>3.556800875399066E-2</v>
      </c>
    </row>
    <row r="15" spans="1:23" s="568" customFormat="1" ht="28.5" customHeight="1">
      <c r="A15" s="272" t="str">
        <f>Portafolio_PA_Papa!D42</f>
        <v>2.5. Mejora de la capacidad instalada en el almacenamiento y procesamiento agroindustrial de la papa</v>
      </c>
      <c r="B15" s="569">
        <f>'P2'!E12</f>
        <v>174251543.33333337</v>
      </c>
      <c r="C15" s="569">
        <f>'P2'!F12</f>
        <v>4084607242.48</v>
      </c>
      <c r="D15" s="569">
        <f>'P2'!G12</f>
        <v>4084607242.48</v>
      </c>
      <c r="E15" s="569">
        <f>'P2'!H12</f>
        <v>4084607242.48</v>
      </c>
      <c r="F15" s="569">
        <f>'P2'!I12</f>
        <v>4084607242.48</v>
      </c>
      <c r="G15" s="569">
        <f>'P2'!J12</f>
        <v>4084607242.48</v>
      </c>
      <c r="H15" s="569">
        <f>'P2'!K12</f>
        <v>4084607242.48</v>
      </c>
      <c r="I15" s="569">
        <f>'P2'!L12</f>
        <v>4084607242.48</v>
      </c>
      <c r="J15" s="569">
        <f>'P2'!M12</f>
        <v>4084607242.48</v>
      </c>
      <c r="K15" s="569">
        <f>'P2'!N12</f>
        <v>4084607242.48</v>
      </c>
      <c r="L15" s="569">
        <f>'P2'!O12</f>
        <v>4084607242.48</v>
      </c>
      <c r="M15" s="569">
        <f>'P2'!P12</f>
        <v>522754630.00000012</v>
      </c>
      <c r="N15" s="569">
        <f>'P2'!Q12</f>
        <v>522754630.00000012</v>
      </c>
      <c r="O15" s="569">
        <f>'P2'!R12</f>
        <v>522754630.00000012</v>
      </c>
      <c r="P15" s="569">
        <f>'P2'!S12</f>
        <v>522754630.00000012</v>
      </c>
      <c r="Q15" s="569">
        <f>'P2'!T12</f>
        <v>522754630.00000012</v>
      </c>
      <c r="R15" s="569">
        <f>'P2'!U12</f>
        <v>522754630.00000012</v>
      </c>
      <c r="S15" s="569">
        <f>'P2'!V12</f>
        <v>522754630.00000012</v>
      </c>
      <c r="T15" s="569">
        <f>'P2'!W12</f>
        <v>522754630.00000012</v>
      </c>
      <c r="U15" s="569">
        <f>'P2'!X12</f>
        <v>522754630.00000012</v>
      </c>
      <c r="V15" s="569">
        <f>'P2'!Y12</f>
        <v>45725115638.133339</v>
      </c>
      <c r="W15" s="570">
        <f t="shared" si="2"/>
        <v>4.0173065271491164E-2</v>
      </c>
    </row>
    <row r="16" spans="1:23" s="568" customFormat="1" ht="28.5" customHeight="1">
      <c r="A16" s="272" t="str">
        <f>Portafolio_PA_Papa!D48</f>
        <v>2.6. Optimización de la oferta de insumos y servicios asociados a la cadena.</v>
      </c>
      <c r="B16" s="569">
        <f>'P2'!E13</f>
        <v>375786049.33333343</v>
      </c>
      <c r="C16" s="569">
        <f>'P2'!F13</f>
        <v>2651838589.3000002</v>
      </c>
      <c r="D16" s="569">
        <f>'P2'!G13</f>
        <v>2651838589.3000002</v>
      </c>
      <c r="E16" s="569">
        <f>'P2'!H13</f>
        <v>2651838589.3000002</v>
      </c>
      <c r="F16" s="569">
        <f>'P2'!I13</f>
        <v>2651838589.3000002</v>
      </c>
      <c r="G16" s="569">
        <f>'P2'!J13</f>
        <v>2651838589.3000002</v>
      </c>
      <c r="H16" s="569">
        <f>'P2'!K13</f>
        <v>2651838589.3000002</v>
      </c>
      <c r="I16" s="569">
        <f>'P2'!L13</f>
        <v>2651838589.3000002</v>
      </c>
      <c r="J16" s="569">
        <f>'P2'!M13</f>
        <v>2651838589.3000002</v>
      </c>
      <c r="K16" s="569">
        <f>'P2'!N13</f>
        <v>2651838589.3000002</v>
      </c>
      <c r="L16" s="569">
        <f>'P2'!O13</f>
        <v>2651838589.3000002</v>
      </c>
      <c r="M16" s="569">
        <f>'P2'!P13</f>
        <v>1127358148.0000002</v>
      </c>
      <c r="N16" s="569">
        <f>'P2'!Q13</f>
        <v>1127358148.0000002</v>
      </c>
      <c r="O16" s="569">
        <f>'P2'!R13</f>
        <v>1127358148.0000002</v>
      </c>
      <c r="P16" s="569">
        <f>'P2'!S13</f>
        <v>1127358148.0000002</v>
      </c>
      <c r="Q16" s="569">
        <f>'P2'!T13</f>
        <v>1127358148.0000002</v>
      </c>
      <c r="R16" s="569">
        <f>'P2'!U13</f>
        <v>1127358148.0000002</v>
      </c>
      <c r="S16" s="569">
        <f>'P2'!V13</f>
        <v>1127358148.0000002</v>
      </c>
      <c r="T16" s="569">
        <f>'P2'!W13</f>
        <v>1127358148.0000002</v>
      </c>
      <c r="U16" s="569">
        <f>'P2'!X13</f>
        <v>1127358148.0000002</v>
      </c>
      <c r="V16" s="569">
        <f>'P2'!Y13</f>
        <v>37040395274.333336</v>
      </c>
      <c r="W16" s="570">
        <f t="shared" si="2"/>
        <v>3.2542863944047803E-2</v>
      </c>
    </row>
    <row r="17" spans="1:24" s="568" customFormat="1" ht="28.5" customHeight="1">
      <c r="A17" s="561" t="str">
        <f>Portafolio_PA_Papa!C53</f>
        <v>3. Mejora del desempeño ambiental de la cadena de la papa</v>
      </c>
      <c r="B17" s="562">
        <f>SUM(B18:B20)</f>
        <v>331189370</v>
      </c>
      <c r="C17" s="562">
        <f t="shared" ref="C17:V17" si="3">SUM(C18:C20)</f>
        <v>4605633383.333333</v>
      </c>
      <c r="D17" s="562">
        <f t="shared" si="3"/>
        <v>9464753473.8899994</v>
      </c>
      <c r="E17" s="562">
        <f t="shared" si="3"/>
        <v>9464753473.8899994</v>
      </c>
      <c r="F17" s="562">
        <f t="shared" si="3"/>
        <v>9464753473.8899994</v>
      </c>
      <c r="G17" s="562">
        <f t="shared" si="3"/>
        <v>9464753473.8899994</v>
      </c>
      <c r="H17" s="562">
        <f t="shared" si="3"/>
        <v>9464753473.8899994</v>
      </c>
      <c r="I17" s="562">
        <f t="shared" si="3"/>
        <v>9464753473.8899994</v>
      </c>
      <c r="J17" s="562">
        <f t="shared" si="3"/>
        <v>9464753473.8899994</v>
      </c>
      <c r="K17" s="562">
        <f t="shared" si="3"/>
        <v>9464753473.8899994</v>
      </c>
      <c r="L17" s="562">
        <f t="shared" si="3"/>
        <v>8910810590.25</v>
      </c>
      <c r="M17" s="562">
        <f t="shared" si="3"/>
        <v>5261808564</v>
      </c>
      <c r="N17" s="562">
        <f t="shared" si="3"/>
        <v>3937051084</v>
      </c>
      <c r="O17" s="562">
        <f t="shared" si="3"/>
        <v>3937051084</v>
      </c>
      <c r="P17" s="562">
        <f t="shared" si="3"/>
        <v>3937051084</v>
      </c>
      <c r="Q17" s="562">
        <f t="shared" si="3"/>
        <v>3937051084</v>
      </c>
      <c r="R17" s="562">
        <f t="shared" si="3"/>
        <v>3937051084</v>
      </c>
      <c r="S17" s="562">
        <f t="shared" si="3"/>
        <v>3937051084</v>
      </c>
      <c r="T17" s="562">
        <f t="shared" si="3"/>
        <v>3937051084</v>
      </c>
      <c r="U17" s="562">
        <f t="shared" si="3"/>
        <v>3937051084</v>
      </c>
      <c r="V17" s="562">
        <f t="shared" si="3"/>
        <v>126323878370.70332</v>
      </c>
      <c r="W17" s="563">
        <f t="shared" si="2"/>
        <v>0.1109853379332284</v>
      </c>
    </row>
    <row r="18" spans="1:24" s="568" customFormat="1" ht="28.5" customHeight="1">
      <c r="A18" s="272" t="str">
        <f>Portafolio_PA_Papa!D53</f>
        <v>3.1. Contribución a la gestión del ordenamiento ambiental, fuera de la frontera agrícola</v>
      </c>
      <c r="B18" s="569">
        <f>'P3'!E8</f>
        <v>331189370</v>
      </c>
      <c r="C18" s="569">
        <f>'P3'!F8</f>
        <v>1324757480</v>
      </c>
      <c r="D18" s="569">
        <f>'P3'!G8</f>
        <v>1324757480</v>
      </c>
      <c r="E18" s="569">
        <f>'P3'!H8</f>
        <v>1324757480</v>
      </c>
      <c r="F18" s="569">
        <f>'P3'!I8</f>
        <v>1324757480</v>
      </c>
      <c r="G18" s="569">
        <f>'P3'!J8</f>
        <v>1324757480</v>
      </c>
      <c r="H18" s="569">
        <f>'P3'!K8</f>
        <v>1324757480</v>
      </c>
      <c r="I18" s="569">
        <f>'P3'!L8</f>
        <v>1324757480</v>
      </c>
      <c r="J18" s="569">
        <f>'P3'!M8</f>
        <v>1324757480</v>
      </c>
      <c r="K18" s="569">
        <f>'P3'!N8</f>
        <v>1324757480</v>
      </c>
      <c r="L18" s="569">
        <f>'P3'!O8</f>
        <v>1324757480</v>
      </c>
      <c r="M18" s="569">
        <f>'P3'!P8</f>
        <v>1324757480</v>
      </c>
      <c r="N18" s="569">
        <f>'P3'!Q8</f>
        <v>0</v>
      </c>
      <c r="O18" s="569">
        <f>'P3'!R8</f>
        <v>0</v>
      </c>
      <c r="P18" s="569">
        <f>'P3'!S8</f>
        <v>0</v>
      </c>
      <c r="Q18" s="569">
        <f>'P3'!T8</f>
        <v>0</v>
      </c>
      <c r="R18" s="569">
        <f>'P3'!U8</f>
        <v>0</v>
      </c>
      <c r="S18" s="569">
        <f>'P3'!V8</f>
        <v>0</v>
      </c>
      <c r="T18" s="569">
        <f>'P3'!W8</f>
        <v>0</v>
      </c>
      <c r="U18" s="569">
        <f>'P3'!X8</f>
        <v>0</v>
      </c>
      <c r="V18" s="569">
        <f>'P3'!Y8</f>
        <v>14903521650</v>
      </c>
      <c r="W18" s="570">
        <f t="shared" si="2"/>
        <v>1.3093901232722471E-2</v>
      </c>
    </row>
    <row r="19" spans="1:24" s="568" customFormat="1" ht="28.5" customHeight="1">
      <c r="A19" s="272" t="str">
        <f>Portafolio_PA_Papa!D56</f>
        <v>3.2. Promoción del manejo eficiente y sostenible del suelo y agua, en el cultivo de papa</v>
      </c>
      <c r="B19" s="569">
        <f>'P3'!E9</f>
        <v>0</v>
      </c>
      <c r="C19" s="569">
        <f>'P3'!F9</f>
        <v>1641950326.6666665</v>
      </c>
      <c r="D19" s="569">
        <f>'P3'!G9</f>
        <v>5619342418.25</v>
      </c>
      <c r="E19" s="569">
        <f>'P3'!H9</f>
        <v>5619342418.25</v>
      </c>
      <c r="F19" s="569">
        <f>'P3'!I9</f>
        <v>5619342418.25</v>
      </c>
      <c r="G19" s="569">
        <f>'P3'!J9</f>
        <v>5619342418.25</v>
      </c>
      <c r="H19" s="569">
        <f>'P3'!K9</f>
        <v>5619342418.25</v>
      </c>
      <c r="I19" s="569">
        <f>'P3'!L9</f>
        <v>5619342418.25</v>
      </c>
      <c r="J19" s="569">
        <f>'P3'!M9</f>
        <v>5619342418.25</v>
      </c>
      <c r="K19" s="569">
        <f>'P3'!N9</f>
        <v>5619342418.25</v>
      </c>
      <c r="L19" s="569">
        <f>'P3'!O9</f>
        <v>5619342418.25</v>
      </c>
      <c r="M19" s="569">
        <f>'P3'!P9</f>
        <v>1970340392</v>
      </c>
      <c r="N19" s="569">
        <f>'P3'!Q9</f>
        <v>1970340392</v>
      </c>
      <c r="O19" s="569">
        <f>'P3'!R9</f>
        <v>1970340392</v>
      </c>
      <c r="P19" s="569">
        <f>'P3'!S9</f>
        <v>1970340392</v>
      </c>
      <c r="Q19" s="569">
        <f>'P3'!T9</f>
        <v>1970340392</v>
      </c>
      <c r="R19" s="569">
        <f>'P3'!U9</f>
        <v>1970340392</v>
      </c>
      <c r="S19" s="569">
        <f>'P3'!V9</f>
        <v>1970340392</v>
      </c>
      <c r="T19" s="569">
        <f>'P3'!W9</f>
        <v>1970340392</v>
      </c>
      <c r="U19" s="569">
        <f>'P3'!X9</f>
        <v>1970340392</v>
      </c>
      <c r="V19" s="569">
        <f>'P3'!Y9</f>
        <v>69949095618.916656</v>
      </c>
      <c r="W19" s="570">
        <f t="shared" si="2"/>
        <v>6.1455713009438598E-2</v>
      </c>
      <c r="X19" s="571">
        <f>W9+W12+W19</f>
        <v>0.35882114815959848</v>
      </c>
    </row>
    <row r="20" spans="1:24" s="568" customFormat="1" ht="36" customHeight="1">
      <c r="A20" s="272" t="str">
        <f>Portafolio_PA_Papa!D62</f>
        <v>3.3. Aumento en la incorporación de prácticas sostenibles en la comercialización, adecuación y procesamiento de papa y sus derivados</v>
      </c>
      <c r="B20" s="569">
        <f>'P3'!E10</f>
        <v>0</v>
      </c>
      <c r="C20" s="569">
        <f>'P3'!F10</f>
        <v>1638925576.6666665</v>
      </c>
      <c r="D20" s="569">
        <f>'P3'!G10</f>
        <v>2520653575.6400003</v>
      </c>
      <c r="E20" s="569">
        <f>'P3'!H10</f>
        <v>2520653575.6400003</v>
      </c>
      <c r="F20" s="569">
        <f>'P3'!I10</f>
        <v>2520653575.6400003</v>
      </c>
      <c r="G20" s="569">
        <f>'P3'!J10</f>
        <v>2520653575.6400003</v>
      </c>
      <c r="H20" s="569">
        <f>'P3'!K10</f>
        <v>2520653575.6400003</v>
      </c>
      <c r="I20" s="569">
        <f>'P3'!L10</f>
        <v>2520653575.6400003</v>
      </c>
      <c r="J20" s="569">
        <f>'P3'!M10</f>
        <v>2520653575.6400003</v>
      </c>
      <c r="K20" s="569">
        <f>'P3'!N10</f>
        <v>2520653575.6400003</v>
      </c>
      <c r="L20" s="569">
        <f>'P3'!O10</f>
        <v>1966710692</v>
      </c>
      <c r="M20" s="569">
        <f>'P3'!P10</f>
        <v>1966710692</v>
      </c>
      <c r="N20" s="569">
        <f>'P3'!Q10</f>
        <v>1966710692</v>
      </c>
      <c r="O20" s="569">
        <f>'P3'!R10</f>
        <v>1966710692</v>
      </c>
      <c r="P20" s="569">
        <f>'P3'!S10</f>
        <v>1966710692</v>
      </c>
      <c r="Q20" s="569">
        <f>'P3'!T10</f>
        <v>1966710692</v>
      </c>
      <c r="R20" s="569">
        <f>'P3'!U10</f>
        <v>1966710692</v>
      </c>
      <c r="S20" s="569">
        <f>'P3'!V10</f>
        <v>1966710692</v>
      </c>
      <c r="T20" s="569">
        <f>'P3'!W10</f>
        <v>1966710692</v>
      </c>
      <c r="U20" s="569">
        <f>'P3'!X10</f>
        <v>1966710692</v>
      </c>
      <c r="V20" s="569">
        <f>'P3'!Y10</f>
        <v>41471261101.786667</v>
      </c>
      <c r="W20" s="570">
        <f t="shared" si="2"/>
        <v>3.6435723691067332E-2</v>
      </c>
    </row>
    <row r="21" spans="1:24" s="568" customFormat="1" ht="28.5" customHeight="1">
      <c r="A21" s="561" t="str">
        <f>Portafolio_PA_Papa!C65</f>
        <v xml:space="preserve">4. Contribución al ordenamiento productivo y social de la propiedad rural de la cadena </v>
      </c>
      <c r="B21" s="562">
        <f>B22+B23</f>
        <v>1274942401.3333335</v>
      </c>
      <c r="C21" s="562">
        <f t="shared" ref="C21:V21" si="4">C22+C23</f>
        <v>3824827204</v>
      </c>
      <c r="D21" s="562">
        <f t="shared" si="4"/>
        <v>3824827204</v>
      </c>
      <c r="E21" s="562">
        <f t="shared" si="4"/>
        <v>3824827204</v>
      </c>
      <c r="F21" s="562">
        <f t="shared" si="4"/>
        <v>3824827204</v>
      </c>
      <c r="G21" s="562">
        <f t="shared" si="4"/>
        <v>3824827204</v>
      </c>
      <c r="H21" s="562">
        <f t="shared" si="4"/>
        <v>3824827204</v>
      </c>
      <c r="I21" s="562">
        <f t="shared" si="4"/>
        <v>3824827204</v>
      </c>
      <c r="J21" s="562">
        <f t="shared" si="4"/>
        <v>3824827204</v>
      </c>
      <c r="K21" s="562">
        <f t="shared" si="4"/>
        <v>3824827204</v>
      </c>
      <c r="L21" s="562">
        <f t="shared" si="4"/>
        <v>3824827204</v>
      </c>
      <c r="M21" s="562">
        <f t="shared" si="4"/>
        <v>3824827204</v>
      </c>
      <c r="N21" s="562">
        <f t="shared" si="4"/>
        <v>3824827204</v>
      </c>
      <c r="O21" s="562">
        <f t="shared" si="4"/>
        <v>3824827204</v>
      </c>
      <c r="P21" s="562">
        <f t="shared" si="4"/>
        <v>3824827204</v>
      </c>
      <c r="Q21" s="562">
        <f t="shared" si="4"/>
        <v>3824827204</v>
      </c>
      <c r="R21" s="562">
        <f t="shared" si="4"/>
        <v>3824827204</v>
      </c>
      <c r="S21" s="562">
        <f t="shared" si="4"/>
        <v>3824827204</v>
      </c>
      <c r="T21" s="562">
        <f t="shared" si="4"/>
        <v>3824827204</v>
      </c>
      <c r="U21" s="562">
        <f t="shared" si="4"/>
        <v>3824827204</v>
      </c>
      <c r="V21" s="562">
        <f t="shared" si="4"/>
        <v>73946659277.333344</v>
      </c>
      <c r="W21" s="563">
        <f>V21/V$41</f>
        <v>6.4967883149093394E-2</v>
      </c>
    </row>
    <row r="22" spans="1:24" s="568" customFormat="1" ht="32.25" customHeight="1">
      <c r="A22" s="272" t="str">
        <f>Portafolio_PA_Papa!D65</f>
        <v>4.1. Fortalecimiento de la articulación con las políticas de ordenamiento productivo y social de la propiedad rural</v>
      </c>
      <c r="B22" s="569">
        <f>'P4'!E8</f>
        <v>582274504</v>
      </c>
      <c r="C22" s="569">
        <f>'P4'!F8</f>
        <v>1746823512</v>
      </c>
      <c r="D22" s="569">
        <f>'P4'!G8</f>
        <v>1746823512</v>
      </c>
      <c r="E22" s="569">
        <f>'P4'!H8</f>
        <v>1746823512</v>
      </c>
      <c r="F22" s="569">
        <f>'P4'!I8</f>
        <v>1746823512</v>
      </c>
      <c r="G22" s="569">
        <f>'P4'!J8</f>
        <v>1746823512</v>
      </c>
      <c r="H22" s="569">
        <f>'P4'!K8</f>
        <v>1746823512</v>
      </c>
      <c r="I22" s="569">
        <f>'P4'!L8</f>
        <v>1746823512</v>
      </c>
      <c r="J22" s="569">
        <f>'P4'!M8</f>
        <v>1746823512</v>
      </c>
      <c r="K22" s="569">
        <f>'P4'!N8</f>
        <v>1746823512</v>
      </c>
      <c r="L22" s="569">
        <f>'P4'!O8</f>
        <v>1746823512</v>
      </c>
      <c r="M22" s="569">
        <f>'P4'!P8</f>
        <v>1746823512</v>
      </c>
      <c r="N22" s="569">
        <f>'P4'!Q8</f>
        <v>1746823512</v>
      </c>
      <c r="O22" s="569">
        <f>'P4'!R8</f>
        <v>1746823512</v>
      </c>
      <c r="P22" s="569">
        <f>'P4'!S8</f>
        <v>1746823512</v>
      </c>
      <c r="Q22" s="569">
        <f>'P4'!T8</f>
        <v>1746823512</v>
      </c>
      <c r="R22" s="569">
        <f>'P4'!U8</f>
        <v>1746823512</v>
      </c>
      <c r="S22" s="569">
        <f>'P4'!V8</f>
        <v>1746823512</v>
      </c>
      <c r="T22" s="569">
        <f>'P4'!W8</f>
        <v>1746823512</v>
      </c>
      <c r="U22" s="569">
        <f>'P4'!X8</f>
        <v>1746823512</v>
      </c>
      <c r="V22" s="569">
        <f>'P4'!Y8</f>
        <v>33771921232</v>
      </c>
      <c r="W22" s="570">
        <f>V22/V$41</f>
        <v>2.9671255655946995E-2</v>
      </c>
    </row>
    <row r="23" spans="1:24" s="568" customFormat="1" ht="28.5" customHeight="1">
      <c r="A23" s="272" t="str">
        <f>Portafolio_PA_Papa!D69</f>
        <v>4.2. Promoción del acceso y la seguridad jurídica en la tenencia de la tierra</v>
      </c>
      <c r="B23" s="569">
        <f>'P4'!E9</f>
        <v>692667897.33333337</v>
      </c>
      <c r="C23" s="569">
        <f>'P4'!F9</f>
        <v>2078003692</v>
      </c>
      <c r="D23" s="569">
        <f>'P4'!G9</f>
        <v>2078003692</v>
      </c>
      <c r="E23" s="569">
        <f>'P4'!H9</f>
        <v>2078003692</v>
      </c>
      <c r="F23" s="569">
        <f>'P4'!I9</f>
        <v>2078003692</v>
      </c>
      <c r="G23" s="569">
        <f>'P4'!J9</f>
        <v>2078003692</v>
      </c>
      <c r="H23" s="569">
        <f>'P4'!K9</f>
        <v>2078003692</v>
      </c>
      <c r="I23" s="569">
        <f>'P4'!L9</f>
        <v>2078003692</v>
      </c>
      <c r="J23" s="569">
        <f>'P4'!M9</f>
        <v>2078003692</v>
      </c>
      <c r="K23" s="569">
        <f>'P4'!N9</f>
        <v>2078003692</v>
      </c>
      <c r="L23" s="569">
        <f>'P4'!O9</f>
        <v>2078003692</v>
      </c>
      <c r="M23" s="569">
        <f>'P4'!P9</f>
        <v>2078003692</v>
      </c>
      <c r="N23" s="569">
        <f>'P4'!Q9</f>
        <v>2078003692</v>
      </c>
      <c r="O23" s="569">
        <f>'P4'!R9</f>
        <v>2078003692</v>
      </c>
      <c r="P23" s="569">
        <f>'P4'!S9</f>
        <v>2078003692</v>
      </c>
      <c r="Q23" s="569">
        <f>'P4'!T9</f>
        <v>2078003692</v>
      </c>
      <c r="R23" s="569">
        <f>'P4'!U9</f>
        <v>2078003692</v>
      </c>
      <c r="S23" s="569">
        <f>'P4'!V9</f>
        <v>2078003692</v>
      </c>
      <c r="T23" s="569">
        <f>'P4'!W9</f>
        <v>2078003692</v>
      </c>
      <c r="U23" s="569">
        <f>'P4'!X9</f>
        <v>2078003692</v>
      </c>
      <c r="V23" s="569">
        <f>'P4'!Y9</f>
        <v>40174738045.333336</v>
      </c>
      <c r="W23" s="570">
        <f>V23/V$41</f>
        <v>3.5296627493146396E-2</v>
      </c>
    </row>
    <row r="24" spans="1:24" s="568" customFormat="1" ht="28.5" customHeight="1">
      <c r="A24" s="561" t="str">
        <f>Portafolio_PA_Papa!C73</f>
        <v>5. Contribución al mejoramiento del entorno social de la cadena</v>
      </c>
      <c r="B24" s="562">
        <f>SUM(B25:B28)</f>
        <v>2505703750.666667</v>
      </c>
      <c r="C24" s="562">
        <f t="shared" ref="C24:V24" si="5">SUM(C25:C28)</f>
        <v>8045111252</v>
      </c>
      <c r="D24" s="562">
        <f t="shared" si="5"/>
        <v>8045111252</v>
      </c>
      <c r="E24" s="562">
        <f t="shared" si="5"/>
        <v>8045111252</v>
      </c>
      <c r="F24" s="562">
        <f t="shared" si="5"/>
        <v>8045111252</v>
      </c>
      <c r="G24" s="562">
        <f t="shared" si="5"/>
        <v>8045111252</v>
      </c>
      <c r="H24" s="562">
        <f t="shared" si="5"/>
        <v>7361111252</v>
      </c>
      <c r="I24" s="562">
        <f t="shared" si="5"/>
        <v>7361111252</v>
      </c>
      <c r="J24" s="562">
        <f t="shared" si="5"/>
        <v>7361111252</v>
      </c>
      <c r="K24" s="562">
        <f t="shared" si="5"/>
        <v>7361111252</v>
      </c>
      <c r="L24" s="562">
        <f t="shared" si="5"/>
        <v>7361111252</v>
      </c>
      <c r="M24" s="562">
        <f t="shared" si="5"/>
        <v>7517111252</v>
      </c>
      <c r="N24" s="562">
        <f t="shared" si="5"/>
        <v>7517111252</v>
      </c>
      <c r="O24" s="562">
        <f t="shared" si="5"/>
        <v>7517111252</v>
      </c>
      <c r="P24" s="562">
        <f t="shared" si="5"/>
        <v>7517111252</v>
      </c>
      <c r="Q24" s="562">
        <f t="shared" si="5"/>
        <v>7517111252</v>
      </c>
      <c r="R24" s="562">
        <f t="shared" si="5"/>
        <v>7517111252</v>
      </c>
      <c r="S24" s="562">
        <f t="shared" si="5"/>
        <v>7517111252</v>
      </c>
      <c r="T24" s="562">
        <f t="shared" si="5"/>
        <v>7517111252</v>
      </c>
      <c r="U24" s="562">
        <f t="shared" si="5"/>
        <v>7517111252</v>
      </c>
      <c r="V24" s="562">
        <f t="shared" si="5"/>
        <v>147190817538.66669</v>
      </c>
      <c r="W24" s="563">
        <f t="shared" ref="W24:W35" si="6">V24/V$41</f>
        <v>0.1293185645967761</v>
      </c>
    </row>
    <row r="25" spans="1:24" s="568" customFormat="1" ht="28.5" customHeight="1">
      <c r="A25" s="272" t="str">
        <f>Portafolio_PA_Papa!D73</f>
        <v>5.1. Contribución al incremento del nivel educativo de los actores vinculados a la cadena de la papa</v>
      </c>
      <c r="B25" s="569">
        <f>'P5'!E8</f>
        <v>493138546.66666669</v>
      </c>
      <c r="C25" s="569">
        <f>'P5'!F8</f>
        <v>1479415640</v>
      </c>
      <c r="D25" s="569">
        <f>'P5'!G8</f>
        <v>1479415640</v>
      </c>
      <c r="E25" s="569">
        <f>'P5'!H8</f>
        <v>1479415640</v>
      </c>
      <c r="F25" s="569">
        <f>'P5'!I8</f>
        <v>1479415640</v>
      </c>
      <c r="G25" s="569">
        <f>'P5'!J8</f>
        <v>1479415640</v>
      </c>
      <c r="H25" s="569">
        <f>'P5'!K8</f>
        <v>1479415640</v>
      </c>
      <c r="I25" s="569">
        <f>'P5'!L8</f>
        <v>1479415640</v>
      </c>
      <c r="J25" s="569">
        <f>'P5'!M8</f>
        <v>1479415640</v>
      </c>
      <c r="K25" s="569">
        <f>'P5'!N8</f>
        <v>1479415640</v>
      </c>
      <c r="L25" s="569">
        <f>'P5'!O8</f>
        <v>1479415640</v>
      </c>
      <c r="M25" s="569">
        <f>'P5'!P8</f>
        <v>1479415640</v>
      </c>
      <c r="N25" s="569">
        <f>'P5'!Q8</f>
        <v>1479415640</v>
      </c>
      <c r="O25" s="569">
        <f>'P5'!R8</f>
        <v>1479415640</v>
      </c>
      <c r="P25" s="569">
        <f>'P5'!S8</f>
        <v>1479415640</v>
      </c>
      <c r="Q25" s="569">
        <f>'P5'!T8</f>
        <v>1479415640</v>
      </c>
      <c r="R25" s="569">
        <f>'P5'!U8</f>
        <v>1479415640</v>
      </c>
      <c r="S25" s="569">
        <f>'P5'!V8</f>
        <v>1479415640</v>
      </c>
      <c r="T25" s="569">
        <f>'P5'!W8</f>
        <v>1479415640</v>
      </c>
      <c r="U25" s="569">
        <f>'P5'!X8</f>
        <v>1479415640</v>
      </c>
      <c r="V25" s="569">
        <f>'P5'!Y8</f>
        <v>28602035706.666668</v>
      </c>
      <c r="W25" s="570">
        <f t="shared" si="6"/>
        <v>2.5129109709307856E-2</v>
      </c>
    </row>
    <row r="26" spans="1:24" s="568" customFormat="1" ht="28.5" customHeight="1">
      <c r="A26" s="272" t="str">
        <f>Portafolio_PA_Papa!D77</f>
        <v>5.2. Promoción de la atención de las necesidades básicas y complementarias de los actores vinculados a la cadena.</v>
      </c>
      <c r="B26" s="569">
        <f>'P5'!E9</f>
        <v>541671880</v>
      </c>
      <c r="C26" s="569">
        <f>'P5'!F9</f>
        <v>1469015640</v>
      </c>
      <c r="D26" s="569">
        <f>'P5'!G9</f>
        <v>1469015640</v>
      </c>
      <c r="E26" s="569">
        <f>'P5'!H9</f>
        <v>1469015640</v>
      </c>
      <c r="F26" s="569">
        <f>'P5'!I9</f>
        <v>1469015640</v>
      </c>
      <c r="G26" s="569">
        <f>'P5'!J9</f>
        <v>1469015640</v>
      </c>
      <c r="H26" s="569">
        <f>'P5'!K9</f>
        <v>1469015640</v>
      </c>
      <c r="I26" s="569">
        <f>'P5'!L9</f>
        <v>1469015640</v>
      </c>
      <c r="J26" s="569">
        <f>'P5'!M9</f>
        <v>1469015640</v>
      </c>
      <c r="K26" s="569">
        <f>'P5'!N9</f>
        <v>1469015640</v>
      </c>
      <c r="L26" s="569">
        <f>'P5'!O9</f>
        <v>1469015640</v>
      </c>
      <c r="M26" s="569">
        <f>'P5'!P9</f>
        <v>1625015640</v>
      </c>
      <c r="N26" s="569">
        <f>'P5'!Q9</f>
        <v>1625015640</v>
      </c>
      <c r="O26" s="569">
        <f>'P5'!R9</f>
        <v>1625015640</v>
      </c>
      <c r="P26" s="569">
        <f>'P5'!S9</f>
        <v>1625015640</v>
      </c>
      <c r="Q26" s="569">
        <f>'P5'!T9</f>
        <v>1625015640</v>
      </c>
      <c r="R26" s="569">
        <f>'P5'!U9</f>
        <v>1625015640</v>
      </c>
      <c r="S26" s="569">
        <f>'P5'!V9</f>
        <v>1625015640</v>
      </c>
      <c r="T26" s="569">
        <f>'P5'!W9</f>
        <v>1625015640</v>
      </c>
      <c r="U26" s="569">
        <f>'P5'!X9</f>
        <v>1625015640</v>
      </c>
      <c r="V26" s="569">
        <f>'P5'!Y9</f>
        <v>29856969040</v>
      </c>
      <c r="W26" s="570">
        <f t="shared" si="6"/>
        <v>2.6231666105454524E-2</v>
      </c>
    </row>
    <row r="27" spans="1:24" s="568" customFormat="1" ht="28.5" customHeight="1">
      <c r="A27" s="272" t="str">
        <f>Portafolio_PA_Papa!D81</f>
        <v>5.3. Promoción de la formalización empresarial y laboral en la cadena de la papa</v>
      </c>
      <c r="B27" s="569">
        <f>'P5'!E10</f>
        <v>686831880</v>
      </c>
      <c r="C27" s="569">
        <f>'P5'!F10</f>
        <v>2060495640</v>
      </c>
      <c r="D27" s="569">
        <f>'P5'!G10</f>
        <v>2060495640</v>
      </c>
      <c r="E27" s="569">
        <f>'P5'!H10</f>
        <v>2060495640</v>
      </c>
      <c r="F27" s="569">
        <f>'P5'!I10</f>
        <v>2060495640</v>
      </c>
      <c r="G27" s="569">
        <f>'P5'!J10</f>
        <v>2060495640</v>
      </c>
      <c r="H27" s="569">
        <f>'P5'!K10</f>
        <v>2060495640</v>
      </c>
      <c r="I27" s="569">
        <f>'P5'!L10</f>
        <v>2060495640</v>
      </c>
      <c r="J27" s="569">
        <f>'P5'!M10</f>
        <v>2060495640</v>
      </c>
      <c r="K27" s="569">
        <f>'P5'!N10</f>
        <v>2060495640</v>
      </c>
      <c r="L27" s="569">
        <f>'P5'!O10</f>
        <v>2060495640</v>
      </c>
      <c r="M27" s="569">
        <f>'P5'!P10</f>
        <v>2060495640</v>
      </c>
      <c r="N27" s="569">
        <f>'P5'!Q10</f>
        <v>2060495640</v>
      </c>
      <c r="O27" s="569">
        <f>'P5'!R10</f>
        <v>2060495640</v>
      </c>
      <c r="P27" s="569">
        <f>'P5'!S10</f>
        <v>2060495640</v>
      </c>
      <c r="Q27" s="569">
        <f>'P5'!T10</f>
        <v>2060495640</v>
      </c>
      <c r="R27" s="569">
        <f>'P5'!U10</f>
        <v>2060495640</v>
      </c>
      <c r="S27" s="569">
        <f>'P5'!V10</f>
        <v>2060495640</v>
      </c>
      <c r="T27" s="569">
        <f>'P5'!W10</f>
        <v>2060495640</v>
      </c>
      <c r="U27" s="569">
        <f>'P5'!X10</f>
        <v>2060495640</v>
      </c>
      <c r="V27" s="569">
        <f>'P5'!Y10</f>
        <v>39836249040</v>
      </c>
      <c r="W27" s="570">
        <f t="shared" si="6"/>
        <v>3.499923861363971E-2</v>
      </c>
    </row>
    <row r="28" spans="1:24" s="568" customFormat="1" ht="28.5" customHeight="1">
      <c r="A28" s="272" t="str">
        <f>Portafolio_PA_Papa!D84</f>
        <v>5.4. Fomento de esquemas de asociatividad en la cadena</v>
      </c>
      <c r="B28" s="569">
        <f>'P5'!E11</f>
        <v>784061444</v>
      </c>
      <c r="C28" s="569">
        <f>'P5'!F11</f>
        <v>3036184332</v>
      </c>
      <c r="D28" s="569">
        <f>'P5'!G11</f>
        <v>3036184332</v>
      </c>
      <c r="E28" s="569">
        <f>'P5'!H11</f>
        <v>3036184332</v>
      </c>
      <c r="F28" s="569">
        <f>'P5'!I11</f>
        <v>3036184332</v>
      </c>
      <c r="G28" s="569">
        <f>'P5'!J11</f>
        <v>3036184332</v>
      </c>
      <c r="H28" s="569">
        <f>'P5'!K11</f>
        <v>2352184332</v>
      </c>
      <c r="I28" s="569">
        <f>'P5'!L11</f>
        <v>2352184332</v>
      </c>
      <c r="J28" s="569">
        <f>'P5'!M11</f>
        <v>2352184332</v>
      </c>
      <c r="K28" s="569">
        <f>'P5'!N11</f>
        <v>2352184332</v>
      </c>
      <c r="L28" s="569">
        <f>'P5'!O11</f>
        <v>2352184332</v>
      </c>
      <c r="M28" s="569">
        <f>'P5'!P11</f>
        <v>2352184332</v>
      </c>
      <c r="N28" s="569">
        <f>'P5'!Q11</f>
        <v>2352184332</v>
      </c>
      <c r="O28" s="569">
        <f>'P5'!R11</f>
        <v>2352184332</v>
      </c>
      <c r="P28" s="569">
        <f>'P5'!S11</f>
        <v>2352184332</v>
      </c>
      <c r="Q28" s="569">
        <f>'P5'!T11</f>
        <v>2352184332</v>
      </c>
      <c r="R28" s="569">
        <f>'P5'!U11</f>
        <v>2352184332</v>
      </c>
      <c r="S28" s="569">
        <f>'P5'!V11</f>
        <v>2352184332</v>
      </c>
      <c r="T28" s="569">
        <f>'P5'!W11</f>
        <v>2352184332</v>
      </c>
      <c r="U28" s="569">
        <f>'P5'!X11</f>
        <v>2352184332</v>
      </c>
      <c r="V28" s="569">
        <f>'P5'!Y11</f>
        <v>48895563752</v>
      </c>
      <c r="W28" s="570">
        <f t="shared" si="6"/>
        <v>4.2958550168373993E-2</v>
      </c>
    </row>
    <row r="29" spans="1:24" s="568" customFormat="1" ht="28.5" customHeight="1">
      <c r="A29" s="561" t="str">
        <f>Portafolio_PA_Papa!C89</f>
        <v>6. Fortalecimiento de la investigación, desarrollo e innovación, en la cadena de la papa</v>
      </c>
      <c r="B29" s="562">
        <f>B30+B31</f>
        <v>752532334.73000002</v>
      </c>
      <c r="C29" s="562">
        <f t="shared" ref="C29:V29" si="7">C30+C31</f>
        <v>4271544443.4166665</v>
      </c>
      <c r="D29" s="562">
        <f t="shared" si="7"/>
        <v>4596961001.75</v>
      </c>
      <c r="E29" s="562">
        <f t="shared" si="7"/>
        <v>4596961001.75</v>
      </c>
      <c r="F29" s="562">
        <f t="shared" si="7"/>
        <v>4596961001.75</v>
      </c>
      <c r="G29" s="562">
        <f t="shared" si="7"/>
        <v>4596961001.75</v>
      </c>
      <c r="H29" s="562">
        <f t="shared" si="7"/>
        <v>4596961001.75</v>
      </c>
      <c r="I29" s="562">
        <f t="shared" si="7"/>
        <v>4596961001.75</v>
      </c>
      <c r="J29" s="562">
        <f t="shared" si="7"/>
        <v>4596961001.75</v>
      </c>
      <c r="K29" s="562">
        <f t="shared" si="7"/>
        <v>4596961001.75</v>
      </c>
      <c r="L29" s="562">
        <f t="shared" si="7"/>
        <v>4596961001.75</v>
      </c>
      <c r="M29" s="562">
        <f t="shared" si="7"/>
        <v>4210096354.1900001</v>
      </c>
      <c r="N29" s="562">
        <f t="shared" si="7"/>
        <v>4210096354.1900001</v>
      </c>
      <c r="O29" s="562">
        <f t="shared" si="7"/>
        <v>4210096354.1900001</v>
      </c>
      <c r="P29" s="562">
        <f t="shared" si="7"/>
        <v>4210096354.1900001</v>
      </c>
      <c r="Q29" s="562">
        <f t="shared" si="7"/>
        <v>4210096354.1900001</v>
      </c>
      <c r="R29" s="562">
        <f t="shared" si="7"/>
        <v>4210096354.1900001</v>
      </c>
      <c r="S29" s="562">
        <f t="shared" si="7"/>
        <v>4210096354.1900001</v>
      </c>
      <c r="T29" s="562">
        <f t="shared" si="7"/>
        <v>4210096354.1900001</v>
      </c>
      <c r="U29" s="562">
        <f t="shared" si="7"/>
        <v>4210096354.1900001</v>
      </c>
      <c r="V29" s="562">
        <f t="shared" si="7"/>
        <v>84287592981.606674</v>
      </c>
      <c r="W29" s="563">
        <f t="shared" si="6"/>
        <v>7.4053196523861164E-2</v>
      </c>
    </row>
    <row r="30" spans="1:24" s="568" customFormat="1" ht="28.5" customHeight="1">
      <c r="A30" s="272" t="str">
        <f>Portafolio_PA_Papa!D89</f>
        <v>6.1. Impulso a los procesos de I+D+i y de extensión agrícola e industrial, para la cadena</v>
      </c>
      <c r="B30" s="569">
        <f>'P6'!E8</f>
        <v>752532334.73000002</v>
      </c>
      <c r="C30" s="569">
        <f>'P6'!F8</f>
        <v>2644461651.75</v>
      </c>
      <c r="D30" s="569">
        <f>'P6'!G8</f>
        <v>2644461651.75</v>
      </c>
      <c r="E30" s="569">
        <f>'P6'!H8</f>
        <v>2644461651.75</v>
      </c>
      <c r="F30" s="569">
        <f>'P6'!I8</f>
        <v>2644461651.75</v>
      </c>
      <c r="G30" s="569">
        <f>'P6'!J8</f>
        <v>2644461651.75</v>
      </c>
      <c r="H30" s="569">
        <f>'P6'!K8</f>
        <v>2644461651.75</v>
      </c>
      <c r="I30" s="569">
        <f>'P6'!L8</f>
        <v>2644461651.75</v>
      </c>
      <c r="J30" s="569">
        <f>'P6'!M8</f>
        <v>2644461651.75</v>
      </c>
      <c r="K30" s="569">
        <f>'P6'!N8</f>
        <v>2644461651.75</v>
      </c>
      <c r="L30" s="569">
        <f>'P6'!O8</f>
        <v>2644461651.75</v>
      </c>
      <c r="M30" s="569">
        <f>'P6'!P8</f>
        <v>2257597004.1900001</v>
      </c>
      <c r="N30" s="569">
        <f>'P6'!Q8</f>
        <v>2257597004.1900001</v>
      </c>
      <c r="O30" s="569">
        <f>'P6'!R8</f>
        <v>2257597004.1900001</v>
      </c>
      <c r="P30" s="569">
        <f>'P6'!S8</f>
        <v>2257597004.1900001</v>
      </c>
      <c r="Q30" s="569">
        <f>'P6'!T8</f>
        <v>2257597004.1900001</v>
      </c>
      <c r="R30" s="569">
        <f>'P6'!U8</f>
        <v>2257597004.1900001</v>
      </c>
      <c r="S30" s="569">
        <f>'P6'!V8</f>
        <v>2257597004.1900001</v>
      </c>
      <c r="T30" s="569">
        <f>'P6'!W8</f>
        <v>2257597004.1900001</v>
      </c>
      <c r="U30" s="569">
        <f>'P6'!X8</f>
        <v>2257597004.1900001</v>
      </c>
      <c r="V30" s="569">
        <f>'P6'!Y8</f>
        <v>47515521889.94001</v>
      </c>
      <c r="W30" s="570">
        <f t="shared" si="6"/>
        <v>4.1746076213344988E-2</v>
      </c>
    </row>
    <row r="31" spans="1:24" s="568" customFormat="1" ht="28.5" customHeight="1">
      <c r="A31" s="272" t="str">
        <f>Portafolio_PA_Papa!D98</f>
        <v>6.2. Fortalecimiento del talento humano en I+D+i, y en extensionismo agrícola e industrial</v>
      </c>
      <c r="B31" s="569">
        <f>'P6'!E9</f>
        <v>0</v>
      </c>
      <c r="C31" s="569">
        <f>'P6'!F9</f>
        <v>1627082791.6666665</v>
      </c>
      <c r="D31" s="569">
        <f>'P6'!G9</f>
        <v>1952499350</v>
      </c>
      <c r="E31" s="569">
        <f>'P6'!H9</f>
        <v>1952499350</v>
      </c>
      <c r="F31" s="569">
        <f>'P6'!I9</f>
        <v>1952499350</v>
      </c>
      <c r="G31" s="569">
        <f>'P6'!J9</f>
        <v>1952499350</v>
      </c>
      <c r="H31" s="569">
        <f>'P6'!K9</f>
        <v>1952499350</v>
      </c>
      <c r="I31" s="569">
        <f>'P6'!L9</f>
        <v>1952499350</v>
      </c>
      <c r="J31" s="569">
        <f>'P6'!M9</f>
        <v>1952499350</v>
      </c>
      <c r="K31" s="569">
        <f>'P6'!N9</f>
        <v>1952499350</v>
      </c>
      <c r="L31" s="569">
        <f>'P6'!O9</f>
        <v>1952499350</v>
      </c>
      <c r="M31" s="569">
        <f>'P6'!P9</f>
        <v>1952499350</v>
      </c>
      <c r="N31" s="569">
        <f>'P6'!Q9</f>
        <v>1952499350</v>
      </c>
      <c r="O31" s="569">
        <f>'P6'!R9</f>
        <v>1952499350</v>
      </c>
      <c r="P31" s="569">
        <f>'P6'!S9</f>
        <v>1952499350</v>
      </c>
      <c r="Q31" s="569">
        <f>'P6'!T9</f>
        <v>1952499350</v>
      </c>
      <c r="R31" s="569">
        <f>'P6'!U9</f>
        <v>1952499350</v>
      </c>
      <c r="S31" s="569">
        <f>'P6'!V9</f>
        <v>1952499350</v>
      </c>
      <c r="T31" s="569">
        <f>'P6'!W9</f>
        <v>1952499350</v>
      </c>
      <c r="U31" s="569">
        <f>'P6'!X9</f>
        <v>1952499350</v>
      </c>
      <c r="V31" s="569">
        <f>'P6'!Y9</f>
        <v>36772071091.666664</v>
      </c>
      <c r="W31" s="570">
        <f t="shared" si="6"/>
        <v>3.230712031051617E-2</v>
      </c>
    </row>
    <row r="32" spans="1:24" s="568" customFormat="1" ht="28.5" customHeight="1">
      <c r="A32" s="561" t="str">
        <f>Portafolio_PA_Papa!C104</f>
        <v>7. Mejora de la gestión institucional en la sanidad y calidad de la papa y sus derivados</v>
      </c>
      <c r="B32" s="562">
        <f>'P7'!E7</f>
        <v>1683015899.1666665</v>
      </c>
      <c r="C32" s="562">
        <f>'P7'!F7</f>
        <v>484466226</v>
      </c>
      <c r="D32" s="562">
        <f>'P7'!G7</f>
        <v>484466226</v>
      </c>
      <c r="E32" s="562">
        <f>'P7'!H7</f>
        <v>242233113</v>
      </c>
      <c r="F32" s="562">
        <f>'P7'!I7</f>
        <v>1548611191</v>
      </c>
      <c r="G32" s="562">
        <f>'P7'!J7</f>
        <v>242233113</v>
      </c>
      <c r="H32" s="562">
        <f>'P7'!K7</f>
        <v>242233113</v>
      </c>
      <c r="I32" s="562">
        <f>'P7'!L7</f>
        <v>0</v>
      </c>
      <c r="J32" s="562">
        <f>'P7'!M7</f>
        <v>1790844304</v>
      </c>
      <c r="K32" s="562">
        <f>'P7'!N7</f>
        <v>0</v>
      </c>
      <c r="L32" s="562">
        <f>'P7'!O7</f>
        <v>242233113</v>
      </c>
      <c r="M32" s="562">
        <f>'P7'!P7</f>
        <v>242233113</v>
      </c>
      <c r="N32" s="562">
        <f>'P7'!Q7</f>
        <v>1548611191</v>
      </c>
      <c r="O32" s="562">
        <f>'P7'!R7</f>
        <v>0</v>
      </c>
      <c r="P32" s="562">
        <f>'P7'!S7</f>
        <v>484466226</v>
      </c>
      <c r="Q32" s="562">
        <f>'P7'!T7</f>
        <v>0</v>
      </c>
      <c r="R32" s="562">
        <f>'P7'!U7</f>
        <v>1548611191</v>
      </c>
      <c r="S32" s="562">
        <f>'P7'!V7</f>
        <v>242233113</v>
      </c>
      <c r="T32" s="562">
        <f>'P7'!W7</f>
        <v>242233113</v>
      </c>
      <c r="U32" s="562">
        <f>'P7'!X7</f>
        <v>242233113</v>
      </c>
      <c r="V32" s="562">
        <f>'P7'!Y7</f>
        <v>11510957358.166666</v>
      </c>
      <c r="W32" s="563">
        <f t="shared" si="6"/>
        <v>1.0113270023123315E-2</v>
      </c>
    </row>
    <row r="33" spans="1:23" s="568" customFormat="1" ht="28.5" customHeight="1">
      <c r="A33" s="272" t="str">
        <f>Portafolio_PA_Papa!D104</f>
        <v>7.1. Fortalecimiento del Sistema de Inspección, Vigilancia y Control a lo largo de la cadena</v>
      </c>
      <c r="B33" s="569">
        <f>'P7'!E8</f>
        <v>1088648398.3333333</v>
      </c>
      <c r="C33" s="569">
        <v>0</v>
      </c>
      <c r="D33" s="569">
        <v>0</v>
      </c>
      <c r="E33" s="569">
        <v>0</v>
      </c>
      <c r="F33" s="569">
        <f>'P7'!I8</f>
        <v>1306378078</v>
      </c>
      <c r="G33" s="569">
        <v>0</v>
      </c>
      <c r="H33" s="569">
        <v>0</v>
      </c>
      <c r="I33" s="569">
        <v>0</v>
      </c>
      <c r="J33" s="569">
        <f>'P7'!M8</f>
        <v>1306378078</v>
      </c>
      <c r="K33" s="569">
        <v>0</v>
      </c>
      <c r="L33" s="569">
        <v>0</v>
      </c>
      <c r="M33" s="569">
        <v>0</v>
      </c>
      <c r="N33" s="569">
        <f>'P7'!Q8</f>
        <v>1306378078</v>
      </c>
      <c r="O33" s="569">
        <v>0</v>
      </c>
      <c r="P33" s="569">
        <v>0</v>
      </c>
      <c r="Q33" s="569">
        <v>0</v>
      </c>
      <c r="R33" s="569">
        <f>'P7'!U8</f>
        <v>1306378078</v>
      </c>
      <c r="S33" s="569">
        <v>0</v>
      </c>
      <c r="T33" s="569">
        <v>0</v>
      </c>
      <c r="U33" s="569">
        <v>0</v>
      </c>
      <c r="V33" s="569">
        <f>'P7'!Y8</f>
        <v>6314160710.333333</v>
      </c>
      <c r="W33" s="570">
        <f t="shared" si="6"/>
        <v>5.547480565349561E-3</v>
      </c>
    </row>
    <row r="34" spans="1:23" s="568" customFormat="1" ht="28.5" customHeight="1">
      <c r="A34" s="272" t="str">
        <f>Portafolio_PA_Papa!D112</f>
        <v>7.2. Revisión y actualización de la normatividad de la cadena</v>
      </c>
      <c r="B34" s="569">
        <f>'P7'!E9</f>
        <v>392506573.33333337</v>
      </c>
      <c r="C34" s="569">
        <f>'P7'!F9</f>
        <v>242233113</v>
      </c>
      <c r="D34" s="569">
        <f>'P7'!G9</f>
        <v>242233113</v>
      </c>
      <c r="E34" s="569">
        <v>0</v>
      </c>
      <c r="F34" s="569">
        <v>0</v>
      </c>
      <c r="G34" s="569">
        <f>'P7'!J9</f>
        <v>242233113</v>
      </c>
      <c r="H34" s="569">
        <v>0</v>
      </c>
      <c r="I34" s="569">
        <v>0</v>
      </c>
      <c r="J34" s="569">
        <f>'P7'!M9</f>
        <v>242233113</v>
      </c>
      <c r="K34" s="569">
        <v>0</v>
      </c>
      <c r="L34" s="569">
        <v>0</v>
      </c>
      <c r="M34" s="569">
        <f>'P7'!P9</f>
        <v>242233113</v>
      </c>
      <c r="N34" s="569">
        <v>0</v>
      </c>
      <c r="O34" s="569">
        <v>0</v>
      </c>
      <c r="P34" s="569">
        <f>'P7'!S9</f>
        <v>242233113</v>
      </c>
      <c r="Q34" s="569">
        <v>0</v>
      </c>
      <c r="R34" s="569">
        <v>0</v>
      </c>
      <c r="S34" s="569">
        <f>'P7'!V9</f>
        <v>242233113</v>
      </c>
      <c r="T34" s="569">
        <v>0</v>
      </c>
      <c r="U34" s="569">
        <f>'P7'!X9</f>
        <v>242233113</v>
      </c>
      <c r="V34" s="569">
        <f>'P7'!Y9</f>
        <v>2330371477.3333335</v>
      </c>
      <c r="W34" s="570">
        <f t="shared" si="6"/>
        <v>2.0474123281966866E-3</v>
      </c>
    </row>
    <row r="35" spans="1:23" s="568" customFormat="1" ht="28.5" customHeight="1">
      <c r="A35" s="272" t="str">
        <f>Portafolio_PA_Papa!D116</f>
        <v>7.3. Mejora de la admisibilidad sanitaria y las medidas de defensa comercial para la cadena</v>
      </c>
      <c r="B35" s="569">
        <f>'P7'!E10</f>
        <v>201860927.5</v>
      </c>
      <c r="C35" s="569">
        <f>'P7'!F10</f>
        <v>242233113</v>
      </c>
      <c r="D35" s="569">
        <f>'P7'!G10</f>
        <v>242233113</v>
      </c>
      <c r="E35" s="569">
        <f>'P7'!H10</f>
        <v>242233113</v>
      </c>
      <c r="F35" s="569">
        <f>'P7'!I10</f>
        <v>242233113</v>
      </c>
      <c r="G35" s="569">
        <v>0</v>
      </c>
      <c r="H35" s="569">
        <f>'P7'!K10</f>
        <v>242233113</v>
      </c>
      <c r="I35" s="569">
        <v>0</v>
      </c>
      <c r="J35" s="569">
        <f>'P7'!M10</f>
        <v>242233113</v>
      </c>
      <c r="K35" s="569">
        <v>0</v>
      </c>
      <c r="L35" s="569">
        <f>'P7'!O10</f>
        <v>242233113</v>
      </c>
      <c r="M35" s="569">
        <v>0</v>
      </c>
      <c r="N35" s="569">
        <f>'P7'!Q10</f>
        <v>242233113</v>
      </c>
      <c r="O35" s="569">
        <v>0</v>
      </c>
      <c r="P35" s="569">
        <f>'P7'!S10</f>
        <v>242233113</v>
      </c>
      <c r="Q35" s="569">
        <v>0</v>
      </c>
      <c r="R35" s="569">
        <f>'P7'!U10</f>
        <v>242233113</v>
      </c>
      <c r="S35" s="569">
        <v>0</v>
      </c>
      <c r="T35" s="569">
        <f>'P7'!W10</f>
        <v>242233113</v>
      </c>
      <c r="U35" s="569">
        <v>0</v>
      </c>
      <c r="V35" s="569">
        <f>'P7'!Y10</f>
        <v>2866425170.5</v>
      </c>
      <c r="W35" s="570">
        <f t="shared" si="6"/>
        <v>2.518377129577067E-3</v>
      </c>
    </row>
    <row r="36" spans="1:23" s="568" customFormat="1" ht="28.5" customHeight="1">
      <c r="A36" s="561" t="str">
        <f>Portafolio_PA_Papa!C119</f>
        <v>8. Articulación de los agentes de la cadena</v>
      </c>
      <c r="B36" s="562">
        <f>SUM(B37:B40)</f>
        <v>1851842063.6666665</v>
      </c>
      <c r="C36" s="562">
        <f t="shared" ref="C36:V36" si="8">SUM(C37:C40)</f>
        <v>441625272</v>
      </c>
      <c r="D36" s="562">
        <f t="shared" si="8"/>
        <v>441625272</v>
      </c>
      <c r="E36" s="562">
        <f t="shared" si="8"/>
        <v>441625272</v>
      </c>
      <c r="F36" s="562">
        <f t="shared" si="8"/>
        <v>441625272</v>
      </c>
      <c r="G36" s="562">
        <f t="shared" si="8"/>
        <v>441625272</v>
      </c>
      <c r="H36" s="562">
        <f t="shared" si="8"/>
        <v>441625272</v>
      </c>
      <c r="I36" s="562">
        <f t="shared" si="8"/>
        <v>441625272</v>
      </c>
      <c r="J36" s="562">
        <f t="shared" si="8"/>
        <v>441625272</v>
      </c>
      <c r="K36" s="562">
        <f t="shared" si="8"/>
        <v>441625272</v>
      </c>
      <c r="L36" s="562">
        <f t="shared" si="8"/>
        <v>441625272</v>
      </c>
      <c r="M36" s="562">
        <f t="shared" si="8"/>
        <v>441625272</v>
      </c>
      <c r="N36" s="562">
        <f t="shared" si="8"/>
        <v>441625272</v>
      </c>
      <c r="O36" s="562">
        <f t="shared" si="8"/>
        <v>441625272</v>
      </c>
      <c r="P36" s="562">
        <f t="shared" si="8"/>
        <v>441625272</v>
      </c>
      <c r="Q36" s="562">
        <f t="shared" si="8"/>
        <v>441625272</v>
      </c>
      <c r="R36" s="562">
        <f t="shared" si="8"/>
        <v>441625272</v>
      </c>
      <c r="S36" s="562">
        <f t="shared" si="8"/>
        <v>441625272</v>
      </c>
      <c r="T36" s="562">
        <f t="shared" si="8"/>
        <v>441625272</v>
      </c>
      <c r="U36" s="562">
        <f t="shared" si="8"/>
        <v>441625272</v>
      </c>
      <c r="V36" s="562">
        <f t="shared" si="8"/>
        <v>10242722231.666666</v>
      </c>
      <c r="W36" s="563">
        <f>V36/V41</f>
        <v>8.9990269686127528E-3</v>
      </c>
    </row>
    <row r="37" spans="1:23" s="568" customFormat="1" ht="28.5" customHeight="1">
      <c r="A37" s="272" t="str">
        <f>Portafolio_PA_Papa!D119</f>
        <v>8.1. Adopción, promoción y monitoreo de la política pública para la cadena de la papa</v>
      </c>
      <c r="B37" s="569">
        <f>'P8'!E8</f>
        <v>547370652</v>
      </c>
      <c r="C37" s="569">
        <f>'P8'!F8</f>
        <v>71708504</v>
      </c>
      <c r="D37" s="569">
        <f>'P8'!G8</f>
        <v>71708504</v>
      </c>
      <c r="E37" s="569">
        <f>'P8'!H8</f>
        <v>71708504</v>
      </c>
      <c r="F37" s="569">
        <f>'P8'!I8</f>
        <v>71708504</v>
      </c>
      <c r="G37" s="569">
        <f>'P8'!J8</f>
        <v>71708504</v>
      </c>
      <c r="H37" s="569">
        <f>'P8'!K8</f>
        <v>71708504</v>
      </c>
      <c r="I37" s="569">
        <f>'P8'!L8</f>
        <v>71708504</v>
      </c>
      <c r="J37" s="569">
        <f>'P8'!M8</f>
        <v>71708504</v>
      </c>
      <c r="K37" s="569">
        <f>'P8'!N8</f>
        <v>71708504</v>
      </c>
      <c r="L37" s="569">
        <f>'P8'!O8</f>
        <v>71708504</v>
      </c>
      <c r="M37" s="569">
        <f>'P8'!P8</f>
        <v>71708504</v>
      </c>
      <c r="N37" s="569">
        <f>'P8'!Q8</f>
        <v>71708504</v>
      </c>
      <c r="O37" s="569">
        <f>'P8'!R8</f>
        <v>71708504</v>
      </c>
      <c r="P37" s="569">
        <f>'P8'!S8</f>
        <v>71708504</v>
      </c>
      <c r="Q37" s="569">
        <f>'P8'!T8</f>
        <v>71708504</v>
      </c>
      <c r="R37" s="569">
        <f>'P8'!U8</f>
        <v>71708504</v>
      </c>
      <c r="S37" s="569">
        <f>'P8'!V8</f>
        <v>71708504</v>
      </c>
      <c r="T37" s="569">
        <f>'P8'!W8</f>
        <v>71708504</v>
      </c>
      <c r="U37" s="569">
        <f>'P8'!X8</f>
        <v>71708504</v>
      </c>
      <c r="V37" s="569">
        <f>'P8'!Y8</f>
        <v>1909832228</v>
      </c>
      <c r="W37" s="570">
        <f>V37/$V$41</f>
        <v>1.6779359370073653E-3</v>
      </c>
    </row>
    <row r="38" spans="1:23" s="568" customFormat="1" ht="28.5" customHeight="1">
      <c r="A38" s="272" t="str">
        <f>Portafolio_PA_Papa!D124</f>
        <v>8.2. Fortalecimiento de la Organización de Cadena de la papa</v>
      </c>
      <c r="B38" s="569">
        <f>'P8'!E9</f>
        <v>308263973.33333331</v>
      </c>
      <c r="C38" s="569">
        <f>'P8'!F9</f>
        <v>369916768</v>
      </c>
      <c r="D38" s="569">
        <f>'P8'!G9</f>
        <v>369916768</v>
      </c>
      <c r="E38" s="569">
        <f>'P8'!H9</f>
        <v>369916768</v>
      </c>
      <c r="F38" s="569">
        <f>'P8'!I9</f>
        <v>369916768</v>
      </c>
      <c r="G38" s="569">
        <f>'P8'!J9</f>
        <v>369916768</v>
      </c>
      <c r="H38" s="569">
        <f>'P8'!K9</f>
        <v>369916768</v>
      </c>
      <c r="I38" s="569">
        <f>'P8'!L9</f>
        <v>369916768</v>
      </c>
      <c r="J38" s="569">
        <f>'P8'!M9</f>
        <v>369916768</v>
      </c>
      <c r="K38" s="569">
        <f>'P8'!N9</f>
        <v>369916768</v>
      </c>
      <c r="L38" s="569">
        <f>'P8'!O9</f>
        <v>369916768</v>
      </c>
      <c r="M38" s="569">
        <f>'P8'!P9</f>
        <v>369916768</v>
      </c>
      <c r="N38" s="569">
        <f>'P8'!Q9</f>
        <v>369916768</v>
      </c>
      <c r="O38" s="569">
        <f>'P8'!R9</f>
        <v>369916768</v>
      </c>
      <c r="P38" s="569">
        <f>'P8'!S9</f>
        <v>369916768</v>
      </c>
      <c r="Q38" s="569">
        <f>'P8'!T9</f>
        <v>369916768</v>
      </c>
      <c r="R38" s="569">
        <f>'P8'!U9</f>
        <v>369916768</v>
      </c>
      <c r="S38" s="569">
        <f>'P8'!V9</f>
        <v>369916768</v>
      </c>
      <c r="T38" s="569">
        <f>'P8'!W9</f>
        <v>369916768</v>
      </c>
      <c r="U38" s="569">
        <f>'P8'!X9</f>
        <v>369916768</v>
      </c>
      <c r="V38" s="569">
        <f>'P8'!Y9</f>
        <v>7336682565.333333</v>
      </c>
      <c r="W38" s="570">
        <f t="shared" ref="W38:W40" si="9">V38/$V$41</f>
        <v>6.445845427836285E-3</v>
      </c>
    </row>
    <row r="39" spans="1:23" s="568" customFormat="1" ht="28.5" customHeight="1">
      <c r="A39" s="272" t="str">
        <f>Portafolio_PA_Papa!D127</f>
        <v>8.3. Desarrollo de un Sistema integral de información para la cadena de la papa</v>
      </c>
      <c r="B39" s="569">
        <f>'P8'!E10</f>
        <v>308263973.33333331</v>
      </c>
      <c r="C39" s="569">
        <v>0</v>
      </c>
      <c r="D39" s="569">
        <v>0</v>
      </c>
      <c r="E39" s="569">
        <v>0</v>
      </c>
      <c r="F39" s="569">
        <v>0</v>
      </c>
      <c r="G39" s="569">
        <v>0</v>
      </c>
      <c r="H39" s="569">
        <v>0</v>
      </c>
      <c r="I39" s="569">
        <v>0</v>
      </c>
      <c r="J39" s="569">
        <v>0</v>
      </c>
      <c r="K39" s="569">
        <v>0</v>
      </c>
      <c r="L39" s="569">
        <v>0</v>
      </c>
      <c r="M39" s="569">
        <v>0</v>
      </c>
      <c r="N39" s="569">
        <v>0</v>
      </c>
      <c r="O39" s="569">
        <v>0</v>
      </c>
      <c r="P39" s="569">
        <v>0</v>
      </c>
      <c r="Q39" s="569">
        <v>0</v>
      </c>
      <c r="R39" s="569">
        <v>0</v>
      </c>
      <c r="S39" s="569">
        <v>0</v>
      </c>
      <c r="T39" s="569">
        <v>0</v>
      </c>
      <c r="U39" s="569">
        <v>0</v>
      </c>
      <c r="V39" s="569">
        <f>'P8'!Y10</f>
        <v>308263973.33333331</v>
      </c>
      <c r="W39" s="570">
        <f t="shared" si="9"/>
        <v>2.7083384150572627E-4</v>
      </c>
    </row>
    <row r="40" spans="1:23" s="568" customFormat="1" ht="28.5" customHeight="1">
      <c r="A40" s="274" t="str">
        <f>Portafolio_PA_Papa!D131</f>
        <v>8.4. Fortalecimiento y creación de instrumentos de financiamiento, comercialización, gestión de riesgos y empresarización para la cadena de la papa</v>
      </c>
      <c r="B40" s="569">
        <f>'P8'!E11</f>
        <v>687943465</v>
      </c>
      <c r="C40" s="569">
        <v>0</v>
      </c>
      <c r="D40" s="569">
        <v>0</v>
      </c>
      <c r="E40" s="569">
        <v>0</v>
      </c>
      <c r="F40" s="569">
        <v>0</v>
      </c>
      <c r="G40" s="569">
        <v>0</v>
      </c>
      <c r="H40" s="569">
        <v>0</v>
      </c>
      <c r="I40" s="569">
        <v>0</v>
      </c>
      <c r="J40" s="569">
        <v>0</v>
      </c>
      <c r="K40" s="569">
        <v>0</v>
      </c>
      <c r="L40" s="569">
        <v>0</v>
      </c>
      <c r="M40" s="569">
        <v>0</v>
      </c>
      <c r="N40" s="569">
        <v>0</v>
      </c>
      <c r="O40" s="569">
        <v>0</v>
      </c>
      <c r="P40" s="569">
        <v>0</v>
      </c>
      <c r="Q40" s="569">
        <v>0</v>
      </c>
      <c r="R40" s="569">
        <v>0</v>
      </c>
      <c r="S40" s="569">
        <v>0</v>
      </c>
      <c r="T40" s="569">
        <v>0</v>
      </c>
      <c r="U40" s="569">
        <v>0</v>
      </c>
      <c r="V40" s="569">
        <f>'P8'!Y11</f>
        <v>687943465</v>
      </c>
      <c r="W40" s="570">
        <f t="shared" si="9"/>
        <v>6.0441176226337537E-4</v>
      </c>
    </row>
    <row r="41" spans="1:23" s="572" customFormat="1" ht="15.75">
      <c r="A41" s="549" t="s">
        <v>472</v>
      </c>
      <c r="B41" s="564">
        <f>B6+B10+B17+B21+B24+B29+B32+B36</f>
        <v>13457265999.285667</v>
      </c>
      <c r="C41" s="564">
        <f t="shared" ref="C41:W41" si="10">C6+C10+C17+C21+C24+C29+C32+C36</f>
        <v>52091835513.151245</v>
      </c>
      <c r="D41" s="564">
        <f t="shared" si="10"/>
        <v>63621605615.443893</v>
      </c>
      <c r="E41" s="564">
        <f t="shared" si="10"/>
        <v>66360622502.443893</v>
      </c>
      <c r="F41" s="564">
        <f t="shared" si="10"/>
        <v>76325875580.443893</v>
      </c>
      <c r="G41" s="564">
        <f t="shared" si="10"/>
        <v>75209105002.443893</v>
      </c>
      <c r="H41" s="564">
        <f t="shared" si="10"/>
        <v>71331622590.175888</v>
      </c>
      <c r="I41" s="564">
        <f t="shared" si="10"/>
        <v>71302432464.175888</v>
      </c>
      <c r="J41" s="564">
        <f t="shared" si="10"/>
        <v>73319102334.395889</v>
      </c>
      <c r="K41" s="564">
        <f t="shared" si="10"/>
        <v>71767633130.589081</v>
      </c>
      <c r="L41" s="564">
        <f t="shared" si="10"/>
        <v>69502598692.153885</v>
      </c>
      <c r="M41" s="564">
        <f t="shared" si="10"/>
        <v>60807092394.049965</v>
      </c>
      <c r="N41" s="564">
        <f t="shared" si="10"/>
        <v>52322270096.53167</v>
      </c>
      <c r="O41" s="564">
        <f t="shared" si="10"/>
        <v>45736899759.004898</v>
      </c>
      <c r="P41" s="564">
        <f t="shared" si="10"/>
        <v>46221365985.004898</v>
      </c>
      <c r="Q41" s="564">
        <f t="shared" si="10"/>
        <v>45736899759.004898</v>
      </c>
      <c r="R41" s="564">
        <f t="shared" si="10"/>
        <v>47285510950.004898</v>
      </c>
      <c r="S41" s="564">
        <f t="shared" si="10"/>
        <v>45979132872.004898</v>
      </c>
      <c r="T41" s="564">
        <f t="shared" si="10"/>
        <v>45979132872.004898</v>
      </c>
      <c r="U41" s="564">
        <f t="shared" si="10"/>
        <v>43845300244.004898</v>
      </c>
      <c r="V41" s="564">
        <f t="shared" si="10"/>
        <v>1138203304356.3193</v>
      </c>
      <c r="W41" s="565">
        <f t="shared" si="10"/>
        <v>0.99999999999999978</v>
      </c>
    </row>
    <row r="42" spans="1:23" s="574" customFormat="1">
      <c r="A42" s="573"/>
      <c r="W42" s="575"/>
    </row>
  </sheetData>
  <sheetProtection algorithmName="SHA-512" hashValue="dOpt5Itw8u8vsbG73KreodzRb/WUpWXPOo/qQbk1JaMeS4k6vPG3fbCHkjYYroBRJ+IPdy/86TFSYpJgtc7R9w==" saltValue="/hMuIKgpCln0L0eEzQD1aQ==" spinCount="100000" sheet="1" objects="1" scenarios="1"/>
  <mergeCells count="2">
    <mergeCell ref="A1:W1"/>
    <mergeCell ref="A2:W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zoomScale="80" zoomScaleNormal="80" workbookViewId="0">
      <selection activeCell="L20" sqref="L20"/>
    </sheetView>
  </sheetViews>
  <sheetFormatPr baseColWidth="10" defaultColWidth="10.85546875" defaultRowHeight="14.25"/>
  <cols>
    <col min="1" max="1" width="100.42578125" style="555" customWidth="1"/>
    <col min="2" max="2" width="27.7109375" style="556" customWidth="1"/>
    <col min="3" max="5" width="23.42578125" style="556" customWidth="1"/>
    <col min="6" max="6" width="17.85546875" style="280" hidden="1" customWidth="1"/>
    <col min="7" max="16384" width="10.85546875" style="114"/>
  </cols>
  <sheetData>
    <row r="1" spans="1:7" ht="15">
      <c r="A1" s="731" t="s">
        <v>1096</v>
      </c>
      <c r="B1" s="732"/>
      <c r="C1" s="732"/>
      <c r="D1" s="732"/>
      <c r="E1" s="732"/>
      <c r="F1" s="732"/>
    </row>
    <row r="2" spans="1:7" ht="15">
      <c r="A2" s="731" t="s">
        <v>1098</v>
      </c>
      <c r="B2" s="732"/>
      <c r="C2" s="732"/>
      <c r="D2" s="732"/>
      <c r="E2" s="732"/>
      <c r="F2" s="732"/>
    </row>
    <row r="3" spans="1:7" ht="18">
      <c r="A3" s="550"/>
      <c r="B3" s="551"/>
      <c r="C3" s="551"/>
      <c r="D3" s="551"/>
      <c r="E3" s="551"/>
      <c r="F3" s="547"/>
    </row>
    <row r="4" spans="1:7" ht="18">
      <c r="A4" s="550"/>
      <c r="B4" s="551"/>
      <c r="C4" s="551"/>
      <c r="D4" s="551"/>
      <c r="E4" s="551"/>
      <c r="F4" s="547"/>
    </row>
    <row r="5" spans="1:7" ht="18" hidden="1">
      <c r="A5" s="550"/>
      <c r="B5" s="552">
        <v>1000000</v>
      </c>
      <c r="C5" s="551"/>
      <c r="D5" s="551"/>
      <c r="E5" s="551"/>
      <c r="F5" s="547"/>
    </row>
    <row r="6" spans="1:7" ht="18" hidden="1">
      <c r="A6" s="550"/>
      <c r="B6" s="553"/>
      <c r="C6" s="554">
        <v>1000000</v>
      </c>
      <c r="D6" s="553"/>
      <c r="E6" s="553"/>
      <c r="F6" s="548"/>
    </row>
    <row r="7" spans="1:7" hidden="1">
      <c r="B7" s="556">
        <v>1000000</v>
      </c>
    </row>
    <row r="8" spans="1:7" ht="40.5" customHeight="1">
      <c r="A8" s="588" t="s">
        <v>471</v>
      </c>
      <c r="B8" s="589" t="s">
        <v>519</v>
      </c>
      <c r="C8" s="588" t="s">
        <v>1102</v>
      </c>
      <c r="D8" s="588" t="s">
        <v>1103</v>
      </c>
      <c r="E8" s="588" t="s">
        <v>1104</v>
      </c>
      <c r="F8" s="582" t="s">
        <v>521</v>
      </c>
    </row>
    <row r="9" spans="1:7" s="271" customFormat="1" ht="38.25" customHeight="1">
      <c r="A9" s="590" t="str">
        <f>Portafolio_PA_Papa!C2</f>
        <v>1. Incremento del consumo y mejora de la comercialización de la papa</v>
      </c>
      <c r="B9" s="591">
        <f>'Estimación anualizada '!V6/$B$5</f>
        <v>203849.87592992189</v>
      </c>
      <c r="C9" s="591">
        <f>('Estimación anualizada '!B6+'Estimación anualizada '!C6+'Estimación anualizada '!D6+'Estimación anualizada '!E6)/$C$6</f>
        <v>23721.426921698003</v>
      </c>
      <c r="D9" s="591">
        <f>('Estimación anualizada '!F6+'Estimación anualizada '!G6+'Estimación anualizada '!H6+'Estimación anualizada '!I6+'Estimación anualizada '!J6+'Estimación anualizada '!K6+'Estimación anualizada '!L6+'Estimación anualizada '!M6)/$C$6</f>
        <v>124728.87325488796</v>
      </c>
      <c r="E9" s="591">
        <f>('Estimación anualizada '!N6+'Estimación anualizada '!O6+'Estimación anualizada '!P6+'Estimación anualizada '!Q6+'Estimación anualizada '!R6+'Estimación anualizada '!S6+'Estimación anualizada '!T6+'Estimación anualizada '!U6)/$C$6</f>
        <v>55399.575753336001</v>
      </c>
      <c r="F9" s="583">
        <f>SUM(C9+D9+E9)</f>
        <v>203849.87592992198</v>
      </c>
      <c r="G9" s="114"/>
    </row>
    <row r="10" spans="1:7" s="271" customFormat="1" ht="26.25" customHeight="1">
      <c r="A10" s="592" t="str">
        <f>Portafolio_PA_Papa!D2</f>
        <v>1.1. Incremento del consumo interno de papa y sus derivados</v>
      </c>
      <c r="B10" s="593">
        <f>'Estimación anualizada '!V7/$B$5</f>
        <v>60601.163879637315</v>
      </c>
      <c r="C10" s="593">
        <f>('Estimación anualizada '!B7+'Estimación anualizada '!C7+'Estimación anualizada '!D7+'Estimación anualizada '!E7)/$C$6</f>
        <v>10545.442048213334</v>
      </c>
      <c r="D10" s="593">
        <f>('Estimación anualizada '!F7+'Estimación anualizada '!G7+'Estimación anualizada '!H7+'Estimación anualizada '!I7+'Estimación anualizada '!J7+'Estimación anualizada '!K7+'Estimación anualizada '!L7+'Estimación anualizada '!M7)/$C$6</f>
        <v>25293.860915712001</v>
      </c>
      <c r="E10" s="593">
        <f>('Estimación anualizada '!N7+'Estimación anualizada '!O7+'Estimación anualizada '!P7+'Estimación anualizada '!Q7+'Estimación anualizada '!R7+'Estimación anualizada '!S7+'Estimación anualizada '!T7+'Estimación anualizada '!U7)/$C$6</f>
        <v>24761.860915712001</v>
      </c>
      <c r="F10" s="584">
        <f t="shared" ref="F10:F44" si="0">SUM(C10+D10+E10)</f>
        <v>60601.163879637337</v>
      </c>
      <c r="G10" s="114"/>
    </row>
    <row r="11" spans="1:7" s="271" customFormat="1" ht="26.25" customHeight="1">
      <c r="A11" s="592" t="str">
        <f>Portafolio_PA_Papa!D7</f>
        <v>1.2. Incursión y posicionamiento de la papa colombiana y sus derivados, en el mercado internacional</v>
      </c>
      <c r="B11" s="593">
        <f>'Estimación anualizada '!V8/$B$5</f>
        <v>26501.767604909997</v>
      </c>
      <c r="C11" s="593">
        <f>('Estimación anualizada '!B8+'Estimación anualizada '!C8+'Estimación anualizada '!D8+'Estimación anualizada '!E8)/$C$6</f>
        <v>4743.7530725580009</v>
      </c>
      <c r="D11" s="593">
        <f>('Estimación anualizada '!F8+'Estimación anualizada '!G8+'Estimación anualizada '!H8+'Estimación anualizada '!I8+'Estimación anualizada '!J8+'Estimación anualizada '!K8+'Estimación anualizada '!L8+'Estimación anualizada '!M8)/$C$6</f>
        <v>11357.656016952</v>
      </c>
      <c r="E11" s="593">
        <f>('Estimación anualizada '!N8+'Estimación anualizada '!O8+'Estimación anualizada '!P8+'Estimación anualizada '!Q8+'Estimación anualizada '!R8+'Estimación anualizada '!S8+'Estimación anualizada '!T8+'Estimación anualizada '!U8)/$C$6</f>
        <v>10400.358515400001</v>
      </c>
      <c r="F11" s="584">
        <f t="shared" si="0"/>
        <v>26501.767604910005</v>
      </c>
      <c r="G11" s="114"/>
    </row>
    <row r="12" spans="1:7" s="271" customFormat="1" ht="26.25" customHeight="1">
      <c r="A12" s="592" t="str">
        <f>Portafolio_PA_Papa!D13</f>
        <v>1.3. Mejora de la comercialización de la papa y sus derivados</v>
      </c>
      <c r="B12" s="593">
        <f>'Estimación anualizada '!V9/$B$5</f>
        <v>116746.94444537467</v>
      </c>
      <c r="C12" s="593">
        <f>('Estimación anualizada '!B9+'Estimación anualizada '!C9+'Estimación anualizada '!D9+'Estimación anualizada '!E9)/$C$6</f>
        <v>8432.2318009266655</v>
      </c>
      <c r="D12" s="593">
        <f>('Estimación anualizada '!F9+'Estimación anualizada '!G9+'Estimación anualizada '!H9+'Estimación anualizada '!I9+'Estimación anualizada '!J9+'Estimación anualizada '!K9+'Estimación anualizada '!L9+'Estimación anualizada '!M9)/$C$6</f>
        <v>88077.35632222399</v>
      </c>
      <c r="E12" s="593">
        <f>('Estimación anualizada '!N9+'Estimación anualizada '!O9+'Estimación anualizada '!P9+'Estimación anualizada '!Q9+'Estimación anualizada '!R9+'Estimación anualizada '!S9+'Estimación anualizada '!T9+'Estimación anualizada '!U9)/$C$6</f>
        <v>20237.356322223997</v>
      </c>
      <c r="F12" s="584">
        <f t="shared" si="0"/>
        <v>116746.94444537465</v>
      </c>
      <c r="G12" s="114"/>
    </row>
    <row r="13" spans="1:7" s="271" customFormat="1" ht="26.25" customHeight="1">
      <c r="A13" s="590" t="str">
        <f>Portafolio_PA_Papa!C19</f>
        <v>2. Mejora de la productividad en la producción y procesamiento de papa</v>
      </c>
      <c r="B13" s="591">
        <f>'Estimación anualizada '!V10/$B$5</f>
        <v>480850.8006682538</v>
      </c>
      <c r="C13" s="591">
        <f>('Estimación anualizada '!B10+'Estimación anualizada '!C10+'Estimación anualizada '!D10+'Estimación anualizada '!E10)/$C$6</f>
        <v>88264.213362033377</v>
      </c>
      <c r="D13" s="591">
        <f>('Estimación anualizada '!F10+'Estimación anualizada '!G10+'Estimación anualizada '!H10+'Estimación anualizada '!I10+'Estimación anualizada '!J10+'Estimación anualizada '!K10+'Estimación anualizada '!L10+'Estimación anualizada '!M10)/$C$6</f>
        <v>238633.7277985104</v>
      </c>
      <c r="E13" s="591">
        <f>('Estimación anualizada '!N10+'Estimación anualizada '!O10+'Estimación anualizada '!P10+'Estimación anualizada '!Q10+'Estimación anualizada '!R10+'Estimación anualizada '!S10+'Estimación anualizada '!T10+'Estimación anualizada '!U10)/$C$6</f>
        <v>153952.85950770989</v>
      </c>
      <c r="F13" s="583">
        <f t="shared" si="0"/>
        <v>480850.80066825368</v>
      </c>
      <c r="G13" s="114"/>
    </row>
    <row r="14" spans="1:7" s="271" customFormat="1" ht="26.25" customHeight="1">
      <c r="A14" s="592" t="str">
        <f>Portafolio_PA_Papa!D19</f>
        <v>2.1. Mejora de la producción de semilla certificada de papa</v>
      </c>
      <c r="B14" s="593">
        <f>'Estimación anualizada '!V11/$B$5</f>
        <v>89318.745704000001</v>
      </c>
      <c r="C14" s="593">
        <f>('Estimación anualizada '!B11+'Estimación anualizada '!C11+'Estimación anualizada '!D11+'Estimación anualizada '!E11)/$C$6</f>
        <v>16678.694599999999</v>
      </c>
      <c r="D14" s="593">
        <f>('Estimación anualizada '!F11+'Estimación anualizada '!G11+'Estimación anualizada '!H11+'Estimación anualizada '!I11+'Estimación anualizada '!J11+'Estimación anualizada '!K11+'Estimación anualizada '!L11+'Estimación anualizada '!M11)/$C$6</f>
        <v>36918.225791999997</v>
      </c>
      <c r="E14" s="593">
        <f>('Estimación anualizada '!N11+'Estimación anualizada '!O11+'Estimación anualizada '!P11+'Estimación anualizada '!Q11+'Estimación anualizada '!R11+'Estimación anualizada '!S11+'Estimación anualizada '!T11+'Estimación anualizada '!U11)/$C$6</f>
        <v>35721.825312000001</v>
      </c>
      <c r="F14" s="584">
        <f t="shared" si="0"/>
        <v>89318.745704000001</v>
      </c>
      <c r="G14" s="114"/>
    </row>
    <row r="15" spans="1:7" s="271" customFormat="1" ht="26.25" customHeight="1">
      <c r="A15" s="592" t="str">
        <f>Portafolio_PA_Papa!D24</f>
        <v>2.2. Fortalecimiento de la asistencia técnica y extensión agrícola a productores de papa</v>
      </c>
      <c r="B15" s="593">
        <f>'Estimación anualizada '!V12/$B$5</f>
        <v>221715.37644389208</v>
      </c>
      <c r="C15" s="593">
        <f>('Estimación anualizada '!B12+'Estimación anualizada '!C12+'Estimación anualizada '!D12+'Estimación anualizada '!E12)/$C$6</f>
        <v>35111.5808368367</v>
      </c>
      <c r="D15" s="593">
        <f>('Estimación anualizada '!F12+'Estimación anualizada '!G12+'Estimación anualizada '!H12+'Estimación anualizada '!I12+'Estimación anualizada '!J12+'Estimación anualizada '!K12+'Estimación anualizada '!L12+'Estimación anualizada '!M12)/$C$6</f>
        <v>115137.94030726541</v>
      </c>
      <c r="E15" s="593">
        <f>('Estimación anualizada '!N12+'Estimación anualizada '!O12+'Estimación anualizada '!P12+'Estimación anualizada '!Q12+'Estimación anualizada '!R12+'Estimación anualizada '!S12+'Estimación anualizada '!T12+'Estimación anualizada '!U12)/$C$6</f>
        <v>71465.855299789953</v>
      </c>
      <c r="F15" s="584">
        <f t="shared" si="0"/>
        <v>221715.37644389205</v>
      </c>
      <c r="G15" s="114"/>
    </row>
    <row r="16" spans="1:7" s="271" customFormat="1" ht="32.25" customHeight="1">
      <c r="A16" s="592" t="str">
        <f>Portafolio_PA_Papa!D33</f>
        <v>2.3.  Fortalecimiento de las capacidades técnicas y empresariales de MiPymes procesadoras  de papa</v>
      </c>
      <c r="B16" s="593">
        <f>'Estimación anualizada '!V13/$B$5</f>
        <v>46567.542514728317</v>
      </c>
      <c r="C16" s="593">
        <f>('Estimación anualizada '!B13+'Estimación anualizada '!C13+'Estimación anualizada '!D13+'Estimación anualizada '!E13)/$C$6</f>
        <v>7140.3062040883333</v>
      </c>
      <c r="D16" s="593">
        <f>('Estimación anualizada '!F13+'Estimación anualizada '!G13+'Estimación anualizada '!H13+'Estimación anualizada '!I13+'Estimación anualizada '!J13+'Estimación anualizada '!K13+'Estimación anualizada '!L13+'Estimación anualizada '!M13)/$C$6</f>
        <v>20799.788034720001</v>
      </c>
      <c r="E16" s="593">
        <f>('Estimación anualizada '!N13+'Estimación anualizada '!O13+'Estimación anualizada '!P13+'Estimación anualizada '!Q13+'Estimación anualizada '!R13+'Estimación anualizada '!S13+'Estimación anualizada '!T13+'Estimación anualizada '!U13)/$C$6</f>
        <v>18627.448275919996</v>
      </c>
      <c r="F16" s="584">
        <f t="shared" si="0"/>
        <v>46567.542514728331</v>
      </c>
      <c r="G16" s="114"/>
    </row>
    <row r="17" spans="1:7" s="271" customFormat="1" ht="26.25" customHeight="1">
      <c r="A17" s="592" t="str">
        <f>Portafolio_PA_Papa!D39</f>
        <v>2.4. Promoción de la integración y las alianzas estratégicas en la cadena de la papa</v>
      </c>
      <c r="B17" s="593">
        <f>'Estimación anualizada '!V14/$B$5</f>
        <v>40483.625093166665</v>
      </c>
      <c r="C17" s="593">
        <f>('Estimación anualizada '!B14+'Estimación anualizada '!C14+'Estimación anualizada '!D14+'Estimación anualizada '!E14)/$C$6</f>
        <v>8574.2566331016678</v>
      </c>
      <c r="D17" s="593">
        <f>('Estimación anualizada '!F14+'Estimación anualizada '!G14+'Estimación anualizada '!H14+'Estimación anualizada '!I14+'Estimación anualizada '!J14+'Estimación anualizada '!K14+'Estimación anualizada '!L14+'Estimación anualizada '!M14)/$C$6</f>
        <v>16972.540064064993</v>
      </c>
      <c r="E17" s="593">
        <f>('Estimación anualizada '!N14+'Estimación anualizada '!O14+'Estimación anualizada '!P14+'Estimación anualizada '!Q14+'Estimación anualizada '!R14+'Estimación anualizada '!S14+'Estimación anualizada '!T14+'Estimación anualizada '!U14)/$C$6</f>
        <v>14936.828395999999</v>
      </c>
      <c r="F17" s="584">
        <f t="shared" si="0"/>
        <v>40483.625093166658</v>
      </c>
      <c r="G17" s="114"/>
    </row>
    <row r="18" spans="1:7" s="271" customFormat="1" ht="34.5" customHeight="1">
      <c r="A18" s="592" t="str">
        <f>Portafolio_PA_Papa!D42</f>
        <v>2.5. Mejora de la capacidad instalada en el almacenamiento y procesamiento agroindustrial de la papa</v>
      </c>
      <c r="B18" s="593">
        <f>'Estimación anualizada '!V15/$B$5</f>
        <v>45725.115638133342</v>
      </c>
      <c r="C18" s="593">
        <f>('Estimación anualizada '!B15+'Estimación anualizada '!C15+'Estimación anualizada '!D15+'Estimación anualizada '!E15)/$C$6</f>
        <v>12428.073270773333</v>
      </c>
      <c r="D18" s="593">
        <f>('Estimación anualizada '!F15+'Estimación anualizada '!G15+'Estimación anualizada '!H15+'Estimación anualizada '!I15+'Estimación anualizada '!J15+'Estimación anualizada '!K15+'Estimación anualizada '!L15+'Estimación anualizada '!M15)/$C$6</f>
        <v>29115.005327360002</v>
      </c>
      <c r="E18" s="593">
        <f>('Estimación anualizada '!N15+'Estimación anualizada '!O15+'Estimación anualizada '!P15+'Estimación anualizada '!Q15+'Estimación anualizada '!R15+'Estimación anualizada '!S15+'Estimación anualizada '!T15+'Estimación anualizada '!U15)/$C$6</f>
        <v>4182.0370400000002</v>
      </c>
      <c r="F18" s="584">
        <f t="shared" si="0"/>
        <v>45725.115638133335</v>
      </c>
      <c r="G18" s="114"/>
    </row>
    <row r="19" spans="1:7" s="271" customFormat="1" ht="26.25" customHeight="1">
      <c r="A19" s="592" t="str">
        <f>Portafolio_PA_Papa!D48</f>
        <v>2.6. Optimización de la oferta de insumos y servicios asociados a la cadena.</v>
      </c>
      <c r="B19" s="593">
        <f>'Estimación anualizada '!V16/$B$5</f>
        <v>37040.395274333336</v>
      </c>
      <c r="C19" s="593">
        <f>('Estimación anualizada '!B16+'Estimación anualizada '!C16+'Estimación anualizada '!D16+'Estimación anualizada '!E16)/$C$6</f>
        <v>8331.3018172333341</v>
      </c>
      <c r="D19" s="593">
        <f>('Estimación anualizada '!F16+'Estimación anualizada '!G16+'Estimación anualizada '!H16+'Estimación anualizada '!I16+'Estimación anualizada '!J16+'Estimación anualizada '!K16+'Estimación anualizada '!L16+'Estimación anualizada '!M16)/$C$6</f>
        <v>19690.228273099998</v>
      </c>
      <c r="E19" s="593">
        <f>('Estimación anualizada '!N16+'Estimación anualizada '!O16+'Estimación anualizada '!P16+'Estimación anualizada '!Q16+'Estimación anualizada '!R16+'Estimación anualizada '!S16+'Estimación anualizada '!T16+'Estimación anualizada '!U16)/$C$6</f>
        <v>9018.865184000002</v>
      </c>
      <c r="F19" s="585">
        <f t="shared" si="0"/>
        <v>37040.395274333336</v>
      </c>
      <c r="G19" s="114"/>
    </row>
    <row r="20" spans="1:7" s="271" customFormat="1" ht="26.25" customHeight="1">
      <c r="A20" s="590" t="str">
        <f>Portafolio_PA_Papa!C53</f>
        <v>3. Mejora del desempeño ambiental de la cadena de la papa</v>
      </c>
      <c r="B20" s="591">
        <f>'Estimación anualizada '!V17/$B$5</f>
        <v>126323.87837070333</v>
      </c>
      <c r="C20" s="591">
        <f>('Estimación anualizada '!B17+'Estimación anualizada '!C17+'Estimación anualizada '!D17+'Estimación anualizada '!E17)/$C$6</f>
        <v>23866.329701113329</v>
      </c>
      <c r="D20" s="591">
        <f>('Estimación anualizada '!F17+'Estimación anualizada '!G17+'Estimación anualizada '!H17+'Estimación anualizada '!I17+'Estimación anualizada '!J17+'Estimación anualizada '!K17+'Estimación anualizada '!L17+'Estimación anualizada '!M17)/$C$6</f>
        <v>70961.139997589999</v>
      </c>
      <c r="E20" s="591">
        <f>('Estimación anualizada '!N17+'Estimación anualizada '!O17+'Estimación anualizada '!P17+'Estimación anualizada '!Q17+'Estimación anualizada '!R17+'Estimación anualizada '!S17+'Estimación anualizada '!T17+'Estimación anualizada '!U17)/$C$6</f>
        <v>31496.408672000001</v>
      </c>
      <c r="F20" s="583">
        <f t="shared" si="0"/>
        <v>126323.87837070333</v>
      </c>
      <c r="G20" s="114"/>
    </row>
    <row r="21" spans="1:7" s="271" customFormat="1" ht="26.25" customHeight="1">
      <c r="A21" s="592" t="str">
        <f>Portafolio_PA_Papa!D53</f>
        <v>3.1. Contribución a la gestión del ordenamiento ambiental, fuera de la frontera agrícola</v>
      </c>
      <c r="B21" s="593">
        <f>'Estimación anualizada '!V18/$B$5</f>
        <v>14903.521650000001</v>
      </c>
      <c r="C21" s="593">
        <f>('Estimación anualizada '!B18+'Estimación anualizada '!C18+'Estimación anualizada '!D18+'Estimación anualizada '!E18)/$C$6</f>
        <v>4305.4618099999998</v>
      </c>
      <c r="D21" s="593">
        <f>('Estimación anualizada '!F18+'Estimación anualizada '!G18+'Estimación anualizada '!H18+'Estimación anualizada '!I18+'Estimación anualizada '!J18+'Estimación anualizada '!K18+'Estimación anualizada '!L18+'Estimación anualizada '!M18)/$C$6</f>
        <v>10598.05984</v>
      </c>
      <c r="E21" s="593">
        <f>('Estimación anualizada '!N18+'Estimación anualizada '!O18+'Estimación anualizada '!P18+'Estimación anualizada '!Q18+'Estimación anualizada '!R18+'Estimación anualizada '!S18+'Estimación anualizada '!T18+'Estimación anualizada '!U18)/$C$6</f>
        <v>0</v>
      </c>
      <c r="F21" s="584">
        <f t="shared" si="0"/>
        <v>14903.521649999999</v>
      </c>
      <c r="G21" s="114"/>
    </row>
    <row r="22" spans="1:7" s="271" customFormat="1" ht="26.25" customHeight="1">
      <c r="A22" s="592" t="str">
        <f>Portafolio_PA_Papa!D56</f>
        <v>3.2. Promoción del manejo eficiente y sostenible del suelo y agua, en el cultivo de papa</v>
      </c>
      <c r="B22" s="593">
        <f>'Estimación anualizada '!V19/$B$5</f>
        <v>69949.095618916661</v>
      </c>
      <c r="C22" s="593">
        <f>('Estimación anualizada '!B19+'Estimación anualizada '!C19+'Estimación anualizada '!D19+'Estimación anualizada '!E19)/$C$6</f>
        <v>12880.635163166666</v>
      </c>
      <c r="D22" s="593">
        <f>('Estimación anualizada '!F19+'Estimación anualizada '!G19+'Estimación anualizada '!H19+'Estimación anualizada '!I19+'Estimación anualizada '!J19+'Estimación anualizada '!K19+'Estimación anualizada '!L19+'Estimación anualizada '!M19)/$C$6</f>
        <v>41305.737319749998</v>
      </c>
      <c r="E22" s="593">
        <f>('Estimación anualizada '!N19+'Estimación anualizada '!O19+'Estimación anualizada '!P19+'Estimación anualizada '!Q19+'Estimación anualizada '!R19+'Estimación anualizada '!S19+'Estimación anualizada '!T19+'Estimación anualizada '!U19)/$C$6</f>
        <v>15762.723136000001</v>
      </c>
      <c r="F22" s="584">
        <f t="shared" si="0"/>
        <v>69949.095618916661</v>
      </c>
      <c r="G22" s="114"/>
    </row>
    <row r="23" spans="1:7" s="271" customFormat="1" ht="36" customHeight="1">
      <c r="A23" s="592" t="str">
        <f>Portafolio_PA_Papa!D62</f>
        <v>3.3. Aumento en la incorporación de prácticas sostenibles en la comercialización, adecuación y procesamiento de papa y sus derivados</v>
      </c>
      <c r="B23" s="593">
        <f>'Estimación anualizada '!V20/$B$5</f>
        <v>41471.261101786666</v>
      </c>
      <c r="C23" s="593">
        <f>('Estimación anualizada '!B20+'Estimación anualizada '!C20+'Estimación anualizada '!D20+'Estimación anualizada '!E20)/$C$6</f>
        <v>6680.2327279466663</v>
      </c>
      <c r="D23" s="593">
        <f>('Estimación anualizada '!F20+'Estimación anualizada '!G20+'Estimación anualizada '!H20+'Estimación anualizada '!I20+'Estimación anualizada '!J20+'Estimación anualizada '!K20+'Estimación anualizada '!L20+'Estimación anualizada '!M20)/$C$6</f>
        <v>19057.342837839999</v>
      </c>
      <c r="E23" s="593">
        <f>('Estimación anualizada '!N20+'Estimación anualizada '!O20+'Estimación anualizada '!P20+'Estimación anualizada '!Q20+'Estimación anualizada '!R20+'Estimación anualizada '!S20+'Estimación anualizada '!T20+'Estimación anualizada '!U20)/$C$6</f>
        <v>15733.685536000001</v>
      </c>
      <c r="F23" s="584">
        <f t="shared" si="0"/>
        <v>41471.261101786666</v>
      </c>
      <c r="G23" s="114"/>
    </row>
    <row r="24" spans="1:7" s="271" customFormat="1" ht="26.25" customHeight="1">
      <c r="A24" s="590" t="str">
        <f>Portafolio_PA_Papa!C65</f>
        <v xml:space="preserve">4. Contribución al ordenamiento productivo y social de la propiedad rural de la cadena </v>
      </c>
      <c r="B24" s="591">
        <f>'Estimación anualizada '!V21/$B$5</f>
        <v>73946.65927733334</v>
      </c>
      <c r="C24" s="591">
        <f>('Estimación anualizada '!B21+'Estimación anualizada '!C21+'Estimación anualizada '!D21+'Estimación anualizada '!E21)/$C$6</f>
        <v>12749.424013333333</v>
      </c>
      <c r="D24" s="591">
        <f>('Estimación anualizada '!F21+'Estimación anualizada '!G21+'Estimación anualizada '!H21+'Estimación anualizada '!I21+'Estimación anualizada '!J21+'Estimación anualizada '!K21+'Estimación anualizada '!L21+'Estimación anualizada '!M21)/$C$6</f>
        <v>30598.617632000001</v>
      </c>
      <c r="E24" s="591">
        <f>('Estimación anualizada '!N21+'Estimación anualizada '!O21+'Estimación anualizada '!P21+'Estimación anualizada '!Q21+'Estimación anualizada '!R21+'Estimación anualizada '!S21+'Estimación anualizada '!T21+'Estimación anualizada '!U21)/$C$6</f>
        <v>30598.617632000001</v>
      </c>
      <c r="F24" s="583">
        <f t="shared" si="0"/>
        <v>73946.659277333325</v>
      </c>
      <c r="G24" s="114"/>
    </row>
    <row r="25" spans="1:7" s="271" customFormat="1" ht="35.25" customHeight="1">
      <c r="A25" s="592" t="str">
        <f>Portafolio_PA_Papa!D65</f>
        <v>4.1. Fortalecimiento de la articulación con las políticas de ordenamiento productivo y social de la propiedad rural</v>
      </c>
      <c r="B25" s="593">
        <f>'Estimación anualizada '!V22/$B$5</f>
        <v>33771.921232000001</v>
      </c>
      <c r="C25" s="593">
        <f>('Estimación anualizada '!B22+'Estimación anualizada '!C22+'Estimación anualizada '!D22+'Estimación anualizada '!E22)/$C$6</f>
        <v>5822.7450399999998</v>
      </c>
      <c r="D25" s="593">
        <f>('Estimación anualizada '!F22+'Estimación anualizada '!G22+'Estimación anualizada '!H22+'Estimación anualizada '!I22+'Estimación anualizada '!J22+'Estimación anualizada '!K22+'Estimación anualizada '!L22+'Estimación anualizada '!M22)/$C$6</f>
        <v>13974.588095999999</v>
      </c>
      <c r="E25" s="593">
        <f>('Estimación anualizada '!N22+'Estimación anualizada '!O22+'Estimación anualizada '!P22+'Estimación anualizada '!Q22+'Estimación anualizada '!R22+'Estimación anualizada '!S22+'Estimación anualizada '!T22+'Estimación anualizada '!U22)/$C$6</f>
        <v>13974.588095999999</v>
      </c>
      <c r="F25" s="584">
        <f t="shared" si="0"/>
        <v>33771.921232000001</v>
      </c>
      <c r="G25" s="114"/>
    </row>
    <row r="26" spans="1:7" s="271" customFormat="1" ht="26.25" customHeight="1">
      <c r="A26" s="592" t="str">
        <f>Portafolio_PA_Papa!D69</f>
        <v>4.2. Promoción del acceso y la seguridad jurídica en la tenencia de la tierra</v>
      </c>
      <c r="B26" s="593">
        <f>'Estimación anualizada '!V23/$B$5</f>
        <v>40174.738045333339</v>
      </c>
      <c r="C26" s="593">
        <f>('Estimación anualizada '!B23+'Estimación anualizada '!C23+'Estimación anualizada '!D23+'Estimación anualizada '!E23)/$C$6</f>
        <v>6926.6789733333344</v>
      </c>
      <c r="D26" s="593">
        <f>('Estimación anualizada '!F23+'Estimación anualizada '!G23+'Estimación anualizada '!H23+'Estimación anualizada '!I23+'Estimación anualizada '!J23+'Estimación anualizada '!K23+'Estimación anualizada '!L23+'Estimación anualizada '!M23)/$C$6</f>
        <v>16624.029535999998</v>
      </c>
      <c r="E26" s="593">
        <f>('Estimación anualizada '!N23+'Estimación anualizada '!O23+'Estimación anualizada '!P23+'Estimación anualizada '!Q23+'Estimación anualizada '!R23+'Estimación anualizada '!S23+'Estimación anualizada '!T23+'Estimación anualizada '!U23)/$C$6</f>
        <v>16624.029535999998</v>
      </c>
      <c r="F26" s="584">
        <f t="shared" si="0"/>
        <v>40174.738045333332</v>
      </c>
      <c r="G26" s="114"/>
    </row>
    <row r="27" spans="1:7" s="271" customFormat="1" ht="26.25" customHeight="1">
      <c r="A27" s="590" t="str">
        <f>Portafolio_PA_Papa!C73</f>
        <v>5. Contribución al mejoramiento del entorno social de la cadena</v>
      </c>
      <c r="B27" s="591">
        <f>'Estimación anualizada '!V24/$B$5</f>
        <v>147190.81753866668</v>
      </c>
      <c r="C27" s="591">
        <f>('Estimación anualizada '!B24+'Estimación anualizada '!C24+'Estimación anualizada '!D24+'Estimación anualizada '!E24)/$C$6</f>
        <v>26641.037506666667</v>
      </c>
      <c r="D27" s="591">
        <f>('Estimación anualizada '!F24+'Estimación anualizada '!G24+'Estimación anualizada '!H24+'Estimación anualizada '!I24+'Estimación anualizada '!J24+'Estimación anualizada '!K24+'Estimación anualizada '!L24+'Estimación anualizada '!M24)/$C$6</f>
        <v>60412.890015999998</v>
      </c>
      <c r="E27" s="591">
        <f>('Estimación anualizada '!N24+'Estimación anualizada '!O24+'Estimación anualizada '!P24+'Estimación anualizada '!Q24+'Estimación anualizada '!R24+'Estimación anualizada '!S24+'Estimación anualizada '!T24+'Estimación anualizada '!U24)/$C$6</f>
        <v>60136.890015999998</v>
      </c>
      <c r="F27" s="583">
        <f t="shared" si="0"/>
        <v>147190.81753866666</v>
      </c>
      <c r="G27" s="114"/>
    </row>
    <row r="28" spans="1:7" s="271" customFormat="1" ht="26.25" customHeight="1">
      <c r="A28" s="592" t="str">
        <f>Portafolio_PA_Papa!D73</f>
        <v>5.1. Contribución al incremento del nivel educativo de los actores vinculados a la cadena de la papa</v>
      </c>
      <c r="B28" s="593">
        <f>'Estimación anualizada '!V25/$B$5</f>
        <v>28602.035706666669</v>
      </c>
      <c r="C28" s="593">
        <f>('Estimación anualizada '!B25+'Estimación anualizada '!C25+'Estimación anualizada '!D25+'Estimación anualizada '!E25)/$C$6</f>
        <v>4931.3854666666666</v>
      </c>
      <c r="D28" s="593">
        <f>('Estimación anualizada '!F25+'Estimación anualizada '!G25+'Estimación anualizada '!H25+'Estimación anualizada '!I25+'Estimación anualizada '!J25+'Estimación anualizada '!K25+'Estimación anualizada '!L25+'Estimación anualizada '!M25)/$C$6</f>
        <v>11835.32512</v>
      </c>
      <c r="E28" s="593">
        <f>('Estimación anualizada '!N25+'Estimación anualizada '!O25+'Estimación anualizada '!P25+'Estimación anualizada '!Q25+'Estimación anualizada '!R25+'Estimación anualizada '!S25+'Estimación anualizada '!T25+'Estimación anualizada '!U25)/$C$6</f>
        <v>11835.32512</v>
      </c>
      <c r="F28" s="584">
        <f t="shared" si="0"/>
        <v>28602.035706666669</v>
      </c>
      <c r="G28" s="114"/>
    </row>
    <row r="29" spans="1:7" s="271" customFormat="1" ht="39.75" customHeight="1">
      <c r="A29" s="592" t="str">
        <f>Portafolio_PA_Papa!D77</f>
        <v>5.2. Promoción de la atención de las necesidades básicas y complementarias de los actores vinculados a la cadena.</v>
      </c>
      <c r="B29" s="593">
        <f>'Estimación anualizada '!V26/$B$5</f>
        <v>29856.96904</v>
      </c>
      <c r="C29" s="593">
        <f>('Estimación anualizada '!B26+'Estimación anualizada '!C26+'Estimación anualizada '!D26+'Estimación anualizada '!E26)/$C$6</f>
        <v>4948.7187999999996</v>
      </c>
      <c r="D29" s="593">
        <f>('Estimación anualizada '!F26+'Estimación anualizada '!G26+'Estimación anualizada '!H26+'Estimación anualizada '!I26+'Estimación anualizada '!J26+'Estimación anualizada '!K26+'Estimación anualizada '!L26+'Estimación anualizada '!M26)/$C$6</f>
        <v>11908.125120000001</v>
      </c>
      <c r="E29" s="593">
        <f>('Estimación anualizada '!N26+'Estimación anualizada '!O26+'Estimación anualizada '!P26+'Estimación anualizada '!Q26+'Estimación anualizada '!R26+'Estimación anualizada '!S26+'Estimación anualizada '!T26+'Estimación anualizada '!U26)/$C$6</f>
        <v>13000.125120000001</v>
      </c>
      <c r="F29" s="584">
        <f t="shared" si="0"/>
        <v>29856.96904</v>
      </c>
      <c r="G29" s="114"/>
    </row>
    <row r="30" spans="1:7" s="271" customFormat="1" ht="26.25" customHeight="1">
      <c r="A30" s="592" t="str">
        <f>Portafolio_PA_Papa!D81</f>
        <v>5.3. Promoción de la formalización empresarial y laboral en la cadena de la papa</v>
      </c>
      <c r="B30" s="593">
        <f>'Estimación anualizada '!V27/$B$5</f>
        <v>39836.249040000002</v>
      </c>
      <c r="C30" s="593">
        <f>('Estimación anualizada '!B27+'Estimación anualizada '!C27+'Estimación anualizada '!D27+'Estimación anualizada '!E27)/$C$6</f>
        <v>6868.3188</v>
      </c>
      <c r="D30" s="593">
        <f>('Estimación anualizada '!F27+'Estimación anualizada '!G27+'Estimación anualizada '!H27+'Estimación anualizada '!I27+'Estimación anualizada '!J27+'Estimación anualizada '!K27+'Estimación anualizada '!L27+'Estimación anualizada '!M27)/$C$6</f>
        <v>16483.965120000001</v>
      </c>
      <c r="E30" s="593">
        <f>('Estimación anualizada '!N27+'Estimación anualizada '!O27+'Estimación anualizada '!P27+'Estimación anualizada '!Q27+'Estimación anualizada '!R27+'Estimación anualizada '!S27+'Estimación anualizada '!T27+'Estimación anualizada '!U27)/$C$6</f>
        <v>16483.965120000001</v>
      </c>
      <c r="F30" s="584">
        <f t="shared" si="0"/>
        <v>39836.249040000002</v>
      </c>
      <c r="G30" s="114"/>
    </row>
    <row r="31" spans="1:7" s="271" customFormat="1" ht="26.25" customHeight="1">
      <c r="A31" s="592" t="str">
        <f>Portafolio_PA_Papa!D84</f>
        <v>5.4. Fomento de esquemas de asociatividad en la cadena</v>
      </c>
      <c r="B31" s="593">
        <f>'Estimación anualizada '!V28/$B$5</f>
        <v>48895.563752000002</v>
      </c>
      <c r="C31" s="593">
        <f>('Estimación anualizada '!B28+'Estimación anualizada '!C28+'Estimación anualizada '!D28+'Estimación anualizada '!E28)/$C$6</f>
        <v>9892.6144399999994</v>
      </c>
      <c r="D31" s="593">
        <f>('Estimación anualizada '!F28+'Estimación anualizada '!G28+'Estimación anualizada '!H28+'Estimación anualizada '!I28+'Estimación anualizada '!J28+'Estimación anualizada '!K28+'Estimación anualizada '!L28+'Estimación anualizada '!M28)/$C$6</f>
        <v>20185.474655999999</v>
      </c>
      <c r="E31" s="593">
        <f>('Estimación anualizada '!N28+'Estimación anualizada '!O28+'Estimación anualizada '!P28+'Estimación anualizada '!Q28+'Estimación anualizada '!R28+'Estimación anualizada '!S28+'Estimación anualizada '!T28+'Estimación anualizada '!U28)/$C$6</f>
        <v>18817.474655999999</v>
      </c>
      <c r="F31" s="584">
        <f t="shared" si="0"/>
        <v>48895.563751999995</v>
      </c>
      <c r="G31" s="114"/>
    </row>
    <row r="32" spans="1:7" s="271" customFormat="1" ht="26.25" customHeight="1">
      <c r="A32" s="590" t="str">
        <f>Portafolio_PA_Papa!C89</f>
        <v>6. Fortalecimiento de la investigación, desarrollo e innovación, en la cadena de la papa</v>
      </c>
      <c r="B32" s="591">
        <f>'Estimación anualizada '!V29/$B$5</f>
        <v>84287.592981606678</v>
      </c>
      <c r="C32" s="591">
        <f>('Estimación anualizada '!B29+'Estimación anualizada '!C29+'Estimación anualizada '!D29+'Estimación anualizada '!E29)/$C$6</f>
        <v>14217.998781646667</v>
      </c>
      <c r="D32" s="591">
        <f>('Estimación anualizada '!F29+'Estimación anualizada '!G29+'Estimación anualizada '!H29+'Estimación anualizada '!I29+'Estimación anualizada '!J29+'Estimación anualizada '!K29+'Estimación anualizada '!L29+'Estimación anualizada '!M29)/$C$6</f>
        <v>36388.823366440003</v>
      </c>
      <c r="E32" s="591">
        <f>('Estimación anualizada '!N29+'Estimación anualizada '!O29+'Estimación anualizada '!P29+'Estimación anualizada '!Q29+'Estimación anualizada '!R29+'Estimación anualizada '!S29+'Estimación anualizada '!T29+'Estimación anualizada '!U29)/$C$6</f>
        <v>33680.770833519993</v>
      </c>
      <c r="F32" s="583">
        <f t="shared" si="0"/>
        <v>84287.592981606664</v>
      </c>
      <c r="G32" s="114"/>
    </row>
    <row r="33" spans="1:7" s="271" customFormat="1" ht="26.25" customHeight="1">
      <c r="A33" s="592" t="str">
        <f>Portafolio_PA_Papa!D89</f>
        <v>6.1. Impulso a los procesos de I+D+i y de extensión agrícola e industrial, para la cadena</v>
      </c>
      <c r="B33" s="593">
        <f>'Estimación anualizada '!V30/$B$5</f>
        <v>47515.521889940013</v>
      </c>
      <c r="C33" s="593">
        <f>('Estimación anualizada '!B30+'Estimación anualizada '!C30+'Estimación anualizada '!D30+'Estimación anualizada '!E30)/$C$6</f>
        <v>8685.9172899799996</v>
      </c>
      <c r="D33" s="593">
        <f>('Estimación anualizada '!F30+'Estimación anualizada '!G30+'Estimación anualizada '!H30+'Estimación anualizada '!I30+'Estimación anualizada '!J30+'Estimación anualizada '!K30+'Estimación anualizada '!L30+'Estimación anualizada '!M30)/$C$6</f>
        <v>20768.828566439999</v>
      </c>
      <c r="E33" s="593">
        <f>('Estimación anualizada '!N30+'Estimación anualizada '!O30+'Estimación anualizada '!P30+'Estimación anualizada '!Q30+'Estimación anualizada '!R30+'Estimación anualizada '!S30+'Estimación anualizada '!T30+'Estimación anualizada '!U30)/$C$6</f>
        <v>18060.77603352</v>
      </c>
      <c r="F33" s="584">
        <f t="shared" si="0"/>
        <v>47515.521889939999</v>
      </c>
      <c r="G33" s="114"/>
    </row>
    <row r="34" spans="1:7" s="271" customFormat="1" ht="26.25" customHeight="1">
      <c r="A34" s="592" t="str">
        <f>Portafolio_PA_Papa!D98</f>
        <v>6.2. Fortalecimiento del talento humano en I+D+i, y en extensionismo agrícola e industrial</v>
      </c>
      <c r="B34" s="593">
        <f>'Estimación anualizada '!V31/$B$5</f>
        <v>36772.071091666665</v>
      </c>
      <c r="C34" s="593">
        <f>('Estimación anualizada '!B31+'Estimación anualizada '!C31+'Estimación anualizada '!D31+'Estimación anualizada '!E31)/$C$6</f>
        <v>5532.0814916666659</v>
      </c>
      <c r="D34" s="593">
        <f>('Estimación anualizada '!F31+'Estimación anualizada '!G31+'Estimación anualizada '!H31+'Estimación anualizada '!I31+'Estimación anualizada '!J31+'Estimación anualizada '!K31+'Estimación anualizada '!L31+'Estimación anualizada '!M31)/$C$6</f>
        <v>15619.9948</v>
      </c>
      <c r="E34" s="593">
        <f>('Estimación anualizada '!N31+'Estimación anualizada '!O31+'Estimación anualizada '!P31+'Estimación anualizada '!Q31+'Estimación anualizada '!R31+'Estimación anualizada '!S31+'Estimación anualizada '!T31+'Estimación anualizada '!U31)/$C$6</f>
        <v>15619.9948</v>
      </c>
      <c r="F34" s="584">
        <f t="shared" si="0"/>
        <v>36772.071091666665</v>
      </c>
      <c r="G34" s="114"/>
    </row>
    <row r="35" spans="1:7" s="271" customFormat="1" ht="26.25" customHeight="1">
      <c r="A35" s="590" t="str">
        <f>Portafolio_PA_Papa!C104</f>
        <v>7. Mejora de la gestión institucional en la sanidad y calidad de la papa y sus derivados</v>
      </c>
      <c r="B35" s="591">
        <f>'Estimación anualizada '!V32/$B$5</f>
        <v>11510.957358166666</v>
      </c>
      <c r="C35" s="591">
        <f>('Estimación anualizada '!B32+'Estimación anualizada '!C32+'Estimación anualizada '!D32+'Estimación anualizada '!E32)/$C$6</f>
        <v>2894.1814641666665</v>
      </c>
      <c r="D35" s="591">
        <f>('Estimación anualizada '!F32+'Estimación anualizada '!G32+'Estimación anualizada '!H32+'Estimación anualizada '!I32+'Estimación anualizada '!J32+'Estimación anualizada '!K32+'Estimación anualizada '!L32+'Estimación anualizada '!M32)/$C$6</f>
        <v>4308.3879470000002</v>
      </c>
      <c r="E35" s="591">
        <f>('Estimación anualizada '!N32+'Estimación anualizada '!O32+'Estimación anualizada '!P32+'Estimación anualizada '!Q32+'Estimación anualizada '!R32+'Estimación anualizada '!S32+'Estimación anualizada '!T32+'Estimación anualizada '!U32)/$C$6</f>
        <v>4308.3879470000002</v>
      </c>
      <c r="F35" s="583">
        <f t="shared" si="0"/>
        <v>11510.957358166666</v>
      </c>
      <c r="G35" s="114"/>
    </row>
    <row r="36" spans="1:7" s="271" customFormat="1" ht="26.25" customHeight="1">
      <c r="A36" s="592" t="str">
        <f>Portafolio_PA_Papa!D104</f>
        <v>7.1. Fortalecimiento del Sistema de Inspección, Vigilancia y Control a lo largo de la cadena</v>
      </c>
      <c r="B36" s="593">
        <f>'Estimación anualizada '!V33/$B$5</f>
        <v>6314.1607103333326</v>
      </c>
      <c r="C36" s="593">
        <f>('Estimación anualizada '!B33+'Estimación anualizada '!C33+'Estimación anualizada '!D33+'Estimación anualizada '!E33)/$C$6</f>
        <v>1088.6483983333333</v>
      </c>
      <c r="D36" s="593">
        <f>('Estimación anualizada '!F33+'Estimación anualizada '!G33+'Estimación anualizada '!H33+'Estimación anualizada '!I33+'Estimación anualizada '!J33+'Estimación anualizada '!K33+'Estimación anualizada '!L33+'Estimación anualizada '!M33)/$C$6</f>
        <v>2612.7561559999999</v>
      </c>
      <c r="E36" s="593">
        <f>('Estimación anualizada '!N33+'Estimación anualizada '!O33+'Estimación anualizada '!P33+'Estimación anualizada '!Q33+'Estimación anualizada '!R33+'Estimación anualizada '!S33+'Estimación anualizada '!T33+'Estimación anualizada '!U33)/$C$6</f>
        <v>2612.7561559999999</v>
      </c>
      <c r="F36" s="584">
        <f t="shared" si="0"/>
        <v>6314.1607103333336</v>
      </c>
      <c r="G36" s="114"/>
    </row>
    <row r="37" spans="1:7" s="271" customFormat="1" ht="26.25" customHeight="1">
      <c r="A37" s="592" t="str">
        <f>Portafolio_PA_Papa!D112</f>
        <v>7.2. Revisión y actualización de la normatividad de la cadena</v>
      </c>
      <c r="B37" s="593">
        <f>'Estimación anualizada '!V34/$B$5</f>
        <v>2330.3714773333336</v>
      </c>
      <c r="C37" s="593">
        <f>('Estimación anualizada '!B34+'Estimación anualizada '!C34+'Estimación anualizada '!D34+'Estimación anualizada '!E34)/$C$6</f>
        <v>876.97279933333334</v>
      </c>
      <c r="D37" s="593">
        <f>('Estimación anualizada '!F34+'Estimación anualizada '!G34+'Estimación anualizada '!H34+'Estimación anualizada '!I34+'Estimación anualizada '!J34+'Estimación anualizada '!K34+'Estimación anualizada '!L34+'Estimación anualizada '!M34)/$C$6</f>
        <v>726.69933900000001</v>
      </c>
      <c r="E37" s="593">
        <f>('Estimación anualizada '!N34+'Estimación anualizada '!O34+'Estimación anualizada '!P34+'Estimación anualizada '!Q34+'Estimación anualizada '!R34+'Estimación anualizada '!S34+'Estimación anualizada '!T34+'Estimación anualizada '!U34)/$C$6</f>
        <v>726.69933900000001</v>
      </c>
      <c r="F37" s="584">
        <f t="shared" si="0"/>
        <v>2330.3714773333331</v>
      </c>
      <c r="G37" s="114"/>
    </row>
    <row r="38" spans="1:7" s="271" customFormat="1" ht="26.25" customHeight="1">
      <c r="A38" s="592" t="str">
        <f>Portafolio_PA_Papa!D116</f>
        <v>7.3. Mejora de la admisibilidad sanitaria y las medidas de defensa comercial para la cadena</v>
      </c>
      <c r="B38" s="593">
        <f>'Estimación anualizada '!V35/$B$5</f>
        <v>2866.4251705000001</v>
      </c>
      <c r="C38" s="593">
        <f>('Estimación anualizada '!B35+'Estimación anualizada '!C35+'Estimación anualizada '!D35+'Estimación anualizada '!E35)/$C$6</f>
        <v>928.56026650000001</v>
      </c>
      <c r="D38" s="593">
        <f>('Estimación anualizada '!F35+'Estimación anualizada '!G35+'Estimación anualizada '!H35+'Estimación anualizada '!I35+'Estimación anualizada '!J35+'Estimación anualizada '!K35+'Estimación anualizada '!L35+'Estimación anualizada '!M35)/$C$6</f>
        <v>968.93245200000001</v>
      </c>
      <c r="E38" s="593">
        <f>('Estimación anualizada '!N35+'Estimación anualizada '!O35+'Estimación anualizada '!P35+'Estimación anualizada '!Q35+'Estimación anualizada '!R35+'Estimación anualizada '!S35+'Estimación anualizada '!T35+'Estimación anualizada '!U35)/$C$6</f>
        <v>968.93245200000001</v>
      </c>
      <c r="F38" s="584">
        <f t="shared" si="0"/>
        <v>2866.4251705000001</v>
      </c>
      <c r="G38" s="114"/>
    </row>
    <row r="39" spans="1:7" s="271" customFormat="1" ht="26.25" customHeight="1">
      <c r="A39" s="590" t="str">
        <f>Portafolio_PA_Papa!C119</f>
        <v>8. Articulación de los agentes de la cadena</v>
      </c>
      <c r="B39" s="591">
        <f>'Estimación anualizada '!V36/$B$5</f>
        <v>10242.722231666667</v>
      </c>
      <c r="C39" s="591">
        <f>('Estimación anualizada '!B36+'Estimación anualizada '!C36+'Estimación anualizada '!D36+'Estimación anualizada '!E36)/$C$6</f>
        <v>3176.7178796666667</v>
      </c>
      <c r="D39" s="591">
        <f>('Estimación anualizada '!F36+'Estimación anualizada '!G36+'Estimación anualizada '!H36+'Estimación anualizada '!I36+'Estimación anualizada '!J36+'Estimación anualizada '!K36+'Estimación anualizada '!L36+'Estimación anualizada '!M36)/$C$6</f>
        <v>3533.002176</v>
      </c>
      <c r="E39" s="591">
        <f>('Estimación anualizada '!N36+'Estimación anualizada '!O36+'Estimación anualizada '!P36+'Estimación anualizada '!Q36+'Estimación anualizada '!R36+'Estimación anualizada '!S36+'Estimación anualizada '!T36+'Estimación anualizada '!U36)/$C$6</f>
        <v>3533.002176</v>
      </c>
      <c r="F39" s="583">
        <f t="shared" si="0"/>
        <v>10242.722231666667</v>
      </c>
      <c r="G39" s="114"/>
    </row>
    <row r="40" spans="1:7" s="271" customFormat="1" ht="26.25" customHeight="1">
      <c r="A40" s="592" t="str">
        <f>Portafolio_PA_Papa!D119</f>
        <v>8.1. Adopción, promoción y monitoreo de la política pública para la cadena de la papa</v>
      </c>
      <c r="B40" s="593">
        <f>'Estimación anualizada '!V37/$B$5</f>
        <v>1909.832228</v>
      </c>
      <c r="C40" s="593">
        <f>('Estimación anualizada '!B37+'Estimación anualizada '!C37+'Estimación anualizada '!D37+'Estimación anualizada '!E37)/$C$6</f>
        <v>762.49616400000002</v>
      </c>
      <c r="D40" s="593">
        <f>('Estimación anualizada '!F37+'Estimación anualizada '!G37+'Estimación anualizada '!H37+'Estimación anualizada '!I37+'Estimación anualizada '!J37+'Estimación anualizada '!K37+'Estimación anualizada '!L37+'Estimación anualizada '!M37)/$C$6</f>
        <v>573.66803200000004</v>
      </c>
      <c r="E40" s="593">
        <f>('Estimación anualizada '!N37+'Estimación anualizada '!O37+'Estimación anualizada '!P37+'Estimación anualizada '!Q37+'Estimación anualizada '!R37+'Estimación anualizada '!S37+'Estimación anualizada '!T37+'Estimación anualizada '!U37)/$C$6</f>
        <v>573.66803200000004</v>
      </c>
      <c r="F40" s="584">
        <f t="shared" si="0"/>
        <v>1909.8322280000002</v>
      </c>
      <c r="G40" s="114"/>
    </row>
    <row r="41" spans="1:7" s="271" customFormat="1" ht="26.25" customHeight="1">
      <c r="A41" s="592" t="str">
        <f>Portafolio_PA_Papa!D124</f>
        <v>8.2. Fortalecimiento de la Organización de Cadena de la papa</v>
      </c>
      <c r="B41" s="593">
        <f>'Estimación anualizada '!V38/$B$5</f>
        <v>7336.6825653333326</v>
      </c>
      <c r="C41" s="593">
        <f>('Estimación anualizada '!B38+'Estimación anualizada '!C38+'Estimación anualizada '!D38+'Estimación anualizada '!E38)/$C$6</f>
        <v>1418.0142773333332</v>
      </c>
      <c r="D41" s="593">
        <f>('Estimación anualizada '!F38+'Estimación anualizada '!G38+'Estimación anualizada '!H38+'Estimación anualizada '!I38+'Estimación anualizada '!J38+'Estimación anualizada '!K38+'Estimación anualizada '!L38+'Estimación anualizada '!M38)/$C$6</f>
        <v>2959.3341439999999</v>
      </c>
      <c r="E41" s="593">
        <f>('Estimación anualizada '!N38+'Estimación anualizada '!O38+'Estimación anualizada '!P38+'Estimación anualizada '!Q38+'Estimación anualizada '!R38+'Estimación anualizada '!S38+'Estimación anualizada '!T38+'Estimación anualizada '!U38)/$C$6</f>
        <v>2959.3341439999999</v>
      </c>
      <c r="F41" s="584">
        <f t="shared" si="0"/>
        <v>7336.6825653333326</v>
      </c>
      <c r="G41" s="114"/>
    </row>
    <row r="42" spans="1:7" s="271" customFormat="1" ht="26.25" customHeight="1">
      <c r="A42" s="592" t="str">
        <f>Portafolio_PA_Papa!D127</f>
        <v>8.3. Desarrollo de un Sistema integral de información para la cadena de la papa</v>
      </c>
      <c r="B42" s="593">
        <f>'Estimación anualizada '!V39/$B$5</f>
        <v>308.2639733333333</v>
      </c>
      <c r="C42" s="593">
        <f>('Estimación anualizada '!B39+'Estimación anualizada '!C39+'Estimación anualizada '!D39+'Estimación anualizada '!E39)/$C$6</f>
        <v>308.2639733333333</v>
      </c>
      <c r="D42" s="593">
        <f>('Estimación anualizada '!F39+'Estimación anualizada '!G39+'Estimación anualizada '!H39+'Estimación anualizada '!I39+'Estimación anualizada '!J39+'Estimación anualizada '!K39+'Estimación anualizada '!L39+'Estimación anualizada '!M39)/$C$6</f>
        <v>0</v>
      </c>
      <c r="E42" s="593">
        <f>('Estimación anualizada '!N39+'Estimación anualizada '!O39+'Estimación anualizada '!P39+'Estimación anualizada '!Q39+'Estimación anualizada '!R39+'Estimación anualizada '!S39+'Estimación anualizada '!T39+'Estimación anualizada '!U39)/$C$6</f>
        <v>0</v>
      </c>
      <c r="F42" s="584">
        <f t="shared" si="0"/>
        <v>308.2639733333333</v>
      </c>
      <c r="G42" s="114"/>
    </row>
    <row r="43" spans="1:7" s="271" customFormat="1" ht="39" customHeight="1">
      <c r="A43" s="592" t="str">
        <f>Portafolio_PA_Papa!D131</f>
        <v>8.4. Fortalecimiento y creación de instrumentos de financiamiento, comercialización, gestión de riesgos y empresarización para la cadena de la papa</v>
      </c>
      <c r="B43" s="593">
        <f>'Estimación anualizada '!V40/$B$5</f>
        <v>687.94346499999995</v>
      </c>
      <c r="C43" s="593">
        <f>('Estimación anualizada '!B40+'Estimación anualizada '!C40+'Estimación anualizada '!D40+'Estimación anualizada '!E40)/$C$6</f>
        <v>687.94346499999995</v>
      </c>
      <c r="D43" s="593">
        <f>('Estimación anualizada '!F40+'Estimación anualizada '!G40+'Estimación anualizada '!H40+'Estimación anualizada '!I40+'Estimación anualizada '!J40+'Estimación anualizada '!K40+'Estimación anualizada '!L40+'Estimación anualizada '!M40)/$C$6</f>
        <v>0</v>
      </c>
      <c r="E43" s="593">
        <f>('Estimación anualizada '!N40+'Estimación anualizada '!O40+'Estimación anualizada '!P40+'Estimación anualizada '!Q40+'Estimación anualizada '!R40+'Estimación anualizada '!S40+'Estimación anualizada '!T40+'Estimación anualizada '!U40)/$C$6</f>
        <v>0</v>
      </c>
      <c r="F43" s="586">
        <f t="shared" si="0"/>
        <v>687.94346499999995</v>
      </c>
      <c r="G43" s="114"/>
    </row>
    <row r="44" spans="1:7" s="277" customFormat="1" ht="15.75">
      <c r="A44" s="594" t="s">
        <v>472</v>
      </c>
      <c r="B44" s="595">
        <f>'Estimación anualizada '!V41/$B$5</f>
        <v>1138203.3043563194</v>
      </c>
      <c r="C44" s="595">
        <f>('Estimación anualizada '!B41+'Estimación anualizada '!C41+'Estimación anualizada '!D41+'Estimación anualizada '!E41)/$C$6</f>
        <v>195531.3296303247</v>
      </c>
      <c r="D44" s="595">
        <f>('Estimación anualizada '!F41+'Estimación anualizada '!G41+'Estimación anualizada '!H41+'Estimación anualizada '!I41+'Estimación anualizada '!J41+'Estimación anualizada '!K41+'Estimación anualizada '!L41+'Estimación anualizada '!M41)/$C$6</f>
        <v>569565.46218842838</v>
      </c>
      <c r="E44" s="595">
        <f>('Estimación anualizada '!N41+'Estimación anualizada '!O41+'Estimación anualizada '!P41+'Estimación anualizada '!Q41+'Estimación anualizada '!R41+'Estimación anualizada '!S41+'Estimación anualizada '!T41+'Estimación anualizada '!U41)/$C$6</f>
        <v>373106.51253756584</v>
      </c>
      <c r="F44" s="587">
        <f t="shared" si="0"/>
        <v>1138203.3043563189</v>
      </c>
      <c r="G44" s="114"/>
    </row>
    <row r="45" spans="1:7" s="278" customFormat="1" ht="15.75">
      <c r="A45" s="557"/>
      <c r="B45" s="558"/>
      <c r="C45" s="596">
        <f>C44/F44</f>
        <v>0.17178945877415311</v>
      </c>
      <c r="D45" s="596">
        <f>D44/F44</f>
        <v>0.50040749311524024</v>
      </c>
      <c r="E45" s="596">
        <f>E44/F44</f>
        <v>0.32780304811060662</v>
      </c>
      <c r="F45" s="279"/>
      <c r="G45" s="114"/>
    </row>
  </sheetData>
  <sheetProtection algorithmName="SHA-512" hashValue="uawkAaAgvF/Vkix+EP61YrzuXMknylWGZ1NRa96DS+fSmttzwXtFBVGxGFs79I7wurk9dSvDiWckJwSy/zDMiA==" saltValue="KnCVPY/zhR0jOOUjnvNymA==" spinCount="100000" sheet="1" objects="1" scenarios="1"/>
  <mergeCells count="2">
    <mergeCell ref="A1:F1"/>
    <mergeCell ref="A2:F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zoomScale="70" zoomScaleNormal="70" workbookViewId="0">
      <pane ySplit="7" topLeftCell="A36" activePane="bottomLeft" state="frozen"/>
      <selection pane="bottomLeft" activeCell="C43" sqref="C43"/>
    </sheetView>
  </sheetViews>
  <sheetFormatPr baseColWidth="10" defaultColWidth="10.85546875" defaultRowHeight="14.25"/>
  <cols>
    <col min="1" max="1" width="100.42578125" style="228" customWidth="1"/>
    <col min="2" max="4" width="23.42578125" style="114" customWidth="1"/>
    <col min="5" max="5" width="23.42578125" style="308" customWidth="1"/>
    <col min="6" max="6" width="20.42578125" style="280" customWidth="1"/>
    <col min="7" max="7" width="18.5703125" style="114" customWidth="1"/>
    <col min="8" max="8" width="17.42578125" style="114" customWidth="1"/>
    <col min="9" max="9" width="15" style="114" customWidth="1"/>
    <col min="10" max="10" width="17.5703125" style="114" customWidth="1"/>
    <col min="11" max="11" width="15.42578125" style="114" customWidth="1"/>
    <col min="12" max="12" width="12.5703125" style="114" customWidth="1"/>
    <col min="13" max="13" width="15.5703125" style="114" customWidth="1"/>
    <col min="14" max="14" width="13.28515625" style="114" customWidth="1"/>
    <col min="15" max="15" width="15.5703125" style="114" customWidth="1"/>
    <col min="16" max="16" width="13.140625" style="114" customWidth="1"/>
    <col min="17" max="16384" width="10.85546875" style="114"/>
  </cols>
  <sheetData>
    <row r="1" spans="1:17" ht="20.45" customHeight="1">
      <c r="A1" s="731" t="s">
        <v>550</v>
      </c>
      <c r="B1" s="733"/>
      <c r="C1" s="733"/>
      <c r="D1" s="733"/>
      <c r="E1" s="733"/>
      <c r="F1" s="733"/>
      <c r="G1" s="734"/>
      <c r="H1" s="734"/>
      <c r="I1" s="734"/>
      <c r="J1" s="734"/>
      <c r="K1" s="734"/>
      <c r="L1" s="734"/>
      <c r="M1" s="734"/>
      <c r="N1" s="734"/>
      <c r="O1" s="734"/>
      <c r="P1" s="734"/>
    </row>
    <row r="2" spans="1:17" ht="21.6" customHeight="1">
      <c r="A2" s="731" t="s">
        <v>535</v>
      </c>
      <c r="B2" s="733"/>
      <c r="C2" s="733"/>
      <c r="D2" s="733"/>
      <c r="E2" s="733"/>
      <c r="F2" s="733"/>
      <c r="G2" s="734"/>
      <c r="H2" s="734"/>
      <c r="I2" s="734"/>
      <c r="J2" s="734"/>
      <c r="K2" s="734"/>
      <c r="L2" s="734"/>
      <c r="M2" s="734"/>
      <c r="N2" s="734"/>
      <c r="O2" s="734"/>
      <c r="P2" s="734"/>
    </row>
    <row r="3" spans="1:17" ht="18">
      <c r="A3" s="291"/>
      <c r="B3" s="292"/>
      <c r="C3" s="292"/>
      <c r="D3" s="292"/>
      <c r="E3" s="292"/>
      <c r="F3" s="292"/>
    </row>
    <row r="4" spans="1:17">
      <c r="A4" s="298"/>
      <c r="F4" s="114"/>
    </row>
    <row r="5" spans="1:17" ht="18.75" hidden="1">
      <c r="A5" s="291"/>
      <c r="B5" s="267"/>
      <c r="C5" s="297">
        <v>1000000</v>
      </c>
      <c r="D5" s="267"/>
      <c r="E5" s="267"/>
      <c r="F5" s="268"/>
    </row>
    <row r="6" spans="1:17" hidden="1">
      <c r="B6" s="114">
        <v>1000000</v>
      </c>
    </row>
    <row r="7" spans="1:17" ht="75">
      <c r="A7" s="300" t="s">
        <v>471</v>
      </c>
      <c r="B7" s="296" t="s">
        <v>519</v>
      </c>
      <c r="C7" s="300" t="s">
        <v>536</v>
      </c>
      <c r="D7" s="301" t="s">
        <v>537</v>
      </c>
      <c r="E7" s="299" t="s">
        <v>538</v>
      </c>
      <c r="F7" s="300" t="s">
        <v>539</v>
      </c>
      <c r="G7" s="301" t="s">
        <v>540</v>
      </c>
      <c r="H7" s="299" t="s">
        <v>541</v>
      </c>
      <c r="I7" s="300" t="s">
        <v>542</v>
      </c>
      <c r="J7" s="300" t="s">
        <v>543</v>
      </c>
      <c r="K7" s="300" t="s">
        <v>544</v>
      </c>
      <c r="L7" s="300" t="s">
        <v>545</v>
      </c>
      <c r="M7" s="300" t="s">
        <v>546</v>
      </c>
      <c r="N7" s="300" t="s">
        <v>547</v>
      </c>
      <c r="O7" s="300" t="s">
        <v>548</v>
      </c>
      <c r="P7" s="300" t="s">
        <v>549</v>
      </c>
    </row>
    <row r="8" spans="1:17" s="271" customFormat="1" ht="15">
      <c r="A8" s="269" t="str">
        <f>Portafolio_PA_Papa!C2</f>
        <v>1. Incremento del consumo y mejora de la comercialización de la papa</v>
      </c>
      <c r="B8" s="270">
        <f>'Estimación por período'!B9</f>
        <v>203849.87592992189</v>
      </c>
      <c r="C8" s="304">
        <f>F8/B8</f>
        <v>0.92445235229437295</v>
      </c>
      <c r="D8" s="304">
        <f>G8/B8</f>
        <v>7.5547647705627372E-2</v>
      </c>
      <c r="E8" s="309">
        <f>H8/B8</f>
        <v>0</v>
      </c>
      <c r="F8" s="270">
        <f>F9+F10+F11</f>
        <v>188449.49731833237</v>
      </c>
      <c r="G8" s="270">
        <f t="shared" ref="G8:H8" si="0">G9+G10+G11</f>
        <v>15400.378611589589</v>
      </c>
      <c r="H8" s="270">
        <f t="shared" si="0"/>
        <v>0</v>
      </c>
      <c r="I8" s="302">
        <f>M8/F8</f>
        <v>0.75728538559313041</v>
      </c>
      <c r="J8" s="302">
        <f>N8/F8</f>
        <v>0</v>
      </c>
      <c r="K8" s="302">
        <f>O8/F8</f>
        <v>0.23076101262775683</v>
      </c>
      <c r="L8" s="302">
        <f>P8/F8</f>
        <v>1.19536017791129E-2</v>
      </c>
      <c r="M8" s="270">
        <f>SUM(M9:M11)</f>
        <v>142710.05024154493</v>
      </c>
      <c r="N8" s="270">
        <f t="shared" ref="N8:P8" si="1">SUM(N9:N11)</f>
        <v>0</v>
      </c>
      <c r="O8" s="270">
        <f t="shared" si="1"/>
        <v>43486.796830370127</v>
      </c>
      <c r="P8" s="270">
        <f t="shared" si="1"/>
        <v>2252.6502464173495</v>
      </c>
      <c r="Q8" s="324"/>
    </row>
    <row r="9" spans="1:17" s="271" customFormat="1">
      <c r="A9" s="272" t="str">
        <f>Portafolio_PA_Papa!D2</f>
        <v>1.1. Incremento del consumo interno de papa y sus derivados</v>
      </c>
      <c r="B9" s="293">
        <f>'Estimación por período'!B10</f>
        <v>60601.163879637315</v>
      </c>
      <c r="C9" s="305">
        <v>0.85</v>
      </c>
      <c r="D9" s="305">
        <v>0.15</v>
      </c>
      <c r="E9" s="310"/>
      <c r="F9" s="293">
        <f>B9*C9</f>
        <v>51510.989297691718</v>
      </c>
      <c r="G9" s="293">
        <f>B9*D9</f>
        <v>9090.1745819455973</v>
      </c>
      <c r="H9" s="293">
        <f>B9*E9</f>
        <v>0</v>
      </c>
      <c r="I9" s="303">
        <v>0.6</v>
      </c>
      <c r="J9" s="303"/>
      <c r="K9" s="303">
        <v>0.4</v>
      </c>
      <c r="L9" s="303"/>
      <c r="M9" s="293">
        <f>F9*I9</f>
        <v>30906.593578615029</v>
      </c>
      <c r="N9" s="293">
        <f>F9*J9</f>
        <v>0</v>
      </c>
      <c r="O9" s="293">
        <f>F9*K9</f>
        <v>20604.395719076689</v>
      </c>
      <c r="P9" s="293">
        <f>F9*L9</f>
        <v>0</v>
      </c>
      <c r="Q9" s="324"/>
    </row>
    <row r="10" spans="1:17" s="271" customFormat="1" ht="13.5" customHeight="1">
      <c r="A10" s="272" t="str">
        <f>Portafolio_PA_Papa!D7</f>
        <v>1.2. Incursión y posicionamiento de la papa colombiana y sus derivados, en el mercado internacional</v>
      </c>
      <c r="B10" s="293">
        <f>'Estimación por período'!B11</f>
        <v>26501.767604909997</v>
      </c>
      <c r="C10" s="305">
        <v>0.85</v>
      </c>
      <c r="D10" s="305">
        <v>0.15</v>
      </c>
      <c r="E10" s="310"/>
      <c r="F10" s="293">
        <f t="shared" ref="F10:F42" si="2">B10*C10</f>
        <v>22526.502464173496</v>
      </c>
      <c r="G10" s="293">
        <f t="shared" ref="G10:G42" si="3">B10*D10</f>
        <v>3975.2651407364992</v>
      </c>
      <c r="H10" s="293">
        <f t="shared" ref="H10:H42" si="4">B10*E10</f>
        <v>0</v>
      </c>
      <c r="I10" s="303">
        <v>0.9</v>
      </c>
      <c r="J10" s="303"/>
      <c r="K10" s="303"/>
      <c r="L10" s="303">
        <v>0.1</v>
      </c>
      <c r="M10" s="293">
        <f t="shared" ref="M10:M42" si="5">F10*I10</f>
        <v>20273.852217756146</v>
      </c>
      <c r="N10" s="293">
        <f t="shared" ref="N10:N42" si="6">F10*J10</f>
        <v>0</v>
      </c>
      <c r="O10" s="293">
        <f t="shared" ref="O10:O42" si="7">F10*K10</f>
        <v>0</v>
      </c>
      <c r="P10" s="293">
        <f t="shared" ref="P10:P42" si="8">F10*L10</f>
        <v>2252.6502464173495</v>
      </c>
      <c r="Q10" s="324"/>
    </row>
    <row r="11" spans="1:17" s="271" customFormat="1">
      <c r="A11" s="272" t="str">
        <f>Portafolio_PA_Papa!D13</f>
        <v>1.3. Mejora de la comercialización de la papa y sus derivados</v>
      </c>
      <c r="B11" s="293">
        <f>'Estimación por período'!B12</f>
        <v>116746.94444537467</v>
      </c>
      <c r="C11" s="305">
        <v>0.98</v>
      </c>
      <c r="D11" s="305">
        <v>0.02</v>
      </c>
      <c r="E11" s="310"/>
      <c r="F11" s="293">
        <f t="shared" si="2"/>
        <v>114412.00555646718</v>
      </c>
      <c r="G11" s="293">
        <f t="shared" si="3"/>
        <v>2334.9388889074935</v>
      </c>
      <c r="H11" s="293">
        <f t="shared" si="4"/>
        <v>0</v>
      </c>
      <c r="I11" s="303">
        <v>0.8</v>
      </c>
      <c r="J11" s="303"/>
      <c r="K11" s="303">
        <v>0.2</v>
      </c>
      <c r="L11" s="303"/>
      <c r="M11" s="293">
        <f t="shared" si="5"/>
        <v>91529.604445173754</v>
      </c>
      <c r="N11" s="293">
        <f t="shared" si="6"/>
        <v>0</v>
      </c>
      <c r="O11" s="293">
        <f t="shared" si="7"/>
        <v>22882.401111293439</v>
      </c>
      <c r="P11" s="293">
        <f t="shared" si="8"/>
        <v>0</v>
      </c>
      <c r="Q11" s="324"/>
    </row>
    <row r="12" spans="1:17" s="271" customFormat="1" ht="15">
      <c r="A12" s="269" t="str">
        <f>Portafolio_PA_Papa!C19</f>
        <v>2. Mejora de la productividad en la producción y procesamiento de papa</v>
      </c>
      <c r="B12" s="270">
        <f>'Estimación por período'!B13</f>
        <v>480850.8006682538</v>
      </c>
      <c r="C12" s="304">
        <f>F12/B12</f>
        <v>0.95501726488931549</v>
      </c>
      <c r="D12" s="304">
        <f>G12/B12</f>
        <v>3.3455064127435923E-2</v>
      </c>
      <c r="E12" s="304">
        <f>H12/B12</f>
        <v>1.1527670983248325E-2</v>
      </c>
      <c r="F12" s="270">
        <f>SUM(F13:F18)</f>
        <v>459220.81647403317</v>
      </c>
      <c r="G12" s="270">
        <f t="shared" ref="G12:H12" si="9">SUM(G13:G18)</f>
        <v>16086.894372085339</v>
      </c>
      <c r="H12" s="270">
        <f t="shared" si="9"/>
        <v>5543.0898221351536</v>
      </c>
      <c r="I12" s="302">
        <f>M12/F12</f>
        <v>0.65387920229863528</v>
      </c>
      <c r="J12" s="302">
        <f>N12/F12</f>
        <v>0</v>
      </c>
      <c r="K12" s="302">
        <f>N12/F12</f>
        <v>0</v>
      </c>
      <c r="L12" s="302">
        <f>O12/F12</f>
        <v>0.34612079770136478</v>
      </c>
      <c r="M12" s="270">
        <f>SUM(M13:M18)</f>
        <v>300274.94115496881</v>
      </c>
      <c r="N12" s="270">
        <f t="shared" ref="N12:P12" si="10">SUM(N13:N18)</f>
        <v>0</v>
      </c>
      <c r="O12" s="270">
        <f t="shared" si="10"/>
        <v>158945.87531906439</v>
      </c>
      <c r="P12" s="270">
        <f t="shared" si="10"/>
        <v>0</v>
      </c>
      <c r="Q12" s="324"/>
    </row>
    <row r="13" spans="1:17" s="271" customFormat="1">
      <c r="A13" s="272" t="str">
        <f>Portafolio_PA_Papa!D19</f>
        <v>2.1. Mejora de la producción de semilla certificada de papa</v>
      </c>
      <c r="B13" s="293">
        <f>'Estimación por período'!B14</f>
        <v>89318.745704000001</v>
      </c>
      <c r="C13" s="305">
        <v>0.95</v>
      </c>
      <c r="D13" s="305">
        <v>0.05</v>
      </c>
      <c r="E13" s="310"/>
      <c r="F13" s="293">
        <f t="shared" si="2"/>
        <v>84852.808418799992</v>
      </c>
      <c r="G13" s="293">
        <f t="shared" si="3"/>
        <v>4465.9372852000006</v>
      </c>
      <c r="H13" s="293">
        <f t="shared" si="4"/>
        <v>0</v>
      </c>
      <c r="I13" s="303">
        <v>0.8</v>
      </c>
      <c r="J13" s="303"/>
      <c r="K13" s="303">
        <v>0.2</v>
      </c>
      <c r="L13" s="303"/>
      <c r="M13" s="293">
        <f t="shared" si="5"/>
        <v>67882.246735039997</v>
      </c>
      <c r="N13" s="293">
        <f t="shared" si="6"/>
        <v>0</v>
      </c>
      <c r="O13" s="293">
        <f t="shared" si="7"/>
        <v>16970.561683759999</v>
      </c>
      <c r="P13" s="293">
        <f t="shared" si="8"/>
        <v>0</v>
      </c>
      <c r="Q13" s="324"/>
    </row>
    <row r="14" spans="1:17" s="271" customFormat="1">
      <c r="A14" s="272" t="str">
        <f>Portafolio_PA_Papa!D24</f>
        <v>2.2. Fortalecimiento de la asistencia técnica y extensión agrícola a productores de papa</v>
      </c>
      <c r="B14" s="293">
        <f>'Estimación por período'!B15</f>
        <v>221715.37644389208</v>
      </c>
      <c r="C14" s="305">
        <v>0.98</v>
      </c>
      <c r="D14" s="305">
        <v>0.01</v>
      </c>
      <c r="E14" s="305">
        <v>0.01</v>
      </c>
      <c r="F14" s="293">
        <f t="shared" si="2"/>
        <v>217281.06891501424</v>
      </c>
      <c r="G14" s="293">
        <f t="shared" si="3"/>
        <v>2217.1537644389209</v>
      </c>
      <c r="H14" s="293">
        <f t="shared" si="4"/>
        <v>2217.1537644389209</v>
      </c>
      <c r="I14" s="303">
        <v>0.6</v>
      </c>
      <c r="J14" s="303"/>
      <c r="K14" s="303">
        <v>0.4</v>
      </c>
      <c r="L14" s="303"/>
      <c r="M14" s="293">
        <f t="shared" si="5"/>
        <v>130368.64134900854</v>
      </c>
      <c r="N14" s="293">
        <f t="shared" si="6"/>
        <v>0</v>
      </c>
      <c r="O14" s="293">
        <f t="shared" si="7"/>
        <v>86912.427566005703</v>
      </c>
      <c r="P14" s="293">
        <f t="shared" si="8"/>
        <v>0</v>
      </c>
      <c r="Q14" s="324"/>
    </row>
    <row r="15" spans="1:17" s="271" customFormat="1">
      <c r="A15" s="272" t="str">
        <f>Portafolio_PA_Papa!D33</f>
        <v>2.3.  Fortalecimiento de las capacidades técnicas y empresariales de MiPymes procesadoras  de papa</v>
      </c>
      <c r="B15" s="293">
        <f>'Estimación por período'!B16</f>
        <v>46567.542514728317</v>
      </c>
      <c r="C15" s="305">
        <v>0.93</v>
      </c>
      <c r="D15" s="305">
        <v>0.05</v>
      </c>
      <c r="E15" s="305">
        <v>0.02</v>
      </c>
      <c r="F15" s="293">
        <f t="shared" si="2"/>
        <v>43307.814538697334</v>
      </c>
      <c r="G15" s="293">
        <f t="shared" si="3"/>
        <v>2328.377125736416</v>
      </c>
      <c r="H15" s="293">
        <f t="shared" si="4"/>
        <v>931.35085029456638</v>
      </c>
      <c r="I15" s="303">
        <v>0.7</v>
      </c>
      <c r="J15" s="303"/>
      <c r="K15" s="303">
        <v>0.3</v>
      </c>
      <c r="L15" s="303"/>
      <c r="M15" s="293">
        <f t="shared" si="5"/>
        <v>30315.470177088133</v>
      </c>
      <c r="N15" s="293">
        <f t="shared" si="6"/>
        <v>0</v>
      </c>
      <c r="O15" s="293">
        <f t="shared" si="7"/>
        <v>12992.344361609199</v>
      </c>
      <c r="P15" s="293">
        <f t="shared" si="8"/>
        <v>0</v>
      </c>
      <c r="Q15" s="324"/>
    </row>
    <row r="16" spans="1:17" s="271" customFormat="1">
      <c r="A16" s="272" t="str">
        <f>Portafolio_PA_Papa!D39</f>
        <v>2.4. Promoción de la integración y las alianzas estratégicas en la cadena de la papa</v>
      </c>
      <c r="B16" s="293">
        <f>'Estimación por período'!B17</f>
        <v>40483.625093166665</v>
      </c>
      <c r="C16" s="305">
        <v>0.85</v>
      </c>
      <c r="D16" s="305">
        <v>0.1</v>
      </c>
      <c r="E16" s="305">
        <v>0.05</v>
      </c>
      <c r="F16" s="293">
        <f t="shared" si="2"/>
        <v>34411.081329191664</v>
      </c>
      <c r="G16" s="293">
        <f t="shared" si="3"/>
        <v>4048.3625093166665</v>
      </c>
      <c r="H16" s="293">
        <f t="shared" si="4"/>
        <v>2024.1812546583333</v>
      </c>
      <c r="I16" s="303">
        <v>0.7</v>
      </c>
      <c r="J16" s="303"/>
      <c r="K16" s="303">
        <v>0.3</v>
      </c>
      <c r="L16" s="303"/>
      <c r="M16" s="293">
        <f t="shared" si="5"/>
        <v>24087.756930434163</v>
      </c>
      <c r="N16" s="293">
        <f t="shared" si="6"/>
        <v>0</v>
      </c>
      <c r="O16" s="293">
        <f t="shared" si="7"/>
        <v>10323.324398757499</v>
      </c>
      <c r="P16" s="293">
        <f t="shared" si="8"/>
        <v>0</v>
      </c>
      <c r="Q16" s="324"/>
    </row>
    <row r="17" spans="1:17" s="271" customFormat="1">
      <c r="A17" s="272" t="str">
        <f>Portafolio_PA_Papa!D42</f>
        <v>2.5. Mejora de la capacidad instalada en el almacenamiento y procesamiento agroindustrial de la papa</v>
      </c>
      <c r="B17" s="293">
        <f>'Estimación por período'!B18</f>
        <v>45725.115638133342</v>
      </c>
      <c r="C17" s="305">
        <v>0.95</v>
      </c>
      <c r="D17" s="305">
        <v>0.05</v>
      </c>
      <c r="E17" s="310"/>
      <c r="F17" s="293">
        <f t="shared" si="2"/>
        <v>43438.859856226671</v>
      </c>
      <c r="G17" s="293">
        <f t="shared" si="3"/>
        <v>2286.2557819066674</v>
      </c>
      <c r="H17" s="293">
        <f t="shared" si="4"/>
        <v>0</v>
      </c>
      <c r="I17" s="303">
        <v>0.6</v>
      </c>
      <c r="J17" s="303"/>
      <c r="K17" s="303">
        <v>0.4</v>
      </c>
      <c r="L17" s="303"/>
      <c r="M17" s="293">
        <f t="shared" si="5"/>
        <v>26063.315913736002</v>
      </c>
      <c r="N17" s="293">
        <f t="shared" si="6"/>
        <v>0</v>
      </c>
      <c r="O17" s="293">
        <f t="shared" si="7"/>
        <v>17375.543942490669</v>
      </c>
      <c r="P17" s="293">
        <f t="shared" si="8"/>
        <v>0</v>
      </c>
      <c r="Q17" s="324"/>
    </row>
    <row r="18" spans="1:17" s="271" customFormat="1">
      <c r="A18" s="273" t="str">
        <f>Portafolio_PA_Papa!D48</f>
        <v>2.6. Optimización de la oferta de insumos y servicios asociados a la cadena.</v>
      </c>
      <c r="B18" s="294">
        <f>'Estimación por período'!B19</f>
        <v>37040.395274333336</v>
      </c>
      <c r="C18" s="306">
        <v>0.97</v>
      </c>
      <c r="D18" s="306">
        <v>0.02</v>
      </c>
      <c r="E18" s="305">
        <v>0.01</v>
      </c>
      <c r="F18" s="294">
        <f t="shared" si="2"/>
        <v>35929.183416103333</v>
      </c>
      <c r="G18" s="294">
        <f t="shared" si="3"/>
        <v>740.80790548666675</v>
      </c>
      <c r="H18" s="294">
        <f t="shared" si="4"/>
        <v>370.40395274333338</v>
      </c>
      <c r="I18" s="303">
        <v>0.6</v>
      </c>
      <c r="J18" s="303"/>
      <c r="K18" s="303">
        <v>0.4</v>
      </c>
      <c r="L18" s="303"/>
      <c r="M18" s="293">
        <f t="shared" si="5"/>
        <v>21557.510049662</v>
      </c>
      <c r="N18" s="293">
        <f t="shared" si="6"/>
        <v>0</v>
      </c>
      <c r="O18" s="293">
        <f t="shared" si="7"/>
        <v>14371.673366441333</v>
      </c>
      <c r="P18" s="293">
        <f t="shared" si="8"/>
        <v>0</v>
      </c>
      <c r="Q18" s="324"/>
    </row>
    <row r="19" spans="1:17" s="271" customFormat="1" ht="15">
      <c r="A19" s="269" t="str">
        <f>Portafolio_PA_Papa!C53</f>
        <v>3. Mejora del desempeño ambiental de la cadena de la papa</v>
      </c>
      <c r="B19" s="270">
        <f>'Estimación por período'!B20</f>
        <v>126323.87837070333</v>
      </c>
      <c r="C19" s="304">
        <f>F19/B19</f>
        <v>0.92142582706487519</v>
      </c>
      <c r="D19" s="304">
        <f>G19/B19</f>
        <v>3.9287086467562474E-2</v>
      </c>
      <c r="E19" s="304">
        <f>H19/B19</f>
        <v>3.9287086467562474E-2</v>
      </c>
      <c r="F19" s="270">
        <f>SUM(F20:F22)</f>
        <v>116398.08410576801</v>
      </c>
      <c r="G19" s="312">
        <f t="shared" ref="G19:H19" si="11">SUM(G20:G22)</f>
        <v>4962.8971324676668</v>
      </c>
      <c r="H19" s="312">
        <f t="shared" si="11"/>
        <v>4962.8971324676668</v>
      </c>
      <c r="I19" s="313">
        <f>M19/F19</f>
        <v>0.64744778653227264</v>
      </c>
      <c r="J19" s="313">
        <f>N19/F19</f>
        <v>0.20512156940193535</v>
      </c>
      <c r="K19" s="313">
        <f>O19/F19</f>
        <v>0.14743064406579198</v>
      </c>
      <c r="L19" s="313">
        <f>P19/F19</f>
        <v>0</v>
      </c>
      <c r="M19" s="312">
        <f>SUM(M20:M22)</f>
        <v>75361.681910876796</v>
      </c>
      <c r="N19" s="312">
        <f t="shared" ref="N19:P19" si="12">SUM(N20:N22)</f>
        <v>23875.7576871536</v>
      </c>
      <c r="O19" s="312">
        <f t="shared" si="12"/>
        <v>17160.644507737601</v>
      </c>
      <c r="P19" s="312">
        <f t="shared" si="12"/>
        <v>0</v>
      </c>
      <c r="Q19" s="324"/>
    </row>
    <row r="20" spans="1:17" s="271" customFormat="1">
      <c r="A20" s="272" t="str">
        <f>Portafolio_PA_Papa!D53</f>
        <v>3.1. Contribución a la gestión del ordenamiento ambiental, fuera de la frontera agrícola</v>
      </c>
      <c r="B20" s="293">
        <f>'Estimación por período'!B21</f>
        <v>14903.521650000001</v>
      </c>
      <c r="C20" s="305">
        <v>0.8</v>
      </c>
      <c r="D20" s="305">
        <v>0.1</v>
      </c>
      <c r="E20" s="305">
        <v>0.1</v>
      </c>
      <c r="F20" s="293">
        <f t="shared" si="2"/>
        <v>11922.817320000002</v>
      </c>
      <c r="G20" s="293">
        <f t="shared" si="3"/>
        <v>1490.3521650000002</v>
      </c>
      <c r="H20" s="293">
        <f t="shared" si="4"/>
        <v>1490.3521650000002</v>
      </c>
      <c r="I20" s="303">
        <v>0.5</v>
      </c>
      <c r="J20" s="303">
        <v>0.25</v>
      </c>
      <c r="K20" s="303">
        <v>0.25</v>
      </c>
      <c r="L20" s="293"/>
      <c r="M20" s="293">
        <f t="shared" si="5"/>
        <v>5961.408660000001</v>
      </c>
      <c r="N20" s="293">
        <f t="shared" si="6"/>
        <v>2980.7043300000005</v>
      </c>
      <c r="O20" s="293">
        <f t="shared" si="7"/>
        <v>2980.7043300000005</v>
      </c>
      <c r="P20" s="293">
        <f t="shared" si="8"/>
        <v>0</v>
      </c>
      <c r="Q20" s="324"/>
    </row>
    <row r="21" spans="1:17" s="271" customFormat="1">
      <c r="A21" s="272" t="str">
        <f>Portafolio_PA_Papa!D56</f>
        <v>3.2. Promoción del manejo eficiente y sostenible del suelo y agua, en el cultivo de papa</v>
      </c>
      <c r="B21" s="293">
        <f>'Estimación por período'!B22</f>
        <v>69949.095618916661</v>
      </c>
      <c r="C21" s="305">
        <v>0.96</v>
      </c>
      <c r="D21" s="305">
        <v>0.02</v>
      </c>
      <c r="E21" s="305">
        <v>0.02</v>
      </c>
      <c r="F21" s="293">
        <f t="shared" si="2"/>
        <v>67151.131794159999</v>
      </c>
      <c r="G21" s="293">
        <f t="shared" si="3"/>
        <v>1398.9819123783332</v>
      </c>
      <c r="H21" s="293">
        <f t="shared" si="4"/>
        <v>1398.9819123783332</v>
      </c>
      <c r="I21" s="303">
        <v>0.7</v>
      </c>
      <c r="J21" s="303">
        <v>0.2</v>
      </c>
      <c r="K21" s="303">
        <v>0.1</v>
      </c>
      <c r="L21" s="293"/>
      <c r="M21" s="293">
        <f t="shared" si="5"/>
        <v>47005.792255911998</v>
      </c>
      <c r="N21" s="293">
        <f t="shared" si="6"/>
        <v>13430.226358832</v>
      </c>
      <c r="O21" s="293">
        <f t="shared" si="7"/>
        <v>6715.1131794160001</v>
      </c>
      <c r="P21" s="293">
        <f t="shared" si="8"/>
        <v>0</v>
      </c>
      <c r="Q21" s="324"/>
    </row>
    <row r="22" spans="1:17" s="271" customFormat="1" ht="28.5">
      <c r="A22" s="272" t="str">
        <f>Portafolio_PA_Papa!D62</f>
        <v>3.3. Aumento en la incorporación de prácticas sostenibles en la comercialización, adecuación y procesamiento de papa y sus derivados</v>
      </c>
      <c r="B22" s="293">
        <f>'Estimación por período'!B23</f>
        <v>41471.261101786666</v>
      </c>
      <c r="C22" s="305">
        <v>0.9</v>
      </c>
      <c r="D22" s="305">
        <v>0.05</v>
      </c>
      <c r="E22" s="305">
        <v>0.05</v>
      </c>
      <c r="F22" s="293">
        <f t="shared" si="2"/>
        <v>37324.134991608</v>
      </c>
      <c r="G22" s="293">
        <f t="shared" si="3"/>
        <v>2073.5630550893334</v>
      </c>
      <c r="H22" s="293">
        <f t="shared" si="4"/>
        <v>2073.5630550893334</v>
      </c>
      <c r="I22" s="303">
        <v>0.6</v>
      </c>
      <c r="J22" s="303">
        <v>0.2</v>
      </c>
      <c r="K22" s="303">
        <v>0.2</v>
      </c>
      <c r="L22" s="293"/>
      <c r="M22" s="293">
        <f t="shared" si="5"/>
        <v>22394.480994964801</v>
      </c>
      <c r="N22" s="293">
        <f t="shared" si="6"/>
        <v>7464.8269983216005</v>
      </c>
      <c r="O22" s="293">
        <f t="shared" si="7"/>
        <v>7464.8269983216005</v>
      </c>
      <c r="P22" s="293">
        <f t="shared" si="8"/>
        <v>0</v>
      </c>
      <c r="Q22" s="324"/>
    </row>
    <row r="23" spans="1:17" s="271" customFormat="1" ht="15">
      <c r="A23" s="269" t="str">
        <f>Portafolio_PA_Papa!C65</f>
        <v xml:space="preserve">4. Contribución al ordenamiento productivo y social de la propiedad rural de la cadena </v>
      </c>
      <c r="B23" s="270">
        <f>'Estimación por período'!B24</f>
        <v>73946.65927733334</v>
      </c>
      <c r="C23" s="304">
        <f>F23/B23</f>
        <v>0.89999999999999991</v>
      </c>
      <c r="D23" s="304">
        <f>G23/B23</f>
        <v>0.1</v>
      </c>
      <c r="E23" s="309">
        <f>H23/B23</f>
        <v>0</v>
      </c>
      <c r="F23" s="270">
        <f>SUM(F24:F25)</f>
        <v>66551.993349600001</v>
      </c>
      <c r="G23" s="312">
        <f t="shared" ref="G23:H23" si="13">SUM(G24:G25)</f>
        <v>7394.6659277333347</v>
      </c>
      <c r="H23" s="312">
        <f t="shared" si="13"/>
        <v>0</v>
      </c>
      <c r="I23" s="313">
        <f>M23/F23</f>
        <v>0.6</v>
      </c>
      <c r="J23" s="313"/>
      <c r="K23" s="313">
        <f>O23/F23</f>
        <v>0.4</v>
      </c>
      <c r="L23" s="313"/>
      <c r="M23" s="312">
        <f>M24+M25</f>
        <v>39931.196009760002</v>
      </c>
      <c r="N23" s="312">
        <f t="shared" ref="N23:P23" si="14">N24+N25</f>
        <v>0</v>
      </c>
      <c r="O23" s="312">
        <f t="shared" si="14"/>
        <v>26620.797339840003</v>
      </c>
      <c r="P23" s="312">
        <f t="shared" si="14"/>
        <v>0</v>
      </c>
      <c r="Q23" s="324"/>
    </row>
    <row r="24" spans="1:17" s="271" customFormat="1" ht="28.5">
      <c r="A24" s="272" t="str">
        <f>Portafolio_PA_Papa!D65</f>
        <v>4.1. Fortalecimiento de la articulación con las políticas de ordenamiento productivo y social de la propiedad rural</v>
      </c>
      <c r="B24" s="293">
        <f>'Estimación por período'!B25</f>
        <v>33771.921232000001</v>
      </c>
      <c r="C24" s="305">
        <v>0.9</v>
      </c>
      <c r="D24" s="305">
        <v>0.1</v>
      </c>
      <c r="E24" s="310"/>
      <c r="F24" s="293">
        <f t="shared" si="2"/>
        <v>30394.729108800002</v>
      </c>
      <c r="G24" s="293">
        <f t="shared" si="3"/>
        <v>3377.1921232000004</v>
      </c>
      <c r="H24" s="293">
        <f t="shared" si="4"/>
        <v>0</v>
      </c>
      <c r="I24" s="303">
        <v>0.6</v>
      </c>
      <c r="J24" s="303"/>
      <c r="K24" s="303">
        <v>0.4</v>
      </c>
      <c r="L24" s="293"/>
      <c r="M24" s="293">
        <f t="shared" si="5"/>
        <v>18236.837465280001</v>
      </c>
      <c r="N24" s="293">
        <f t="shared" si="6"/>
        <v>0</v>
      </c>
      <c r="O24" s="293">
        <f t="shared" si="7"/>
        <v>12157.891643520001</v>
      </c>
      <c r="P24" s="293">
        <f t="shared" si="8"/>
        <v>0</v>
      </c>
      <c r="Q24" s="324"/>
    </row>
    <row r="25" spans="1:17" s="271" customFormat="1">
      <c r="A25" s="272" t="str">
        <f>Portafolio_PA_Papa!D69</f>
        <v>4.2. Promoción del acceso y la seguridad jurídica en la tenencia de la tierra</v>
      </c>
      <c r="B25" s="293">
        <f>'Estimación por período'!B26</f>
        <v>40174.738045333339</v>
      </c>
      <c r="C25" s="305">
        <v>0.9</v>
      </c>
      <c r="D25" s="305">
        <v>0.1</v>
      </c>
      <c r="E25" s="310"/>
      <c r="F25" s="293">
        <f t="shared" si="2"/>
        <v>36157.264240800003</v>
      </c>
      <c r="G25" s="293">
        <f t="shared" si="3"/>
        <v>4017.4738045333343</v>
      </c>
      <c r="H25" s="293">
        <f t="shared" si="4"/>
        <v>0</v>
      </c>
      <c r="I25" s="303">
        <v>0.6</v>
      </c>
      <c r="J25" s="303"/>
      <c r="K25" s="303">
        <v>0.4</v>
      </c>
      <c r="L25" s="293"/>
      <c r="M25" s="293">
        <f t="shared" si="5"/>
        <v>21694.358544480001</v>
      </c>
      <c r="N25" s="293">
        <f t="shared" si="6"/>
        <v>0</v>
      </c>
      <c r="O25" s="293">
        <f t="shared" si="7"/>
        <v>14462.905696320002</v>
      </c>
      <c r="P25" s="293">
        <f t="shared" si="8"/>
        <v>0</v>
      </c>
      <c r="Q25" s="324"/>
    </row>
    <row r="26" spans="1:17" s="271" customFormat="1" ht="15">
      <c r="A26" s="269" t="str">
        <f>Portafolio_PA_Papa!C73</f>
        <v>5. Contribución al mejoramiento del entorno social de la cadena</v>
      </c>
      <c r="B26" s="270">
        <f>'Estimación por período'!B27</f>
        <v>147190.81753866668</v>
      </c>
      <c r="C26" s="304">
        <f>F26/B26</f>
        <v>0.85</v>
      </c>
      <c r="D26" s="304">
        <f>G26/B26</f>
        <v>9.9999999999999992E-2</v>
      </c>
      <c r="E26" s="304">
        <f>H26/B26</f>
        <v>4.9999999999999996E-2</v>
      </c>
      <c r="F26" s="270">
        <f>SUM(F27:F30)</f>
        <v>125112.19490786668</v>
      </c>
      <c r="G26" s="312">
        <f t="shared" ref="G26:H26" si="15">SUM(G27:G30)</f>
        <v>14719.081753866667</v>
      </c>
      <c r="H26" s="312">
        <f t="shared" si="15"/>
        <v>7359.5408769333335</v>
      </c>
      <c r="I26" s="313">
        <f>M26/F26</f>
        <v>0.56028352466259668</v>
      </c>
      <c r="J26" s="313">
        <f>N26/F26</f>
        <v>0</v>
      </c>
      <c r="K26" s="313">
        <f>O26/F26</f>
        <v>0.39999999999999997</v>
      </c>
      <c r="L26" s="313">
        <f>P26/F26</f>
        <v>3.9716475337403176E-2</v>
      </c>
      <c r="M26" s="312">
        <f>SUM(M27:M30)</f>
        <v>70098.301541253328</v>
      </c>
      <c r="N26" s="312">
        <f t="shared" ref="N26:P26" si="16">SUM(N27:N30)</f>
        <v>0</v>
      </c>
      <c r="O26" s="312">
        <f t="shared" si="16"/>
        <v>50044.877963146668</v>
      </c>
      <c r="P26" s="312">
        <f t="shared" si="16"/>
        <v>4969.0154034666666</v>
      </c>
      <c r="Q26" s="324"/>
    </row>
    <row r="27" spans="1:17" s="271" customFormat="1">
      <c r="A27" s="272" t="str">
        <f>Portafolio_PA_Papa!D73</f>
        <v>5.1. Contribución al incremento del nivel educativo de los actores vinculados a la cadena de la papa</v>
      </c>
      <c r="B27" s="293">
        <f>'Estimación por período'!B28</f>
        <v>28602.035706666669</v>
      </c>
      <c r="C27" s="305">
        <v>0.85</v>
      </c>
      <c r="D27" s="305">
        <v>0.1</v>
      </c>
      <c r="E27" s="305">
        <v>0.05</v>
      </c>
      <c r="F27" s="293">
        <f t="shared" si="2"/>
        <v>24311.730350666669</v>
      </c>
      <c r="G27" s="293">
        <f t="shared" si="3"/>
        <v>2860.203570666667</v>
      </c>
      <c r="H27" s="293">
        <f t="shared" si="4"/>
        <v>1430.1017853333335</v>
      </c>
      <c r="I27" s="303">
        <v>0.5</v>
      </c>
      <c r="J27" s="303"/>
      <c r="K27" s="303">
        <v>0.4</v>
      </c>
      <c r="L27" s="303">
        <v>0.1</v>
      </c>
      <c r="M27" s="293">
        <f t="shared" si="5"/>
        <v>12155.865175333334</v>
      </c>
      <c r="N27" s="293">
        <f t="shared" si="6"/>
        <v>0</v>
      </c>
      <c r="O27" s="293">
        <f t="shared" si="7"/>
        <v>9724.6921402666685</v>
      </c>
      <c r="P27" s="293">
        <f t="shared" si="8"/>
        <v>2431.1730350666671</v>
      </c>
      <c r="Q27" s="324"/>
    </row>
    <row r="28" spans="1:17" s="271" customFormat="1" ht="28.5">
      <c r="A28" s="272" t="str">
        <f>Portafolio_PA_Papa!D77</f>
        <v>5.2. Promoción de la atención de las necesidades básicas y complementarias de los actores vinculados a la cadena.</v>
      </c>
      <c r="B28" s="293">
        <f>'Estimación por período'!B29</f>
        <v>29856.96904</v>
      </c>
      <c r="C28" s="305">
        <v>0.85</v>
      </c>
      <c r="D28" s="305">
        <v>0.1</v>
      </c>
      <c r="E28" s="305">
        <v>0.05</v>
      </c>
      <c r="F28" s="293">
        <f t="shared" si="2"/>
        <v>25378.423683999998</v>
      </c>
      <c r="G28" s="293">
        <f t="shared" si="3"/>
        <v>2985.6969040000004</v>
      </c>
      <c r="H28" s="293">
        <f t="shared" si="4"/>
        <v>1492.8484520000002</v>
      </c>
      <c r="I28" s="303">
        <v>0.5</v>
      </c>
      <c r="J28" s="303"/>
      <c r="K28" s="303">
        <v>0.4</v>
      </c>
      <c r="L28" s="303">
        <v>0.1</v>
      </c>
      <c r="M28" s="293">
        <f t="shared" si="5"/>
        <v>12689.211841999999</v>
      </c>
      <c r="N28" s="293">
        <f t="shared" si="6"/>
        <v>0</v>
      </c>
      <c r="O28" s="293">
        <f t="shared" si="7"/>
        <v>10151.3694736</v>
      </c>
      <c r="P28" s="293">
        <f t="shared" si="8"/>
        <v>2537.8423683999999</v>
      </c>
      <c r="Q28" s="324"/>
    </row>
    <row r="29" spans="1:17" s="271" customFormat="1">
      <c r="A29" s="272" t="str">
        <f>Portafolio_PA_Papa!D81</f>
        <v>5.3. Promoción de la formalización empresarial y laboral en la cadena de la papa</v>
      </c>
      <c r="B29" s="293">
        <f>'Estimación por período'!B30</f>
        <v>39836.249040000002</v>
      </c>
      <c r="C29" s="305">
        <v>0.85</v>
      </c>
      <c r="D29" s="305">
        <v>0.1</v>
      </c>
      <c r="E29" s="305">
        <v>0.05</v>
      </c>
      <c r="F29" s="293">
        <f t="shared" si="2"/>
        <v>33860.811684</v>
      </c>
      <c r="G29" s="293">
        <f t="shared" si="3"/>
        <v>3983.6249040000002</v>
      </c>
      <c r="H29" s="293">
        <f t="shared" si="4"/>
        <v>1991.8124520000001</v>
      </c>
      <c r="I29" s="303">
        <v>0.6</v>
      </c>
      <c r="J29" s="303"/>
      <c r="K29" s="303">
        <v>0.4</v>
      </c>
      <c r="L29" s="303"/>
      <c r="M29" s="293">
        <f t="shared" si="5"/>
        <v>20316.4870104</v>
      </c>
      <c r="N29" s="293">
        <f t="shared" si="6"/>
        <v>0</v>
      </c>
      <c r="O29" s="293">
        <f t="shared" si="7"/>
        <v>13544.3246736</v>
      </c>
      <c r="P29" s="293">
        <f t="shared" si="8"/>
        <v>0</v>
      </c>
      <c r="Q29" s="324"/>
    </row>
    <row r="30" spans="1:17" s="271" customFormat="1">
      <c r="A30" s="272" t="str">
        <f>Portafolio_PA_Papa!D84</f>
        <v>5.4. Fomento de esquemas de asociatividad en la cadena</v>
      </c>
      <c r="B30" s="293">
        <f>'Estimación por período'!B31</f>
        <v>48895.563752000002</v>
      </c>
      <c r="C30" s="305">
        <v>0.85</v>
      </c>
      <c r="D30" s="305">
        <v>0.1</v>
      </c>
      <c r="E30" s="305">
        <v>0.05</v>
      </c>
      <c r="F30" s="293">
        <f t="shared" si="2"/>
        <v>41561.229189199999</v>
      </c>
      <c r="G30" s="293">
        <f t="shared" si="3"/>
        <v>4889.5563752000007</v>
      </c>
      <c r="H30" s="293">
        <f t="shared" si="4"/>
        <v>2444.7781876000004</v>
      </c>
      <c r="I30" s="303">
        <v>0.6</v>
      </c>
      <c r="J30" s="303"/>
      <c r="K30" s="303">
        <v>0.4</v>
      </c>
      <c r="L30" s="303"/>
      <c r="M30" s="293">
        <f t="shared" si="5"/>
        <v>24936.737513519998</v>
      </c>
      <c r="N30" s="293">
        <f t="shared" si="6"/>
        <v>0</v>
      </c>
      <c r="O30" s="293">
        <f t="shared" si="7"/>
        <v>16624.491675680001</v>
      </c>
      <c r="P30" s="293">
        <f t="shared" si="8"/>
        <v>0</v>
      </c>
      <c r="Q30" s="324"/>
    </row>
    <row r="31" spans="1:17" s="271" customFormat="1" ht="15">
      <c r="A31" s="269" t="str">
        <f>Portafolio_PA_Papa!C89</f>
        <v>6. Fortalecimiento de la investigación, desarrollo e innovación, en la cadena de la papa</v>
      </c>
      <c r="B31" s="270">
        <f>'Estimación por período'!B32</f>
        <v>84287.592981606678</v>
      </c>
      <c r="C31" s="304">
        <f>F31/B31</f>
        <v>0.90000000000000013</v>
      </c>
      <c r="D31" s="304">
        <f>G31/B31</f>
        <v>0.05</v>
      </c>
      <c r="E31" s="304">
        <f>H31/B31</f>
        <v>0.05</v>
      </c>
      <c r="F31" s="270">
        <f>SUM(F32:F33)</f>
        <v>75858.833683446021</v>
      </c>
      <c r="G31" s="270">
        <f t="shared" ref="G31:H31" si="17">SUM(G32:G33)</f>
        <v>4214.3796490803343</v>
      </c>
      <c r="H31" s="270">
        <f t="shared" si="17"/>
        <v>4214.3796490803343</v>
      </c>
      <c r="I31" s="302">
        <f>M31/F31</f>
        <v>0.54362690852933837</v>
      </c>
      <c r="J31" s="302">
        <f>N31/F31</f>
        <v>0.1409327286766538</v>
      </c>
      <c r="K31" s="302">
        <f>O31/F31</f>
        <v>0.31544036279400772</v>
      </c>
      <c r="L31" s="302">
        <f>P31/F31</f>
        <v>0</v>
      </c>
      <c r="M31" s="270">
        <f>SUM(M32:M33)</f>
        <v>41238.903239973006</v>
      </c>
      <c r="N31" s="270">
        <f t="shared" ref="N31:P31" si="18">SUM(N32:N33)</f>
        <v>10690.992425236504</v>
      </c>
      <c r="O31" s="270">
        <f t="shared" si="18"/>
        <v>23928.938018236506</v>
      </c>
      <c r="P31" s="270">
        <f t="shared" si="18"/>
        <v>0</v>
      </c>
      <c r="Q31" s="324"/>
    </row>
    <row r="32" spans="1:17" s="271" customFormat="1">
      <c r="A32" s="272" t="str">
        <f>Portafolio_PA_Papa!D89</f>
        <v>6.1. Impulso a los procesos de I+D+i y de extensión agrícola e industrial, para la cadena</v>
      </c>
      <c r="B32" s="293">
        <f>'Estimación por período'!B33</f>
        <v>47515.521889940013</v>
      </c>
      <c r="C32" s="305">
        <v>0.9</v>
      </c>
      <c r="D32" s="305">
        <v>0.05</v>
      </c>
      <c r="E32" s="305">
        <v>0.05</v>
      </c>
      <c r="F32" s="293">
        <f t="shared" si="2"/>
        <v>42763.969700946014</v>
      </c>
      <c r="G32" s="293">
        <f t="shared" si="3"/>
        <v>2375.7760944970009</v>
      </c>
      <c r="H32" s="293">
        <f t="shared" si="4"/>
        <v>2375.7760944970009</v>
      </c>
      <c r="I32" s="303">
        <v>0.5</v>
      </c>
      <c r="J32" s="303">
        <v>0.25</v>
      </c>
      <c r="K32" s="303">
        <v>0.25</v>
      </c>
      <c r="L32" s="303"/>
      <c r="M32" s="293">
        <f t="shared" si="5"/>
        <v>21381.984850473007</v>
      </c>
      <c r="N32" s="293">
        <f t="shared" si="6"/>
        <v>10690.992425236504</v>
      </c>
      <c r="O32" s="293">
        <f t="shared" si="7"/>
        <v>10690.992425236504</v>
      </c>
      <c r="P32" s="293">
        <f t="shared" si="8"/>
        <v>0</v>
      </c>
      <c r="Q32" s="324"/>
    </row>
    <row r="33" spans="1:17" s="271" customFormat="1">
      <c r="A33" s="272" t="str">
        <f>Portafolio_PA_Papa!D98</f>
        <v>6.2. Fortalecimiento del talento humano en I+D+i, y en extensionismo agrícola e industrial</v>
      </c>
      <c r="B33" s="293">
        <f>'Estimación por período'!B34</f>
        <v>36772.071091666665</v>
      </c>
      <c r="C33" s="305">
        <v>0.9</v>
      </c>
      <c r="D33" s="305">
        <v>0.05</v>
      </c>
      <c r="E33" s="305">
        <v>0.05</v>
      </c>
      <c r="F33" s="293">
        <f t="shared" si="2"/>
        <v>33094.863982499999</v>
      </c>
      <c r="G33" s="293">
        <f t="shared" si="3"/>
        <v>1838.6035545833333</v>
      </c>
      <c r="H33" s="293">
        <f t="shared" si="4"/>
        <v>1838.6035545833333</v>
      </c>
      <c r="I33" s="303">
        <v>0.6</v>
      </c>
      <c r="J33" s="303"/>
      <c r="K33" s="303">
        <v>0.4</v>
      </c>
      <c r="L33" s="303"/>
      <c r="M33" s="293">
        <f t="shared" si="5"/>
        <v>19856.918389499999</v>
      </c>
      <c r="N33" s="293">
        <f t="shared" si="6"/>
        <v>0</v>
      </c>
      <c r="O33" s="293">
        <f t="shared" si="7"/>
        <v>13237.945593</v>
      </c>
      <c r="P33" s="293">
        <f t="shared" si="8"/>
        <v>0</v>
      </c>
      <c r="Q33" s="324"/>
    </row>
    <row r="34" spans="1:17" s="271" customFormat="1" ht="15">
      <c r="A34" s="269" t="str">
        <f>Portafolio_PA_Papa!C104</f>
        <v>7. Mejora de la gestión institucional en la sanidad y calidad de la papa y sus derivados</v>
      </c>
      <c r="B34" s="270">
        <f>'Estimación por período'!B35</f>
        <v>11510.957358166666</v>
      </c>
      <c r="C34" s="304">
        <f>F34/B34</f>
        <v>0.90718192980922485</v>
      </c>
      <c r="D34" s="304">
        <f>G34/B34</f>
        <v>9.2818070190775162E-2</v>
      </c>
      <c r="E34" s="309">
        <f>H34/B34</f>
        <v>0</v>
      </c>
      <c r="F34" s="270">
        <f>SUM(F35:F37)</f>
        <v>10442.532510133333</v>
      </c>
      <c r="G34" s="270">
        <f t="shared" ref="G34:H34" si="19">SUM(G35:G37)</f>
        <v>1068.4248480333335</v>
      </c>
      <c r="H34" s="270">
        <f t="shared" si="19"/>
        <v>0</v>
      </c>
      <c r="I34" s="302">
        <f>M34/F34</f>
        <v>0.90536769504769143</v>
      </c>
      <c r="J34" s="302">
        <f>N34/F34</f>
        <v>0</v>
      </c>
      <c r="K34" s="302">
        <f>O34/F34</f>
        <v>9.4632304952308524E-2</v>
      </c>
      <c r="L34" s="302">
        <f>P34/F34</f>
        <v>0</v>
      </c>
      <c r="M34" s="270">
        <f>SUM(M35:M37)</f>
        <v>9454.3315891599996</v>
      </c>
      <c r="N34" s="270">
        <f t="shared" ref="N34:P34" si="20">SUM(N35:N37)</f>
        <v>0</v>
      </c>
      <c r="O34" s="270">
        <f>SUM(O35:O37)</f>
        <v>988.20092097333338</v>
      </c>
      <c r="P34" s="270">
        <f t="shared" si="20"/>
        <v>0</v>
      </c>
      <c r="Q34" s="324"/>
    </row>
    <row r="35" spans="1:17" s="271" customFormat="1">
      <c r="A35" s="272" t="str">
        <f>Portafolio_PA_Papa!D104</f>
        <v>7.1. Fortalecimiento del Sistema de Inspección, Vigilancia y Control a lo largo de la cadena</v>
      </c>
      <c r="B35" s="293">
        <f>'Estimación por período'!B36</f>
        <v>6314.1607103333326</v>
      </c>
      <c r="C35" s="305">
        <v>0.95</v>
      </c>
      <c r="D35" s="305">
        <v>0.05</v>
      </c>
      <c r="E35" s="310"/>
      <c r="F35" s="293">
        <f>B35*C35</f>
        <v>5998.4526748166654</v>
      </c>
      <c r="G35" s="293">
        <f>B35*D35</f>
        <v>315.70803551666665</v>
      </c>
      <c r="H35" s="293">
        <f t="shared" si="4"/>
        <v>0</v>
      </c>
      <c r="I35" s="303">
        <v>0.95</v>
      </c>
      <c r="J35" s="303"/>
      <c r="K35" s="303">
        <v>0.05</v>
      </c>
      <c r="L35" s="293"/>
      <c r="M35" s="293">
        <f>F35*I35</f>
        <v>5698.5300410758318</v>
      </c>
      <c r="N35" s="293">
        <f t="shared" si="6"/>
        <v>0</v>
      </c>
      <c r="O35" s="293">
        <f>F35*K35</f>
        <v>299.92263374083331</v>
      </c>
      <c r="P35" s="293">
        <f t="shared" si="8"/>
        <v>0</v>
      </c>
      <c r="Q35" s="324"/>
    </row>
    <row r="36" spans="1:17" s="271" customFormat="1">
      <c r="A36" s="272" t="str">
        <f>Portafolio_PA_Papa!D112</f>
        <v>7.2. Revisión y actualización de la normatividad de la cadena</v>
      </c>
      <c r="B36" s="293">
        <f>'Estimación por período'!B37</f>
        <v>2330.3714773333336</v>
      </c>
      <c r="C36" s="305">
        <v>0.8</v>
      </c>
      <c r="D36" s="305">
        <v>0.2</v>
      </c>
      <c r="E36" s="310"/>
      <c r="F36" s="293">
        <f>B36*C36</f>
        <v>1864.297181866667</v>
      </c>
      <c r="G36" s="293">
        <f t="shared" ref="G36:G37" si="21">B36*D36</f>
        <v>466.07429546666674</v>
      </c>
      <c r="H36" s="293">
        <f t="shared" si="4"/>
        <v>0</v>
      </c>
      <c r="I36" s="303">
        <v>0.7</v>
      </c>
      <c r="J36" s="303"/>
      <c r="K36" s="303">
        <v>0.3</v>
      </c>
      <c r="L36" s="293"/>
      <c r="M36" s="293">
        <f>F36*I36</f>
        <v>1305.0080273066667</v>
      </c>
      <c r="N36" s="293">
        <f t="shared" si="6"/>
        <v>0</v>
      </c>
      <c r="O36" s="293">
        <f>F36*K36</f>
        <v>559.28915456000004</v>
      </c>
      <c r="P36" s="293">
        <f t="shared" si="8"/>
        <v>0</v>
      </c>
      <c r="Q36" s="324"/>
    </row>
    <row r="37" spans="1:17" s="271" customFormat="1">
      <c r="A37" s="272" t="str">
        <f>Portafolio_PA_Papa!D116</f>
        <v>7.3. Mejora de la admisibilidad sanitaria y las medidas de defensa comercial para la cadena</v>
      </c>
      <c r="B37" s="293">
        <f>'Estimación por período'!B38</f>
        <v>2866.4251705000001</v>
      </c>
      <c r="C37" s="305">
        <v>0.9</v>
      </c>
      <c r="D37" s="305">
        <v>0.1</v>
      </c>
      <c r="E37" s="310"/>
      <c r="F37" s="293">
        <f>B37*C37</f>
        <v>2579.78265345</v>
      </c>
      <c r="G37" s="293">
        <f t="shared" si="21"/>
        <v>286.64251705000004</v>
      </c>
      <c r="H37" s="293">
        <f t="shared" si="4"/>
        <v>0</v>
      </c>
      <c r="I37" s="303">
        <v>0.95</v>
      </c>
      <c r="J37" s="303"/>
      <c r="K37" s="303">
        <v>0.05</v>
      </c>
      <c r="L37" s="293"/>
      <c r="M37" s="293">
        <f>F37*I37</f>
        <v>2450.7935207774999</v>
      </c>
      <c r="N37" s="293">
        <f t="shared" si="6"/>
        <v>0</v>
      </c>
      <c r="O37" s="293">
        <f>F37*K37</f>
        <v>128.98913267250001</v>
      </c>
      <c r="P37" s="293">
        <f t="shared" si="8"/>
        <v>0</v>
      </c>
      <c r="Q37" s="324"/>
    </row>
    <row r="38" spans="1:17" s="271" customFormat="1" ht="15">
      <c r="A38" s="269" t="str">
        <f>Portafolio_PA_Papa!C119</f>
        <v>8. Articulación de los agentes de la cadena</v>
      </c>
      <c r="B38" s="270">
        <f>'Estimación por período'!B39</f>
        <v>10242.722231666667</v>
      </c>
      <c r="C38" s="304">
        <f>F38/B38</f>
        <v>0.77982203381821358</v>
      </c>
      <c r="D38" s="304">
        <f>G38/B38</f>
        <v>0.17614263424250148</v>
      </c>
      <c r="E38" s="304">
        <f>H38/B38</f>
        <v>4.4035331939284772E-2</v>
      </c>
      <c r="F38" s="270">
        <f>SUM(F39:F42)</f>
        <v>7987.5004825333317</v>
      </c>
      <c r="G38" s="270">
        <f t="shared" ref="G38:H38" si="22">SUM(G39:G42)</f>
        <v>1804.1800757000001</v>
      </c>
      <c r="H38" s="270">
        <f t="shared" si="22"/>
        <v>451.04167343333336</v>
      </c>
      <c r="I38" s="302">
        <f>M38/F38</f>
        <v>0.66370907066018792</v>
      </c>
      <c r="J38" s="302">
        <f>N38/F38</f>
        <v>0</v>
      </c>
      <c r="K38" s="302">
        <f>O38/F38</f>
        <v>0.33629092933981225</v>
      </c>
      <c r="L38" s="302">
        <f>P38/F38</f>
        <v>0</v>
      </c>
      <c r="M38" s="270">
        <f>SUM(M39:M42)</f>
        <v>5301.3765221599997</v>
      </c>
      <c r="N38" s="270">
        <f t="shared" ref="N38:P38" si="23">SUM(N39:N42)</f>
        <v>0</v>
      </c>
      <c r="O38" s="270">
        <f t="shared" si="23"/>
        <v>2686.1239603733329</v>
      </c>
      <c r="P38" s="270">
        <f t="shared" si="23"/>
        <v>0</v>
      </c>
      <c r="Q38" s="324"/>
    </row>
    <row r="39" spans="1:17" s="271" customFormat="1">
      <c r="A39" s="272" t="str">
        <f>Portafolio_PA_Papa!D119</f>
        <v>8.1. Adopción, promoción y monitoreo de la política pública para la cadena de la papa</v>
      </c>
      <c r="B39" s="293">
        <f>'Estimación por período'!B40</f>
        <v>1909.832228</v>
      </c>
      <c r="C39" s="305">
        <v>0.9</v>
      </c>
      <c r="D39" s="305">
        <v>0.1</v>
      </c>
      <c r="E39" s="310"/>
      <c r="F39" s="293">
        <f t="shared" si="2"/>
        <v>1718.8490052</v>
      </c>
      <c r="G39" s="293">
        <f t="shared" si="3"/>
        <v>190.98322280000002</v>
      </c>
      <c r="H39" s="293">
        <f t="shared" si="4"/>
        <v>0</v>
      </c>
      <c r="I39" s="303">
        <v>0.8</v>
      </c>
      <c r="J39" s="303"/>
      <c r="K39" s="303">
        <v>0.2</v>
      </c>
      <c r="L39" s="293"/>
      <c r="M39" s="293">
        <f t="shared" si="5"/>
        <v>1375.07920416</v>
      </c>
      <c r="N39" s="293">
        <f t="shared" si="6"/>
        <v>0</v>
      </c>
      <c r="O39" s="293">
        <f t="shared" si="7"/>
        <v>343.76980104</v>
      </c>
      <c r="P39" s="293">
        <f t="shared" si="8"/>
        <v>0</v>
      </c>
      <c r="Q39" s="324"/>
    </row>
    <row r="40" spans="1:17" s="271" customFormat="1">
      <c r="A40" s="272" t="str">
        <f>Portafolio_PA_Papa!D124</f>
        <v>8.2. Fortalecimiento de la Organización de Cadena de la papa</v>
      </c>
      <c r="B40" s="293">
        <f>'Estimación por período'!B41</f>
        <v>7336.6825653333326</v>
      </c>
      <c r="C40" s="305">
        <v>0.75</v>
      </c>
      <c r="D40" s="305">
        <v>0.2</v>
      </c>
      <c r="E40" s="305">
        <v>0.05</v>
      </c>
      <c r="F40" s="293">
        <f t="shared" si="2"/>
        <v>5502.5119239999995</v>
      </c>
      <c r="G40" s="293">
        <f t="shared" si="3"/>
        <v>1467.3365130666666</v>
      </c>
      <c r="H40" s="293">
        <f t="shared" si="4"/>
        <v>366.83412826666665</v>
      </c>
      <c r="I40" s="303">
        <v>0.6</v>
      </c>
      <c r="J40" s="303"/>
      <c r="K40" s="303">
        <v>0.4</v>
      </c>
      <c r="L40" s="293"/>
      <c r="M40" s="293">
        <f t="shared" si="5"/>
        <v>3301.5071543999998</v>
      </c>
      <c r="N40" s="293">
        <f t="shared" si="6"/>
        <v>0</v>
      </c>
      <c r="O40" s="293">
        <f t="shared" si="7"/>
        <v>2201.0047695999997</v>
      </c>
      <c r="P40" s="293">
        <f t="shared" si="8"/>
        <v>0</v>
      </c>
      <c r="Q40" s="324"/>
    </row>
    <row r="41" spans="1:17" s="271" customFormat="1">
      <c r="A41" s="272" t="str">
        <f>Portafolio_PA_Papa!D127</f>
        <v>8.3. Desarrollo de un Sistema integral de información para la cadena de la papa</v>
      </c>
      <c r="B41" s="293">
        <f>'Estimación por período'!B42</f>
        <v>308.2639733333333</v>
      </c>
      <c r="C41" s="305">
        <v>0.7</v>
      </c>
      <c r="D41" s="305">
        <v>0.25</v>
      </c>
      <c r="E41" s="305">
        <v>0.05</v>
      </c>
      <c r="F41" s="293">
        <f t="shared" si="2"/>
        <v>215.78478133333329</v>
      </c>
      <c r="G41" s="293">
        <f t="shared" si="3"/>
        <v>77.065993333333324</v>
      </c>
      <c r="H41" s="293">
        <f t="shared" si="4"/>
        <v>15.413198666666666</v>
      </c>
      <c r="I41" s="303">
        <v>0.6</v>
      </c>
      <c r="J41" s="303"/>
      <c r="K41" s="303">
        <v>0.4</v>
      </c>
      <c r="L41" s="293"/>
      <c r="M41" s="293">
        <f t="shared" si="5"/>
        <v>129.47086879999998</v>
      </c>
      <c r="N41" s="293">
        <f t="shared" si="6"/>
        <v>0</v>
      </c>
      <c r="O41" s="293">
        <f t="shared" si="7"/>
        <v>86.313912533333323</v>
      </c>
      <c r="P41" s="293">
        <f t="shared" si="8"/>
        <v>0</v>
      </c>
      <c r="Q41" s="324"/>
    </row>
    <row r="42" spans="1:17" s="271" customFormat="1" ht="28.5">
      <c r="A42" s="274" t="str">
        <f>Portafolio_PA_Papa!D131</f>
        <v>8.4. Fortalecimiento y creación de instrumentos de financiamiento, comercialización, gestión de riesgos y empresarización para la cadena de la papa</v>
      </c>
      <c r="B42" s="295">
        <f>'Estimación por período'!B43</f>
        <v>687.94346499999995</v>
      </c>
      <c r="C42" s="307">
        <v>0.8</v>
      </c>
      <c r="D42" s="307">
        <v>0.1</v>
      </c>
      <c r="E42" s="305">
        <v>0.1</v>
      </c>
      <c r="F42" s="295">
        <f t="shared" si="2"/>
        <v>550.35477200000003</v>
      </c>
      <c r="G42" s="295">
        <f t="shared" si="3"/>
        <v>68.794346500000003</v>
      </c>
      <c r="H42" s="295">
        <f t="shared" si="4"/>
        <v>68.794346500000003</v>
      </c>
      <c r="I42" s="303">
        <v>0.9</v>
      </c>
      <c r="J42" s="303"/>
      <c r="K42" s="303">
        <v>0.1</v>
      </c>
      <c r="L42" s="295"/>
      <c r="M42" s="293">
        <f t="shared" si="5"/>
        <v>495.31929480000002</v>
      </c>
      <c r="N42" s="293">
        <f t="shared" si="6"/>
        <v>0</v>
      </c>
      <c r="O42" s="293">
        <f t="shared" si="7"/>
        <v>55.035477200000003</v>
      </c>
      <c r="P42" s="293">
        <f t="shared" si="8"/>
        <v>0</v>
      </c>
      <c r="Q42" s="324"/>
    </row>
    <row r="43" spans="1:17" s="277" customFormat="1" ht="15.75">
      <c r="A43" s="275" t="s">
        <v>472</v>
      </c>
      <c r="B43" s="276">
        <f>'Estimación por período'!B44</f>
        <v>1138203.3043563194</v>
      </c>
      <c r="C43" s="546">
        <f>F43/B43</f>
        <v>0.92252539490343932</v>
      </c>
      <c r="D43" s="546">
        <f>G43/B43</f>
        <v>5.7679416427000606E-2</v>
      </c>
      <c r="E43" s="546">
        <f>H43/B43</f>
        <v>1.9795188669559871E-2</v>
      </c>
      <c r="F43" s="276">
        <f>F8+F12+F19+F23+F26+F31+F34+F38</f>
        <v>1050021.452831713</v>
      </c>
      <c r="G43" s="276">
        <f t="shared" ref="G43:P43" si="24">G8+G12+G19+G23+G26+G31+G34+G38</f>
        <v>65650.902370556258</v>
      </c>
      <c r="H43" s="276">
        <f t="shared" si="24"/>
        <v>22530.94915404982</v>
      </c>
      <c r="I43" s="315">
        <f>M43/F43</f>
        <v>0.65176838088791034</v>
      </c>
      <c r="J43" s="315">
        <f>N43/F43</f>
        <v>3.292004179454619E-2</v>
      </c>
      <c r="K43" s="315">
        <f>O43/F43</f>
        <v>0.30843394102696242</v>
      </c>
      <c r="L43" s="315">
        <f>P43/F43</f>
        <v>6.8776362905810396E-3</v>
      </c>
      <c r="M43" s="276">
        <f t="shared" si="24"/>
        <v>684370.78220969695</v>
      </c>
      <c r="N43" s="276">
        <f t="shared" si="24"/>
        <v>34566.750112390102</v>
      </c>
      <c r="O43" s="276">
        <f t="shared" si="24"/>
        <v>323862.25485974195</v>
      </c>
      <c r="P43" s="276">
        <f t="shared" si="24"/>
        <v>7221.6656498840166</v>
      </c>
      <c r="Q43" s="324"/>
    </row>
    <row r="44" spans="1:17" s="278" customFormat="1">
      <c r="A44" s="281"/>
      <c r="B44" s="281"/>
      <c r="C44" s="281"/>
      <c r="D44" s="281"/>
      <c r="E44" s="311"/>
      <c r="F44" s="114"/>
      <c r="G44" s="114"/>
      <c r="H44" s="114"/>
      <c r="I44" s="114"/>
      <c r="J44" s="114"/>
      <c r="K44" s="114"/>
      <c r="L44" s="114"/>
      <c r="Q44" s="314"/>
    </row>
    <row r="45" spans="1:17">
      <c r="B45" s="281"/>
      <c r="C45" s="281"/>
      <c r="D45" s="281"/>
      <c r="E45" s="311"/>
      <c r="F45" s="114"/>
    </row>
    <row r="46" spans="1:17">
      <c r="F46" s="114"/>
    </row>
    <row r="47" spans="1:17">
      <c r="D47" s="545"/>
      <c r="F47" s="114"/>
    </row>
  </sheetData>
  <sheetProtection algorithmName="SHA-512" hashValue="YoqYJEER35IKdi2uBgqL8LnQVegHjY6x+lEnkGj6A+vvx2cYbOcdZNL1wkhnmbDEeZGyV79tSg7cGcDhNlyKcA==" saltValue="wGBCzUsxcH3ax1vi7tiilQ==" spinCount="100000" sheet="1" objects="1" scenarios="1"/>
  <mergeCells count="2">
    <mergeCell ref="A1:P1"/>
    <mergeCell ref="A2:P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40"/>
  <sheetViews>
    <sheetView showGridLines="0" zoomScale="60" zoomScaleNormal="60" workbookViewId="0"/>
  </sheetViews>
  <sheetFormatPr baseColWidth="10" defaultColWidth="10.7109375" defaultRowHeight="14.25"/>
  <cols>
    <col min="1" max="1" width="13.42578125" style="2" customWidth="1"/>
    <col min="2" max="2" width="89.85546875" style="2" customWidth="1"/>
    <col min="3" max="3" width="34.85546875" style="2" customWidth="1"/>
    <col min="4" max="4" width="27.140625" style="2" customWidth="1"/>
    <col min="5" max="5" width="22.42578125" style="2" customWidth="1"/>
    <col min="6" max="7" width="22.5703125" style="2" bestFit="1" customWidth="1"/>
    <col min="8" max="8" width="21.5703125" style="2" customWidth="1"/>
    <col min="9" max="15" width="23.42578125" style="2" bestFit="1" customWidth="1"/>
    <col min="16" max="16" width="24" style="2" bestFit="1" customWidth="1"/>
    <col min="17" max="24" width="23" style="2" bestFit="1" customWidth="1"/>
    <col min="25" max="25" width="26.140625" style="2" bestFit="1" customWidth="1"/>
    <col min="26" max="26" width="19.140625" style="2" bestFit="1" customWidth="1"/>
    <col min="27" max="27" width="17" style="2" bestFit="1" customWidth="1"/>
    <col min="28" max="28" width="17.85546875" style="2" customWidth="1"/>
    <col min="29" max="16384" width="10.7109375" style="2"/>
  </cols>
  <sheetData>
    <row r="2" spans="1:26" ht="15">
      <c r="A2" s="1" t="s">
        <v>0</v>
      </c>
    </row>
    <row r="3" spans="1:26" s="4" customFormat="1" ht="15">
      <c r="A3" s="3"/>
    </row>
    <row r="4" spans="1:26" ht="21.6" customHeight="1">
      <c r="A4" s="5"/>
      <c r="B4" s="6" t="str">
        <f>Portafolio_PA_Papa!C2</f>
        <v>1. Incremento del consumo y mejora de la comercialización de la papa</v>
      </c>
      <c r="C4" s="7"/>
      <c r="D4" s="8"/>
    </row>
    <row r="5" spans="1:26" ht="26.1" customHeight="1"/>
    <row r="6" spans="1:26" ht="15">
      <c r="E6" s="9">
        <v>1</v>
      </c>
      <c r="F6" s="9">
        <v>2</v>
      </c>
      <c r="G6" s="9">
        <v>3</v>
      </c>
      <c r="H6" s="9">
        <v>4</v>
      </c>
      <c r="I6" s="9">
        <v>5</v>
      </c>
      <c r="J6" s="9">
        <v>6</v>
      </c>
      <c r="K6" s="9">
        <v>7</v>
      </c>
      <c r="L6" s="9">
        <v>8</v>
      </c>
      <c r="M6" s="9">
        <v>9</v>
      </c>
      <c r="N6" s="9">
        <v>10</v>
      </c>
      <c r="O6" s="9">
        <v>11</v>
      </c>
      <c r="P6" s="9">
        <v>12</v>
      </c>
      <c r="Q6" s="9">
        <v>13</v>
      </c>
      <c r="R6" s="9">
        <v>14</v>
      </c>
      <c r="S6" s="9">
        <v>15</v>
      </c>
      <c r="T6" s="9">
        <v>16</v>
      </c>
      <c r="U6" s="9">
        <v>17</v>
      </c>
      <c r="V6" s="9">
        <v>18</v>
      </c>
      <c r="W6" s="9">
        <v>19</v>
      </c>
      <c r="X6" s="9">
        <v>20</v>
      </c>
      <c r="Y6" s="9" t="s">
        <v>1</v>
      </c>
    </row>
    <row r="7" spans="1:26" s="13" customFormat="1" ht="15">
      <c r="A7" s="2"/>
      <c r="B7" s="10" t="s">
        <v>2</v>
      </c>
      <c r="C7" s="11" t="s">
        <v>3</v>
      </c>
      <c r="D7" s="11" t="s">
        <v>4</v>
      </c>
      <c r="E7" s="12">
        <f>SUM(E8:E10)</f>
        <v>2308315656.3889999</v>
      </c>
      <c r="F7" s="12">
        <f t="shared" ref="F7:X7" si="0">SUM(F8:F10)</f>
        <v>7137703755.1029997</v>
      </c>
      <c r="G7" s="12">
        <f t="shared" si="0"/>
        <v>7137703755.1029997</v>
      </c>
      <c r="H7" s="12">
        <f t="shared" si="0"/>
        <v>7137703755.1029997</v>
      </c>
      <c r="I7" s="12">
        <f t="shared" si="0"/>
        <v>15617703755.102997</v>
      </c>
      <c r="J7" s="12">
        <f t="shared" si="0"/>
        <v>15617703755.102997</v>
      </c>
      <c r="K7" s="12">
        <f t="shared" si="0"/>
        <v>15617703755.102997</v>
      </c>
      <c r="L7" s="12">
        <f t="shared" si="0"/>
        <v>15617703755.102997</v>
      </c>
      <c r="M7" s="12">
        <f t="shared" si="0"/>
        <v>15617703755.102997</v>
      </c>
      <c r="N7" s="12">
        <f t="shared" si="0"/>
        <v>15617703755.102997</v>
      </c>
      <c r="O7" s="12">
        <f t="shared" si="0"/>
        <v>15617703755.102997</v>
      </c>
      <c r="P7" s="12">
        <f t="shared" si="0"/>
        <v>15404946969.166998</v>
      </c>
      <c r="Q7" s="12">
        <f t="shared" si="0"/>
        <v>6924946969.1669998</v>
      </c>
      <c r="R7" s="12">
        <f t="shared" si="0"/>
        <v>6924946969.1669998</v>
      </c>
      <c r="S7" s="12">
        <f t="shared" si="0"/>
        <v>6924946969.1669998</v>
      </c>
      <c r="T7" s="12">
        <f t="shared" si="0"/>
        <v>6924946969.1669998</v>
      </c>
      <c r="U7" s="12">
        <f t="shared" si="0"/>
        <v>6924946969.1669998</v>
      </c>
      <c r="V7" s="12">
        <f t="shared" si="0"/>
        <v>6924946969.1669998</v>
      </c>
      <c r="W7" s="12">
        <f t="shared" si="0"/>
        <v>6924946969.1669998</v>
      </c>
      <c r="X7" s="12">
        <f t="shared" si="0"/>
        <v>6924946969.1669998</v>
      </c>
      <c r="Y7" s="12">
        <f>SUM(Y8:Y10)</f>
        <v>203849875929.92197</v>
      </c>
    </row>
    <row r="8" spans="1:26" s="221" customFormat="1">
      <c r="B8" s="533" t="str">
        <f>Portafolio_PA_Papa!D2</f>
        <v>1.1. Incremento del consumo interno de papa y sus derivados</v>
      </c>
      <c r="C8" s="222" t="s">
        <v>487</v>
      </c>
      <c r="D8" s="222" t="s">
        <v>488</v>
      </c>
      <c r="E8" s="222">
        <f>I56*4</f>
        <v>1031744204.8213333</v>
      </c>
      <c r="F8" s="222">
        <f>H57</f>
        <v>3171232614.4639997</v>
      </c>
      <c r="G8" s="222">
        <f t="shared" ref="G8:I9" si="1">F8</f>
        <v>3171232614.4639997</v>
      </c>
      <c r="H8" s="222">
        <f t="shared" si="1"/>
        <v>3171232614.4639997</v>
      </c>
      <c r="I8" s="222">
        <f t="shared" si="1"/>
        <v>3171232614.4639997</v>
      </c>
      <c r="J8" s="222">
        <f>H57</f>
        <v>3171232614.4639997</v>
      </c>
      <c r="K8" s="222">
        <f>H57</f>
        <v>3171232614.4639997</v>
      </c>
      <c r="L8" s="222">
        <f t="shared" ref="K8:N9" si="2">K8</f>
        <v>3171232614.4639997</v>
      </c>
      <c r="M8" s="222">
        <f t="shared" si="2"/>
        <v>3171232614.4639997</v>
      </c>
      <c r="N8" s="222">
        <f t="shared" si="2"/>
        <v>3171232614.4639997</v>
      </c>
      <c r="O8" s="222">
        <f>H8</f>
        <v>3171232614.4639997</v>
      </c>
      <c r="P8" s="222">
        <f>H56</f>
        <v>3095232614.4639997</v>
      </c>
      <c r="Q8" s="222">
        <f t="shared" ref="Q8:S9" si="3">P8</f>
        <v>3095232614.4639997</v>
      </c>
      <c r="R8" s="222">
        <f t="shared" si="3"/>
        <v>3095232614.4639997</v>
      </c>
      <c r="S8" s="222">
        <f t="shared" si="3"/>
        <v>3095232614.4639997</v>
      </c>
      <c r="T8" s="222">
        <f t="shared" ref="T8:X9" si="4">S8</f>
        <v>3095232614.4639997</v>
      </c>
      <c r="U8" s="222">
        <f t="shared" si="4"/>
        <v>3095232614.4639997</v>
      </c>
      <c r="V8" s="222">
        <f t="shared" si="4"/>
        <v>3095232614.4639997</v>
      </c>
      <c r="W8" s="222">
        <f t="shared" si="4"/>
        <v>3095232614.4639997</v>
      </c>
      <c r="X8" s="222">
        <f t="shared" si="4"/>
        <v>3095232614.4639997</v>
      </c>
      <c r="Y8" s="222">
        <f>SUM(E8:X8)</f>
        <v>60601163879.637314</v>
      </c>
    </row>
    <row r="9" spans="1:26" s="221" customFormat="1">
      <c r="B9" s="533" t="str">
        <f>Portafolio_PA_Papa!D7</f>
        <v>1.2. Incursión y posicionamiento de la papa colombiana y sus derivados, en el mercado internacional</v>
      </c>
      <c r="C9" s="222" t="s">
        <v>487</v>
      </c>
      <c r="D9" s="222" t="s">
        <v>488</v>
      </c>
      <c r="E9" s="222">
        <f>I95*4</f>
        <v>433348271.47500008</v>
      </c>
      <c r="F9" s="222">
        <f>H97</f>
        <v>1436801600.3610001</v>
      </c>
      <c r="G9" s="222">
        <f t="shared" si="1"/>
        <v>1436801600.3610001</v>
      </c>
      <c r="H9" s="222">
        <f t="shared" si="1"/>
        <v>1436801600.3610001</v>
      </c>
      <c r="I9" s="222">
        <f t="shared" si="1"/>
        <v>1436801600.3610001</v>
      </c>
      <c r="J9" s="222">
        <f>I9</f>
        <v>1436801600.3610001</v>
      </c>
      <c r="K9" s="222">
        <f t="shared" si="2"/>
        <v>1436801600.3610001</v>
      </c>
      <c r="L9" s="222">
        <f t="shared" si="2"/>
        <v>1436801600.3610001</v>
      </c>
      <c r="M9" s="222">
        <f t="shared" si="2"/>
        <v>1436801600.3610001</v>
      </c>
      <c r="N9" s="222">
        <f t="shared" si="2"/>
        <v>1436801600.3610001</v>
      </c>
      <c r="O9" s="222">
        <f>N9</f>
        <v>1436801600.3610001</v>
      </c>
      <c r="P9" s="222">
        <f>H95</f>
        <v>1300044814.4250002</v>
      </c>
      <c r="Q9" s="222">
        <f t="shared" si="3"/>
        <v>1300044814.4250002</v>
      </c>
      <c r="R9" s="222">
        <f t="shared" si="3"/>
        <v>1300044814.4250002</v>
      </c>
      <c r="S9" s="222">
        <f t="shared" si="3"/>
        <v>1300044814.4250002</v>
      </c>
      <c r="T9" s="222">
        <f t="shared" si="4"/>
        <v>1300044814.4250002</v>
      </c>
      <c r="U9" s="222">
        <f t="shared" si="4"/>
        <v>1300044814.4250002</v>
      </c>
      <c r="V9" s="222">
        <f t="shared" si="4"/>
        <v>1300044814.4250002</v>
      </c>
      <c r="W9" s="222">
        <f t="shared" si="4"/>
        <v>1300044814.4250002</v>
      </c>
      <c r="X9" s="222">
        <f t="shared" si="4"/>
        <v>1300044814.4250002</v>
      </c>
      <c r="Y9" s="222">
        <f t="shared" ref="Y9:Y10" si="5">SUM(E9:X9)</f>
        <v>26501767604.909996</v>
      </c>
    </row>
    <row r="10" spans="1:26" s="221" customFormat="1">
      <c r="B10" s="533" t="str">
        <f>Portafolio_PA_Papa!D13</f>
        <v>1.3. Mejora de la comercialización de la papa y sus derivados</v>
      </c>
      <c r="C10" s="222" t="s">
        <v>487</v>
      </c>
      <c r="D10" s="222" t="s">
        <v>488</v>
      </c>
      <c r="E10" s="222">
        <f>I138*4</f>
        <v>843223180.09266663</v>
      </c>
      <c r="F10" s="222">
        <f>H138</f>
        <v>2529669540.2779999</v>
      </c>
      <c r="G10" s="222">
        <f>F10</f>
        <v>2529669540.2779999</v>
      </c>
      <c r="H10" s="222">
        <f>G10</f>
        <v>2529669540.2779999</v>
      </c>
      <c r="I10" s="222">
        <f>H139</f>
        <v>11009669540.277998</v>
      </c>
      <c r="J10" s="222">
        <f>I10</f>
        <v>11009669540.277998</v>
      </c>
      <c r="K10" s="222">
        <f t="shared" ref="K10:P10" si="6">J10</f>
        <v>11009669540.277998</v>
      </c>
      <c r="L10" s="222">
        <f t="shared" si="6"/>
        <v>11009669540.277998</v>
      </c>
      <c r="M10" s="222">
        <f t="shared" si="6"/>
        <v>11009669540.277998</v>
      </c>
      <c r="N10" s="222">
        <f t="shared" si="6"/>
        <v>11009669540.277998</v>
      </c>
      <c r="O10" s="222">
        <f t="shared" si="6"/>
        <v>11009669540.277998</v>
      </c>
      <c r="P10" s="222">
        <f t="shared" si="6"/>
        <v>11009669540.277998</v>
      </c>
      <c r="Q10" s="222">
        <f>H10</f>
        <v>2529669540.2779999</v>
      </c>
      <c r="R10" s="222">
        <f>H10</f>
        <v>2529669540.2779999</v>
      </c>
      <c r="S10" s="222">
        <f t="shared" ref="S10:X10" si="7">R10</f>
        <v>2529669540.2779999</v>
      </c>
      <c r="T10" s="222">
        <f t="shared" si="7"/>
        <v>2529669540.2779999</v>
      </c>
      <c r="U10" s="222">
        <f t="shared" si="7"/>
        <v>2529669540.2779999</v>
      </c>
      <c r="V10" s="222">
        <f t="shared" si="7"/>
        <v>2529669540.2779999</v>
      </c>
      <c r="W10" s="222">
        <f t="shared" si="7"/>
        <v>2529669540.2779999</v>
      </c>
      <c r="X10" s="222">
        <f t="shared" si="7"/>
        <v>2529669540.2779999</v>
      </c>
      <c r="Y10" s="222">
        <f t="shared" si="5"/>
        <v>116746944445.37466</v>
      </c>
    </row>
    <row r="11" spans="1:26" s="13" customFormat="1" ht="24.6" customHeight="1">
      <c r="A11" s="2"/>
      <c r="B11" s="10" t="s">
        <v>1</v>
      </c>
      <c r="C11" s="10"/>
      <c r="D11" s="10"/>
      <c r="E11" s="19">
        <f>SUM(E8:E10)</f>
        <v>2308315656.3889999</v>
      </c>
      <c r="F11" s="19">
        <f t="shared" ref="F11:Y11" si="8">SUM(F8:F10)</f>
        <v>7137703755.1029997</v>
      </c>
      <c r="G11" s="19">
        <f t="shared" si="8"/>
        <v>7137703755.1029997</v>
      </c>
      <c r="H11" s="19">
        <f t="shared" si="8"/>
        <v>7137703755.1029997</v>
      </c>
      <c r="I11" s="19">
        <f t="shared" si="8"/>
        <v>15617703755.102997</v>
      </c>
      <c r="J11" s="19">
        <f t="shared" si="8"/>
        <v>15617703755.102997</v>
      </c>
      <c r="K11" s="19">
        <f t="shared" si="8"/>
        <v>15617703755.102997</v>
      </c>
      <c r="L11" s="19">
        <f t="shared" si="8"/>
        <v>15617703755.102997</v>
      </c>
      <c r="M11" s="19">
        <f t="shared" si="8"/>
        <v>15617703755.102997</v>
      </c>
      <c r="N11" s="19">
        <f t="shared" si="8"/>
        <v>15617703755.102997</v>
      </c>
      <c r="O11" s="19">
        <f t="shared" si="8"/>
        <v>15617703755.102997</v>
      </c>
      <c r="P11" s="19">
        <f t="shared" si="8"/>
        <v>15404946969.166998</v>
      </c>
      <c r="Q11" s="19">
        <f t="shared" si="8"/>
        <v>6924946969.1669998</v>
      </c>
      <c r="R11" s="19">
        <f t="shared" si="8"/>
        <v>6924946969.1669998</v>
      </c>
      <c r="S11" s="19">
        <f t="shared" si="8"/>
        <v>6924946969.1669998</v>
      </c>
      <c r="T11" s="19">
        <f t="shared" si="8"/>
        <v>6924946969.1669998</v>
      </c>
      <c r="U11" s="19">
        <f t="shared" si="8"/>
        <v>6924946969.1669998</v>
      </c>
      <c r="V11" s="19">
        <f t="shared" si="8"/>
        <v>6924946969.1669998</v>
      </c>
      <c r="W11" s="19">
        <f t="shared" si="8"/>
        <v>6924946969.1669998</v>
      </c>
      <c r="X11" s="19">
        <f t="shared" si="8"/>
        <v>6924946969.1669998</v>
      </c>
      <c r="Y11" s="19">
        <f t="shared" si="8"/>
        <v>203849875929.92197</v>
      </c>
    </row>
    <row r="12" spans="1:26" s="23" customFormat="1" ht="24.6" customHeight="1">
      <c r="A12" s="4"/>
      <c r="B12" s="20"/>
      <c r="C12" s="20"/>
      <c r="D12" s="20"/>
      <c r="E12" s="20"/>
      <c r="F12" s="21"/>
      <c r="G12" s="22"/>
      <c r="H12" s="21"/>
      <c r="I12" s="21"/>
      <c r="J12" s="21"/>
      <c r="K12" s="21"/>
      <c r="L12" s="21"/>
      <c r="M12" s="21"/>
      <c r="N12" s="21"/>
      <c r="O12" s="21"/>
      <c r="P12" s="21"/>
      <c r="Q12" s="21"/>
      <c r="R12" s="21"/>
      <c r="S12" s="21"/>
      <c r="T12" s="21"/>
      <c r="U12" s="21"/>
      <c r="V12" s="21"/>
      <c r="W12" s="21"/>
      <c r="X12" s="21"/>
      <c r="Y12" s="21"/>
      <c r="Z12" s="21"/>
    </row>
    <row r="13" spans="1:26" s="4" customFormat="1" ht="14.45" customHeight="1">
      <c r="B13" s="736" t="str">
        <f>B8</f>
        <v>1.1. Incremento del consumo interno de papa y sus derivados</v>
      </c>
      <c r="C13" s="737"/>
      <c r="D13" s="737"/>
      <c r="E13" s="737"/>
      <c r="F13" s="737"/>
      <c r="G13" s="737"/>
      <c r="H13" s="737"/>
      <c r="I13" s="213"/>
      <c r="X13" s="25"/>
    </row>
    <row r="14" spans="1:26" s="4" customFormat="1" ht="14.45" customHeight="1">
      <c r="B14" s="738"/>
      <c r="C14" s="738"/>
      <c r="D14" s="738"/>
      <c r="E14" s="738"/>
      <c r="F14" s="738"/>
      <c r="G14" s="738"/>
      <c r="H14" s="738"/>
      <c r="I14" s="213"/>
      <c r="X14" s="25"/>
    </row>
    <row r="15" spans="1:26" s="4" customFormat="1" ht="27" customHeight="1">
      <c r="B15" s="740" t="str">
        <f>Portafolio_PA_Papa!E2</f>
        <v xml:space="preserve">1.1.1. Estructurar y actualizar un portafolio comercial, a nivel nacional, para los productos tanto genéricos como diferenciados de la cadena de la papa, tipificando criterios de calidad e inocuidad, propiedades nutricionales, formas de preparación, procesos industriales, entre otras.  </v>
      </c>
      <c r="C15" s="739"/>
      <c r="D15" s="739"/>
      <c r="E15" s="739"/>
      <c r="F15" s="739"/>
      <c r="G15" s="739"/>
      <c r="H15" s="739"/>
      <c r="I15" s="318"/>
      <c r="X15" s="25"/>
    </row>
    <row r="16" spans="1:26" s="4" customFormat="1" ht="29.45" customHeight="1">
      <c r="B16" s="740" t="str">
        <f>Portafolio_PA_Papa!E3</f>
        <v>1.1.2. Analizar de manera periódica, tendencias, y oportunidades relacionados con el consumo de papa y sus derivados y productos sustitutos, la dinámica de precios y costos y la estructura de comercialización, a lo largo de la cadena, a partir de los estudios que se desarrollen al respecto en la actividad 8.3.4.</v>
      </c>
      <c r="C16" s="740"/>
      <c r="D16" s="740"/>
      <c r="E16" s="740"/>
      <c r="F16" s="740"/>
      <c r="G16" s="740"/>
      <c r="H16" s="740"/>
      <c r="I16" s="318"/>
      <c r="X16" s="25"/>
    </row>
    <row r="17" spans="2:24" s="4" customFormat="1" ht="42" customHeight="1">
      <c r="B17" s="740" t="str">
        <f>Portafolio_PA_Papa!E4</f>
        <v>1.1.3. Diseñar e implementar una campaña integral de corto, mediano y largo plazo, para fomentar el consumo de papa y sus derivados y las preparaciones culinarias con papa, en los mercados nacional, regional y local, a partir de la oferta de productos genéricos y diferenciados, teniendo en cuenta las tendencias y potencialidades del mercado y sus diferentes segmentos (centrales de abastos, grandes, medianas y pequeñas superficies, canal tradicional, canal HORECA, Fruver, tiendas especializadas en papa, aplicaciones digitales, industrias, entre otras).</v>
      </c>
      <c r="C17" s="740"/>
      <c r="D17" s="740"/>
      <c r="E17" s="740"/>
      <c r="F17" s="740"/>
      <c r="G17" s="740"/>
      <c r="H17" s="740"/>
      <c r="I17" s="318"/>
      <c r="X17" s="25"/>
    </row>
    <row r="18" spans="2:24" s="4" customFormat="1" ht="27" customHeight="1">
      <c r="B18" s="740" t="str">
        <f>Portafolio_PA_Papa!E5</f>
        <v>1.1.4. Diseñar e implementar acciones de educación al consumidor, tales como capacitaciones, socializaciones, educación no formal, entre otros, con respaldo médico, teniendo en cuenta los diferentes segmentos de mercado y la oferta de productos genéricos y diferenciados de la cadena de la papa.</v>
      </c>
      <c r="C18" s="739"/>
      <c r="D18" s="739"/>
      <c r="E18" s="739"/>
      <c r="F18" s="739"/>
      <c r="G18" s="739"/>
      <c r="H18" s="739"/>
      <c r="I18" s="318"/>
      <c r="X18" s="25"/>
    </row>
    <row r="19" spans="2:24" s="4" customFormat="1" ht="30.95" customHeight="1">
      <c r="B19" s="740" t="str">
        <f>Portafolio_PA_Papa!E6</f>
        <v>1.1.5. Desarrollar y posicionar marcas y sellos distintivos de papa y sus derivados, diferenciados, en los ámbitos local, regional y nacional, teniendo en cuenta posibles sinergias con las estrategias de los gobiernos nacionales y departamentales para resaltar características diferenciales de los productos colombianos.</v>
      </c>
      <c r="C19" s="739"/>
      <c r="D19" s="739"/>
      <c r="E19" s="739"/>
      <c r="F19" s="739"/>
      <c r="G19" s="739"/>
      <c r="H19" s="739"/>
      <c r="I19" s="318"/>
      <c r="X19" s="25"/>
    </row>
    <row r="20" spans="2:24" s="4" customFormat="1" ht="14.45" customHeight="1">
      <c r="B20" s="529"/>
      <c r="C20" s="529"/>
      <c r="D20" s="529"/>
      <c r="E20" s="529"/>
      <c r="F20" s="529"/>
      <c r="G20" s="529"/>
      <c r="H20" s="529"/>
      <c r="I20" s="318"/>
      <c r="X20" s="25"/>
    </row>
    <row r="21" spans="2:24" s="4" customFormat="1" ht="14.45" customHeight="1">
      <c r="B21" s="539" t="s">
        <v>1078</v>
      </c>
      <c r="C21" s="320"/>
      <c r="D21" s="320"/>
      <c r="E21" s="320"/>
      <c r="F21" s="320"/>
      <c r="G21" s="320"/>
      <c r="H21" s="320"/>
      <c r="I21" s="318"/>
      <c r="X21" s="25"/>
    </row>
    <row r="22" spans="2:24" ht="15">
      <c r="B22" s="26" t="s">
        <v>5</v>
      </c>
      <c r="C22" s="26" t="s">
        <v>6</v>
      </c>
      <c r="D22" s="26" t="s">
        <v>7</v>
      </c>
      <c r="E22" s="26" t="s">
        <v>8</v>
      </c>
      <c r="F22" s="27" t="s">
        <v>9</v>
      </c>
      <c r="G22" s="26" t="s">
        <v>10</v>
      </c>
      <c r="H22" s="26" t="s">
        <v>11</v>
      </c>
      <c r="X22" s="28"/>
    </row>
    <row r="23" spans="2:24">
      <c r="B23" s="29" t="s">
        <v>12</v>
      </c>
      <c r="C23" s="29">
        <v>10</v>
      </c>
      <c r="D23" s="29" t="s">
        <v>13</v>
      </c>
      <c r="E23" s="30">
        <v>500000</v>
      </c>
      <c r="F23" s="29"/>
      <c r="G23" s="29"/>
      <c r="H23" s="31">
        <f>C23*E23</f>
        <v>5000000</v>
      </c>
    </row>
    <row r="24" spans="2:24">
      <c r="B24" s="29" t="s">
        <v>14</v>
      </c>
      <c r="C24" s="29">
        <v>10</v>
      </c>
      <c r="D24" s="29" t="s">
        <v>13</v>
      </c>
      <c r="E24" s="30">
        <v>100000</v>
      </c>
      <c r="F24" s="29"/>
      <c r="G24" s="29"/>
      <c r="H24" s="31">
        <f t="shared" ref="H24:H27" si="9">C24*E24</f>
        <v>1000000</v>
      </c>
    </row>
    <row r="25" spans="2:24">
      <c r="B25" s="29" t="s">
        <v>15</v>
      </c>
      <c r="C25" s="29">
        <v>1</v>
      </c>
      <c r="D25" s="29" t="s">
        <v>16</v>
      </c>
      <c r="E25" s="30">
        <v>11349940</v>
      </c>
      <c r="F25" s="29"/>
      <c r="G25" s="29"/>
      <c r="H25" s="31">
        <f>C25*E25</f>
        <v>11349940</v>
      </c>
      <c r="I25" s="32"/>
      <c r="J25" s="4"/>
    </row>
    <row r="26" spans="2:24">
      <c r="B26" s="29" t="s">
        <v>17</v>
      </c>
      <c r="C26" s="33">
        <v>10</v>
      </c>
      <c r="D26" s="29" t="s">
        <v>13</v>
      </c>
      <c r="E26" s="30">
        <v>1625000</v>
      </c>
      <c r="F26" s="29"/>
      <c r="G26" s="29"/>
      <c r="H26" s="31">
        <f t="shared" si="9"/>
        <v>16250000</v>
      </c>
    </row>
    <row r="27" spans="2:24">
      <c r="B27" s="29" t="s">
        <v>18</v>
      </c>
      <c r="C27" s="33">
        <v>10</v>
      </c>
      <c r="D27" s="29" t="s">
        <v>13</v>
      </c>
      <c r="E27" s="30">
        <v>325000</v>
      </c>
      <c r="F27" s="29"/>
      <c r="G27" s="29"/>
      <c r="H27" s="31">
        <f t="shared" si="9"/>
        <v>3250000</v>
      </c>
    </row>
    <row r="28" spans="2:24">
      <c r="B28" s="29" t="s">
        <v>260</v>
      </c>
      <c r="C28" s="29">
        <v>1</v>
      </c>
      <c r="D28" s="29" t="s">
        <v>36</v>
      </c>
      <c r="E28" s="30">
        <v>6604729</v>
      </c>
      <c r="F28" s="29"/>
      <c r="G28" s="29">
        <v>4</v>
      </c>
      <c r="H28" s="31">
        <f>C28*E28</f>
        <v>6604729</v>
      </c>
      <c r="I28" s="32"/>
      <c r="J28" s="4"/>
    </row>
    <row r="29" spans="2:24">
      <c r="B29" s="29" t="s">
        <v>19</v>
      </c>
      <c r="C29" s="33">
        <v>1</v>
      </c>
      <c r="D29" s="29" t="s">
        <v>13</v>
      </c>
      <c r="E29" s="34">
        <v>116200000</v>
      </c>
      <c r="F29" s="29"/>
      <c r="G29" s="29"/>
      <c r="H29" s="31">
        <f>C29*E29</f>
        <v>116200000</v>
      </c>
    </row>
    <row r="30" spans="2:24">
      <c r="B30" s="29" t="s">
        <v>20</v>
      </c>
      <c r="C30" s="33">
        <v>5</v>
      </c>
      <c r="D30" s="29" t="s">
        <v>13</v>
      </c>
      <c r="E30" s="34">
        <v>130105000</v>
      </c>
      <c r="F30" s="29"/>
      <c r="G30" s="29"/>
      <c r="H30" s="31">
        <f>C30*E30</f>
        <v>650525000</v>
      </c>
    </row>
    <row r="31" spans="2:24">
      <c r="B31" s="29" t="s">
        <v>21</v>
      </c>
      <c r="C31" s="33">
        <v>20</v>
      </c>
      <c r="D31" s="29" t="s">
        <v>13</v>
      </c>
      <c r="E31" s="34">
        <v>500000</v>
      </c>
      <c r="F31" s="29"/>
      <c r="G31" s="29"/>
      <c r="H31" s="31">
        <f t="shared" ref="H31:H47" si="10">C31*E31</f>
        <v>10000000</v>
      </c>
    </row>
    <row r="32" spans="2:24">
      <c r="B32" s="29" t="s">
        <v>22</v>
      </c>
      <c r="C32" s="29">
        <v>2</v>
      </c>
      <c r="D32" s="29" t="s">
        <v>13</v>
      </c>
      <c r="E32" s="34">
        <v>3500000</v>
      </c>
      <c r="F32" s="29"/>
      <c r="G32" s="29"/>
      <c r="H32" s="31">
        <f t="shared" si="10"/>
        <v>7000000</v>
      </c>
    </row>
    <row r="33" spans="2:10">
      <c r="B33" s="29" t="s">
        <v>23</v>
      </c>
      <c r="C33" s="29">
        <f>5*12</f>
        <v>60</v>
      </c>
      <c r="D33" s="29" t="s">
        <v>13</v>
      </c>
      <c r="E33" s="34">
        <v>500000</v>
      </c>
      <c r="F33" s="29"/>
      <c r="G33" s="29"/>
      <c r="H33" s="31">
        <f t="shared" si="10"/>
        <v>30000000</v>
      </c>
    </row>
    <row r="34" spans="2:10">
      <c r="B34" s="29" t="s">
        <v>24</v>
      </c>
      <c r="C34" s="33">
        <v>10</v>
      </c>
      <c r="D34" s="29" t="s">
        <v>13</v>
      </c>
      <c r="E34" s="34">
        <v>25484000</v>
      </c>
      <c r="F34" s="29"/>
      <c r="G34" s="29"/>
      <c r="H34" s="31">
        <f t="shared" si="10"/>
        <v>254840000</v>
      </c>
      <c r="I34" s="35"/>
      <c r="J34" s="4"/>
    </row>
    <row r="35" spans="2:10">
      <c r="B35" s="29" t="s">
        <v>25</v>
      </c>
      <c r="C35" s="33">
        <v>10</v>
      </c>
      <c r="D35" s="29" t="s">
        <v>13</v>
      </c>
      <c r="E35" s="34">
        <v>8000000</v>
      </c>
      <c r="F35" s="29"/>
      <c r="G35" s="29"/>
      <c r="H35" s="31">
        <f t="shared" si="10"/>
        <v>80000000</v>
      </c>
      <c r="I35" s="35"/>
      <c r="J35" s="4"/>
    </row>
    <row r="36" spans="2:10">
      <c r="B36" s="33" t="s">
        <v>26</v>
      </c>
      <c r="C36" s="33">
        <v>1</v>
      </c>
      <c r="D36" s="33" t="s">
        <v>13</v>
      </c>
      <c r="E36" s="211">
        <v>10000000</v>
      </c>
      <c r="F36" s="33"/>
      <c r="G36" s="33"/>
      <c r="H36" s="31">
        <f t="shared" si="10"/>
        <v>10000000</v>
      </c>
      <c r="I36" s="35"/>
      <c r="J36" s="4"/>
    </row>
    <row r="37" spans="2:10">
      <c r="B37" s="33" t="s">
        <v>27</v>
      </c>
      <c r="C37" s="33">
        <v>10</v>
      </c>
      <c r="D37" s="33" t="s">
        <v>13</v>
      </c>
      <c r="E37" s="211">
        <v>3000000</v>
      </c>
      <c r="F37" s="33"/>
      <c r="G37" s="33"/>
      <c r="H37" s="31">
        <f t="shared" si="10"/>
        <v>30000000</v>
      </c>
      <c r="I37" s="35"/>
      <c r="J37" s="4"/>
    </row>
    <row r="38" spans="2:10">
      <c r="B38" s="33" t="s">
        <v>28</v>
      </c>
      <c r="C38" s="33">
        <f>10*10*10</f>
        <v>1000</v>
      </c>
      <c r="D38" s="33" t="s">
        <v>13</v>
      </c>
      <c r="E38" s="211">
        <v>350000</v>
      </c>
      <c r="F38" s="33"/>
      <c r="G38" s="33"/>
      <c r="H38" s="31">
        <f t="shared" si="10"/>
        <v>350000000</v>
      </c>
      <c r="I38" s="35"/>
      <c r="J38" s="4"/>
    </row>
    <row r="39" spans="2:10">
      <c r="B39" s="33" t="s">
        <v>265</v>
      </c>
      <c r="C39" s="33">
        <v>6</v>
      </c>
      <c r="D39" s="33" t="s">
        <v>13</v>
      </c>
      <c r="E39" s="211">
        <v>2300000</v>
      </c>
      <c r="F39" s="33"/>
      <c r="G39" s="33">
        <v>10</v>
      </c>
      <c r="H39" s="31">
        <f>G39*E39*C39</f>
        <v>138000000</v>
      </c>
      <c r="I39" s="35"/>
      <c r="J39" s="4"/>
    </row>
    <row r="40" spans="2:10">
      <c r="B40" s="33" t="s">
        <v>263</v>
      </c>
      <c r="C40" s="62">
        <v>4</v>
      </c>
      <c r="D40" s="33" t="s">
        <v>264</v>
      </c>
      <c r="E40" s="211">
        <v>19000000</v>
      </c>
      <c r="F40" s="33"/>
      <c r="G40" s="33"/>
      <c r="H40" s="31">
        <f>C40*E40</f>
        <v>76000000</v>
      </c>
      <c r="I40" s="35"/>
      <c r="J40" s="4"/>
    </row>
    <row r="41" spans="2:10">
      <c r="B41" s="29" t="s">
        <v>414</v>
      </c>
      <c r="C41" s="62">
        <v>2</v>
      </c>
      <c r="D41" s="29" t="s">
        <v>55</v>
      </c>
      <c r="E41" s="34">
        <v>8059394.2679999992</v>
      </c>
      <c r="F41" s="29"/>
      <c r="G41" s="29"/>
      <c r="H41" s="31">
        <f t="shared" si="10"/>
        <v>16118788.535999998</v>
      </c>
      <c r="I41" s="35"/>
      <c r="J41" s="4"/>
    </row>
    <row r="42" spans="2:10">
      <c r="B42" s="29" t="s">
        <v>261</v>
      </c>
      <c r="C42" s="62">
        <v>2</v>
      </c>
      <c r="D42" s="29" t="s">
        <v>55</v>
      </c>
      <c r="E42" s="34">
        <v>15581259.960000001</v>
      </c>
      <c r="F42" s="29"/>
      <c r="G42" s="29"/>
      <c r="H42" s="31">
        <f t="shared" si="10"/>
        <v>31162519.920000002</v>
      </c>
      <c r="I42" s="35"/>
      <c r="J42" s="4"/>
    </row>
    <row r="43" spans="2:10">
      <c r="B43" s="29" t="s">
        <v>415</v>
      </c>
      <c r="C43" s="62">
        <v>2</v>
      </c>
      <c r="D43" s="29" t="s">
        <v>55</v>
      </c>
      <c r="E43" s="34">
        <v>26398566.504000001</v>
      </c>
      <c r="F43" s="29"/>
      <c r="G43" s="29"/>
      <c r="H43" s="31">
        <f t="shared" si="10"/>
        <v>52797133.008000001</v>
      </c>
      <c r="I43" s="35"/>
      <c r="J43" s="4"/>
    </row>
    <row r="44" spans="2:10">
      <c r="B44" s="29" t="s">
        <v>64</v>
      </c>
      <c r="C44" s="62">
        <v>10</v>
      </c>
      <c r="D44" s="29" t="s">
        <v>262</v>
      </c>
      <c r="E44" s="34">
        <v>43000000</v>
      </c>
      <c r="F44" s="36">
        <v>0.5</v>
      </c>
      <c r="G44" s="29"/>
      <c r="H44" s="31">
        <f>C44*E44*F44</f>
        <v>215000000</v>
      </c>
      <c r="I44" s="35"/>
      <c r="J44" s="4"/>
    </row>
    <row r="45" spans="2:10">
      <c r="B45" s="29" t="s">
        <v>30</v>
      </c>
      <c r="C45" s="29">
        <f>5*10</f>
        <v>50</v>
      </c>
      <c r="D45" s="29" t="s">
        <v>31</v>
      </c>
      <c r="E45" s="34">
        <v>300000</v>
      </c>
      <c r="F45" s="36"/>
      <c r="G45" s="29"/>
      <c r="H45" s="31">
        <f t="shared" si="10"/>
        <v>15000000</v>
      </c>
    </row>
    <row r="46" spans="2:10">
      <c r="B46" s="29" t="s">
        <v>32</v>
      </c>
      <c r="C46" s="29">
        <v>10</v>
      </c>
      <c r="D46" s="29" t="s">
        <v>33</v>
      </c>
      <c r="E46" s="34">
        <v>5000000</v>
      </c>
      <c r="F46" s="29"/>
      <c r="G46" s="29"/>
      <c r="H46" s="31">
        <f t="shared" si="10"/>
        <v>50000000</v>
      </c>
      <c r="I46" s="35"/>
      <c r="J46" s="4"/>
    </row>
    <row r="47" spans="2:10">
      <c r="B47" s="29" t="s">
        <v>34</v>
      </c>
      <c r="C47" s="29">
        <v>10</v>
      </c>
      <c r="D47" s="29" t="s">
        <v>33</v>
      </c>
      <c r="E47" s="34">
        <v>1500000</v>
      </c>
      <c r="F47" s="29"/>
      <c r="G47" s="29"/>
      <c r="H47" s="31">
        <f t="shared" si="10"/>
        <v>15000000</v>
      </c>
      <c r="I47" s="35"/>
      <c r="J47" s="4"/>
    </row>
    <row r="48" spans="2:10">
      <c r="B48" s="29" t="s">
        <v>35</v>
      </c>
      <c r="C48" s="29">
        <v>5</v>
      </c>
      <c r="D48" s="29" t="s">
        <v>36</v>
      </c>
      <c r="E48" s="30">
        <v>7862772</v>
      </c>
      <c r="F48" s="36">
        <v>1</v>
      </c>
      <c r="G48" s="29">
        <v>12</v>
      </c>
      <c r="H48" s="31">
        <f>C48*E48*G48*F48</f>
        <v>471766320</v>
      </c>
      <c r="I48" s="37"/>
    </row>
    <row r="49" spans="2:10">
      <c r="B49" s="29" t="s">
        <v>37</v>
      </c>
      <c r="C49" s="33">
        <v>4</v>
      </c>
      <c r="D49" s="29" t="s">
        <v>38</v>
      </c>
      <c r="E49" s="30">
        <v>1438122</v>
      </c>
      <c r="F49" s="29"/>
      <c r="G49" s="29"/>
      <c r="H49" s="31">
        <f>C49*E49</f>
        <v>5752488</v>
      </c>
      <c r="I49" s="37"/>
    </row>
    <row r="50" spans="2:10">
      <c r="B50" s="29" t="s">
        <v>39</v>
      </c>
      <c r="C50" s="33">
        <v>8</v>
      </c>
      <c r="D50" s="29" t="s">
        <v>40</v>
      </c>
      <c r="E50" s="30">
        <v>1213122</v>
      </c>
      <c r="F50" s="29"/>
      <c r="G50" s="29"/>
      <c r="H50" s="31">
        <f>C50*E50</f>
        <v>9704976</v>
      </c>
      <c r="I50" s="37"/>
    </row>
    <row r="51" spans="2:10">
      <c r="B51" s="29" t="s">
        <v>41</v>
      </c>
      <c r="C51" s="33">
        <v>10</v>
      </c>
      <c r="D51" s="29" t="s">
        <v>42</v>
      </c>
      <c r="E51" s="30">
        <v>3931384</v>
      </c>
      <c r="F51" s="36">
        <v>1</v>
      </c>
      <c r="G51" s="29">
        <v>8</v>
      </c>
      <c r="H51" s="31">
        <f>C51*E51*G51*F51</f>
        <v>314510720</v>
      </c>
    </row>
    <row r="52" spans="2:10">
      <c r="B52" s="29" t="s">
        <v>43</v>
      </c>
      <c r="C52" s="33">
        <v>10</v>
      </c>
      <c r="D52" s="29" t="s">
        <v>13</v>
      </c>
      <c r="E52" s="30">
        <v>1160000</v>
      </c>
      <c r="F52" s="36">
        <v>1</v>
      </c>
      <c r="G52" s="29">
        <v>8</v>
      </c>
      <c r="H52" s="31">
        <f>C52*E52*G52*F52</f>
        <v>92800000</v>
      </c>
    </row>
    <row r="53" spans="2:10" ht="13.5" customHeight="1">
      <c r="B53" s="29" t="s">
        <v>44</v>
      </c>
      <c r="C53" s="33">
        <v>10</v>
      </c>
      <c r="D53" s="29" t="s">
        <v>13</v>
      </c>
      <c r="E53" s="30">
        <v>120000</v>
      </c>
      <c r="F53" s="36">
        <v>1</v>
      </c>
      <c r="G53" s="29">
        <v>8</v>
      </c>
      <c r="H53" s="31">
        <f>C53*E53*G53*F53</f>
        <v>9600000</v>
      </c>
    </row>
    <row r="54" spans="2:10">
      <c r="B54" s="29" t="s">
        <v>45</v>
      </c>
      <c r="C54" s="38"/>
      <c r="D54" s="29"/>
      <c r="E54" s="30"/>
      <c r="F54" s="36"/>
      <c r="G54" s="29"/>
      <c r="H54" s="31" t="s">
        <v>46</v>
      </c>
    </row>
    <row r="55" spans="2:10" ht="15">
      <c r="B55" s="29" t="s">
        <v>47</v>
      </c>
      <c r="C55" s="29"/>
      <c r="D55" s="29"/>
      <c r="E55" s="29"/>
      <c r="F55" s="29"/>
      <c r="G55" s="29"/>
      <c r="H55" s="30" t="s">
        <v>46</v>
      </c>
      <c r="I55" s="43" t="s">
        <v>496</v>
      </c>
    </row>
    <row r="56" spans="2:10" ht="15">
      <c r="B56" s="39" t="s">
        <v>378</v>
      </c>
      <c r="C56" s="40"/>
      <c r="D56" s="41"/>
      <c r="E56" s="41"/>
      <c r="F56" s="42"/>
      <c r="G56" s="220"/>
      <c r="H56" s="43">
        <f>SUM(H23:H55)</f>
        <v>3095232614.4639997</v>
      </c>
      <c r="I56" s="43">
        <f>H56/12</f>
        <v>257936051.20533332</v>
      </c>
    </row>
    <row r="57" spans="2:10" ht="15">
      <c r="B57" s="39" t="s">
        <v>413</v>
      </c>
      <c r="C57" s="218"/>
      <c r="D57" s="218"/>
      <c r="E57" s="218"/>
      <c r="F57" s="218"/>
      <c r="G57" s="218"/>
      <c r="H57" s="43">
        <f>SUM(H23:H54)+H40</f>
        <v>3171232614.4639997</v>
      </c>
    </row>
    <row r="58" spans="2:10" s="217" customFormat="1" ht="382.5" customHeight="1">
      <c r="B58" s="215" t="s">
        <v>1043</v>
      </c>
      <c r="C58" s="218"/>
      <c r="D58" s="218"/>
      <c r="E58" s="218"/>
      <c r="F58" s="218"/>
      <c r="G58" s="218"/>
      <c r="H58" s="218"/>
      <c r="I58" s="219"/>
      <c r="J58" s="219"/>
    </row>
    <row r="59" spans="2:10" s="217" customFormat="1" ht="12.75">
      <c r="B59" s="215"/>
      <c r="C59" s="218"/>
      <c r="D59" s="218"/>
      <c r="E59" s="218"/>
      <c r="F59" s="218"/>
      <c r="G59" s="218"/>
      <c r="H59" s="218"/>
      <c r="I59" s="219"/>
      <c r="J59" s="219"/>
    </row>
    <row r="60" spans="2:10" ht="15">
      <c r="B60" s="736" t="str">
        <f>B9</f>
        <v>1.2. Incursión y posicionamiento de la papa colombiana y sus derivados, en el mercado internacional</v>
      </c>
      <c r="C60" s="737"/>
      <c r="D60" s="737"/>
      <c r="E60" s="737"/>
      <c r="F60" s="737"/>
      <c r="G60" s="737"/>
      <c r="H60" s="737"/>
      <c r="I60" s="46"/>
    </row>
    <row r="61" spans="2:10">
      <c r="B61" s="738"/>
      <c r="C61" s="738"/>
      <c r="D61" s="738"/>
      <c r="E61" s="738"/>
      <c r="F61" s="738"/>
      <c r="G61" s="738"/>
      <c r="H61" s="738"/>
    </row>
    <row r="62" spans="2:10" ht="26.45" customHeight="1">
      <c r="B62" s="740" t="str">
        <f>Portafolio_PA_Papa!E7</f>
        <v>1.2.1. Analizar periódicamente las tendencias, oportunidades, y empresas, relacionadas con la exportación de productos de la cadena de la papa, así como los mercados objetivo, condiciones de acceso, canales de comercialización y segmentos de mercado, entre otras variables de importancia para impulsar ventas al exterior, a partir de los estudios que se desarrollen en la actividad 8.3.4, así como de los mecanismos de seguimiento con que cuenten las entidades involucradas.</v>
      </c>
      <c r="C62" s="740"/>
      <c r="D62" s="740"/>
      <c r="E62" s="740"/>
      <c r="F62" s="740"/>
      <c r="G62" s="740"/>
      <c r="H62" s="740"/>
    </row>
    <row r="63" spans="2:10" ht="31.5" customHeight="1">
      <c r="B63" s="740" t="str">
        <f>Portafolio_PA_Papa!E8</f>
        <v>1.2.2. Impulsar y consolidar el posicionamiento de los productos de la cadena de la papa con los que Colombia pueda competir en el mercado internacional, teniendo en cuenta los avances en admisibilidad sanitaria (proyecto 7.3), y resaltando formas de diferenciación, de preparación, denominaciones de origen, sellos verdes, producción orgánica, sellos diferenciadores, marcas, entre otros.</v>
      </c>
      <c r="C63" s="739"/>
      <c r="D63" s="739"/>
      <c r="E63" s="739"/>
      <c r="F63" s="739"/>
      <c r="G63" s="739"/>
      <c r="H63" s="739"/>
    </row>
    <row r="64" spans="2:10" ht="17.45" customHeight="1">
      <c r="B64" s="740" t="str">
        <f>Portafolio_PA_Papa!E9</f>
        <v>1.2.3. Identificar y fortalecer las empresas con potencial exportador, y promover mecanismos de relacionamiento entre industriales locales y clientes internacionales.</v>
      </c>
      <c r="C64" s="739"/>
      <c r="D64" s="739"/>
      <c r="E64" s="739"/>
      <c r="F64" s="739"/>
      <c r="G64" s="739"/>
      <c r="H64" s="739"/>
    </row>
    <row r="65" spans="1:10" ht="14.45" customHeight="1">
      <c r="B65" s="740" t="str">
        <f>Portafolio_PA_Papa!E10</f>
        <v>1.2.4. Realizar acompañamiento técnico, comercial, financiero, legal, normativo, entre otros, a las empresas potenciales para la exportación de los productos de la cadena de la papa.</v>
      </c>
      <c r="C65" s="739"/>
      <c r="D65" s="739"/>
      <c r="E65" s="739"/>
      <c r="F65" s="739"/>
      <c r="G65" s="739"/>
      <c r="H65" s="739"/>
    </row>
    <row r="66" spans="1:10" ht="14.45" customHeight="1">
      <c r="B66" s="740" t="str">
        <f>Portafolio_PA_Papa!E11</f>
        <v>1.2.5. Implementar, fortalecer y divulgar instrumentos y mecanismos que incentiven la exportación de los productos de la cadena de la papa.</v>
      </c>
      <c r="C66" s="739"/>
      <c r="D66" s="739"/>
      <c r="E66" s="739"/>
      <c r="F66" s="739"/>
      <c r="G66" s="739"/>
      <c r="H66" s="739"/>
    </row>
    <row r="67" spans="1:10" ht="27.6" customHeight="1">
      <c r="B67" s="740" t="str">
        <f>Portafolio_PA_Papa!E12</f>
        <v xml:space="preserve">1.2.6. Impulsar el diseño e implementación de acciones de promoción y comercialización, lideradas por ProColombia para las empresas de la cadena de la papa, que permitan posicionar y consolidar sus productos, incluyendo mecanismos como ruedas de negocios, participación en ferias, misiones comerciales, entre otros.  </v>
      </c>
      <c r="C67" s="739"/>
      <c r="D67" s="739"/>
      <c r="E67" s="739"/>
      <c r="F67" s="739"/>
      <c r="G67" s="739"/>
      <c r="H67" s="739"/>
    </row>
    <row r="68" spans="1:10" ht="14.1" customHeight="1">
      <c r="B68" s="317"/>
      <c r="C68" s="317"/>
      <c r="D68" s="317"/>
      <c r="E68" s="317"/>
      <c r="F68" s="317"/>
      <c r="G68" s="317"/>
      <c r="H68" s="317"/>
    </row>
    <row r="69" spans="1:10" ht="15">
      <c r="B69" s="539" t="s">
        <v>1078</v>
      </c>
      <c r="C69" s="320"/>
      <c r="D69" s="320"/>
      <c r="E69" s="320"/>
      <c r="F69" s="320"/>
      <c r="G69" s="320"/>
      <c r="H69" s="320"/>
    </row>
    <row r="70" spans="1:10" ht="15">
      <c r="B70" s="26" t="s">
        <v>5</v>
      </c>
      <c r="C70" s="26" t="s">
        <v>6</v>
      </c>
      <c r="D70" s="26" t="s">
        <v>7</v>
      </c>
      <c r="E70" s="26" t="s">
        <v>8</v>
      </c>
      <c r="F70" s="26" t="s">
        <v>48</v>
      </c>
      <c r="G70" s="26" t="s">
        <v>10</v>
      </c>
      <c r="H70" s="26" t="s">
        <v>11</v>
      </c>
    </row>
    <row r="71" spans="1:10" s="4" customFormat="1">
      <c r="A71" s="48"/>
      <c r="B71" s="29" t="s">
        <v>12</v>
      </c>
      <c r="C71" s="29">
        <v>12</v>
      </c>
      <c r="D71" s="29" t="s">
        <v>13</v>
      </c>
      <c r="E71" s="30">
        <v>500000</v>
      </c>
      <c r="F71" s="29"/>
      <c r="G71" s="29"/>
      <c r="H71" s="31">
        <f>C71*E71</f>
        <v>6000000</v>
      </c>
      <c r="I71" s="37"/>
    </row>
    <row r="72" spans="1:10" s="4" customFormat="1">
      <c r="B72" s="29" t="s">
        <v>14</v>
      </c>
      <c r="C72" s="29">
        <v>12</v>
      </c>
      <c r="D72" s="29" t="s">
        <v>13</v>
      </c>
      <c r="E72" s="30">
        <v>100000</v>
      </c>
      <c r="F72" s="29"/>
      <c r="G72" s="29"/>
      <c r="H72" s="31">
        <f t="shared" ref="H72:H90" si="11">C72*E72</f>
        <v>1200000</v>
      </c>
      <c r="I72" s="37"/>
    </row>
    <row r="73" spans="1:10" s="4" customFormat="1">
      <c r="B73" s="29" t="s">
        <v>49</v>
      </c>
      <c r="C73" s="29">
        <v>1</v>
      </c>
      <c r="D73" s="29" t="s">
        <v>16</v>
      </c>
      <c r="E73" s="30">
        <v>11349940</v>
      </c>
      <c r="F73" s="29"/>
      <c r="G73" s="29"/>
      <c r="H73" s="31">
        <f t="shared" si="11"/>
        <v>11349940</v>
      </c>
      <c r="I73" s="37"/>
    </row>
    <row r="74" spans="1:10">
      <c r="B74" s="29" t="s">
        <v>50</v>
      </c>
      <c r="C74" s="29">
        <v>2</v>
      </c>
      <c r="D74" s="29" t="s">
        <v>13</v>
      </c>
      <c r="E74" s="30">
        <v>900000</v>
      </c>
      <c r="F74" s="29"/>
      <c r="G74" s="29"/>
      <c r="H74" s="31">
        <f t="shared" si="11"/>
        <v>1800000</v>
      </c>
      <c r="I74" s="32"/>
      <c r="J74" s="4"/>
    </row>
    <row r="75" spans="1:10">
      <c r="B75" s="29" t="s">
        <v>51</v>
      </c>
      <c r="C75" s="29">
        <v>2</v>
      </c>
      <c r="D75" s="29" t="s">
        <v>52</v>
      </c>
      <c r="E75" s="30">
        <v>5918241</v>
      </c>
      <c r="F75" s="29"/>
      <c r="G75" s="29"/>
      <c r="H75" s="31">
        <f t="shared" si="11"/>
        <v>11836482</v>
      </c>
      <c r="I75" s="32"/>
      <c r="J75" s="4"/>
    </row>
    <row r="76" spans="1:10">
      <c r="B76" s="29" t="s">
        <v>53</v>
      </c>
      <c r="C76" s="29">
        <v>3</v>
      </c>
      <c r="D76" s="29" t="s">
        <v>54</v>
      </c>
      <c r="E76" s="30">
        <v>41000000</v>
      </c>
      <c r="F76" s="29"/>
      <c r="G76" s="29"/>
      <c r="H76" s="31">
        <f t="shared" si="11"/>
        <v>123000000</v>
      </c>
      <c r="I76" s="32"/>
      <c r="J76" s="4"/>
    </row>
    <row r="77" spans="1:10">
      <c r="B77" s="29" t="s">
        <v>56</v>
      </c>
      <c r="C77" s="29">
        <v>2</v>
      </c>
      <c r="D77" s="29" t="s">
        <v>55</v>
      </c>
      <c r="E77" s="30">
        <v>31162519.920000002</v>
      </c>
      <c r="F77" s="29"/>
      <c r="G77" s="29"/>
      <c r="H77" s="31">
        <f t="shared" si="11"/>
        <v>62325039.840000004</v>
      </c>
      <c r="I77" s="32"/>
      <c r="J77" s="4"/>
    </row>
    <row r="78" spans="1:10">
      <c r="B78" s="29" t="s">
        <v>57</v>
      </c>
      <c r="C78" s="29">
        <v>3</v>
      </c>
      <c r="D78" s="29" t="s">
        <v>55</v>
      </c>
      <c r="E78" s="30">
        <v>49497312.195</v>
      </c>
      <c r="F78" s="29"/>
      <c r="G78" s="29"/>
      <c r="H78" s="31">
        <f t="shared" si="11"/>
        <v>148491936.58500001</v>
      </c>
      <c r="I78" s="32"/>
      <c r="J78" s="4"/>
    </row>
    <row r="79" spans="1:10" s="4" customFormat="1">
      <c r="A79" s="48"/>
      <c r="B79" s="29" t="s">
        <v>58</v>
      </c>
      <c r="C79" s="33">
        <v>12</v>
      </c>
      <c r="D79" s="29" t="s">
        <v>13</v>
      </c>
      <c r="E79" s="30">
        <v>1625000</v>
      </c>
      <c r="F79" s="29"/>
      <c r="G79" s="29"/>
      <c r="H79" s="31">
        <f t="shared" si="11"/>
        <v>19500000</v>
      </c>
      <c r="I79" s="35"/>
    </row>
    <row r="80" spans="1:10" s="4" customFormat="1">
      <c r="A80" s="48"/>
      <c r="B80" s="29" t="s">
        <v>59</v>
      </c>
      <c r="C80" s="33">
        <v>12</v>
      </c>
      <c r="D80" s="29" t="s">
        <v>13</v>
      </c>
      <c r="E80" s="30">
        <v>325000</v>
      </c>
      <c r="F80" s="29"/>
      <c r="G80" s="29"/>
      <c r="H80" s="31">
        <f t="shared" si="11"/>
        <v>3900000</v>
      </c>
      <c r="I80" s="49"/>
    </row>
    <row r="81" spans="1:10" s="4" customFormat="1">
      <c r="A81" s="48"/>
      <c r="B81" s="29" t="s">
        <v>29</v>
      </c>
      <c r="C81" s="33">
        <v>12</v>
      </c>
      <c r="D81" s="29" t="s">
        <v>13</v>
      </c>
      <c r="E81" s="30">
        <v>4120000</v>
      </c>
      <c r="F81" s="29"/>
      <c r="G81" s="29"/>
      <c r="H81" s="31">
        <f t="shared" si="11"/>
        <v>49440000</v>
      </c>
      <c r="I81" s="49"/>
    </row>
    <row r="82" spans="1:10" s="4" customFormat="1">
      <c r="B82" s="29" t="s">
        <v>60</v>
      </c>
      <c r="C82" s="33">
        <v>2</v>
      </c>
      <c r="D82" s="101" t="s">
        <v>61</v>
      </c>
      <c r="E82" s="30">
        <v>46000000</v>
      </c>
      <c r="F82" s="29"/>
      <c r="G82" s="29"/>
      <c r="H82" s="31">
        <f t="shared" si="11"/>
        <v>92000000</v>
      </c>
      <c r="I82" s="35"/>
    </row>
    <row r="83" spans="1:10">
      <c r="B83" s="50" t="s">
        <v>62</v>
      </c>
      <c r="C83" s="33">
        <v>4</v>
      </c>
      <c r="D83" s="29" t="s">
        <v>63</v>
      </c>
      <c r="E83" s="34">
        <v>10000000</v>
      </c>
      <c r="F83" s="29"/>
      <c r="G83" s="29"/>
      <c r="H83" s="31">
        <f t="shared" si="11"/>
        <v>40000000</v>
      </c>
      <c r="I83" s="37"/>
    </row>
    <row r="84" spans="1:10">
      <c r="B84" s="29" t="s">
        <v>64</v>
      </c>
      <c r="C84" s="29">
        <v>4</v>
      </c>
      <c r="D84" s="29" t="s">
        <v>55</v>
      </c>
      <c r="E84" s="34">
        <v>43000000</v>
      </c>
      <c r="F84" s="51"/>
      <c r="G84" s="29"/>
      <c r="H84" s="31">
        <f t="shared" si="11"/>
        <v>172000000</v>
      </c>
      <c r="I84" s="37"/>
    </row>
    <row r="85" spans="1:10">
      <c r="B85" s="52" t="s">
        <v>27</v>
      </c>
      <c r="C85" s="29">
        <v>1</v>
      </c>
      <c r="D85" s="29" t="s">
        <v>13</v>
      </c>
      <c r="E85" s="34">
        <v>10000000</v>
      </c>
      <c r="F85" s="53"/>
      <c r="G85" s="29"/>
      <c r="H85" s="31">
        <f t="shared" si="11"/>
        <v>10000000</v>
      </c>
      <c r="I85" s="37"/>
    </row>
    <row r="86" spans="1:10">
      <c r="B86" s="54" t="s">
        <v>65</v>
      </c>
      <c r="C86" s="54">
        <v>1</v>
      </c>
      <c r="D86" s="29" t="s">
        <v>55</v>
      </c>
      <c r="E86" s="55">
        <v>15581259.960000001</v>
      </c>
      <c r="F86" s="56"/>
      <c r="G86" s="54"/>
      <c r="H86" s="31">
        <f t="shared" si="11"/>
        <v>15581259.960000001</v>
      </c>
    </row>
    <row r="87" spans="1:10">
      <c r="B87" s="54" t="s">
        <v>66</v>
      </c>
      <c r="C87" s="54">
        <v>2</v>
      </c>
      <c r="D87" s="29" t="s">
        <v>55</v>
      </c>
      <c r="E87" s="55">
        <v>26398566.504000001</v>
      </c>
      <c r="F87" s="56"/>
      <c r="G87" s="54"/>
      <c r="H87" s="31">
        <f t="shared" si="11"/>
        <v>52797133.008000001</v>
      </c>
    </row>
    <row r="88" spans="1:10">
      <c r="B88" s="29" t="s">
        <v>35</v>
      </c>
      <c r="C88" s="29">
        <v>4</v>
      </c>
      <c r="D88" s="29" t="s">
        <v>36</v>
      </c>
      <c r="E88" s="30">
        <v>7862772</v>
      </c>
      <c r="F88" s="36">
        <v>1</v>
      </c>
      <c r="G88" s="29">
        <v>12</v>
      </c>
      <c r="H88" s="31">
        <f t="shared" si="11"/>
        <v>31451088</v>
      </c>
      <c r="I88" s="37"/>
    </row>
    <row r="89" spans="1:10">
      <c r="B89" s="29" t="s">
        <v>37</v>
      </c>
      <c r="C89" s="29">
        <v>4</v>
      </c>
      <c r="D89" s="29" t="s">
        <v>38</v>
      </c>
      <c r="E89" s="30">
        <v>1438122</v>
      </c>
      <c r="F89" s="29"/>
      <c r="G89" s="29"/>
      <c r="H89" s="31">
        <f t="shared" si="11"/>
        <v>5752488</v>
      </c>
      <c r="I89" s="37"/>
    </row>
    <row r="90" spans="1:10">
      <c r="B90" s="29" t="s">
        <v>39</v>
      </c>
      <c r="C90" s="29">
        <v>8</v>
      </c>
      <c r="D90" s="29" t="s">
        <v>38</v>
      </c>
      <c r="E90" s="30">
        <v>1213122</v>
      </c>
      <c r="F90" s="29"/>
      <c r="G90" s="29"/>
      <c r="H90" s="31">
        <f t="shared" si="11"/>
        <v>9704976</v>
      </c>
      <c r="I90" s="37"/>
    </row>
    <row r="91" spans="1:10">
      <c r="B91" s="29" t="s">
        <v>41</v>
      </c>
      <c r="C91" s="33">
        <v>12</v>
      </c>
      <c r="D91" s="29" t="s">
        <v>42</v>
      </c>
      <c r="E91" s="30">
        <v>3931384</v>
      </c>
      <c r="F91" s="36">
        <v>1</v>
      </c>
      <c r="G91" s="29">
        <v>8</v>
      </c>
      <c r="H91" s="31">
        <f>C91*E91*G91*F91</f>
        <v>377412864</v>
      </c>
    </row>
    <row r="92" spans="1:10">
      <c r="B92" s="29" t="s">
        <v>43</v>
      </c>
      <c r="C92" s="33">
        <v>12</v>
      </c>
      <c r="D92" s="29" t="s">
        <v>13</v>
      </c>
      <c r="E92" s="30">
        <v>1160000</v>
      </c>
      <c r="F92" s="36">
        <v>1</v>
      </c>
      <c r="G92" s="29">
        <v>8</v>
      </c>
      <c r="H92" s="31">
        <f>C92*E92*G92*F92</f>
        <v>111360000</v>
      </c>
    </row>
    <row r="93" spans="1:10">
      <c r="B93" s="29" t="s">
        <v>44</v>
      </c>
      <c r="C93" s="33">
        <v>12</v>
      </c>
      <c r="D93" s="29" t="s">
        <v>13</v>
      </c>
      <c r="E93" s="30">
        <v>120000</v>
      </c>
      <c r="F93" s="36">
        <v>1</v>
      </c>
      <c r="G93" s="29">
        <v>8</v>
      </c>
      <c r="H93" s="31">
        <f>C93*E93*G93*F93</f>
        <v>11520000</v>
      </c>
    </row>
    <row r="94" spans="1:10" ht="15">
      <c r="B94" s="29" t="s">
        <v>67</v>
      </c>
      <c r="C94" s="29"/>
      <c r="D94" s="29"/>
      <c r="E94" s="29"/>
      <c r="F94" s="29"/>
      <c r="G94" s="29"/>
      <c r="H94" s="31" t="s">
        <v>46</v>
      </c>
      <c r="I94" s="57" t="s">
        <v>496</v>
      </c>
    </row>
    <row r="95" spans="1:10" ht="15">
      <c r="B95" s="39" t="s">
        <v>11</v>
      </c>
      <c r="C95" s="40"/>
      <c r="D95" s="41"/>
      <c r="E95" s="42"/>
      <c r="F95" s="42"/>
      <c r="G95" s="41"/>
      <c r="H95" s="57">
        <f>SUM(H71:H94)-H86-H87</f>
        <v>1300044814.4250002</v>
      </c>
      <c r="I95" s="57">
        <f>H95/12</f>
        <v>108337067.86875002</v>
      </c>
    </row>
    <row r="96" spans="1:10" s="4" customFormat="1" ht="260.45" hidden="1" customHeight="1">
      <c r="B96" s="192" t="s">
        <v>68</v>
      </c>
      <c r="C96" s="45"/>
      <c r="D96" s="45"/>
      <c r="E96" s="45"/>
      <c r="F96" s="45"/>
      <c r="G96" s="45"/>
      <c r="H96" s="57">
        <f>SUM(H72:H95)</f>
        <v>2662468021.8180003</v>
      </c>
      <c r="I96" s="2"/>
      <c r="J96" s="2"/>
    </row>
    <row r="97" spans="2:24" ht="15">
      <c r="B97" s="39" t="s">
        <v>282</v>
      </c>
      <c r="H97" s="57">
        <f>SUM(H71:H94)+H86+H87</f>
        <v>1436801600.3610001</v>
      </c>
    </row>
    <row r="98" spans="2:24" ht="287.45" customHeight="1">
      <c r="B98" s="215" t="s">
        <v>1044</v>
      </c>
      <c r="C98" s="4"/>
      <c r="D98" s="4"/>
      <c r="E98" s="4"/>
      <c r="F98" s="25"/>
      <c r="G98" s="25"/>
    </row>
    <row r="99" spans="2:24">
      <c r="B99" s="215"/>
      <c r="C99" s="4"/>
      <c r="D99" s="4"/>
      <c r="E99" s="4"/>
      <c r="F99" s="25"/>
      <c r="G99" s="25"/>
    </row>
    <row r="100" spans="2:24">
      <c r="B100" s="44"/>
      <c r="C100" s="4"/>
      <c r="D100" s="4"/>
      <c r="E100" s="4"/>
      <c r="F100" s="25"/>
      <c r="G100" s="25"/>
    </row>
    <row r="101" spans="2:24" ht="15">
      <c r="B101" s="736" t="str">
        <f>B10</f>
        <v>1.3. Mejora de la comercialización de la papa y sus derivados</v>
      </c>
      <c r="C101" s="737"/>
      <c r="D101" s="737"/>
      <c r="E101" s="737"/>
      <c r="F101" s="737"/>
      <c r="G101" s="737"/>
      <c r="H101" s="737"/>
    </row>
    <row r="102" spans="2:24" ht="32.1" customHeight="1">
      <c r="B102" s="735" t="str">
        <f>Portafolio_PA_Papa!E13</f>
        <v>1.3.1. Socializar y capacitar a los agentes de la cadena en la aplicación de la normatividad y las normas técnicas para la comercialización de la papa fresca, que se diseñen en la actividad 7.2.3, para formalizar y mejorar las condiciones de comercialización según las variedades, las necesidades del consumidor, entre otras.</v>
      </c>
      <c r="C102" s="735"/>
      <c r="D102" s="735"/>
      <c r="E102" s="735"/>
      <c r="F102" s="735"/>
      <c r="G102" s="735"/>
      <c r="H102" s="735"/>
      <c r="I102" s="531"/>
    </row>
    <row r="103" spans="2:24" ht="42.6" customHeight="1">
      <c r="B103" s="735" t="str">
        <f>Portafolio_PA_Papa!E14</f>
        <v xml:space="preserve">1.3.2. Realizar acompañamiento técnico, comercial, financiero, normativo, entre otros, a productores y organizaciones de productores, comercializadores y procesadores de papa, para reducir la intermediación, generar economías de escala, diversificar la oferta, agregar valor, y aumentar la eficiencia en la logística, a través de mecanismos como ferias comerciales, ruedas de negocios, contratos de suministro, entre otros, en articulación con los instrumentos existentes, como por ejemplo la estrategia de comercialización de agricultura por contrato y la estrategia 360 grados para la mitigación de riesgos agropecuarios. </v>
      </c>
      <c r="C103" s="735"/>
      <c r="D103" s="735"/>
      <c r="E103" s="735"/>
      <c r="F103" s="735"/>
      <c r="G103" s="735"/>
      <c r="H103" s="735"/>
      <c r="I103" s="531"/>
    </row>
    <row r="104" spans="2:24" ht="15">
      <c r="B104" s="735" t="str">
        <f>Portafolio_PA_Papa!E15</f>
        <v>1.3.3. Desarrollar circuitos cortos de comercialización en mercados campesinos y comunitarios, con base en el comportamiento y tendencias del mercado, a través de la creación y fortalecimiento de alianzas y redes territoriales en las regiones productoras de papa.</v>
      </c>
      <c r="C104" s="735"/>
      <c r="D104" s="735"/>
      <c r="E104" s="735"/>
      <c r="F104" s="735"/>
      <c r="G104" s="735"/>
      <c r="H104" s="735"/>
      <c r="I104" s="531"/>
    </row>
    <row r="105" spans="2:24" ht="15">
      <c r="B105" s="735" t="str">
        <f>Portafolio_PA_Papa!E16</f>
        <v>1.3.4. Establecer convenios público-privados, para promover las compras públicas de papa y sus derivados a través de los programas oficiales de alimentación a nivel nacional, departamental y municipal.</v>
      </c>
      <c r="C105" s="735"/>
      <c r="D105" s="735"/>
      <c r="E105" s="735"/>
      <c r="F105" s="735"/>
      <c r="G105" s="735"/>
      <c r="H105" s="735"/>
      <c r="I105" s="531"/>
    </row>
    <row r="106" spans="2:24" ht="30.6" customHeight="1">
      <c r="B106" s="735" t="str">
        <f>Portafolio_PA_Papa!E17</f>
        <v xml:space="preserve">1.3.5. Escalar la implementación de los instrumentos de comercialización de papa, de acuerdo con los estudios de la actividad 8.3.4 y los avances de la actividad 8.4.4, sobre diseño y/o mejora de instrumentos de comercialización, a partir de incentivos y cofinanciación específica para los usuarios de estos instrumentos, así como de priorizar su atención en los diferentes programas estatales. </v>
      </c>
      <c r="C106" s="739"/>
      <c r="D106" s="739"/>
      <c r="E106" s="739"/>
      <c r="F106" s="739"/>
      <c r="G106" s="739"/>
      <c r="H106" s="739"/>
      <c r="I106" s="317"/>
    </row>
    <row r="107" spans="2:24" ht="18" customHeight="1">
      <c r="B107" s="735" t="str">
        <f>Portafolio_PA_Papa!E18</f>
        <v xml:space="preserve">1.3.6. Impulsar la mejora de la infraestructura de comercialización local (plazas locales y centros mayoristas de origen) en puntos estratégicos a nivel regional, realizando las adecuaciones locativas requeridas e incorporando plataformas de información. </v>
      </c>
      <c r="C107" s="735"/>
      <c r="D107" s="735"/>
      <c r="E107" s="735"/>
      <c r="F107" s="735"/>
      <c r="G107" s="735"/>
      <c r="H107" s="735"/>
      <c r="I107" s="317"/>
    </row>
    <row r="108" spans="2:24" ht="14.1" customHeight="1">
      <c r="B108" s="396"/>
      <c r="C108" s="215"/>
      <c r="D108" s="4"/>
      <c r="E108" s="4"/>
      <c r="F108" s="4"/>
      <c r="G108" s="25"/>
      <c r="H108" s="25"/>
      <c r="I108" s="531"/>
    </row>
    <row r="109" spans="2:24" ht="15">
      <c r="B109" s="539" t="s">
        <v>1078</v>
      </c>
      <c r="C109" s="319"/>
      <c r="D109" s="319"/>
      <c r="E109" s="319"/>
      <c r="F109" s="319"/>
      <c r="G109" s="319"/>
      <c r="H109" s="319"/>
    </row>
    <row r="110" spans="2:24" ht="15">
      <c r="B110" s="26" t="s">
        <v>5</v>
      </c>
      <c r="C110" s="26" t="s">
        <v>6</v>
      </c>
      <c r="D110" s="26" t="s">
        <v>7</v>
      </c>
      <c r="E110" s="26" t="s">
        <v>8</v>
      </c>
      <c r="F110" s="27" t="s">
        <v>9</v>
      </c>
      <c r="G110" s="26" t="s">
        <v>10</v>
      </c>
      <c r="H110" s="26" t="s">
        <v>11</v>
      </c>
      <c r="X110" s="28"/>
    </row>
    <row r="111" spans="2:24">
      <c r="B111" s="29" t="s">
        <v>12</v>
      </c>
      <c r="C111" s="29">
        <v>12</v>
      </c>
      <c r="D111" s="29" t="s">
        <v>13</v>
      </c>
      <c r="E111" s="30">
        <v>500000</v>
      </c>
      <c r="F111" s="29"/>
      <c r="G111" s="29"/>
      <c r="H111" s="31">
        <f>C111*E111</f>
        <v>6000000</v>
      </c>
    </row>
    <row r="112" spans="2:24">
      <c r="B112" s="29" t="s">
        <v>14</v>
      </c>
      <c r="C112" s="29">
        <v>12</v>
      </c>
      <c r="D112" s="29" t="s">
        <v>13</v>
      </c>
      <c r="E112" s="30">
        <v>100000</v>
      </c>
      <c r="F112" s="29"/>
      <c r="G112" s="29"/>
      <c r="H112" s="31">
        <f t="shared" ref="H112:H114" si="12">C112*E112</f>
        <v>1200000</v>
      </c>
    </row>
    <row r="113" spans="2:10">
      <c r="B113" s="29" t="s">
        <v>17</v>
      </c>
      <c r="C113" s="33">
        <v>24</v>
      </c>
      <c r="D113" s="29" t="s">
        <v>13</v>
      </c>
      <c r="E113" s="30">
        <v>1625000</v>
      </c>
      <c r="F113" s="29"/>
      <c r="G113" s="29"/>
      <c r="H113" s="31">
        <f t="shared" si="12"/>
        <v>39000000</v>
      </c>
    </row>
    <row r="114" spans="2:10">
      <c r="B114" s="29" t="s">
        <v>18</v>
      </c>
      <c r="C114" s="33">
        <v>24</v>
      </c>
      <c r="D114" s="29" t="s">
        <v>13</v>
      </c>
      <c r="E114" s="30">
        <v>325000</v>
      </c>
      <c r="F114" s="29"/>
      <c r="G114" s="29"/>
      <c r="H114" s="31">
        <f t="shared" si="12"/>
        <v>7800000</v>
      </c>
    </row>
    <row r="115" spans="2:10">
      <c r="B115" s="29" t="s">
        <v>29</v>
      </c>
      <c r="C115" s="33">
        <v>24</v>
      </c>
      <c r="D115" s="29" t="s">
        <v>13</v>
      </c>
      <c r="E115" s="34">
        <v>4120000</v>
      </c>
      <c r="F115" s="29"/>
      <c r="G115" s="29"/>
      <c r="H115" s="31">
        <f t="shared" ref="H115:H123" si="13">C115*E115</f>
        <v>98880000</v>
      </c>
      <c r="I115" s="35"/>
      <c r="J115" s="4"/>
    </row>
    <row r="116" spans="2:10">
      <c r="B116" s="29" t="s">
        <v>142</v>
      </c>
      <c r="C116" s="33">
        <v>24</v>
      </c>
      <c r="D116" s="29" t="s">
        <v>13</v>
      </c>
      <c r="E116" s="34">
        <v>23700000</v>
      </c>
      <c r="F116" s="29"/>
      <c r="G116" s="29"/>
      <c r="H116" s="31">
        <f t="shared" si="13"/>
        <v>568800000</v>
      </c>
      <c r="I116" s="35"/>
      <c r="J116" s="4"/>
    </row>
    <row r="117" spans="2:10">
      <c r="B117" s="29" t="s">
        <v>141</v>
      </c>
      <c r="C117" s="33">
        <v>24</v>
      </c>
      <c r="D117" s="29" t="s">
        <v>13</v>
      </c>
      <c r="E117" s="34">
        <v>10000000</v>
      </c>
      <c r="F117" s="29"/>
      <c r="G117" s="29"/>
      <c r="H117" s="31">
        <f t="shared" si="13"/>
        <v>240000000</v>
      </c>
      <c r="I117" s="35"/>
      <c r="J117" s="4"/>
    </row>
    <row r="118" spans="2:10">
      <c r="B118" s="29" t="s">
        <v>250</v>
      </c>
      <c r="C118" s="33">
        <f>12*4</f>
        <v>48</v>
      </c>
      <c r="D118" s="29" t="s">
        <v>13</v>
      </c>
      <c r="E118" s="34">
        <v>3800000</v>
      </c>
      <c r="F118" s="29"/>
      <c r="G118" s="29"/>
      <c r="H118" s="31">
        <f t="shared" si="13"/>
        <v>182400000</v>
      </c>
      <c r="I118" s="35"/>
      <c r="J118" s="4"/>
    </row>
    <row r="119" spans="2:10">
      <c r="B119" s="29" t="s">
        <v>143</v>
      </c>
      <c r="C119" s="33">
        <v>12</v>
      </c>
      <c r="D119" s="29" t="s">
        <v>13</v>
      </c>
      <c r="E119" s="34">
        <v>25000000</v>
      </c>
      <c r="F119" s="29"/>
      <c r="G119" s="29"/>
      <c r="H119" s="31">
        <f>C119*E119</f>
        <v>300000000</v>
      </c>
      <c r="I119" s="35"/>
      <c r="J119" s="4"/>
    </row>
    <row r="120" spans="2:10">
      <c r="B120" s="29" t="s">
        <v>27</v>
      </c>
      <c r="C120" s="33">
        <v>12</v>
      </c>
      <c r="D120" s="29" t="s">
        <v>13</v>
      </c>
      <c r="E120" s="34">
        <v>2000000</v>
      </c>
      <c r="F120" s="29"/>
      <c r="G120" s="29"/>
      <c r="H120" s="31">
        <f t="shared" si="13"/>
        <v>24000000</v>
      </c>
      <c r="I120" s="35"/>
      <c r="J120" s="4"/>
    </row>
    <row r="121" spans="2:10">
      <c r="B121" s="29" t="s">
        <v>383</v>
      </c>
      <c r="C121" s="29">
        <v>6</v>
      </c>
      <c r="D121" s="29" t="s">
        <v>36</v>
      </c>
      <c r="E121" s="30">
        <v>5032173</v>
      </c>
      <c r="F121" s="29"/>
      <c r="G121" s="29">
        <v>10</v>
      </c>
      <c r="H121" s="31">
        <f>C121*E121</f>
        <v>30193038</v>
      </c>
      <c r="I121" s="32"/>
      <c r="J121" s="4"/>
    </row>
    <row r="122" spans="2:10">
      <c r="B122" s="29" t="s">
        <v>258</v>
      </c>
      <c r="C122" s="62">
        <v>400000</v>
      </c>
      <c r="D122" s="29" t="s">
        <v>259</v>
      </c>
      <c r="E122" s="34">
        <v>37899.999999999993</v>
      </c>
      <c r="F122" s="36">
        <v>0.5</v>
      </c>
      <c r="G122" s="29"/>
      <c r="H122" s="31">
        <f>C122*E122*F122</f>
        <v>7579999999.9999981</v>
      </c>
      <c r="I122" s="35"/>
      <c r="J122" s="4"/>
    </row>
    <row r="123" spans="2:10">
      <c r="B123" s="29" t="s">
        <v>381</v>
      </c>
      <c r="C123" s="62">
        <v>10</v>
      </c>
      <c r="D123" s="29" t="s">
        <v>55</v>
      </c>
      <c r="E123" s="34">
        <v>5000000</v>
      </c>
      <c r="F123" s="29"/>
      <c r="G123" s="29"/>
      <c r="H123" s="31">
        <f t="shared" si="13"/>
        <v>50000000</v>
      </c>
      <c r="I123" s="35"/>
      <c r="J123" s="4"/>
    </row>
    <row r="124" spans="2:10">
      <c r="B124" s="33" t="s">
        <v>1093</v>
      </c>
      <c r="C124" s="62">
        <v>4</v>
      </c>
      <c r="D124" s="33" t="s">
        <v>13</v>
      </c>
      <c r="E124" s="34">
        <v>750000000</v>
      </c>
      <c r="F124" s="544">
        <v>0.3</v>
      </c>
      <c r="G124" s="38"/>
      <c r="H124" s="31">
        <f>C124*E124*F124</f>
        <v>900000000</v>
      </c>
      <c r="I124" s="35"/>
      <c r="J124" s="4"/>
    </row>
    <row r="125" spans="2:10">
      <c r="B125" s="29" t="s">
        <v>384</v>
      </c>
      <c r="C125" s="29">
        <v>2</v>
      </c>
      <c r="D125" s="29" t="s">
        <v>55</v>
      </c>
      <c r="E125" s="30">
        <v>10745859.024</v>
      </c>
      <c r="F125" s="29"/>
      <c r="G125" s="29"/>
      <c r="H125" s="31">
        <f t="shared" ref="H125:H127" si="14">C125*E125</f>
        <v>21491718.048</v>
      </c>
      <c r="I125" s="32"/>
      <c r="J125" s="4"/>
    </row>
    <row r="126" spans="2:10">
      <c r="B126" s="29" t="s">
        <v>56</v>
      </c>
      <c r="C126" s="29">
        <v>2</v>
      </c>
      <c r="D126" s="29" t="s">
        <v>55</v>
      </c>
      <c r="E126" s="30">
        <v>31162519.920000002</v>
      </c>
      <c r="F126" s="29"/>
      <c r="G126" s="29"/>
      <c r="H126" s="31">
        <f t="shared" si="14"/>
        <v>62325039.840000004</v>
      </c>
      <c r="I126" s="32"/>
      <c r="J126" s="4"/>
    </row>
    <row r="127" spans="2:10">
      <c r="B127" s="29" t="s">
        <v>57</v>
      </c>
      <c r="C127" s="29">
        <v>2</v>
      </c>
      <c r="D127" s="29" t="s">
        <v>55</v>
      </c>
      <c r="E127" s="30">
        <v>49497312.195</v>
      </c>
      <c r="F127" s="29"/>
      <c r="G127" s="29"/>
      <c r="H127" s="31">
        <f t="shared" si="14"/>
        <v>98994624.390000001</v>
      </c>
      <c r="I127" s="32"/>
      <c r="J127" s="4"/>
    </row>
    <row r="128" spans="2:10">
      <c r="B128" s="29" t="s">
        <v>35</v>
      </c>
      <c r="C128" s="29">
        <v>3</v>
      </c>
      <c r="D128" s="29" t="s">
        <v>36</v>
      </c>
      <c r="E128" s="30">
        <v>7862772</v>
      </c>
      <c r="F128" s="36">
        <v>1</v>
      </c>
      <c r="G128" s="29">
        <v>12</v>
      </c>
      <c r="H128" s="31">
        <f>C128*E128*G128*F128</f>
        <v>283059792</v>
      </c>
      <c r="I128" s="37"/>
    </row>
    <row r="129" spans="2:10">
      <c r="B129" s="29" t="s">
        <v>37</v>
      </c>
      <c r="C129" s="33">
        <v>3</v>
      </c>
      <c r="D129" s="29" t="s">
        <v>38</v>
      </c>
      <c r="E129" s="30">
        <v>1438122</v>
      </c>
      <c r="F129" s="29"/>
      <c r="G129" s="29"/>
      <c r="H129" s="31">
        <f>C129*E129</f>
        <v>4314366</v>
      </c>
      <c r="I129" s="37"/>
    </row>
    <row r="130" spans="2:10">
      <c r="B130" s="29" t="s">
        <v>39</v>
      </c>
      <c r="C130" s="33">
        <v>9</v>
      </c>
      <c r="D130" s="29" t="s">
        <v>40</v>
      </c>
      <c r="E130" s="30">
        <v>1213122</v>
      </c>
      <c r="F130" s="29"/>
      <c r="G130" s="29"/>
      <c r="H130" s="31">
        <f>C130*E130</f>
        <v>10918098</v>
      </c>
      <c r="I130" s="37"/>
    </row>
    <row r="131" spans="2:10">
      <c r="B131" s="29" t="s">
        <v>41</v>
      </c>
      <c r="C131" s="33">
        <v>12</v>
      </c>
      <c r="D131" s="29" t="s">
        <v>42</v>
      </c>
      <c r="E131" s="30">
        <v>3931384</v>
      </c>
      <c r="F131" s="36">
        <v>1</v>
      </c>
      <c r="G131" s="29">
        <v>8</v>
      </c>
      <c r="H131" s="31">
        <f>C131*E131*G131*F131</f>
        <v>377412864</v>
      </c>
    </row>
    <row r="132" spans="2:10">
      <c r="B132" s="29" t="s">
        <v>43</v>
      </c>
      <c r="C132" s="33">
        <v>12</v>
      </c>
      <c r="D132" s="29" t="s">
        <v>13</v>
      </c>
      <c r="E132" s="30">
        <v>1160000</v>
      </c>
      <c r="F132" s="36">
        <v>1</v>
      </c>
      <c r="G132" s="29">
        <v>8</v>
      </c>
      <c r="H132" s="31">
        <f>C132*E132*G132*F132</f>
        <v>111360000</v>
      </c>
    </row>
    <row r="133" spans="2:10" ht="13.5" customHeight="1">
      <c r="B133" s="29" t="s">
        <v>44</v>
      </c>
      <c r="C133" s="33">
        <v>12</v>
      </c>
      <c r="D133" s="29" t="s">
        <v>13</v>
      </c>
      <c r="E133" s="30">
        <v>120000</v>
      </c>
      <c r="F133" s="36">
        <v>1</v>
      </c>
      <c r="G133" s="29">
        <v>8</v>
      </c>
      <c r="H133" s="31">
        <f>C133*E133*G133*F133</f>
        <v>11520000</v>
      </c>
    </row>
    <row r="134" spans="2:10">
      <c r="B134" s="29" t="s">
        <v>380</v>
      </c>
      <c r="C134" s="38"/>
      <c r="D134" s="29"/>
      <c r="E134" s="30"/>
      <c r="F134" s="36"/>
      <c r="G134" s="29"/>
      <c r="H134" s="31" t="s">
        <v>46</v>
      </c>
    </row>
    <row r="135" spans="2:10">
      <c r="B135" s="29" t="s">
        <v>379</v>
      </c>
      <c r="C135" s="38"/>
      <c r="D135" s="29"/>
      <c r="E135" s="30"/>
      <c r="F135" s="36"/>
      <c r="G135" s="29"/>
      <c r="H135" s="31" t="s">
        <v>46</v>
      </c>
    </row>
    <row r="136" spans="2:10">
      <c r="B136" s="29" t="s">
        <v>382</v>
      </c>
      <c r="C136" s="38"/>
      <c r="D136" s="29"/>
      <c r="E136" s="30"/>
      <c r="F136" s="36"/>
      <c r="G136" s="29"/>
      <c r="H136" s="31" t="s">
        <v>46</v>
      </c>
    </row>
    <row r="137" spans="2:10" ht="15">
      <c r="B137" s="29" t="s">
        <v>47</v>
      </c>
      <c r="C137" s="29"/>
      <c r="D137" s="29"/>
      <c r="E137" s="29"/>
      <c r="F137" s="29"/>
      <c r="G137" s="29"/>
      <c r="H137" s="30" t="s">
        <v>46</v>
      </c>
      <c r="I137" s="43" t="s">
        <v>496</v>
      </c>
    </row>
    <row r="138" spans="2:10" ht="15">
      <c r="B138" s="39" t="s">
        <v>497</v>
      </c>
      <c r="C138" s="40"/>
      <c r="D138" s="41"/>
      <c r="E138" s="41"/>
      <c r="F138" s="42"/>
      <c r="G138" s="220"/>
      <c r="H138" s="43">
        <f>SUM(H111:H136)-H122-H124</f>
        <v>2529669540.2779999</v>
      </c>
      <c r="I138" s="43">
        <f>H138/12</f>
        <v>210805795.02316666</v>
      </c>
    </row>
    <row r="139" spans="2:10" ht="15">
      <c r="B139" s="39" t="s">
        <v>416</v>
      </c>
      <c r="C139" s="218"/>
      <c r="D139" s="218"/>
      <c r="E139" s="218"/>
      <c r="F139" s="218"/>
      <c r="G139" s="218"/>
      <c r="H139" s="43">
        <f>H138+H122+H124</f>
        <v>11009669540.277998</v>
      </c>
    </row>
    <row r="140" spans="2:10" s="4" customFormat="1" ht="378.6" customHeight="1">
      <c r="B140" s="216" t="s">
        <v>1045</v>
      </c>
      <c r="C140" s="45"/>
      <c r="D140" s="45"/>
      <c r="E140" s="45"/>
      <c r="F140" s="45"/>
      <c r="G140" s="45"/>
      <c r="H140" s="45"/>
      <c r="I140" s="2"/>
      <c r="J140" s="2"/>
    </row>
  </sheetData>
  <sheetProtection algorithmName="SHA-512" hashValue="45SoKCdPBct5vFaVRDYcJcMZ4kDTHHb9ut7n+uHgJriaruBvZ62Wsu5AqNJgE1RMwr8CBKd2PhirjpY1rHlV4g==" saltValue="UNcayLSV6KR9zT5vkxYRuA==" spinCount="100000" sheet="1" objects="1" scenarios="1"/>
  <mergeCells count="20">
    <mergeCell ref="B13:H14"/>
    <mergeCell ref="B101:H101"/>
    <mergeCell ref="B15:H15"/>
    <mergeCell ref="B62:H62"/>
    <mergeCell ref="B66:H66"/>
    <mergeCell ref="B67:H67"/>
    <mergeCell ref="B63:H63"/>
    <mergeCell ref="B64:H64"/>
    <mergeCell ref="B65:H65"/>
    <mergeCell ref="B16:H16"/>
    <mergeCell ref="B17:H17"/>
    <mergeCell ref="B18:H18"/>
    <mergeCell ref="B19:H19"/>
    <mergeCell ref="B107:H107"/>
    <mergeCell ref="B60:H61"/>
    <mergeCell ref="B102:H102"/>
    <mergeCell ref="B103:H103"/>
    <mergeCell ref="B104:H104"/>
    <mergeCell ref="B105:H105"/>
    <mergeCell ref="B106:H10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C35A53DA876E443B120225AA2D2DE91" ma:contentTypeVersion="10" ma:contentTypeDescription="Crear nuevo documento." ma:contentTypeScope="" ma:versionID="4531bf9c2ba2d67423da3f4db5fc29aa">
  <xsd:schema xmlns:xsd="http://www.w3.org/2001/XMLSchema" xmlns:xs="http://www.w3.org/2001/XMLSchema" xmlns:p="http://schemas.microsoft.com/office/2006/metadata/properties" xmlns:ns1="http://schemas.microsoft.com/sharepoint/v3" xmlns:ns2="a7912b74-821a-4119-aad9-e1c9b233eb5e" targetNamespace="http://schemas.microsoft.com/office/2006/metadata/properties" ma:root="true" ma:fieldsID="56db4f0f18ecffd3d1eb24f17ad309fa" ns1:_="" ns2:_="">
    <xsd:import namespace="http://schemas.microsoft.com/sharepoint/v3"/>
    <xsd:import namespace="a7912b74-821a-4119-aad9-e1c9b233eb5e"/>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element name="VariationsItemGroupID" ma:index="12" nillable="true" ma:displayName="Identificador de grupo de elementos"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912b74-821a-4119-aad9-e1c9b233eb5e"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ae157e47-0e4f-4c68-8fac-2c1e20c7f1f4</VariationsItemGroupID>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8CDCA9D-1166-4231-A5A0-526B18F40BA4}"/>
</file>

<file path=customXml/itemProps2.xml><?xml version="1.0" encoding="utf-8"?>
<ds:datastoreItem xmlns:ds="http://schemas.openxmlformats.org/officeDocument/2006/customXml" ds:itemID="{5E2F3D72-8C8F-4C8A-8483-726DA39317F3}"/>
</file>

<file path=customXml/itemProps3.xml><?xml version="1.0" encoding="utf-8"?>
<ds:datastoreItem xmlns:ds="http://schemas.openxmlformats.org/officeDocument/2006/customXml" ds:itemID="{580C5BED-E149-41DA-AAC4-3B889E932A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Instructivo</vt:lpstr>
      <vt:lpstr>Directrices Generales </vt:lpstr>
      <vt:lpstr>Glosario categoria de costos</vt:lpstr>
      <vt:lpstr>Categoria Costos Papa</vt:lpstr>
      <vt:lpstr>Portafolio_PA_Papa</vt:lpstr>
      <vt:lpstr>Estimación anualizada </vt:lpstr>
      <vt:lpstr>Estimación por período</vt:lpstr>
      <vt:lpstr>Fuentes</vt:lpstr>
      <vt:lpstr>P1 </vt:lpstr>
      <vt:lpstr>P2</vt:lpstr>
      <vt:lpstr>P3</vt:lpstr>
      <vt:lpstr>P4</vt:lpstr>
      <vt:lpstr>P5</vt:lpstr>
      <vt:lpstr>P6</vt:lpstr>
      <vt:lpstr>P7</vt:lpstr>
      <vt:lpstr>P8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Jannia Gómez</dc:creator>
  <cp:lastModifiedBy>Alejandro Flórez Vanegas</cp:lastModifiedBy>
  <cp:lastPrinted>2022-05-10T18:06:13Z</cp:lastPrinted>
  <dcterms:created xsi:type="dcterms:W3CDTF">2022-05-03T14:38:38Z</dcterms:created>
  <dcterms:modified xsi:type="dcterms:W3CDTF">2022-09-23T17:01:54Z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0x0101009C35A53DA876E443B120225AA2D2DE91</vt:lpwstr>
  </property>
</Properties>
</file>